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4.xml" ContentType="application/vnd.openxmlformats-officedocument.spreadsheetml.comments+xml"/>
  <Override PartName="/xl/worksheets/_rels/sheet14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comments1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2.xml" ContentType="application/vnd.openxmlformats-officedocument.spreadsheetml.comments+xml"/>
  <Override PartName="/xl/comments7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ummary" sheetId="1" state="visible" r:id="rId2"/>
    <sheet name="Population" sheetId="2" state="visible" r:id="rId3"/>
    <sheet name="Food waste" sheetId="3" state="visible" r:id="rId4"/>
    <sheet name="Biofuel" sheetId="4" state="visible" r:id="rId5"/>
    <sheet name="Meat Production" sheetId="5" state="visible" r:id="rId6"/>
    <sheet name="Outdoor Crop Seasonality" sheetId="6" state="visible" r:id="rId7"/>
    <sheet name="Food Stocks" sheetId="7" state="visible" r:id="rId8"/>
    <sheet name="Seafood - excluding seaweeds" sheetId="8" state="visible" r:id="rId9"/>
    <sheet name="Feed" sheetId="9" state="visible" r:id="rId10"/>
    <sheet name="Grazing Baseline" sheetId="10" state="visible" r:id="rId11"/>
    <sheet name="Relocation Improvements" sheetId="11" state="visible" r:id="rId12"/>
    <sheet name="Seaweed" sheetId="12" state="visible" r:id="rId13"/>
    <sheet name="Greenhouses" sheetId="13" state="visible" r:id="rId14"/>
    <sheet name="Methane SCP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where's taiwan?
	-Morgan Rivers
----
NOTE: all these data are incorrect
	-Morgan Rivers
----
This sheet is to get the seasonality logic clear based on crop years and the impact Xia et al showed, and can be deleted if you want Morgan!
	-Mike Hinge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Where did taiwan go?
	-Morgan Rivers</t>
        </r>
      </text>
    </comment>
    <comment ref="B31" authorId="0">
      <text>
        <r>
          <rPr>
            <sz val="10"/>
            <color rgb="FF000000"/>
            <rFont val="Arial"/>
            <family val="0"/>
            <charset val="1"/>
          </rPr>
          <t xml:space="preserve">please don't add commas, messes up the import
	-Morgan Rivers</t>
        </r>
      </text>
    </comment>
    <comment ref="B118" authorId="0">
      <text>
        <r>
          <rPr>
            <sz val="10"/>
            <color rgb="FF000000"/>
            <rFont val="Arial"/>
            <family val="0"/>
            <charset val="1"/>
          </rPr>
          <t xml:space="preserve">please don't add commas, it will mess up the import script
	-Morgan Rivers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FAOSTAT - 2019 sum of land under temp+perm meadows and pastures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FAOSTAT - 2019 sum of cropland</t>
        </r>
      </text>
    </comment>
    <comment ref="X9" authorId="0">
      <text>
        <r>
          <rPr>
            <sz val="10"/>
            <color rgb="FF000000"/>
            <rFont val="Arial"/>
            <family val="0"/>
            <charset val="1"/>
          </rPr>
          <t xml:space="preserve">https://docs.google.com/spreadsheets/d/1rYcxSe-Z7ztvW-QwTBXT8GABaRmVdDuQ05HXmTHbQ8I/edit#gid=1141282747
C82-C85
	-Morgan Rivers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72" authorId="0">
      <text>
        <r>
          <rPr>
            <sz val="10"/>
            <color rgb="FF000000"/>
            <rFont val="Arial"/>
            <family val="0"/>
            <charset val="1"/>
          </rPr>
          <t xml:space="preserve">note: added this post-facto
	-Morgan Rivers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We have now shifted to all viable land deploying greenhouses
	-Mike Hinge</t>
        </r>
      </text>
    </comment>
    <comment ref="D31" authorId="0">
      <text>
        <r>
          <rPr>
            <sz val="10"/>
            <color rgb="FF000000"/>
            <rFont val="Arial"/>
            <family val="0"/>
            <charset val="1"/>
          </rPr>
          <t xml:space="preserve">Beijing is at 40 latitude.....
	-Morgan Rivers</t>
        </r>
      </text>
    </comment>
    <comment ref="D57" authorId="0">
      <text>
        <r>
          <rPr>
            <sz val="10"/>
            <color rgb="FF000000"/>
            <rFont val="Arial"/>
            <family val="0"/>
            <charset val="1"/>
          </rPr>
          <t xml:space="preserve">new delhi is at 28 latitude....
	-Morgan Rivers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33" authorId="0">
      <text>
        <r>
          <rPr>
            <sz val="10"/>
            <color rgb="FF000000"/>
            <rFont val="Arial"/>
            <family val="0"/>
            <charset val="1"/>
          </rPr>
          <t xml:space="preserve">surprising
	-Juan García Martínez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38" authorId="0">
      <text>
        <r>
          <rPr>
            <sz val="10"/>
            <color rgb="FF000000"/>
            <rFont val="Arial"/>
            <family val="0"/>
            <charset val="1"/>
          </rPr>
          <t xml:space="preserve">could you replace these with correct values? They're guesses based on belgium numbers
@mike@allfed.info 
thanks :)
_Assigned to Mike Hinge_
	-Morgan Rivers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38" authorId="0">
      <text>
        <r>
          <rPr>
            <sz val="10"/>
            <color rgb="FF000000"/>
            <rFont val="Arial"/>
            <family val="0"/>
            <charset val="1"/>
          </rPr>
          <t xml:space="preserve">Per capita division of EU stocks - USDA does not estimate stocks within the EU due to the common market.</t>
        </r>
      </text>
    </comment>
    <comment ref="G2" authorId="0">
      <text>
        <r>
          <rPr>
            <sz val="10"/>
            <color rgb="FF000000"/>
            <rFont val="Arial"/>
            <family val="0"/>
            <charset val="1"/>
          </rPr>
          <t xml:space="preserve">0.2373658875 tonnes dry caloric needed per 1 million population, including an allowance for waste at 23%</t>
        </r>
      </text>
    </comment>
    <comment ref="J138" authorId="0">
      <text>
        <r>
          <rPr>
            <sz val="10"/>
            <color rgb="FF000000"/>
            <rFont val="Arial"/>
            <family val="0"/>
            <charset val="1"/>
          </rPr>
          <t xml:space="preserve">Per capita division of EU stocks - USDA does not estimate stocks within the EU due to the common market.</t>
        </r>
      </text>
    </comment>
  </commentList>
</comments>
</file>

<file path=xl/sharedStrings.xml><?xml version="1.0" encoding="utf-8"?>
<sst xmlns="http://schemas.openxmlformats.org/spreadsheetml/2006/main" count="4699" uniqueCount="556">
  <si>
    <t xml:space="preserve">Table of contents</t>
  </si>
  <si>
    <t xml:space="preserve">Tab</t>
  </si>
  <si>
    <t xml:space="preserve">Description</t>
  </si>
  <si>
    <t xml:space="preserve">Notes</t>
  </si>
  <si>
    <t xml:space="preserve">Population</t>
  </si>
  <si>
    <t xml:space="preserve">Contains population data for countries needed for other parts of the model</t>
  </si>
  <si>
    <t xml:space="preserve">World bank data</t>
  </si>
  <si>
    <t xml:space="preserve">Food waste</t>
  </si>
  <si>
    <t xml:space="preserve">Contains estimates of current day waste by product type, at distribution and retail levels. Retail waste is also estimated post disaster based upon a doubling or tripling of prices.</t>
  </si>
  <si>
    <t xml:space="preserve">FAOSTAT data, combined with results from Verma et al 2020</t>
  </si>
  <si>
    <t xml:space="preserve">Outdoor crop Production Seasonality</t>
  </si>
  <si>
    <t xml:space="preserve">Outdoor Crop Production Baseline</t>
  </si>
  <si>
    <t xml:space="preserve">FAOSTAT Data</t>
  </si>
  <si>
    <t xml:space="preserve">Outdoor Crop Production NW</t>
  </si>
  <si>
    <t xml:space="preserve">Food Stocks</t>
  </si>
  <si>
    <t xml:space="preserve">Food stocks on a country by country level adjusted to the month of May. This includes an allowance for 2 months of stocks in transit.</t>
  </si>
  <si>
    <t xml:space="preserve">USDA - PSD data</t>
  </si>
  <si>
    <t xml:space="preserve">Seafood - excluding seaweeds</t>
  </si>
  <si>
    <t xml:space="preserve">Grazing</t>
  </si>
  <si>
    <t xml:space="preserve">Seaweed</t>
  </si>
  <si>
    <t xml:space="preserve">Jehn et al (2023), Flags: (0:  probably fine, 1: overestimate, should discard, 2: overestimate, due to oversea territories)</t>
  </si>
  <si>
    <t xml:space="preserve">Cellulosic Sugar</t>
  </si>
  <si>
    <t xml:space="preserve">Greenhouses</t>
  </si>
  <si>
    <t xml:space="preserve">Methane SCP</t>
  </si>
  <si>
    <t xml:space="preserve">Combined</t>
  </si>
  <si>
    <t xml:space="preserve">Summary of Results</t>
  </si>
  <si>
    <t xml:space="preserve">Value</t>
  </si>
  <si>
    <t xml:space="preserve">Total caloric deficit, no food trade, nuclear winter</t>
  </si>
  <si>
    <t xml:space="preserve">Total fat deficit, no food trade, nuclear winter</t>
  </si>
  <si>
    <t xml:space="preserve">Total protein deficit, no food trade, nuclear winter</t>
  </si>
  <si>
    <t xml:space="preserve">ISO3 Country Code</t>
  </si>
  <si>
    <t xml:space="preserve">Country</t>
  </si>
  <si>
    <t xml:space="preserve">Population (millions), 2020</t>
  </si>
  <si>
    <t xml:space="preserve">AFG</t>
  </si>
  <si>
    <t xml:space="preserve">Afghanistan</t>
  </si>
  <si>
    <t xml:space="preserve">ALB</t>
  </si>
  <si>
    <t xml:space="preserve">Albania</t>
  </si>
  <si>
    <t xml:space="preserve">DZA</t>
  </si>
  <si>
    <t xml:space="preserve">Algeria</t>
  </si>
  <si>
    <t xml:space="preserve">AGO</t>
  </si>
  <si>
    <t xml:space="preserve">Angola</t>
  </si>
  <si>
    <t xml:space="preserve">ARG</t>
  </si>
  <si>
    <t xml:space="preserve">Argentina</t>
  </si>
  <si>
    <t xml:space="preserve">ARM</t>
  </si>
  <si>
    <t xml:space="preserve">Armenia</t>
  </si>
  <si>
    <t xml:space="preserve">AUS</t>
  </si>
  <si>
    <t xml:space="preserve">Australia</t>
  </si>
  <si>
    <t xml:space="preserve">AZE</t>
  </si>
  <si>
    <t xml:space="preserve">Azerbaijan</t>
  </si>
  <si>
    <t xml:space="preserve">BHR</t>
  </si>
  <si>
    <t xml:space="preserve">Bahrain</t>
  </si>
  <si>
    <t xml:space="preserve">BGD</t>
  </si>
  <si>
    <t xml:space="preserve">Bangladesh</t>
  </si>
  <si>
    <t xml:space="preserve">BRB</t>
  </si>
  <si>
    <t xml:space="preserve">Barbados</t>
  </si>
  <si>
    <t xml:space="preserve">BLR</t>
  </si>
  <si>
    <t xml:space="preserve">Belarus</t>
  </si>
  <si>
    <t xml:space="preserve">BEN</t>
  </si>
  <si>
    <t xml:space="preserve">Benin</t>
  </si>
  <si>
    <t xml:space="preserve">BTN</t>
  </si>
  <si>
    <t xml:space="preserve">Bhutan</t>
  </si>
  <si>
    <t xml:space="preserve">BOL</t>
  </si>
  <si>
    <t xml:space="preserve">Bolivia (Plurinational State of)</t>
  </si>
  <si>
    <t xml:space="preserve">BIH</t>
  </si>
  <si>
    <t xml:space="preserve">Bosnia and Herzegovina</t>
  </si>
  <si>
    <t xml:space="preserve">BWA</t>
  </si>
  <si>
    <t xml:space="preserve">Botswana</t>
  </si>
  <si>
    <t xml:space="preserve">BRA</t>
  </si>
  <si>
    <t xml:space="preserve">Brazil</t>
  </si>
  <si>
    <t xml:space="preserve">BRN</t>
  </si>
  <si>
    <t xml:space="preserve">Brunei Darussalam</t>
  </si>
  <si>
    <t xml:space="preserve">BFA</t>
  </si>
  <si>
    <t xml:space="preserve">Burkina Faso</t>
  </si>
  <si>
    <t xml:space="preserve">MMR</t>
  </si>
  <si>
    <t xml:space="preserve">Myanmar</t>
  </si>
  <si>
    <t xml:space="preserve">BDI</t>
  </si>
  <si>
    <t xml:space="preserve">Burundi</t>
  </si>
  <si>
    <t xml:space="preserve">CPV</t>
  </si>
  <si>
    <t xml:space="preserve">Cabo Verde</t>
  </si>
  <si>
    <t xml:space="preserve">KHM</t>
  </si>
  <si>
    <t xml:space="preserve">Cambodia</t>
  </si>
  <si>
    <t xml:space="preserve">CMR</t>
  </si>
  <si>
    <t xml:space="preserve">Cameroon</t>
  </si>
  <si>
    <t xml:space="preserve">CAN</t>
  </si>
  <si>
    <t xml:space="preserve">Canada</t>
  </si>
  <si>
    <t xml:space="preserve">CAF</t>
  </si>
  <si>
    <t xml:space="preserve">Central African Republic</t>
  </si>
  <si>
    <t xml:space="preserve">TCD</t>
  </si>
  <si>
    <t xml:space="preserve">Chad</t>
  </si>
  <si>
    <t xml:space="preserve">CHL</t>
  </si>
  <si>
    <t xml:space="preserve">Chile</t>
  </si>
  <si>
    <t xml:space="preserve">CHN</t>
  </si>
  <si>
    <t xml:space="preserve">China</t>
  </si>
  <si>
    <t xml:space="preserve">COL</t>
  </si>
  <si>
    <t xml:space="preserve">Colombia</t>
  </si>
  <si>
    <t xml:space="preserve">COD</t>
  </si>
  <si>
    <t xml:space="preserve">Congo</t>
  </si>
  <si>
    <t xml:space="preserve">COG</t>
  </si>
  <si>
    <t xml:space="preserve">Democratic Republic of the Congo</t>
  </si>
  <si>
    <t xml:space="preserve">CRI</t>
  </si>
  <si>
    <t xml:space="preserve">Costa Rica</t>
  </si>
  <si>
    <t xml:space="preserve">CIV</t>
  </si>
  <si>
    <t xml:space="preserve">Cote d'Ivoire</t>
  </si>
  <si>
    <t xml:space="preserve">CUB</t>
  </si>
  <si>
    <t xml:space="preserve">Cuba</t>
  </si>
  <si>
    <t xml:space="preserve">DJI</t>
  </si>
  <si>
    <t xml:space="preserve">Djibouti</t>
  </si>
  <si>
    <t xml:space="preserve">DOM</t>
  </si>
  <si>
    <t xml:space="preserve">Dominican Republic</t>
  </si>
  <si>
    <t xml:space="preserve">ECU</t>
  </si>
  <si>
    <t xml:space="preserve">Ecuador</t>
  </si>
  <si>
    <t xml:space="preserve">EGY</t>
  </si>
  <si>
    <t xml:space="preserve">Egypt</t>
  </si>
  <si>
    <t xml:space="preserve">SLV</t>
  </si>
  <si>
    <t xml:space="preserve">El Salvador</t>
  </si>
  <si>
    <t xml:space="preserve">ERI</t>
  </si>
  <si>
    <t xml:space="preserve">Eritrea</t>
  </si>
  <si>
    <t xml:space="preserve">SWT</t>
  </si>
  <si>
    <t xml:space="preserve">Eswatini</t>
  </si>
  <si>
    <t xml:space="preserve">ETH</t>
  </si>
  <si>
    <t xml:space="preserve">Ethiopia</t>
  </si>
  <si>
    <t xml:space="preserve">FJI</t>
  </si>
  <si>
    <t xml:space="preserve">Fiji</t>
  </si>
  <si>
    <t xml:space="preserve">GAB</t>
  </si>
  <si>
    <t xml:space="preserve">Gabon</t>
  </si>
  <si>
    <t xml:space="preserve">GMB</t>
  </si>
  <si>
    <t xml:space="preserve">Gambia</t>
  </si>
  <si>
    <t xml:space="preserve">GEO</t>
  </si>
  <si>
    <t xml:space="preserve">Georgia</t>
  </si>
  <si>
    <t xml:space="preserve">GHA</t>
  </si>
  <si>
    <t xml:space="preserve">Ghana</t>
  </si>
  <si>
    <t xml:space="preserve">GTM</t>
  </si>
  <si>
    <t xml:space="preserve">Guatemala</t>
  </si>
  <si>
    <t xml:space="preserve">GIN</t>
  </si>
  <si>
    <t xml:space="preserve">Guinea</t>
  </si>
  <si>
    <t xml:space="preserve">GNB</t>
  </si>
  <si>
    <t xml:space="preserve">Guinea-Bissau</t>
  </si>
  <si>
    <t xml:space="preserve">GUY</t>
  </si>
  <si>
    <t xml:space="preserve">Guyana</t>
  </si>
  <si>
    <t xml:space="preserve">HTI</t>
  </si>
  <si>
    <t xml:space="preserve">Haiti</t>
  </si>
  <si>
    <t xml:space="preserve">HND</t>
  </si>
  <si>
    <t xml:space="preserve">Honduras</t>
  </si>
  <si>
    <t xml:space="preserve">IND</t>
  </si>
  <si>
    <t xml:space="preserve">India</t>
  </si>
  <si>
    <t xml:space="preserve">IDN</t>
  </si>
  <si>
    <t xml:space="preserve">Indonesia</t>
  </si>
  <si>
    <t xml:space="preserve">IRN</t>
  </si>
  <si>
    <t xml:space="preserve">Iran (Islamic Republic of)</t>
  </si>
  <si>
    <t xml:space="preserve">IRQ</t>
  </si>
  <si>
    <t xml:space="preserve">Iraq</t>
  </si>
  <si>
    <t xml:space="preserve">ISR</t>
  </si>
  <si>
    <t xml:space="preserve">Israel</t>
  </si>
  <si>
    <t xml:space="preserve">JAM</t>
  </si>
  <si>
    <t xml:space="preserve">Jamaica</t>
  </si>
  <si>
    <t xml:space="preserve">JPN</t>
  </si>
  <si>
    <t xml:space="preserve">Japan</t>
  </si>
  <si>
    <t xml:space="preserve">JOR</t>
  </si>
  <si>
    <t xml:space="preserve">Jordan</t>
  </si>
  <si>
    <t xml:space="preserve">KAZ</t>
  </si>
  <si>
    <t xml:space="preserve">Kazakhstan</t>
  </si>
  <si>
    <t xml:space="preserve">KEN</t>
  </si>
  <si>
    <t xml:space="preserve">Kenya</t>
  </si>
  <si>
    <t xml:space="preserve">KOR</t>
  </si>
  <si>
    <t xml:space="preserve">Democratic People's Republic of Korea</t>
  </si>
  <si>
    <t xml:space="preserve">PRK</t>
  </si>
  <si>
    <t xml:space="preserve">Republic of Korea</t>
  </si>
  <si>
    <t xml:space="preserve">KWT</t>
  </si>
  <si>
    <t xml:space="preserve">Kuwait</t>
  </si>
  <si>
    <t xml:space="preserve">KGZ</t>
  </si>
  <si>
    <t xml:space="preserve">Kyrgyzstan</t>
  </si>
  <si>
    <t xml:space="preserve">LAO</t>
  </si>
  <si>
    <t xml:space="preserve">Lao People's Democratic Republic</t>
  </si>
  <si>
    <t xml:space="preserve">LBN</t>
  </si>
  <si>
    <t xml:space="preserve">Lebanon</t>
  </si>
  <si>
    <t xml:space="preserve">LSO</t>
  </si>
  <si>
    <t xml:space="preserve">Lesotho</t>
  </si>
  <si>
    <t xml:space="preserve">LBR</t>
  </si>
  <si>
    <t xml:space="preserve">Liberia</t>
  </si>
  <si>
    <t xml:space="preserve">LBY</t>
  </si>
  <si>
    <t xml:space="preserve">Libya</t>
  </si>
  <si>
    <t xml:space="preserve">MDG</t>
  </si>
  <si>
    <t xml:space="preserve">Madagascar</t>
  </si>
  <si>
    <t xml:space="preserve">MWI</t>
  </si>
  <si>
    <t xml:space="preserve">Malawi</t>
  </si>
  <si>
    <t xml:space="preserve">MYS</t>
  </si>
  <si>
    <t xml:space="preserve">Malaysia</t>
  </si>
  <si>
    <t xml:space="preserve">MLI</t>
  </si>
  <si>
    <t xml:space="preserve">Mali</t>
  </si>
  <si>
    <t xml:space="preserve">MRT</t>
  </si>
  <si>
    <t xml:space="preserve">Mauritania</t>
  </si>
  <si>
    <t xml:space="preserve">MUS</t>
  </si>
  <si>
    <t xml:space="preserve">Mauritius</t>
  </si>
  <si>
    <t xml:space="preserve">MEX</t>
  </si>
  <si>
    <t xml:space="preserve">Mexico</t>
  </si>
  <si>
    <t xml:space="preserve">MDA</t>
  </si>
  <si>
    <t xml:space="preserve">Republic of Moldova</t>
  </si>
  <si>
    <t xml:space="preserve">MNG</t>
  </si>
  <si>
    <t xml:space="preserve">Mongolia</t>
  </si>
  <si>
    <t xml:space="preserve">MAR</t>
  </si>
  <si>
    <t xml:space="preserve">Morocco</t>
  </si>
  <si>
    <t xml:space="preserve">MOZ</t>
  </si>
  <si>
    <t xml:space="preserve">Mozambique</t>
  </si>
  <si>
    <t xml:space="preserve">NAM</t>
  </si>
  <si>
    <t xml:space="preserve">Namibia</t>
  </si>
  <si>
    <t xml:space="preserve">NPL</t>
  </si>
  <si>
    <t xml:space="preserve">Nepal</t>
  </si>
  <si>
    <t xml:space="preserve">NZL</t>
  </si>
  <si>
    <t xml:space="preserve">New Zealand</t>
  </si>
  <si>
    <t xml:space="preserve">NIC</t>
  </si>
  <si>
    <t xml:space="preserve">Nicaragua</t>
  </si>
  <si>
    <t xml:space="preserve">NER</t>
  </si>
  <si>
    <t xml:space="preserve">Niger</t>
  </si>
  <si>
    <t xml:space="preserve">NGA</t>
  </si>
  <si>
    <t xml:space="preserve">Nigeria</t>
  </si>
  <si>
    <t xml:space="preserve">MKD</t>
  </si>
  <si>
    <t xml:space="preserve">North Macedonia</t>
  </si>
  <si>
    <t xml:space="preserve">NOR</t>
  </si>
  <si>
    <t xml:space="preserve">Norway</t>
  </si>
  <si>
    <t xml:space="preserve">OMN</t>
  </si>
  <si>
    <t xml:space="preserve">Oman</t>
  </si>
  <si>
    <t xml:space="preserve">PAK</t>
  </si>
  <si>
    <t xml:space="preserve">Pakistan</t>
  </si>
  <si>
    <t xml:space="preserve">PAN</t>
  </si>
  <si>
    <t xml:space="preserve">Panama</t>
  </si>
  <si>
    <t xml:space="preserve">PNG</t>
  </si>
  <si>
    <t xml:space="preserve">Papua New Guinea</t>
  </si>
  <si>
    <t xml:space="preserve">PRY</t>
  </si>
  <si>
    <t xml:space="preserve">Paraguay</t>
  </si>
  <si>
    <t xml:space="preserve">PER</t>
  </si>
  <si>
    <t xml:space="preserve">Peru</t>
  </si>
  <si>
    <t xml:space="preserve">PHL</t>
  </si>
  <si>
    <t xml:space="preserve">Philippines</t>
  </si>
  <si>
    <t xml:space="preserve">QAT</t>
  </si>
  <si>
    <t xml:space="preserve">Qatar</t>
  </si>
  <si>
    <t xml:space="preserve">RUS</t>
  </si>
  <si>
    <t xml:space="preserve">Russian Federation</t>
  </si>
  <si>
    <t xml:space="preserve">RWA</t>
  </si>
  <si>
    <t xml:space="preserve">Rwanda</t>
  </si>
  <si>
    <t xml:space="preserve">SAU</t>
  </si>
  <si>
    <t xml:space="preserve">Saudi Arabia</t>
  </si>
  <si>
    <t xml:space="preserve">SEN</t>
  </si>
  <si>
    <t xml:space="preserve">Senegal</t>
  </si>
  <si>
    <t xml:space="preserve">SRB</t>
  </si>
  <si>
    <t xml:space="preserve">Serbia</t>
  </si>
  <si>
    <t xml:space="preserve">SLE</t>
  </si>
  <si>
    <t xml:space="preserve">Sierra Leone</t>
  </si>
  <si>
    <t xml:space="preserve">SGP</t>
  </si>
  <si>
    <t xml:space="preserve">Singapore</t>
  </si>
  <si>
    <t xml:space="preserve">SOM</t>
  </si>
  <si>
    <t xml:space="preserve">Somalia</t>
  </si>
  <si>
    <t xml:space="preserve">ZAF</t>
  </si>
  <si>
    <t xml:space="preserve">South Africa</t>
  </si>
  <si>
    <t xml:space="preserve">SSD</t>
  </si>
  <si>
    <t xml:space="preserve">South Sudan</t>
  </si>
  <si>
    <t xml:space="preserve">LKA</t>
  </si>
  <si>
    <t xml:space="preserve">Sri Lanka</t>
  </si>
  <si>
    <t xml:space="preserve">SDN</t>
  </si>
  <si>
    <t xml:space="preserve">Sudan</t>
  </si>
  <si>
    <t xml:space="preserve">SUR</t>
  </si>
  <si>
    <t xml:space="preserve">Suriname</t>
  </si>
  <si>
    <t xml:space="preserve">CHE</t>
  </si>
  <si>
    <t xml:space="preserve">Switzerland</t>
  </si>
  <si>
    <t xml:space="preserve">SYR</t>
  </si>
  <si>
    <t xml:space="preserve">Syrian Arab Republic</t>
  </si>
  <si>
    <t xml:space="preserve">TWN</t>
  </si>
  <si>
    <t xml:space="preserve">Taiwan</t>
  </si>
  <si>
    <t xml:space="preserve">TJK</t>
  </si>
  <si>
    <t xml:space="preserve">Tajikistan</t>
  </si>
  <si>
    <t xml:space="preserve">TZA</t>
  </si>
  <si>
    <t xml:space="preserve">United Republic of Tanzania</t>
  </si>
  <si>
    <t xml:space="preserve">THA</t>
  </si>
  <si>
    <t xml:space="preserve">Thailand</t>
  </si>
  <si>
    <t xml:space="preserve">TGO</t>
  </si>
  <si>
    <t xml:space="preserve">Togo</t>
  </si>
  <si>
    <t xml:space="preserve">TTO</t>
  </si>
  <si>
    <t xml:space="preserve">Trinidad and Tobago</t>
  </si>
  <si>
    <t xml:space="preserve">TUN</t>
  </si>
  <si>
    <t xml:space="preserve">Tunisia</t>
  </si>
  <si>
    <t xml:space="preserve">TUR</t>
  </si>
  <si>
    <t xml:space="preserve">Turkiye</t>
  </si>
  <si>
    <t xml:space="preserve">TKM</t>
  </si>
  <si>
    <t xml:space="preserve">Turkmenistan</t>
  </si>
  <si>
    <t xml:space="preserve">UGA</t>
  </si>
  <si>
    <t xml:space="preserve">Uganda</t>
  </si>
  <si>
    <t xml:space="preserve">UKR</t>
  </si>
  <si>
    <t xml:space="preserve">Ukraine</t>
  </si>
  <si>
    <t xml:space="preserve">ARE</t>
  </si>
  <si>
    <t xml:space="preserve">United Arab Emirates</t>
  </si>
  <si>
    <t xml:space="preserve">USA</t>
  </si>
  <si>
    <t xml:space="preserve">United States of America</t>
  </si>
  <si>
    <t xml:space="preserve">URY</t>
  </si>
  <si>
    <t xml:space="preserve">Uruguay</t>
  </si>
  <si>
    <t xml:space="preserve">UZB</t>
  </si>
  <si>
    <t xml:space="preserve">Uzbekistan</t>
  </si>
  <si>
    <t xml:space="preserve">VEN</t>
  </si>
  <si>
    <t xml:space="preserve">Venezuela (Bolivarian Republic of)</t>
  </si>
  <si>
    <t xml:space="preserve">VNM</t>
  </si>
  <si>
    <t xml:space="preserve">Viet Nam</t>
  </si>
  <si>
    <t xml:space="preserve">YEM</t>
  </si>
  <si>
    <t xml:space="preserve">Yemen</t>
  </si>
  <si>
    <t xml:space="preserve">ZMB</t>
  </si>
  <si>
    <t xml:space="preserve">Zambia</t>
  </si>
  <si>
    <t xml:space="preserve">ZWE</t>
  </si>
  <si>
    <t xml:space="preserve">Zimbabwe</t>
  </si>
  <si>
    <t xml:space="preserve">AUT</t>
  </si>
  <si>
    <t xml:space="preserve">Austria</t>
  </si>
  <si>
    <t xml:space="preserve">BEL</t>
  </si>
  <si>
    <t xml:space="preserve">Belgium</t>
  </si>
  <si>
    <t xml:space="preserve">BGR</t>
  </si>
  <si>
    <t xml:space="preserve">Bulgaria</t>
  </si>
  <si>
    <t xml:space="preserve">HRV</t>
  </si>
  <si>
    <t xml:space="preserve">Croatia</t>
  </si>
  <si>
    <t xml:space="preserve">CYP</t>
  </si>
  <si>
    <t xml:space="preserve">Cyprus</t>
  </si>
  <si>
    <t xml:space="preserve">CZE</t>
  </si>
  <si>
    <t xml:space="preserve">Czechia</t>
  </si>
  <si>
    <t xml:space="preserve">DNK</t>
  </si>
  <si>
    <t xml:space="preserve">Denmark</t>
  </si>
  <si>
    <t xml:space="preserve">EST</t>
  </si>
  <si>
    <t xml:space="preserve">Estonia</t>
  </si>
  <si>
    <t xml:space="preserve">FIN</t>
  </si>
  <si>
    <t xml:space="preserve">Finland</t>
  </si>
  <si>
    <t xml:space="preserve">FRA</t>
  </si>
  <si>
    <t xml:space="preserve">France</t>
  </si>
  <si>
    <t xml:space="preserve">DEU</t>
  </si>
  <si>
    <t xml:space="preserve">Germany</t>
  </si>
  <si>
    <t xml:space="preserve">GRC</t>
  </si>
  <si>
    <t xml:space="preserve">Greece</t>
  </si>
  <si>
    <t xml:space="preserve">HUN</t>
  </si>
  <si>
    <t xml:space="preserve">Hungary</t>
  </si>
  <si>
    <t xml:space="preserve">IRL</t>
  </si>
  <si>
    <t xml:space="preserve">Ireland</t>
  </si>
  <si>
    <t xml:space="preserve">ITA</t>
  </si>
  <si>
    <t xml:space="preserve">Italy</t>
  </si>
  <si>
    <t xml:space="preserve">LVA</t>
  </si>
  <si>
    <t xml:space="preserve">Latvia</t>
  </si>
  <si>
    <t xml:space="preserve">LTU</t>
  </si>
  <si>
    <t xml:space="preserve">Lithuania</t>
  </si>
  <si>
    <t xml:space="preserve">LUX</t>
  </si>
  <si>
    <t xml:space="preserve">Luxembourg</t>
  </si>
  <si>
    <t xml:space="preserve">MLT</t>
  </si>
  <si>
    <t xml:space="preserve">Malta</t>
  </si>
  <si>
    <t xml:space="preserve">NLD</t>
  </si>
  <si>
    <t xml:space="preserve">Netherlands</t>
  </si>
  <si>
    <t xml:space="preserve">POL</t>
  </si>
  <si>
    <t xml:space="preserve">Poland</t>
  </si>
  <si>
    <t xml:space="preserve">PRT</t>
  </si>
  <si>
    <t xml:space="preserve">Portugal</t>
  </si>
  <si>
    <t xml:space="preserve">ROU</t>
  </si>
  <si>
    <t xml:space="preserve">Romania</t>
  </si>
  <si>
    <t xml:space="preserve">SVK</t>
  </si>
  <si>
    <t xml:space="preserve">Slovakia</t>
  </si>
  <si>
    <t xml:space="preserve">SVN</t>
  </si>
  <si>
    <t xml:space="preserve">Slovenia</t>
  </si>
  <si>
    <t xml:space="preserve">ESP</t>
  </si>
  <si>
    <t xml:space="preserve">Spain</t>
  </si>
  <si>
    <t xml:space="preserve">SWE</t>
  </si>
  <si>
    <t xml:space="preserve">Sweden</t>
  </si>
  <si>
    <t xml:space="preserve">GBR</t>
  </si>
  <si>
    <t xml:space="preserve">United Kingdom of Great Britain and Northern Ireland</t>
  </si>
  <si>
    <t xml:space="preserve">World</t>
  </si>
  <si>
    <t xml:space="preserve">Distribution losses:</t>
  </si>
  <si>
    <t xml:space="preserve">Cereals</t>
  </si>
  <si>
    <t xml:space="preserve">Roots/tubers</t>
  </si>
  <si>
    <t xml:space="preserve">Sugar</t>
  </si>
  <si>
    <t xml:space="preserve">Oilseeds</t>
  </si>
  <si>
    <t xml:space="preserve">Crops (Greenhouses/ outdoor growing)</t>
  </si>
  <si>
    <t xml:space="preserve">Meat</t>
  </si>
  <si>
    <t xml:space="preserve">Dairy</t>
  </si>
  <si>
    <t xml:space="preserve">Seafood</t>
  </si>
  <si>
    <t xml:space="preserve">Retail waste</t>
  </si>
  <si>
    <t xml:space="preserve">% wasted - pre disaster</t>
  </si>
  <si>
    <t xml:space="preserve">% wasted - post disaster - food prices double</t>
  </si>
  <si>
    <t xml:space="preserve">% wasted - post disaster - food prices triple</t>
  </si>
  <si>
    <t xml:space="preserve">Retail waste - Calculation</t>
  </si>
  <si>
    <t xml:space="preserve">GDP per capita, PPP</t>
  </si>
  <si>
    <t xml:space="preserve">Population, millions</t>
  </si>
  <si>
    <t xml:space="preserve">Retail losses per capita, kcal/capita - base</t>
  </si>
  <si>
    <t xml:space="preserve">Total losses, million tonnes dry caloric - base</t>
  </si>
  <si>
    <t xml:space="preserve">Retail losses per capita, kcal/capita - 2x prices</t>
  </si>
  <si>
    <t xml:space="preserve">Total losses, million tonnes dry caloric - 2x prices</t>
  </si>
  <si>
    <t xml:space="preserve">Retail losses per capita, kcal/capita - 3x prices</t>
  </si>
  <si>
    <t xml:space="preserve">Total losses, million tonnes dry caloric - 3x prices</t>
  </si>
  <si>
    <t xml:space="preserve">Retail waste assumptions</t>
  </si>
  <si>
    <t xml:space="preserve">Base retail waste</t>
  </si>
  <si>
    <t xml:space="preserve">Our base estimate is in line with the results of Verma et al, 2020, which analyzes consumption on a per capita basis. The paper looks at total food disappearance at the retail level (consumption + retail waste), and compares them to estimates of base metabolic requirements/weight gain to estimate how much of the total food disappearance is eaten. This gives a more accurate estimate for consumption, and retail waste will be the difference between food disappearance and consumption.</t>
  </si>
  <si>
    <t xml:space="preserve">As per their conclusions, waste can be modelled as a linear increase, where richer consumers waste more food and waste is negligable below ~US$4537/capita (in real terms).</t>
  </si>
  <si>
    <t xml:space="preserve">Income elasticity of retail waste</t>
  </si>
  <si>
    <t xml:space="preserve">Intercept</t>
  </si>
  <si>
    <t xml:space="preserve">Retail</t>
  </si>
  <si>
    <t xml:space="preserve">As per Craig E. Landry and Travis A. Smith (2019), Demand for Household Food Waste, food waste has an elasticity of around -1.49 versus changes in the price per calorie on an OLS basis. This has been used to project the figures post disaster when prices rise sharply.</t>
  </si>
  <si>
    <t xml:space="preserve">Price elasticity of food waste</t>
  </si>
  <si>
    <t xml:space="preserve">..</t>
  </si>
  <si>
    <t xml:space="preserve">MNE</t>
  </si>
  <si>
    <t xml:space="preserve">Montenegro</t>
  </si>
  <si>
    <t xml:space="preserve">Biofuel/other caloric consumption in 2020 (million dry caloric tons)</t>
  </si>
  <si>
    <t xml:space="preserve">Biofuel/other fat consumption in 2020 (tonnes)</t>
  </si>
  <si>
    <t xml:space="preserve">Biofuel/other protein consumption in 2020 (tonnes)</t>
  </si>
  <si>
    <t xml:space="preserve">Biofuel/other carbohydrate consumption in 2020 (tonnes)</t>
  </si>
  <si>
    <t xml:space="preserve">Chicken production in 2020 (tonnes)</t>
  </si>
  <si>
    <t xml:space="preserve">Pork production in 2020 (tonnes)</t>
  </si>
  <si>
    <t xml:space="preserve">Beef production in 2020 (tonnes)</t>
  </si>
  <si>
    <t xml:space="preserve">Country - USDA</t>
  </si>
  <si>
    <t xml:space="preserve">Seasonality of staple crop output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</si>
  <si>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</si>
  <si>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</si>
  <si>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</si>
  <si>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</si>
  <si>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</si>
  <si>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</si>
  <si>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</si>
  <si>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</si>
  <si>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</si>
  <si>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</si>
  <si>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</si>
  <si>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</si>
  <si>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SUM (SHOULD BE 100%)</t>
  </si>
  <si>
    <t xml:space="preserve">Bolivia</t>
  </si>
  <si>
    <t xml:space="preserve">Brunei</t>
  </si>
  <si>
    <t xml:space="preserve">Burma</t>
  </si>
  <si>
    <t xml:space="preserve">Congo (Brazzaville)</t>
  </si>
  <si>
    <t xml:space="preserve">Congo (Kinshasa)</t>
  </si>
  <si>
    <t xml:space="preserve">Gambia, The</t>
  </si>
  <si>
    <t xml:space="preserve">Iran</t>
  </si>
  <si>
    <t xml:space="preserve">Korea, North</t>
  </si>
  <si>
    <t xml:space="preserve">Korea, South</t>
  </si>
  <si>
    <t xml:space="preserve">Laos</t>
  </si>
  <si>
    <t xml:space="preserve">Russia</t>
  </si>
  <si>
    <t xml:space="preserve">Syria</t>
  </si>
  <si>
    <t xml:space="preserve">Tanzania</t>
  </si>
  <si>
    <t xml:space="preserve">Turkey</t>
  </si>
  <si>
    <t xml:space="preserve">United States</t>
  </si>
  <si>
    <t xml:space="preserve">Venezuela</t>
  </si>
  <si>
    <t xml:space="preserve">Vietnam</t>
  </si>
  <si>
    <t xml:space="preserve">European Union</t>
  </si>
  <si>
    <t xml:space="preserve">Czech Republic</t>
  </si>
  <si>
    <t xml:space="preserve">Moldova</t>
  </si>
  <si>
    <t xml:space="preserve">Food Stocks calories, approximate, May 2016-2020 average, million tonnes dry caloric value</t>
  </si>
  <si>
    <t xml:space="preserve">Food Stocks fat, approximate, May 2016-2020 average, million tonnes fat</t>
  </si>
  <si>
    <t xml:space="preserve">Food Stocks protein, approximate, May 2016-2020 average, million tonnes protein</t>
  </si>
  <si>
    <t xml:space="preserve">Approximate months of consumption in storage (calories)</t>
  </si>
  <si>
    <t xml:space="preserve">Food stocks calories by month (million tonnes, dry caloric):</t>
  </si>
  <si>
    <t xml:space="preserve">Jan</t>
  </si>
  <si>
    <t xml:space="preserve">Feb</t>
  </si>
  <si>
    <t xml:space="preserve">Mar</t>
  </si>
  <si>
    <t xml:space="preserve">Apr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</si>
  <si>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</si>
  <si>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</si>
  <si>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</si>
  <si>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</si>
  <si>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</si>
  <si>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</si>
  <si>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</si>
  <si>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EU - 28</t>
  </si>
  <si>
    <t xml:space="preserve">Seafood calories - million tonnes dry caloric, 2020</t>
  </si>
  <si>
    <t xml:space="preserve">Seafood fat - million tonnes, 2020</t>
  </si>
  <si>
    <t xml:space="preserve">Seafood protein - million tonnes, 2020</t>
  </si>
  <si>
    <t xml:space="preserve">Seafood carbohydrate - million tonnes, 2020</t>
  </si>
  <si>
    <t xml:space="preserve">Animal feed caloric consumption in 2020 (million dry caloric tons)</t>
  </si>
  <si>
    <t xml:space="preserve">Animal feed fat consumption in 2020 (million tonnes)</t>
  </si>
  <si>
    <t xml:space="preserve">Animal feed protein consumption in 2020 (million tonnes)</t>
  </si>
  <si>
    <t xml:space="preserve">Grazing area - '000 hectares</t>
  </si>
  <si>
    <t xml:space="preserve">Crop area - total</t>
  </si>
  <si>
    <t xml:space="preserve">Fraction of total grazing area</t>
  </si>
  <si>
    <t xml:space="preserve">Fraction of total crop area</t>
  </si>
  <si>
    <t xml:space="preserve">Inedible food for ruminants - Baseline 2020 - '000 tonnes</t>
  </si>
  <si>
    <t xml:space="preserve">Current milk output - '000 tonnes wet value</t>
  </si>
  <si>
    <t xml:space="preserve">Feed volume - '000 tonnes dry caloric</t>
  </si>
  <si>
    <t xml:space="preserve">Feed needed - pigs and chickens</t>
  </si>
  <si>
    <t xml:space="preserve">Feed needed - cattle</t>
  </si>
  <si>
    <t xml:space="preserve">Residual feed after meat</t>
  </si>
  <si>
    <t xml:space="preserve">Residual cattle meat demand after feed</t>
  </si>
  <si>
    <t xml:space="preserve">Estimated grazing needs</t>
  </si>
  <si>
    <t xml:space="preserve">Grazing productivity index</t>
  </si>
  <si>
    <t xml:space="preserve">Assumptions - can be deleted in final version</t>
  </si>
  <si>
    <t xml:space="preserve">Baseline 2020</t>
  </si>
  <si>
    <t xml:space="preserve">Post disaster yields - 150 Tg NW, tonnes/ha</t>
  </si>
  <si>
    <t xml:space="preserve">Year 1</t>
  </si>
  <si>
    <t xml:space="preserve">Year 2</t>
  </si>
  <si>
    <t xml:space="preserve">Year 3</t>
  </si>
  <si>
    <t xml:space="preserve">Year 4</t>
  </si>
  <si>
    <t xml:space="preserve">Year 5</t>
  </si>
  <si>
    <t xml:space="preserve">Year 6</t>
  </si>
  <si>
    <t xml:space="preserve">Year 7</t>
  </si>
  <si>
    <t xml:space="preserve">Year 8</t>
  </si>
  <si>
    <t xml:space="preserve">Year 9</t>
  </si>
  <si>
    <t xml:space="preserve">Year 10</t>
  </si>
  <si>
    <t xml:space="preserve">Grasses yield</t>
  </si>
  <si>
    <t xml:space="preserve">Residues yield</t>
  </si>
  <si>
    <t xml:space="preserve">Fodder crop yield</t>
  </si>
  <si>
    <t xml:space="preserve">Note - yields are not on a country by country basis</t>
  </si>
  <si>
    <t xml:space="preserve">grasses baseline</t>
  </si>
  <si>
    <t xml:space="preserve">residues baseline</t>
  </si>
  <si>
    <t xml:space="preserve">fodder baseline</t>
  </si>
  <si>
    <t xml:space="preserve">Human inedible feeds</t>
  </si>
  <si>
    <t xml:space="preserve">Ratio</t>
  </si>
  <si>
    <t xml:space="preserve">Maximum output</t>
  </si>
  <si>
    <t xml:space="preserve">tonnes feed/tonnes output</t>
  </si>
  <si>
    <t xml:space="preserve">Million tonnes</t>
  </si>
  <si>
    <t xml:space="preserve">Milk</t>
  </si>
  <si>
    <t xml:space="preserve">Cattle meat</t>
  </si>
  <si>
    <t xml:space="preserve">Human edible feeds</t>
  </si>
  <si>
    <t xml:space="preserve">Chicken meat</t>
  </si>
  <si>
    <t xml:space="preserve">Pork meat</t>
  </si>
  <si>
    <t xml:space="preserve">power_law_improvement</t>
  </si>
  <si>
    <t xml:space="preserve">Length of coastline</t>
  </si>
  <si>
    <t xml:space="preserve">Flags</t>
  </si>
  <si>
    <t xml:space="preserve">ATG</t>
  </si>
  <si>
    <t xml:space="preserve">Antigua and Barbuda</t>
  </si>
  <si>
    <t xml:space="preserve">BHS</t>
  </si>
  <si>
    <t xml:space="preserve">Bahamas</t>
  </si>
  <si>
    <t xml:space="preserve">BLZ</t>
  </si>
  <si>
    <t xml:space="preserve">Belize</t>
  </si>
  <si>
    <t xml:space="preserve">COM</t>
  </si>
  <si>
    <t xml:space="preserve">Comores</t>
  </si>
  <si>
    <t xml:space="preserve">TLS</t>
  </si>
  <si>
    <t xml:space="preserve">East Timor</t>
  </si>
  <si>
    <t xml:space="preserve">GNQ</t>
  </si>
  <si>
    <t xml:space="preserve">Equatorial Guinea</t>
  </si>
  <si>
    <t xml:space="preserve">GRD</t>
  </si>
  <si>
    <t xml:space="preserve">Grenada</t>
  </si>
  <si>
    <t xml:space="preserve">ISL</t>
  </si>
  <si>
    <t xml:space="preserve">Iceland</t>
  </si>
  <si>
    <t xml:space="preserve">Ivory Coast</t>
  </si>
  <si>
    <t xml:space="preserve">KIR</t>
  </si>
  <si>
    <t xml:space="preserve">Kiribati</t>
  </si>
  <si>
    <t xml:space="preserve">MDV</t>
  </si>
  <si>
    <t xml:space="preserve">Maldives</t>
  </si>
  <si>
    <t xml:space="preserve">MHL</t>
  </si>
  <si>
    <t xml:space="preserve">Marshall Islands</t>
  </si>
  <si>
    <t xml:space="preserve">FSM</t>
  </si>
  <si>
    <t xml:space="preserve">Micronesia</t>
  </si>
  <si>
    <t xml:space="preserve">NRU</t>
  </si>
  <si>
    <t xml:space="preserve">Nauru</t>
  </si>
  <si>
    <t xml:space="preserve">PLW</t>
  </si>
  <si>
    <t xml:space="preserve">Palau</t>
  </si>
  <si>
    <t xml:space="preserve">PSE</t>
  </si>
  <si>
    <t xml:space="preserve">Palestine</t>
  </si>
  <si>
    <t xml:space="preserve">SYC</t>
  </si>
  <si>
    <t xml:space="preserve">Seychelles</t>
  </si>
  <si>
    <t xml:space="preserve">SLB</t>
  </si>
  <si>
    <t xml:space="preserve">Solomon Islands</t>
  </si>
  <si>
    <t xml:space="preserve">TON</t>
  </si>
  <si>
    <t xml:space="preserve">Tonga</t>
  </si>
  <si>
    <t xml:space="preserve">TV</t>
  </si>
  <si>
    <t xml:space="preserve">Tuvalu</t>
  </si>
  <si>
    <t xml:space="preserve">United Kingdom</t>
  </si>
  <si>
    <t xml:space="preserve">VUT</t>
  </si>
  <si>
    <t xml:space="preserve">Vanuatu</t>
  </si>
  <si>
    <t xml:space="preserve">ESH</t>
  </si>
  <si>
    <t xml:space="preserve">Western Sahara</t>
  </si>
  <si>
    <t xml:space="preserve">Country Crop Area ('000 Hectares)</t>
  </si>
  <si>
    <t xml:space="preserve">Whether to assess greenhouse improvement</t>
  </si>
  <si>
    <t xml:space="preserve">Estimated Capex for related industries - Average 2014-2018 - 2015 US$ billion basis</t>
  </si>
  <si>
    <t xml:space="preserve">% of global chemical and related CAPEX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</si>
</sst>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0E+00"/>
    <numFmt numFmtId="167" formatCode="0.00%"/>
    <numFmt numFmtId="168" formatCode="0.00"/>
    <numFmt numFmtId="169" formatCode="#,##0.00"/>
    <numFmt numFmtId="170" formatCode="0"/>
    <numFmt numFmtId="171" formatCode="General"/>
    <numFmt numFmtId="172" formatCode="0.0"/>
    <numFmt numFmtId="173" formatCode="0.000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1"/>
      <color rgb="FF1155CC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8"/>
      <color rgb="FF000000"/>
      <name val="Arial"/>
      <family val="0"/>
      <charset val="1"/>
    </font>
    <font>
      <sz val="11"/>
      <color rgb="FF000000"/>
      <name val="&quot;EB Garamond&quot;"/>
      <family val="0"/>
      <charset val="1"/>
    </font>
    <font>
      <sz val="8"/>
      <color rgb="FF000000"/>
      <name val="&quot;Arial&quot;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sz val="11"/>
      <color rgb="FF000000"/>
      <name val="EB Garamond"/>
      <family val="0"/>
      <charset val="1"/>
    </font>
    <font>
      <i val="true"/>
      <sz val="11"/>
      <color rgb="FF000000"/>
      <name val="Arial"/>
      <family val="0"/>
      <charset val="1"/>
    </font>
    <font>
      <b val="true"/>
      <sz val="11"/>
      <color rgb="FF000000"/>
      <name val="&quot;EB Garamond&quot;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9E1F2"/>
      </patternFill>
    </fill>
    <fill>
      <patternFill patternType="solid">
        <fgColor rgb="FFA2C4C9"/>
        <bgColor rgb="FFB6D7A8"/>
      </patternFill>
    </fill>
    <fill>
      <patternFill patternType="solid">
        <fgColor rgb="FFFFE599"/>
        <bgColor rgb="FFFFFF99"/>
      </patternFill>
    </fill>
    <fill>
      <patternFill patternType="solid">
        <fgColor rgb="FFFF0000"/>
        <bgColor rgb="FF993300"/>
      </patternFill>
    </fill>
    <fill>
      <patternFill patternType="solid">
        <fgColor rgb="FFD9E1F2"/>
        <bgColor rgb="FFD0E0E3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8EA9DB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08080"/>
      <rgbColor rgb="FF8EA9DB"/>
      <rgbColor rgb="FF993366"/>
      <rgbColor rgb="FFFFFFCC"/>
      <rgbColor rgb="FFD9E1F2"/>
      <rgbColor rgb="FF660066"/>
      <rgbColor rgb="FFFF8080"/>
      <rgbColor rgb="FF1155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B6D7A8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5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6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7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28.38"/>
    <col collapsed="false" customWidth="true" hidden="false" outlineLevel="0" max="2" min="2" style="0" width="42.74"/>
    <col collapsed="false" customWidth="true" hidden="false" outlineLevel="0" max="3" min="3" style="0" width="25.52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2" t="s">
        <v>1</v>
      </c>
      <c r="B3" s="2" t="s">
        <v>2</v>
      </c>
      <c r="C3" s="2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4" t="s">
        <v>4</v>
      </c>
      <c r="B4" s="3" t="s">
        <v>5</v>
      </c>
      <c r="C4" s="5" t="s">
        <v>6</v>
      </c>
    </row>
    <row r="5" customFormat="false" ht="15.75" hidden="false" customHeight="false" outlineLevel="0" collapsed="false">
      <c r="A5" s="6" t="s">
        <v>7</v>
      </c>
      <c r="B5" s="3" t="s">
        <v>8</v>
      </c>
      <c r="C5" s="5" t="s">
        <v>9</v>
      </c>
    </row>
    <row r="6" customFormat="false" ht="15.75" hidden="false" customHeight="false" outlineLevel="0" collapsed="false">
      <c r="A6" s="7" t="s">
        <v>10</v>
      </c>
      <c r="B6" s="3"/>
    </row>
    <row r="7" customFormat="false" ht="15.75" hidden="false" customHeight="false" outlineLevel="0" collapsed="false">
      <c r="A7" s="7" t="s">
        <v>11</v>
      </c>
      <c r="B7" s="3"/>
      <c r="C7" s="5" t="s">
        <v>12</v>
      </c>
    </row>
    <row r="8" customFormat="false" ht="15.75" hidden="false" customHeight="false" outlineLevel="0" collapsed="false">
      <c r="A8" s="7" t="s">
        <v>13</v>
      </c>
      <c r="B8" s="3"/>
    </row>
    <row r="9" customFormat="false" ht="15.75" hidden="false" customHeight="false" outlineLevel="0" collapsed="false">
      <c r="A9" s="4" t="s">
        <v>14</v>
      </c>
      <c r="B9" s="3" t="s">
        <v>15</v>
      </c>
      <c r="C9" s="5" t="s">
        <v>16</v>
      </c>
    </row>
    <row r="10" customFormat="false" ht="15.75" hidden="false" customHeight="false" outlineLevel="0" collapsed="false">
      <c r="A10" s="4" t="s">
        <v>17</v>
      </c>
      <c r="B10" s="3"/>
      <c r="C10" s="5" t="s">
        <v>12</v>
      </c>
    </row>
    <row r="11" customFormat="false" ht="15.75" hidden="false" customHeight="false" outlineLevel="0" collapsed="false">
      <c r="A11" s="4" t="s">
        <v>18</v>
      </c>
      <c r="C11" s="5" t="s">
        <v>12</v>
      </c>
    </row>
    <row r="12" customFormat="false" ht="15.75" hidden="false" customHeight="false" outlineLevel="0" collapsed="false">
      <c r="A12" s="7" t="s">
        <v>19</v>
      </c>
      <c r="C12" s="5" t="s">
        <v>20</v>
      </c>
    </row>
    <row r="13" customFormat="false" ht="15.75" hidden="false" customHeight="false" outlineLevel="0" collapsed="false">
      <c r="A13" s="7" t="s">
        <v>21</v>
      </c>
      <c r="C13" s="5" t="s">
        <v>12</v>
      </c>
    </row>
    <row r="14" customFormat="false" ht="15.75" hidden="false" customHeight="false" outlineLevel="0" collapsed="false">
      <c r="A14" s="7" t="s">
        <v>22</v>
      </c>
    </row>
    <row r="15" customFormat="false" ht="15.75" hidden="false" customHeight="false" outlineLevel="0" collapsed="false">
      <c r="A15" s="4" t="s">
        <v>23</v>
      </c>
      <c r="C15" s="5" t="s">
        <v>6</v>
      </c>
    </row>
    <row r="16" customFormat="false" ht="15.75" hidden="false" customHeight="false" outlineLevel="0" collapsed="false">
      <c r="A16" s="7" t="s">
        <v>24</v>
      </c>
    </row>
    <row r="17" customFormat="false" ht="15.75" hidden="false" customHeight="false" outlineLevel="0" collapsed="false">
      <c r="B17" s="3"/>
    </row>
    <row r="18" customFormat="false" ht="15.75" hidden="false" customHeight="false" outlineLevel="0" collapsed="false">
      <c r="B18" s="3"/>
    </row>
    <row r="19" customFormat="false" ht="15.75" hidden="false" customHeight="false" outlineLevel="0" collapsed="false">
      <c r="A19" s="2" t="s">
        <v>25</v>
      </c>
      <c r="B19" s="3"/>
    </row>
    <row r="20" customFormat="false" ht="15.75" hidden="false" customHeight="false" outlineLevel="0" collapsed="false">
      <c r="A20" s="2" t="s">
        <v>2</v>
      </c>
      <c r="B20" s="2" t="s">
        <v>26</v>
      </c>
    </row>
    <row r="21" customFormat="false" ht="15.75" hidden="false" customHeight="false" outlineLevel="0" collapsed="false">
      <c r="A21" s="3" t="s">
        <v>27</v>
      </c>
      <c r="B21" s="3"/>
    </row>
    <row r="22" customFormat="false" ht="15.75" hidden="false" customHeight="false" outlineLevel="0" collapsed="false">
      <c r="A22" s="3" t="s">
        <v>28</v>
      </c>
      <c r="B22" s="3"/>
    </row>
    <row r="23" customFormat="false" ht="15.75" hidden="false" customHeight="false" outlineLevel="0" collapsed="false">
      <c r="A23" s="3" t="s">
        <v>29</v>
      </c>
      <c r="B23" s="3"/>
    </row>
    <row r="24" customFormat="false" ht="15.75" hidden="false" customHeight="false" outlineLevel="0" collapsed="false">
      <c r="A24" s="3"/>
      <c r="B24" s="3"/>
    </row>
    <row r="25" customFormat="false" ht="15.75" hidden="false" customHeight="false" outlineLevel="0" collapsed="false">
      <c r="B25" s="3"/>
    </row>
    <row r="26" customFormat="false" ht="15.75" hidden="false" customHeight="false" outlineLevel="0" collapsed="false">
      <c r="B26" s="3"/>
    </row>
  </sheetData>
  <hyperlinks>
    <hyperlink ref="A4" location="Population!A1" display="Population"/>
    <hyperlink ref="A6" location="'Outdoor Crop Seasonality'!A1" display="Outdoor crop Production Seasonality"/>
    <hyperlink ref="A7" location="'Outdoor Crop Seasonality'!A1" display="Outdoor Crop Production Baseline"/>
    <hyperlink ref="A8" location="null!A1" display="Outdoor Crop Production NW"/>
    <hyperlink ref="A9" location="'Food Stocks'!A1" display="Food Stocks"/>
    <hyperlink ref="A10" location="'Seafood - excluding seaweeds'!A1" display="Seafood - excluding seaweeds"/>
    <hyperlink ref="A11" location="'Grazing Baseline'!A1" display="Grazing"/>
    <hyperlink ref="A12" location="Seaweed!A1" display="Seaweed"/>
    <hyperlink ref="A13" location="null!A1" display="Cellulosic Sugar"/>
    <hyperlink ref="A14" location="Greenhouses!A1" display="Greenhouses"/>
    <hyperlink ref="A15" location="'Methane SCP'!A1" display="Methane SCP"/>
    <hyperlink ref="A16" location="null!A1" display="Combined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AL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4" min="4" style="0" width="11.38"/>
    <col collapsed="false" customWidth="true" hidden="false" outlineLevel="0" max="5" min="5" style="0" width="8.63"/>
    <col collapsed="false" customWidth="true" hidden="false" outlineLevel="0" max="6" min="6" style="0" width="37.98"/>
    <col collapsed="false" customWidth="true" hidden="false" outlineLevel="0" max="8" min="7" style="0" width="13.75"/>
    <col collapsed="false" customWidth="true" hidden="false" outlineLevel="0" max="9" min="9" style="0" width="2.88"/>
    <col collapsed="false" customWidth="true" hidden="false" outlineLevel="0" max="11" min="11" style="0" width="13.5"/>
    <col collapsed="false" customWidth="true" hidden="false" outlineLevel="0" max="25" min="12" style="0" width="14.88"/>
  </cols>
  <sheetData>
    <row r="1" customFormat="false" ht="15.75" hidden="false" customHeight="false" outlineLevel="0" collapsed="false">
      <c r="A1" s="9" t="s">
        <v>30</v>
      </c>
      <c r="B1" s="8" t="s">
        <v>31</v>
      </c>
      <c r="C1" s="8" t="s">
        <v>462</v>
      </c>
      <c r="D1" s="8" t="s">
        <v>463</v>
      </c>
      <c r="E1" s="8" t="s">
        <v>464</v>
      </c>
      <c r="F1" s="8" t="s">
        <v>465</v>
      </c>
      <c r="G1" s="8" t="s">
        <v>466</v>
      </c>
      <c r="H1" s="8"/>
      <c r="J1" s="8" t="s">
        <v>467</v>
      </c>
      <c r="K1" s="63"/>
      <c r="L1" s="8" t="s">
        <v>468</v>
      </c>
      <c r="M1" s="8" t="s">
        <v>469</v>
      </c>
      <c r="N1" s="8" t="s">
        <v>470</v>
      </c>
      <c r="O1" s="8" t="s">
        <v>471</v>
      </c>
      <c r="P1" s="8" t="s">
        <v>472</v>
      </c>
      <c r="Q1" s="8" t="s">
        <v>473</v>
      </c>
      <c r="R1" s="76" t="s">
        <v>474</v>
      </c>
      <c r="S1" s="16"/>
      <c r="T1" s="75"/>
      <c r="U1" s="16"/>
      <c r="V1" s="33"/>
      <c r="W1" s="33"/>
      <c r="X1" s="33" t="s">
        <v>475</v>
      </c>
      <c r="Y1" s="49"/>
      <c r="Z1" s="49"/>
      <c r="AA1" s="49"/>
      <c r="AB1" s="63"/>
      <c r="AC1" s="63"/>
      <c r="AD1" s="63"/>
      <c r="AE1" s="63"/>
      <c r="AF1" s="63"/>
      <c r="AG1" s="63"/>
      <c r="AH1" s="63"/>
      <c r="AI1" s="63"/>
      <c r="AJ1" s="5"/>
      <c r="AK1" s="2"/>
      <c r="AL1" s="2"/>
    </row>
    <row r="2" customFormat="false" ht="15.75" hidden="false" customHeight="false" outlineLevel="0" collapsed="false">
      <c r="A2" s="12" t="s">
        <v>33</v>
      </c>
      <c r="B2" s="13" t="s">
        <v>34</v>
      </c>
      <c r="C2" s="77" t="n">
        <v>30000</v>
      </c>
      <c r="D2" s="77" t="n">
        <v>8010</v>
      </c>
      <c r="E2" s="23" t="n">
        <f aca="false">C2/$C$168</f>
        <v>0.00954007611072721</v>
      </c>
      <c r="F2" s="23" t="n">
        <f aca="false">D2/$D$168</f>
        <v>0.00557195607378689</v>
      </c>
      <c r="G2" s="77" t="n">
        <f aca="false">(E2*$Y$9+F2*($Y$10+$Y$11))*$R2</f>
        <v>8138.89269192985</v>
      </c>
      <c r="H2" s="77"/>
      <c r="J2" s="77" t="n">
        <v>2112</v>
      </c>
      <c r="L2" s="78" t="n">
        <f aca="false">Feed!D2*1000</f>
        <v>730</v>
      </c>
      <c r="M2" s="78" t="n">
        <f aca="false">(('Meat Production'!C2*$Y$21)+('Meat Production'!D2*$Y$22))/1000</f>
        <v>129.6690804</v>
      </c>
      <c r="N2" s="78" t="n">
        <f aca="false">('Meat Production'!E2/1000)*$Y$23</f>
        <v>1141.717709</v>
      </c>
      <c r="O2" s="78" t="n">
        <f aca="false">MAX(0,L2-M2-N2)</f>
        <v>0</v>
      </c>
      <c r="P2" s="78" t="n">
        <f aca="false">MAX(0,(MIN((N2-L2+M2),N2)/$Y$23))</f>
        <v>55.0093934376502</v>
      </c>
      <c r="Q2" s="78" t="n">
        <f aca="false">MAX((P2*$Y$17)+((J2-(O2*$Y$20))*$Y$16),0)</f>
        <v>8138.89269192985</v>
      </c>
      <c r="R2" s="79" t="n">
        <f aca="false">Q2/(E2*$Y$9+F2*($Y$10+$Y$11))</f>
        <v>0.24045420943532</v>
      </c>
      <c r="S2" s="16"/>
      <c r="T2" s="16"/>
      <c r="U2" s="15"/>
      <c r="V2" s="23"/>
      <c r="W2" s="23"/>
      <c r="X2" s="23"/>
      <c r="Y2" s="2" t="s">
        <v>476</v>
      </c>
      <c r="Z2" s="2" t="s">
        <v>477</v>
      </c>
      <c r="AA2" s="2"/>
      <c r="AB2" s="2"/>
      <c r="AC2" s="2"/>
      <c r="AD2" s="2"/>
      <c r="AE2" s="2"/>
      <c r="AF2" s="2"/>
      <c r="AG2" s="2"/>
      <c r="AH2" s="2"/>
      <c r="AI2" s="23"/>
      <c r="AJ2" s="5"/>
      <c r="AK2" s="49"/>
      <c r="AL2" s="49"/>
    </row>
    <row r="3" customFormat="false" ht="15.75" hidden="false" customHeight="false" outlineLevel="0" collapsed="false">
      <c r="A3" s="12" t="s">
        <v>35</v>
      </c>
      <c r="B3" s="13" t="s">
        <v>36</v>
      </c>
      <c r="C3" s="77" t="n">
        <v>675</v>
      </c>
      <c r="D3" s="77" t="n">
        <v>696</v>
      </c>
      <c r="E3" s="23" t="n">
        <f aca="false">C3/$C$168</f>
        <v>0.000214651712491362</v>
      </c>
      <c r="F3" s="23" t="n">
        <f aca="false">D3/$D$168</f>
        <v>0.000484154984688599</v>
      </c>
      <c r="G3" s="77" t="n">
        <f aca="false">(E3*$Y$9+F3*($Y$10+$Y$11))*$R3</f>
        <v>1516.50817054367</v>
      </c>
      <c r="H3" s="77"/>
      <c r="J3" s="77" t="n">
        <v>1112</v>
      </c>
      <c r="L3" s="78" t="n">
        <f aca="false">Feed!D3*1000</f>
        <v>510</v>
      </c>
      <c r="M3" s="78" t="n">
        <f aca="false">(('Meat Production'!C3*$Y$21)+('Meat Production'!D3*$Y$22))/1000</f>
        <v>100.6645063</v>
      </c>
      <c r="N3" s="78" t="n">
        <f aca="false">('Meat Production'!E3/1000)*$Y$23</f>
        <v>323.4971821</v>
      </c>
      <c r="O3" s="78" t="n">
        <f aca="false">MAX(0,L3-M3-N3)</f>
        <v>85.8383116000001</v>
      </c>
      <c r="P3" s="78" t="n">
        <f aca="false">MAX(0,(MIN((N3-L3+M3),N3)/$Y$23))</f>
        <v>0</v>
      </c>
      <c r="Q3" s="78" t="n">
        <f aca="false">MAX((P3*$Y$17)+((J3-(O3*$Y$20))*$Y$16),0)</f>
        <v>1516.50817054367</v>
      </c>
      <c r="R3" s="79" t="n">
        <f aca="false">Q3/(E3*$Y$9+F3*($Y$10+$Y$11))</f>
        <v>1.14093575945595</v>
      </c>
      <c r="S3" s="16"/>
      <c r="T3" s="16"/>
      <c r="U3" s="15"/>
      <c r="V3" s="23"/>
      <c r="W3" s="23"/>
      <c r="X3" s="23"/>
      <c r="Y3" s="2"/>
      <c r="Z3" s="2" t="s">
        <v>478</v>
      </c>
      <c r="AA3" s="80" t="s">
        <v>479</v>
      </c>
      <c r="AB3" s="81" t="s">
        <v>480</v>
      </c>
      <c r="AC3" s="81" t="s">
        <v>481</v>
      </c>
      <c r="AD3" s="2" t="s">
        <v>482</v>
      </c>
      <c r="AE3" s="2" t="s">
        <v>483</v>
      </c>
      <c r="AF3" s="2" t="s">
        <v>484</v>
      </c>
      <c r="AG3" s="2" t="s">
        <v>485</v>
      </c>
      <c r="AH3" s="2" t="s">
        <v>486</v>
      </c>
      <c r="AI3" s="2" t="s">
        <v>487</v>
      </c>
      <c r="AJ3" s="23"/>
      <c r="AK3" s="2"/>
      <c r="AL3" s="5"/>
    </row>
    <row r="4" customFormat="false" ht="15.75" hidden="false" customHeight="false" outlineLevel="0" collapsed="false">
      <c r="A4" s="12" t="s">
        <v>37</v>
      </c>
      <c r="B4" s="13" t="s">
        <v>38</v>
      </c>
      <c r="C4" s="77" t="n">
        <v>32842</v>
      </c>
      <c r="D4" s="77" t="n">
        <v>8517</v>
      </c>
      <c r="E4" s="23" t="n">
        <f aca="false">C4/$C$168</f>
        <v>0.0104438393209501</v>
      </c>
      <c r="F4" s="23" t="n">
        <f aca="false">D4/$D$168</f>
        <v>0.00592463793763333</v>
      </c>
      <c r="G4" s="77" t="n">
        <f aca="false">(E4*$Y$9+F4*($Y$10+$Y$11))*$R4</f>
        <v>1902.98060179833</v>
      </c>
      <c r="H4" s="77"/>
      <c r="J4" s="77" t="n">
        <v>3343</v>
      </c>
      <c r="L4" s="78" t="n">
        <f aca="false">Feed!D4*1000</f>
        <v>5520</v>
      </c>
      <c r="M4" s="78" t="n">
        <f aca="false">(('Meat Production'!C4*$Y$21)+('Meat Production'!D4*$Y$22))/1000</f>
        <v>1208.502469</v>
      </c>
      <c r="N4" s="78" t="n">
        <f aca="false">('Meat Production'!E4/1000)*$Y$23</f>
        <v>1421.478309</v>
      </c>
      <c r="O4" s="78" t="n">
        <f aca="false">MAX(0,L4-M4-N4)</f>
        <v>2890.019222</v>
      </c>
      <c r="P4" s="78" t="n">
        <f aca="false">MAX(0,(MIN((N4-L4+M4),N4)/$Y$23))</f>
        <v>0</v>
      </c>
      <c r="Q4" s="78" t="n">
        <f aca="false">MAX((P4*$Y$17)+((J4-(O4*$Y$20))*$Y$16),0)</f>
        <v>1902.98060179833</v>
      </c>
      <c r="R4" s="79" t="n">
        <f aca="false">Q4/(E4*$Y$9+F4*($Y$10+$Y$11))</f>
        <v>0.0517431901605254</v>
      </c>
      <c r="S4" s="16"/>
      <c r="T4" s="16"/>
      <c r="U4" s="15"/>
      <c r="V4" s="53"/>
      <c r="W4" s="53"/>
      <c r="X4" s="53" t="s">
        <v>488</v>
      </c>
      <c r="Y4" s="47"/>
      <c r="Z4" s="47" t="n">
        <v>0.591780821917808</v>
      </c>
      <c r="AA4" s="47" t="n">
        <v>0.205479452054794</v>
      </c>
      <c r="AB4" s="47" t="n">
        <v>0.131506849315068</v>
      </c>
      <c r="AC4" s="47" t="n">
        <v>0.106849315068493</v>
      </c>
      <c r="AD4" s="47" t="n">
        <v>0.0986301369863014</v>
      </c>
      <c r="AE4" s="47" t="n">
        <v>0.123287671232877</v>
      </c>
      <c r="AF4" s="47" t="n">
        <v>0.147945205479452</v>
      </c>
      <c r="AG4" s="47" t="n">
        <v>0.189041095890411</v>
      </c>
      <c r="AH4" s="47" t="n">
        <v>0.263013698630137</v>
      </c>
      <c r="AI4" s="47" t="n">
        <v>0.336986301369863</v>
      </c>
      <c r="AJ4" s="23"/>
      <c r="AK4" s="5"/>
      <c r="AL4" s="55"/>
    </row>
    <row r="5" customFormat="false" ht="15.75" hidden="false" customHeight="false" outlineLevel="0" collapsed="false">
      <c r="A5" s="12" t="s">
        <v>39</v>
      </c>
      <c r="B5" s="13" t="s">
        <v>40</v>
      </c>
      <c r="C5" s="77" t="n">
        <v>51737</v>
      </c>
      <c r="D5" s="77" t="n">
        <v>5215</v>
      </c>
      <c r="E5" s="23" t="n">
        <f aca="false">C5/$C$168</f>
        <v>0.0164524972580231</v>
      </c>
      <c r="F5" s="23" t="n">
        <f aca="false">D5/$D$168</f>
        <v>0.00362768426027449</v>
      </c>
      <c r="G5" s="77" t="n">
        <f aca="false">(E5*$Y$9+F5*($Y$10+$Y$11))*$R5</f>
        <v>8449.73303293895</v>
      </c>
      <c r="H5" s="77"/>
      <c r="J5" s="77" t="n">
        <v>218</v>
      </c>
      <c r="L5" s="78" t="n">
        <f aca="false">Feed!D5*1000</f>
        <v>1140</v>
      </c>
      <c r="M5" s="78" t="n">
        <f aca="false">(('Meat Production'!C5*$Y$21)+('Meat Production'!D5*$Y$22))/1000</f>
        <v>972.4544887</v>
      </c>
      <c r="N5" s="78" t="n">
        <f aca="false">('Meat Production'!E5/1000)*$Y$23</f>
        <v>1032.159734</v>
      </c>
      <c r="O5" s="78" t="n">
        <f aca="false">MAX(0,L5-M5-N5)</f>
        <v>0</v>
      </c>
      <c r="P5" s="78" t="n">
        <f aca="false">MAX(0,(MIN((N5-L5+M5),N5)/$Y$23))</f>
        <v>87.8519847168854</v>
      </c>
      <c r="Q5" s="78" t="n">
        <f aca="false">MAX((P5*$Y$17)+((J5-(O5*$Y$20))*$Y$16),0)</f>
        <v>8449.73303293895</v>
      </c>
      <c r="R5" s="79" t="n">
        <f aca="false">Q5/(E5*$Y$9+F5*($Y$10+$Y$11))</f>
        <v>0.172759613313751</v>
      </c>
      <c r="S5" s="16"/>
      <c r="T5" s="16"/>
      <c r="U5" s="15"/>
      <c r="V5" s="53"/>
      <c r="W5" s="53"/>
      <c r="X5" s="53" t="s">
        <v>489</v>
      </c>
      <c r="Y5" s="47"/>
      <c r="Z5" s="47" t="n">
        <v>0.425858290723156</v>
      </c>
      <c r="AA5" s="47" t="n">
        <v>0.160701241782323</v>
      </c>
      <c r="AB5" s="47" t="n">
        <v>0.0883856829802776</v>
      </c>
      <c r="AC5" s="47" t="n">
        <v>0.0964207450693937</v>
      </c>
      <c r="AD5" s="47" t="n">
        <v>0.120525931336742</v>
      </c>
      <c r="AE5" s="47" t="n">
        <v>0.200876552227904</v>
      </c>
      <c r="AF5" s="47" t="n">
        <v>0.281227173119065</v>
      </c>
      <c r="AG5" s="47" t="n">
        <v>0.401753104455807</v>
      </c>
      <c r="AH5" s="47" t="n">
        <v>0.538349159970782</v>
      </c>
      <c r="AI5" s="47" t="n">
        <v>0.658875091307524</v>
      </c>
      <c r="AJ5" s="23"/>
      <c r="AK5" s="5"/>
      <c r="AL5" s="55"/>
    </row>
    <row r="6" customFormat="false" ht="15.75" hidden="false" customHeight="false" outlineLevel="0" collapsed="false">
      <c r="A6" s="12" t="s">
        <v>41</v>
      </c>
      <c r="B6" s="13" t="s">
        <v>42</v>
      </c>
      <c r="C6" s="77" t="n">
        <v>78425</v>
      </c>
      <c r="D6" s="77" t="n">
        <v>33701</v>
      </c>
      <c r="E6" s="23" t="n">
        <f aca="false">C6/$C$168</f>
        <v>0.024939348966126</v>
      </c>
      <c r="F6" s="23" t="n">
        <f aca="false">D6/$D$168</f>
        <v>0.023443257383607</v>
      </c>
      <c r="G6" s="77" t="n">
        <f aca="false">(E6*$Y$9+F6*($Y$10+$Y$11))*$R6</f>
        <v>7517.93502860833</v>
      </c>
      <c r="H6" s="77"/>
      <c r="J6" s="77" t="n">
        <v>10340</v>
      </c>
      <c r="L6" s="78" t="n">
        <f aca="false">Feed!D6*1000</f>
        <v>52000</v>
      </c>
      <c r="M6" s="78" t="n">
        <f aca="false">(('Meat Production'!C6*$Y$21)+('Meat Production'!D6*$Y$22))/1000</f>
        <v>13495.01865</v>
      </c>
      <c r="N6" s="78" t="n">
        <f aca="false">('Meat Production'!E6/1000)*$Y$23</f>
        <v>31183.19938</v>
      </c>
      <c r="O6" s="78" t="n">
        <f aca="false">MAX(0,L6-M6-N6)</f>
        <v>7321.78197</v>
      </c>
      <c r="P6" s="78" t="n">
        <f aca="false">MAX(0,(MIN((N6-L6+M6),N6)/$Y$23))</f>
        <v>0</v>
      </c>
      <c r="Q6" s="78" t="n">
        <f aca="false">MAX((P6*$Y$17)+((J6-(O6*$Y$20))*$Y$16),0)</f>
        <v>7517.93502860833</v>
      </c>
      <c r="R6" s="79" t="n">
        <f aca="false">Q6/(E6*$Y$9+F6*($Y$10+$Y$11))</f>
        <v>0.0733256164717083</v>
      </c>
      <c r="S6" s="16"/>
      <c r="T6" s="16"/>
      <c r="U6" s="15"/>
      <c r="V6" s="53"/>
      <c r="W6" s="53"/>
      <c r="X6" s="53" t="s">
        <v>490</v>
      </c>
      <c r="Y6" s="47"/>
      <c r="Z6" s="47" t="n">
        <v>0.179308753988697</v>
      </c>
      <c r="AA6" s="47" t="n">
        <v>0.0676636807504517</v>
      </c>
      <c r="AB6" s="47" t="n">
        <v>0.0372150244127484</v>
      </c>
      <c r="AC6" s="47" t="n">
        <v>0.040598208450271</v>
      </c>
      <c r="AD6" s="47" t="n">
        <v>0.0507477605628388</v>
      </c>
      <c r="AE6" s="47" t="n">
        <v>0.0845796009380647</v>
      </c>
      <c r="AF6" s="47" t="n">
        <v>0.118411441313291</v>
      </c>
      <c r="AG6" s="47" t="n">
        <v>0.169159201876129</v>
      </c>
      <c r="AH6" s="47" t="n">
        <v>0.226673330514013</v>
      </c>
      <c r="AI6" s="47" t="n">
        <v>0.277421091076852</v>
      </c>
      <c r="AJ6" s="23"/>
      <c r="AK6" s="5"/>
      <c r="AL6" s="55"/>
    </row>
    <row r="7" customFormat="false" ht="15.75" hidden="false" customHeight="false" outlineLevel="0" collapsed="false">
      <c r="A7" s="12" t="s">
        <v>43</v>
      </c>
      <c r="B7" s="13" t="s">
        <v>44</v>
      </c>
      <c r="C7" s="77" t="n">
        <v>1172</v>
      </c>
      <c r="D7" s="77" t="n">
        <v>505</v>
      </c>
      <c r="E7" s="23" t="n">
        <f aca="false">C7/$C$168</f>
        <v>0.00037269897339241</v>
      </c>
      <c r="F7" s="23" t="n">
        <f aca="false">D7/$D$168</f>
        <v>0.000351290613890434</v>
      </c>
      <c r="G7" s="77" t="n">
        <f aca="false">(E7*$Y$9+F7*($Y$10+$Y$11))*$R7</f>
        <v>5651.22371831178</v>
      </c>
      <c r="H7" s="77"/>
      <c r="J7" s="77" t="n">
        <v>668</v>
      </c>
      <c r="K7" s="23"/>
      <c r="L7" s="78" t="n">
        <f aca="false">Feed!D7*1000</f>
        <v>310</v>
      </c>
      <c r="M7" s="78" t="n">
        <f aca="false">(('Meat Production'!C7*$Y$21)+('Meat Production'!D7*$Y$22))/1000</f>
        <v>136.0594031</v>
      </c>
      <c r="N7" s="78" t="n">
        <f aca="false">('Meat Production'!E7/1000)*$Y$23</f>
        <v>672.1891554</v>
      </c>
      <c r="O7" s="78" t="n">
        <f aca="false">MAX(0,L7-M7-N7)</f>
        <v>0</v>
      </c>
      <c r="P7" s="78" t="n">
        <f aca="false">MAX(0,(MIN((N7-L7+M7),N7)/$Y$23))</f>
        <v>50.6261909616308</v>
      </c>
      <c r="Q7" s="78" t="n">
        <f aca="false">MAX((P7*$Y$17)+((J7-(O7*$Y$20))*$Y$16),0)</f>
        <v>5651.22371831178</v>
      </c>
      <c r="R7" s="79" t="n">
        <f aca="false">Q7/(E7*$Y$9+F7*($Y$10+$Y$11))</f>
        <v>3.68469029480881</v>
      </c>
      <c r="S7" s="16"/>
      <c r="T7" s="16"/>
      <c r="U7" s="15"/>
      <c r="V7" s="5"/>
      <c r="W7" s="5"/>
      <c r="X7" s="5"/>
      <c r="Y7" s="74"/>
      <c r="Z7" s="74"/>
      <c r="AA7" s="74"/>
      <c r="AB7" s="23"/>
      <c r="AC7" s="23"/>
      <c r="AD7" s="23"/>
      <c r="AE7" s="23"/>
      <c r="AF7" s="23"/>
      <c r="AG7" s="23"/>
      <c r="AH7" s="23"/>
      <c r="AI7" s="23"/>
      <c r="AK7" s="5"/>
      <c r="AL7" s="74"/>
    </row>
    <row r="8" customFormat="false" ht="15.75" hidden="false" customHeight="false" outlineLevel="0" collapsed="false">
      <c r="A8" s="12" t="s">
        <v>45</v>
      </c>
      <c r="B8" s="13" t="s">
        <v>46</v>
      </c>
      <c r="C8" s="77" t="n">
        <v>331557</v>
      </c>
      <c r="D8" s="77" t="n">
        <v>30920</v>
      </c>
      <c r="E8" s="23" t="n">
        <f aca="false">C8/$C$168</f>
        <v>0.105435967168146</v>
      </c>
      <c r="F8" s="23" t="n">
        <f aca="false">D8/$D$168</f>
        <v>0.0215087243197866</v>
      </c>
      <c r="G8" s="77" t="n">
        <f aca="false">(E8*$Y$9+F8*($Y$10+$Y$11))*$R8</f>
        <v>192203.131401727</v>
      </c>
      <c r="H8" s="77"/>
      <c r="J8" s="77" t="n">
        <v>8795</v>
      </c>
      <c r="K8" s="23"/>
      <c r="L8" s="78" t="n">
        <f aca="false">Feed!D8*1000</f>
        <v>12010</v>
      </c>
      <c r="M8" s="78" t="n">
        <f aca="false">(('Meat Production'!C8*$Y$21)+('Meat Production'!D8*$Y$22))/1000</f>
        <v>7748.692355</v>
      </c>
      <c r="N8" s="78" t="n">
        <f aca="false">('Meat Production'!E8/1000)*$Y$23</f>
        <v>23340.61202</v>
      </c>
      <c r="O8" s="78" t="n">
        <f aca="false">MAX(0,L8-M8-N8)</f>
        <v>0</v>
      </c>
      <c r="P8" s="78" t="n">
        <f aca="false">MAX(0,(MIN((N8-L8+M8),N8)/$Y$23))</f>
        <v>1938.61575758844</v>
      </c>
      <c r="Q8" s="78" t="n">
        <f aca="false">MAX((P8*$Y$17)+((J8-(O8*$Y$20))*$Y$16),0)</f>
        <v>192203.131401727</v>
      </c>
      <c r="R8" s="79" t="n">
        <f aca="false">Q8/(E8*$Y$9+F8*($Y$10+$Y$11))</f>
        <v>0.618631591104876</v>
      </c>
      <c r="S8" s="16"/>
      <c r="T8" s="16"/>
      <c r="U8" s="15"/>
      <c r="V8" s="2"/>
      <c r="W8" s="2"/>
      <c r="X8" s="2" t="s">
        <v>491</v>
      </c>
      <c r="Y8" s="74"/>
      <c r="Z8" s="55"/>
      <c r="AA8" s="55"/>
      <c r="AB8" s="23"/>
      <c r="AC8" s="23"/>
      <c r="AD8" s="23"/>
      <c r="AE8" s="23"/>
      <c r="AF8" s="23"/>
      <c r="AG8" s="23"/>
      <c r="AH8" s="23"/>
      <c r="AI8" s="23"/>
      <c r="AK8" s="5"/>
      <c r="AL8" s="74"/>
    </row>
    <row r="9" customFormat="false" ht="15.75" hidden="false" customHeight="false" outlineLevel="0" collapsed="false">
      <c r="A9" s="12" t="s">
        <v>47</v>
      </c>
      <c r="B9" s="13" t="s">
        <v>48</v>
      </c>
      <c r="C9" s="77" t="n">
        <v>2423</v>
      </c>
      <c r="D9" s="77" t="n">
        <v>2356</v>
      </c>
      <c r="E9" s="23" t="n">
        <f aca="false">C9/$C$168</f>
        <v>0.000770520147209734</v>
      </c>
      <c r="F9" s="23" t="n">
        <f aca="false">D9/$D$168</f>
        <v>0.00163889244817003</v>
      </c>
      <c r="G9" s="77" t="n">
        <f aca="false">(E9*$Y$9+F9*($Y$10+$Y$11))*$R9</f>
        <v>4851.90537886167</v>
      </c>
      <c r="H9" s="77"/>
      <c r="J9" s="77" t="n">
        <v>2151</v>
      </c>
      <c r="K9" s="23"/>
      <c r="L9" s="78" t="n">
        <f aca="false">Feed!D9*1000</f>
        <v>1760</v>
      </c>
      <c r="M9" s="78" t="n">
        <f aca="false">(('Meat Production'!C9*$Y$21)+('Meat Production'!D9*$Y$22))/1000</f>
        <v>537.9066582</v>
      </c>
      <c r="N9" s="78" t="n">
        <f aca="false">('Meat Production'!E9/1000)*$Y$23</f>
        <v>1408.172309</v>
      </c>
      <c r="O9" s="78" t="n">
        <f aca="false">MAX(0,L9-M9-N9)</f>
        <v>0</v>
      </c>
      <c r="P9" s="78" t="n">
        <f aca="false">MAX(0,(MIN((N9-L9+M9),N9)/$Y$23))</f>
        <v>18.9071682530723</v>
      </c>
      <c r="Q9" s="78" t="n">
        <f aca="false">MAX((P9*$Y$17)+((J9-(O9*$Y$20))*$Y$16),0)</f>
        <v>4851.90537886167</v>
      </c>
      <c r="R9" s="79" t="n">
        <f aca="false">Q9/(E9*$Y$9+F9*($Y$10+$Y$11))</f>
        <v>1.05143112353319</v>
      </c>
      <c r="S9" s="16"/>
      <c r="T9" s="16"/>
      <c r="U9" s="15"/>
      <c r="V9" s="49"/>
      <c r="W9" s="49"/>
      <c r="X9" s="49" t="s">
        <v>492</v>
      </c>
      <c r="Y9" s="5" t="n">
        <f aca="false">2624*1000</f>
        <v>2624000</v>
      </c>
      <c r="Z9" s="74"/>
      <c r="AA9" s="74"/>
      <c r="AB9" s="23"/>
      <c r="AC9" s="23"/>
      <c r="AD9" s="23"/>
      <c r="AE9" s="23"/>
      <c r="AF9" s="23"/>
      <c r="AG9" s="23"/>
      <c r="AH9" s="23"/>
      <c r="AI9" s="23"/>
      <c r="AK9" s="5"/>
      <c r="AL9" s="55"/>
    </row>
    <row r="10" customFormat="false" ht="15.75" hidden="false" customHeight="false" outlineLevel="0" collapsed="false">
      <c r="A10" s="12" t="s">
        <v>49</v>
      </c>
      <c r="B10" s="13" t="s">
        <v>50</v>
      </c>
      <c r="C10" s="77" t="n">
        <v>4</v>
      </c>
      <c r="D10" s="77" t="n">
        <v>5</v>
      </c>
      <c r="E10" s="23" t="n">
        <f aca="false">C10/$C$168</f>
        <v>1.27201014809696E-006</v>
      </c>
      <c r="F10" s="23" t="n">
        <f aca="false">D10/$D$168</f>
        <v>3.4781248900043E-006</v>
      </c>
      <c r="G10" s="77" t="n">
        <f aca="false">(E10*$Y$9+F10*($Y$10+$Y$11))*$R10</f>
        <v>96.2912557549632</v>
      </c>
      <c r="H10" s="77"/>
      <c r="J10" s="77" t="n">
        <v>12</v>
      </c>
      <c r="K10" s="23"/>
      <c r="L10" s="78" t="n">
        <f aca="false">Feed!D10*1000</f>
        <v>0</v>
      </c>
      <c r="M10" s="78" t="n">
        <f aca="false">(('Meat Production'!C10*$Y$21)+('Meat Production'!D10*$Y$22))/1000</f>
        <v>42.35200655</v>
      </c>
      <c r="N10" s="78" t="n">
        <f aca="false">('Meat Production'!E10/1000)*$Y$23</f>
        <v>8.394983156</v>
      </c>
      <c r="O10" s="78" t="n">
        <f aca="false">MAX(0,L10-M10-N10)</f>
        <v>0</v>
      </c>
      <c r="P10" s="78" t="n">
        <f aca="false">MAX(0,(MIN((N10-L10+M10),N10)/$Y$23))</f>
        <v>0.852999999949483</v>
      </c>
      <c r="Q10" s="78" t="n">
        <f aca="false">MAX((P10*$Y$17)+((J10-(O10*$Y$20))*$Y$16),0)</f>
        <v>96.2912557549632</v>
      </c>
      <c r="R10" s="79" t="n">
        <f aca="false">Q10/(E10*$Y$9+F10*($Y$10+$Y$11))</f>
        <v>10.892493375273</v>
      </c>
      <c r="S10" s="82"/>
      <c r="T10" s="82"/>
      <c r="U10" s="83"/>
      <c r="V10" s="84"/>
      <c r="W10" s="84"/>
      <c r="X10" s="84" t="s">
        <v>493</v>
      </c>
      <c r="Y10" s="5" t="n">
        <f aca="false">1113*1000</f>
        <v>1113000</v>
      </c>
      <c r="Z10" s="55"/>
      <c r="AA10" s="55"/>
      <c r="AB10" s="23"/>
      <c r="AC10" s="23"/>
      <c r="AD10" s="23"/>
      <c r="AE10" s="23"/>
      <c r="AF10" s="23"/>
      <c r="AG10" s="23"/>
      <c r="AH10" s="23"/>
      <c r="AI10" s="23"/>
      <c r="AK10" s="5"/>
      <c r="AL10" s="74"/>
    </row>
    <row r="11" customFormat="false" ht="15.75" hidden="false" customHeight="false" outlineLevel="0" collapsed="false">
      <c r="A11" s="12" t="s">
        <v>51</v>
      </c>
      <c r="B11" s="13" t="s">
        <v>52</v>
      </c>
      <c r="C11" s="77" t="n">
        <v>600</v>
      </c>
      <c r="D11" s="77" t="n">
        <v>8797</v>
      </c>
      <c r="E11" s="23" t="n">
        <f aca="false">C11/$C$168</f>
        <v>0.000190801522214544</v>
      </c>
      <c r="F11" s="23" t="n">
        <f aca="false">D11/$D$168</f>
        <v>0.00611941293147357</v>
      </c>
      <c r="G11" s="77" t="n">
        <f aca="false">(E11*$Y$9+F11*($Y$10+$Y$11))*$R11</f>
        <v>0</v>
      </c>
      <c r="H11" s="77"/>
      <c r="J11" s="77" t="n">
        <v>3650</v>
      </c>
      <c r="K11" s="23"/>
      <c r="L11" s="78" t="n">
        <f aca="false">Feed!D11*1000</f>
        <v>11700</v>
      </c>
      <c r="M11" s="78" t="n">
        <f aca="false">(('Meat Production'!C11*$Y$21)+('Meat Production'!D11*$Y$22))/1000</f>
        <v>977.5307242</v>
      </c>
      <c r="N11" s="78" t="n">
        <f aca="false">('Meat Production'!E11/1000)*$Y$23</f>
        <v>1906.054845</v>
      </c>
      <c r="O11" s="78" t="n">
        <f aca="false">MAX(0,L11-M11-N11)</f>
        <v>8816.4144308</v>
      </c>
      <c r="P11" s="78" t="n">
        <f aca="false">MAX(0,(MIN((N11-L11+M11),N11)/$Y$23))</f>
        <v>0</v>
      </c>
      <c r="Q11" s="78" t="n">
        <f aca="false">MAX((P11*$Y$17)+((J11-(O11*$Y$20))*$Y$16),0)</f>
        <v>0</v>
      </c>
      <c r="R11" s="79" t="n">
        <f aca="false">Q11/(E11*$Y$9+F11*($Y$10+$Y$11))</f>
        <v>0</v>
      </c>
      <c r="S11" s="16"/>
      <c r="T11" s="16"/>
      <c r="U11" s="15"/>
      <c r="V11" s="49"/>
      <c r="W11" s="49"/>
      <c r="X11" s="49" t="s">
        <v>494</v>
      </c>
      <c r="Y11" s="5" t="n">
        <f aca="false">469*1000</f>
        <v>469000</v>
      </c>
      <c r="Z11" s="55"/>
      <c r="AA11" s="55"/>
      <c r="AB11" s="23"/>
      <c r="AC11" s="23"/>
      <c r="AD11" s="23"/>
      <c r="AE11" s="23"/>
      <c r="AF11" s="23"/>
      <c r="AG11" s="23"/>
      <c r="AH11" s="23"/>
      <c r="AI11" s="23"/>
      <c r="AK11" s="5"/>
      <c r="AL11" s="55"/>
    </row>
    <row r="12" customFormat="false" ht="15.75" hidden="false" customHeight="false" outlineLevel="0" collapsed="false">
      <c r="A12" s="12" t="s">
        <v>53</v>
      </c>
      <c r="B12" s="13" t="s">
        <v>54</v>
      </c>
      <c r="C12" s="77" t="n">
        <v>2</v>
      </c>
      <c r="D12" s="77" t="n">
        <v>8</v>
      </c>
      <c r="E12" s="23" t="n">
        <f aca="false">C12/$C$168</f>
        <v>6.36005074048481E-007</v>
      </c>
      <c r="F12" s="23" t="n">
        <f aca="false">D12/$D$168</f>
        <v>5.56499982400688E-006</v>
      </c>
      <c r="G12" s="77" t="n">
        <f aca="false">(E12*$Y$9+F12*($Y$10+$Y$11))*$R12</f>
        <v>20.7285248255371</v>
      </c>
      <c r="H12" s="77"/>
      <c r="J12" s="77" t="n">
        <v>5</v>
      </c>
      <c r="K12" s="23"/>
      <c r="L12" s="78" t="n">
        <f aca="false">Feed!D12*1000</f>
        <v>50</v>
      </c>
      <c r="M12" s="78" t="n">
        <f aca="false">(('Meat Production'!C12*$Y$21)+('Meat Production'!D12*$Y$22))/1000</f>
        <v>86.91443917</v>
      </c>
      <c r="N12" s="78" t="n">
        <f aca="false">('Meat Production'!E12/1000)*$Y$23</f>
        <v>1.436890435</v>
      </c>
      <c r="O12" s="78" t="n">
        <f aca="false">MAX(0,L12-M12-N12)</f>
        <v>0</v>
      </c>
      <c r="P12" s="78" t="n">
        <f aca="false">MAX(0,(MIN((N12-L12+M12),N12)/$Y$23))</f>
        <v>0.146000000024588</v>
      </c>
      <c r="Q12" s="78" t="n">
        <f aca="false">MAX((P12*$Y$17)+((J12-(O12*$Y$20))*$Y$16),0)</f>
        <v>20.7285248255371</v>
      </c>
      <c r="R12" s="79" t="n">
        <f aca="false">Q12/(E12*$Y$9+F12*($Y$10+$Y$11))</f>
        <v>1.97929004931734</v>
      </c>
      <c r="S12" s="16"/>
      <c r="T12" s="16"/>
      <c r="U12" s="15"/>
      <c r="V12" s="5"/>
      <c r="W12" s="5"/>
      <c r="X12" s="5"/>
      <c r="Y12" s="74"/>
      <c r="Z12" s="55"/>
      <c r="AA12" s="55"/>
      <c r="AB12" s="23"/>
      <c r="AC12" s="23"/>
      <c r="AD12" s="23"/>
      <c r="AE12" s="23"/>
      <c r="AF12" s="23"/>
      <c r="AG12" s="23"/>
      <c r="AH12" s="23"/>
      <c r="AI12" s="23"/>
      <c r="AK12" s="5"/>
      <c r="AL12" s="74"/>
    </row>
    <row r="13" customFormat="false" ht="15.75" hidden="false" customHeight="false" outlineLevel="0" collapsed="false">
      <c r="A13" s="12" t="s">
        <v>55</v>
      </c>
      <c r="B13" s="13" t="s">
        <v>56</v>
      </c>
      <c r="C13" s="77" t="n">
        <v>2568</v>
      </c>
      <c r="D13" s="77" t="n">
        <v>5820</v>
      </c>
      <c r="E13" s="23" t="n">
        <f aca="false">C13/$C$168</f>
        <v>0.000816630515078249</v>
      </c>
      <c r="F13" s="23" t="n">
        <f aca="false">D13/$D$168</f>
        <v>0.00404853737196501</v>
      </c>
      <c r="G13" s="77" t="n">
        <f aca="false">(E13*$Y$9+F13*($Y$10+$Y$11))*$R13</f>
        <v>30823.1148464462</v>
      </c>
      <c r="H13" s="77"/>
      <c r="J13" s="77" t="n">
        <v>7394</v>
      </c>
      <c r="K13" s="23"/>
      <c r="L13" s="78" t="n">
        <f aca="false">Feed!D13*1000</f>
        <v>5550</v>
      </c>
      <c r="M13" s="78" t="n">
        <f aca="false">(('Meat Production'!C13*$Y$21)+('Meat Production'!D13*$Y$22))/1000</f>
        <v>4341.812471</v>
      </c>
      <c r="N13" s="78" t="n">
        <f aca="false">('Meat Production'!E13/1000)*$Y$23</f>
        <v>3351.104062</v>
      </c>
      <c r="O13" s="78" t="n">
        <f aca="false">MAX(0,L13-M13-N13)</f>
        <v>0</v>
      </c>
      <c r="P13" s="78" t="n">
        <f aca="false">MAX(0,(MIN((N13-L13+M13),N13)/$Y$23))</f>
        <v>217.73811436826</v>
      </c>
      <c r="Q13" s="78" t="n">
        <f aca="false">MAX((P13*$Y$17)+((J13-(O13*$Y$20))*$Y$16),0)</f>
        <v>30823.1148464462</v>
      </c>
      <c r="R13" s="79" t="n">
        <f aca="false">Q13/(E13*$Y$9+F13*($Y$10+$Y$11))</f>
        <v>3.60604452236146</v>
      </c>
      <c r="S13" s="16"/>
      <c r="T13" s="16"/>
      <c r="U13" s="15"/>
      <c r="V13" s="5"/>
      <c r="W13" s="5"/>
      <c r="X13" s="5"/>
      <c r="Y13" s="74"/>
      <c r="Z13" s="55"/>
      <c r="AA13" s="55"/>
      <c r="AB13" s="23"/>
      <c r="AC13" s="23"/>
      <c r="AD13" s="23"/>
      <c r="AE13" s="23"/>
      <c r="AF13" s="23"/>
      <c r="AG13" s="23"/>
      <c r="AH13" s="23"/>
      <c r="AI13" s="23"/>
      <c r="AK13" s="5"/>
      <c r="AL13" s="55"/>
    </row>
    <row r="14" customFormat="false" ht="15.75" hidden="false" customHeight="false" outlineLevel="0" collapsed="false">
      <c r="A14" s="12" t="s">
        <v>57</v>
      </c>
      <c r="B14" s="13" t="s">
        <v>58</v>
      </c>
      <c r="C14" s="77" t="n">
        <v>550</v>
      </c>
      <c r="D14" s="77" t="n">
        <v>3400</v>
      </c>
      <c r="E14" s="23" t="n">
        <f aca="false">C14/$C$168</f>
        <v>0.000174901395363332</v>
      </c>
      <c r="F14" s="23" t="n">
        <f aca="false">D14/$D$168</f>
        <v>0.00236512492520292</v>
      </c>
      <c r="G14" s="77" t="n">
        <f aca="false">(E14*$Y$9+F14*($Y$10+$Y$11))*$R14</f>
        <v>0</v>
      </c>
      <c r="H14" s="77"/>
      <c r="J14" s="77" t="n">
        <v>153</v>
      </c>
      <c r="K14" s="23"/>
      <c r="L14" s="78" t="n">
        <f aca="false">Feed!D14*1000</f>
        <v>1230</v>
      </c>
      <c r="M14" s="78" t="n">
        <f aca="false">(('Meat Production'!C14*$Y$21)+('Meat Production'!D14*$Y$22))/1000</f>
        <v>106.5249961</v>
      </c>
      <c r="N14" s="78" t="n">
        <f aca="false">('Meat Production'!E14/1000)*$Y$23</f>
        <v>433.6653433</v>
      </c>
      <c r="O14" s="78" t="n">
        <f aca="false">MAX(0,L14-M14-N14)</f>
        <v>689.8096606</v>
      </c>
      <c r="P14" s="78" t="n">
        <f aca="false">MAX(0,(MIN((N14-L14+M14),N14)/$Y$23))</f>
        <v>0</v>
      </c>
      <c r="Q14" s="78" t="n">
        <f aca="false">MAX((P14*$Y$17)+((J14-(O14*$Y$20))*$Y$16),0)</f>
        <v>0</v>
      </c>
      <c r="R14" s="79" t="n">
        <f aca="false">Q14/(E14*$Y$9+F14*($Y$10+$Y$11))</f>
        <v>0</v>
      </c>
      <c r="S14" s="16"/>
      <c r="T14" s="16"/>
      <c r="U14" s="15"/>
      <c r="V14" s="5"/>
      <c r="W14" s="5"/>
      <c r="X14" s="85" t="s">
        <v>495</v>
      </c>
      <c r="Y14" s="85" t="s">
        <v>496</v>
      </c>
      <c r="Z14" s="86" t="s">
        <v>497</v>
      </c>
      <c r="AA14" s="55"/>
      <c r="AB14" s="23"/>
      <c r="AC14" s="23"/>
      <c r="AD14" s="23"/>
      <c r="AE14" s="23"/>
      <c r="AF14" s="23"/>
      <c r="AG14" s="23"/>
      <c r="AH14" s="23"/>
      <c r="AI14" s="23"/>
      <c r="AK14" s="5"/>
      <c r="AL14" s="55"/>
    </row>
    <row r="15" customFormat="false" ht="15.75" hidden="false" customHeight="false" outlineLevel="0" collapsed="false">
      <c r="A15" s="12" t="s">
        <v>59</v>
      </c>
      <c r="B15" s="13" t="s">
        <v>60</v>
      </c>
      <c r="C15" s="77" t="n">
        <v>413</v>
      </c>
      <c r="D15" s="77" t="n">
        <v>100</v>
      </c>
      <c r="E15" s="23" t="n">
        <f aca="false">C15/$C$168</f>
        <v>0.000131335047791011</v>
      </c>
      <c r="F15" s="23" t="n">
        <f aca="false">D15/$D$168</f>
        <v>6.9562497800086E-005</v>
      </c>
      <c r="G15" s="77" t="n">
        <f aca="false">(E15*$Y$9+F15*($Y$10+$Y$11))*$R15</f>
        <v>637.955800114877</v>
      </c>
      <c r="H15" s="77"/>
      <c r="J15" s="77" t="n">
        <v>192</v>
      </c>
      <c r="K15" s="23"/>
      <c r="L15" s="78" t="n">
        <f aca="false">Feed!D15*1000</f>
        <v>0</v>
      </c>
      <c r="M15" s="78" t="n">
        <f aca="false">(('Meat Production'!C15*$Y$21)+('Meat Production'!D15*$Y$22))/1000</f>
        <v>12.80173431</v>
      </c>
      <c r="N15" s="78" t="n">
        <f aca="false">('Meat Production'!E15/1000)*$Y$23</f>
        <v>38.3826897</v>
      </c>
      <c r="O15" s="78" t="n">
        <f aca="false">MAX(0,L15-M15-N15)</f>
        <v>0</v>
      </c>
      <c r="P15" s="78" t="n">
        <f aca="false">MAX(0,(MIN((N15-L15+M15),N15)/$Y$23))</f>
        <v>3.90000000044801</v>
      </c>
      <c r="Q15" s="78" t="n">
        <f aca="false">MAX((P15*$Y$17)+((J15-(O15*$Y$20))*$Y$16),0)</f>
        <v>637.955800114877</v>
      </c>
      <c r="R15" s="79" t="n">
        <f aca="false">Q15/(E15*$Y$9+F15*($Y$10+$Y$11))</f>
        <v>1.40311510588352</v>
      </c>
      <c r="S15" s="16"/>
      <c r="T15" s="16"/>
      <c r="U15" s="15"/>
      <c r="V15" s="5"/>
      <c r="W15" s="5"/>
      <c r="X15" s="5"/>
      <c r="Y15" s="87" t="s">
        <v>498</v>
      </c>
      <c r="Z15" s="87" t="s">
        <v>499</v>
      </c>
      <c r="AA15" s="74"/>
      <c r="AB15" s="23"/>
      <c r="AC15" s="23"/>
      <c r="AD15" s="23"/>
      <c r="AE15" s="23"/>
      <c r="AF15" s="23"/>
      <c r="AG15" s="23"/>
      <c r="AH15" s="23"/>
      <c r="AI15" s="23"/>
      <c r="AK15" s="5"/>
      <c r="AL15" s="55"/>
    </row>
    <row r="16" customFormat="false" ht="15.75" hidden="false" customHeight="false" outlineLevel="0" collapsed="false">
      <c r="A16" s="12" t="s">
        <v>61</v>
      </c>
      <c r="B16" s="13" t="s">
        <v>62</v>
      </c>
      <c r="C16" s="77" t="n">
        <v>33000</v>
      </c>
      <c r="D16" s="77" t="n">
        <v>4787</v>
      </c>
      <c r="E16" s="23" t="n">
        <f aca="false">C16/$C$168</f>
        <v>0.0104940837217999</v>
      </c>
      <c r="F16" s="23" t="n">
        <f aca="false">D16/$D$168</f>
        <v>0.00332995676969012</v>
      </c>
      <c r="G16" s="77" t="n">
        <f aca="false">(E16*$Y$9+F16*($Y$10+$Y$11))*$R16</f>
        <v>20152.6363987227</v>
      </c>
      <c r="H16" s="77"/>
      <c r="J16" s="77" t="n">
        <v>598</v>
      </c>
      <c r="K16" s="23"/>
      <c r="L16" s="78" t="n">
        <f aca="false">Feed!D16*1000</f>
        <v>3410</v>
      </c>
      <c r="M16" s="78" t="n">
        <f aca="false">(('Meat Production'!C16*$Y$21)+('Meat Production'!D16*$Y$22))/1000</f>
        <v>2739.433091</v>
      </c>
      <c r="N16" s="78" t="n">
        <f aca="false">('Meat Production'!E16/1000)*$Y$23</f>
        <v>2720.712671</v>
      </c>
      <c r="O16" s="78" t="n">
        <f aca="false">MAX(0,L16-M16-N16)</f>
        <v>0</v>
      </c>
      <c r="P16" s="78" t="n">
        <f aca="false">MAX(0,(MIN((N16-L16+M16),N16)/$Y$23))</f>
        <v>208.311833673253</v>
      </c>
      <c r="Q16" s="78" t="n">
        <f aca="false">MAX((P16*$Y$17)+((J16-(O16*$Y$20))*$Y$16),0)</f>
        <v>20152.6363987227</v>
      </c>
      <c r="R16" s="79" t="n">
        <f aca="false">Q16/(E16*$Y$9+F16*($Y$10+$Y$11))</f>
        <v>0.614325976309735</v>
      </c>
      <c r="S16" s="16"/>
      <c r="T16" s="16"/>
      <c r="U16" s="15"/>
      <c r="V16" s="5"/>
      <c r="W16" s="5"/>
      <c r="X16" s="5" t="s">
        <v>500</v>
      </c>
      <c r="Y16" s="88" t="n">
        <v>1.44166666666667</v>
      </c>
      <c r="Z16" s="89" t="n">
        <v>879</v>
      </c>
      <c r="AA16" s="74"/>
      <c r="AB16" s="23"/>
      <c r="AC16" s="23"/>
      <c r="AD16" s="23"/>
      <c r="AE16" s="23"/>
      <c r="AF16" s="23"/>
      <c r="AG16" s="23"/>
      <c r="AH16" s="23"/>
      <c r="AI16" s="23"/>
      <c r="AK16" s="5"/>
      <c r="AL16" s="74"/>
    </row>
    <row r="17" customFormat="false" ht="15.75" hidden="false" customHeight="false" outlineLevel="0" collapsed="false">
      <c r="A17" s="12" t="s">
        <v>63</v>
      </c>
      <c r="B17" s="13" t="s">
        <v>64</v>
      </c>
      <c r="C17" s="77" t="n">
        <v>1095</v>
      </c>
      <c r="D17" s="77" t="n">
        <v>1121</v>
      </c>
      <c r="E17" s="23" t="n">
        <f aca="false">C17/$C$168</f>
        <v>0.000348212778041543</v>
      </c>
      <c r="F17" s="23" t="n">
        <f aca="false">D17/$D$168</f>
        <v>0.000779795600338964</v>
      </c>
      <c r="G17" s="77" t="n">
        <f aca="false">(E17*$Y$9+F17*($Y$10+$Y$11))*$R17</f>
        <v>416.447861138833</v>
      </c>
      <c r="H17" s="77"/>
      <c r="J17" s="77" t="n">
        <v>656</v>
      </c>
      <c r="K17" s="23"/>
      <c r="L17" s="78" t="n">
        <f aca="false">Feed!D17*1000</f>
        <v>1010</v>
      </c>
      <c r="M17" s="78" t="n">
        <f aca="false">(('Meat Production'!C17*$Y$21)+('Meat Production'!D17*$Y$22))/1000</f>
        <v>343.1618287</v>
      </c>
      <c r="N17" s="78" t="n">
        <f aca="false">('Meat Production'!E17/1000)*$Y$23</f>
        <v>142.3604119</v>
      </c>
      <c r="O17" s="78" t="n">
        <f aca="false">MAX(0,L17-M17-N17)</f>
        <v>524.4777594</v>
      </c>
      <c r="P17" s="78" t="n">
        <f aca="false">MAX(0,(MIN((N17-L17+M17),N17)/$Y$23))</f>
        <v>0</v>
      </c>
      <c r="Q17" s="78" t="n">
        <f aca="false">MAX((P17*$Y$17)+((J17-(O17*$Y$20))*$Y$16),0)</f>
        <v>416.447861138833</v>
      </c>
      <c r="R17" s="79" t="n">
        <f aca="false">Q17/(E17*$Y$9+F17*($Y$10+$Y$11))</f>
        <v>0.193935990358951</v>
      </c>
      <c r="S17" s="16"/>
      <c r="T17" s="16"/>
      <c r="U17" s="15"/>
      <c r="V17" s="5"/>
      <c r="W17" s="5"/>
      <c r="X17" s="85" t="s">
        <v>501</v>
      </c>
      <c r="Y17" s="90" t="n">
        <v>92.6040513008691</v>
      </c>
      <c r="Z17" s="90" t="n">
        <v>43.9661369412025</v>
      </c>
      <c r="AA17" s="74"/>
      <c r="AB17" s="23"/>
      <c r="AC17" s="23"/>
      <c r="AD17" s="23"/>
      <c r="AE17" s="23"/>
      <c r="AF17" s="23"/>
      <c r="AG17" s="23"/>
      <c r="AH17" s="23"/>
      <c r="AI17" s="23"/>
      <c r="AK17" s="5"/>
      <c r="AL17" s="74"/>
    </row>
    <row r="18" customFormat="false" ht="15.75" hidden="false" customHeight="false" outlineLevel="0" collapsed="false">
      <c r="A18" s="12" t="s">
        <v>65</v>
      </c>
      <c r="B18" s="13" t="s">
        <v>66</v>
      </c>
      <c r="C18" s="77" t="n">
        <v>25600</v>
      </c>
      <c r="D18" s="77" t="n">
        <v>262</v>
      </c>
      <c r="E18" s="23" t="n">
        <f aca="false">C18/$C$168</f>
        <v>0.00814086494782055</v>
      </c>
      <c r="F18" s="23" t="n">
        <f aca="false">D18/$D$168</f>
        <v>0.000182253744236225</v>
      </c>
      <c r="G18" s="77" t="n">
        <f aca="false">(E18*$Y$9+F18*($Y$10+$Y$11))*$R18</f>
        <v>2744.81211855467</v>
      </c>
      <c r="H18" s="77"/>
      <c r="J18" s="77" t="n">
        <v>291</v>
      </c>
      <c r="K18" s="23"/>
      <c r="L18" s="78" t="n">
        <f aca="false">Feed!D18*1000</f>
        <v>50</v>
      </c>
      <c r="M18" s="78" t="n">
        <f aca="false">(('Meat Production'!C18*$Y$21)+('Meat Production'!D18*$Y$22))/1000</f>
        <v>18.83122286</v>
      </c>
      <c r="N18" s="78" t="n">
        <f aca="false">('Meat Production'!E18/1000)*$Y$23</f>
        <v>278.2941837</v>
      </c>
      <c r="O18" s="78" t="n">
        <f aca="false">MAX(0,L18-M18-N18)</f>
        <v>0</v>
      </c>
      <c r="P18" s="78" t="n">
        <f aca="false">MAX(0,(MIN((N18-L18+M18),N18)/$Y$23))</f>
        <v>25.109993417025</v>
      </c>
      <c r="Q18" s="78" t="n">
        <f aca="false">MAX((P18*$Y$17)+((J18-(O18*$Y$20))*$Y$16),0)</f>
        <v>2744.81211855467</v>
      </c>
      <c r="R18" s="79" t="n">
        <f aca="false">Q18/(E18*$Y$9+F18*($Y$10+$Y$11))</f>
        <v>0.126781423456263</v>
      </c>
      <c r="S18" s="16"/>
      <c r="T18" s="16"/>
      <c r="U18" s="15"/>
      <c r="V18" s="5"/>
      <c r="W18" s="5"/>
      <c r="X18" s="91"/>
      <c r="Y18" s="5"/>
      <c r="Z18" s="5"/>
      <c r="AA18" s="74"/>
      <c r="AB18" s="23"/>
      <c r="AC18" s="23"/>
      <c r="AD18" s="23"/>
      <c r="AE18" s="23"/>
      <c r="AF18" s="23"/>
      <c r="AG18" s="23"/>
      <c r="AH18" s="23"/>
      <c r="AI18" s="23"/>
      <c r="AK18" s="5"/>
      <c r="AL18" s="55"/>
    </row>
    <row r="19" customFormat="false" ht="15.75" hidden="false" customHeight="false" outlineLevel="0" collapsed="false">
      <c r="A19" s="12" t="s">
        <v>67</v>
      </c>
      <c r="B19" s="13" t="s">
        <v>68</v>
      </c>
      <c r="C19" s="77" t="n">
        <v>173361</v>
      </c>
      <c r="D19" s="77" t="n">
        <v>63518</v>
      </c>
      <c r="E19" s="23" t="n">
        <f aca="false">C19/$C$168</f>
        <v>0.0551292378210593</v>
      </c>
      <c r="F19" s="23" t="n">
        <f aca="false">D19/$D$168</f>
        <v>0.0441847073526586</v>
      </c>
      <c r="G19" s="77" t="n">
        <f aca="false">(E19*$Y$9+F19*($Y$10+$Y$11))*$R19</f>
        <v>961703.580252561</v>
      </c>
      <c r="H19" s="77"/>
      <c r="J19" s="77" t="n">
        <v>36256</v>
      </c>
      <c r="K19" s="23"/>
      <c r="L19" s="78" t="n">
        <f aca="false">Feed!D19*1000</f>
        <v>88590</v>
      </c>
      <c r="M19" s="78" t="n">
        <f aca="false">(('Meat Production'!C19*$Y$21)+('Meat Production'!D19*$Y$22))/1000</f>
        <v>85840.98647</v>
      </c>
      <c r="N19" s="78" t="n">
        <f aca="false">('Meat Production'!E19/1000)*$Y$23</f>
        <v>99401.3246</v>
      </c>
      <c r="O19" s="78" t="n">
        <f aca="false">MAX(0,L19-M19-N19)</f>
        <v>0</v>
      </c>
      <c r="P19" s="78" t="n">
        <f aca="false">MAX(0,(MIN((N19-L19+M19),N19)/$Y$23))</f>
        <v>9820.67739813192</v>
      </c>
      <c r="Q19" s="78" t="n">
        <f aca="false">MAX((P19*$Y$17)+((J19-(O19*$Y$20))*$Y$16),0)</f>
        <v>961703.580252561</v>
      </c>
      <c r="R19" s="79" t="n">
        <f aca="false">Q19/(E19*$Y$9+F19*($Y$10+$Y$11))</f>
        <v>4.48222686641461</v>
      </c>
      <c r="S19" s="16"/>
      <c r="T19" s="16"/>
      <c r="U19" s="15"/>
      <c r="V19" s="5"/>
      <c r="W19" s="5"/>
      <c r="X19" s="92" t="s">
        <v>502</v>
      </c>
      <c r="Y19" s="5"/>
      <c r="Z19" s="19"/>
      <c r="AA19" s="55"/>
      <c r="AB19" s="23"/>
      <c r="AC19" s="23"/>
      <c r="AD19" s="23"/>
      <c r="AE19" s="23"/>
      <c r="AF19" s="23"/>
      <c r="AG19" s="23"/>
      <c r="AH19" s="23"/>
      <c r="AI19" s="23"/>
      <c r="AK19" s="5"/>
      <c r="AL19" s="74"/>
    </row>
    <row r="20" customFormat="false" ht="15.75" hidden="false" customHeight="false" outlineLevel="0" collapsed="false">
      <c r="A20" s="12" t="s">
        <v>69</v>
      </c>
      <c r="B20" s="13" t="s">
        <v>70</v>
      </c>
      <c r="C20" s="77" t="n">
        <v>3</v>
      </c>
      <c r="D20" s="77" t="n">
        <v>10</v>
      </c>
      <c r="E20" s="23" t="n">
        <f aca="false">C20/$C$168</f>
        <v>9.54007611072721E-007</v>
      </c>
      <c r="F20" s="23" t="n">
        <f aca="false">D20/$D$168</f>
        <v>6.9562497800086E-006</v>
      </c>
      <c r="G20" s="77" t="n">
        <f aca="false">(E20*$Y$9+F20*($Y$10+$Y$11))*$R20</f>
        <v>176.873738026692</v>
      </c>
      <c r="H20" s="77"/>
      <c r="J20" s="77" t="n">
        <v>0</v>
      </c>
      <c r="K20" s="23"/>
      <c r="L20" s="78" t="n">
        <f aca="false">Feed!D20*1000</f>
        <v>0</v>
      </c>
      <c r="M20" s="78" t="n">
        <f aca="false">(('Meat Production'!C20*$Y$21)+('Meat Production'!D20*$Y$22))/1000</f>
        <v>122.3383971</v>
      </c>
      <c r="N20" s="78" t="n">
        <f aca="false">('Meat Production'!E20/1000)*$Y$23</f>
        <v>18.79767624</v>
      </c>
      <c r="O20" s="78" t="n">
        <f aca="false">MAX(0,L20-M20-N20)</f>
        <v>0</v>
      </c>
      <c r="P20" s="78" t="n">
        <f aca="false">MAX(0,(MIN((N20-L20+M20),N20)/$Y$23))</f>
        <v>1.91000000045389</v>
      </c>
      <c r="Q20" s="78" t="n">
        <f aca="false">MAX((P20*$Y$17)+((J20-(O20*$Y$20))*$Y$16),0)</f>
        <v>176.873738026692</v>
      </c>
      <c r="R20" s="79" t="n">
        <f aca="false">Q20/(E20*$Y$9+F20*($Y$10+$Y$11))</f>
        <v>13.0938990034746</v>
      </c>
      <c r="S20" s="16"/>
      <c r="T20" s="16"/>
      <c r="U20" s="15"/>
      <c r="V20" s="5"/>
      <c r="W20" s="5"/>
      <c r="X20" s="5" t="s">
        <v>500</v>
      </c>
      <c r="Y20" s="90" t="n">
        <v>0.7</v>
      </c>
      <c r="Z20" s="89" t="n">
        <v>879</v>
      </c>
      <c r="AA20" s="74"/>
      <c r="AB20" s="23"/>
      <c r="AC20" s="23"/>
      <c r="AD20" s="23"/>
      <c r="AE20" s="23"/>
      <c r="AF20" s="23"/>
      <c r="AG20" s="23"/>
      <c r="AH20" s="23"/>
      <c r="AI20" s="23"/>
      <c r="AK20" s="5"/>
      <c r="AL20" s="55"/>
    </row>
    <row r="21" customFormat="false" ht="15.75" hidden="false" customHeight="false" outlineLevel="0" collapsed="false">
      <c r="A21" s="12" t="s">
        <v>71</v>
      </c>
      <c r="B21" s="13" t="s">
        <v>72</v>
      </c>
      <c r="C21" s="77" t="n">
        <v>6000</v>
      </c>
      <c r="D21" s="77" t="n">
        <v>6100</v>
      </c>
      <c r="E21" s="23" t="n">
        <f aca="false">C21/$C$168</f>
        <v>0.00190801522214544</v>
      </c>
      <c r="F21" s="23" t="n">
        <f aca="false">D21/$D$168</f>
        <v>0.00424331236580525</v>
      </c>
      <c r="G21" s="77" t="n">
        <f aca="false">(E21*$Y$9+F21*($Y$10+$Y$11))*$R21</f>
        <v>8585.68078688166</v>
      </c>
      <c r="H21" s="77"/>
      <c r="J21" s="77" t="n">
        <v>449</v>
      </c>
      <c r="K21" s="23"/>
      <c r="L21" s="78" t="n">
        <f aca="false">Feed!D21*1000</f>
        <v>630</v>
      </c>
      <c r="M21" s="78" t="n">
        <f aca="false">(('Meat Production'!C21*$Y$21)+('Meat Production'!D21*$Y$22))/1000</f>
        <v>407.8509697</v>
      </c>
      <c r="N21" s="78" t="n">
        <f aca="false">('Meat Production'!E21/1000)*$Y$23</f>
        <v>1065.818401</v>
      </c>
      <c r="O21" s="78" t="n">
        <f aca="false">MAX(0,L21-M21-N21)</f>
        <v>0</v>
      </c>
      <c r="P21" s="78" t="n">
        <f aca="false">MAX(0,(MIN((N21-L21+M21),N21)/$Y$23))</f>
        <v>85.7238138292317</v>
      </c>
      <c r="Q21" s="78" t="n">
        <f aca="false">MAX((P21*$Y$17)+((J21-(O21*$Y$20))*$Y$16),0)</f>
        <v>8585.68078688166</v>
      </c>
      <c r="R21" s="79" t="n">
        <f aca="false">Q21/(E21*$Y$9+F21*($Y$10+$Y$11))</f>
        <v>0.732594617056159</v>
      </c>
      <c r="S21" s="16"/>
      <c r="T21" s="16"/>
      <c r="U21" s="15"/>
      <c r="V21" s="5"/>
      <c r="W21" s="5"/>
      <c r="X21" s="5" t="s">
        <v>503</v>
      </c>
      <c r="Y21" s="90" t="n">
        <v>4.64131578577367</v>
      </c>
      <c r="Z21" s="89" t="n">
        <v>74.8419213857143</v>
      </c>
      <c r="AA21" s="74"/>
      <c r="AB21" s="23"/>
      <c r="AC21" s="23"/>
      <c r="AD21" s="23"/>
      <c r="AE21" s="23"/>
      <c r="AF21" s="23"/>
      <c r="AG21" s="23"/>
      <c r="AH21" s="23"/>
      <c r="AI21" s="23"/>
      <c r="AK21" s="5"/>
      <c r="AL21" s="55"/>
    </row>
    <row r="22" customFormat="false" ht="15.75" hidden="false" customHeight="false" outlineLevel="0" collapsed="false">
      <c r="A22" s="12" t="s">
        <v>73</v>
      </c>
      <c r="B22" s="13" t="s">
        <v>74</v>
      </c>
      <c r="C22" s="77" t="n">
        <v>298</v>
      </c>
      <c r="D22" s="77" t="n">
        <v>12500</v>
      </c>
      <c r="E22" s="23" t="n">
        <f aca="false">C22/$C$168</f>
        <v>9.47647560332236E-005</v>
      </c>
      <c r="F22" s="23" t="n">
        <f aca="false">D22/$D$168</f>
        <v>0.00869531222501075</v>
      </c>
      <c r="G22" s="77" t="n">
        <f aca="false">(E22*$Y$9+F22*($Y$10+$Y$11))*$R22</f>
        <v>45903.9817315998</v>
      </c>
      <c r="H22" s="77"/>
      <c r="J22" s="77" t="n">
        <v>2529</v>
      </c>
      <c r="K22" s="23"/>
      <c r="L22" s="78" t="n">
        <f aca="false">Feed!D22*1000</f>
        <v>9560</v>
      </c>
      <c r="M22" s="78" t="n">
        <f aca="false">(('Meat Production'!C22*$Y$21)+('Meat Production'!D22*$Y$22))/1000</f>
        <v>12456.49373</v>
      </c>
      <c r="N22" s="78" t="n">
        <f aca="false">('Meat Production'!E22/1000)*$Y$23</f>
        <v>4491.069946</v>
      </c>
      <c r="O22" s="78" t="n">
        <f aca="false">MAX(0,L22-M22-N22)</f>
        <v>0</v>
      </c>
      <c r="P22" s="78" t="n">
        <f aca="false">MAX(0,(MIN((N22-L22+M22),N22)/$Y$23))</f>
        <v>456.330000015919</v>
      </c>
      <c r="Q22" s="78" t="n">
        <f aca="false">MAX((P22*$Y$17)+((J22-(O22*$Y$20))*$Y$16),0)</f>
        <v>45903.9817315998</v>
      </c>
      <c r="R22" s="79" t="n">
        <f aca="false">Q22/(E22*$Y$9+F22*($Y$10+$Y$11))</f>
        <v>3.27776793279419</v>
      </c>
      <c r="S22" s="16"/>
      <c r="T22" s="16"/>
      <c r="U22" s="15"/>
      <c r="V22" s="5"/>
      <c r="W22" s="5"/>
      <c r="X22" s="5" t="s">
        <v>504</v>
      </c>
      <c r="Y22" s="90" t="n">
        <v>4.8747666026552</v>
      </c>
      <c r="Z22" s="89" t="n">
        <v>77.3274781214116</v>
      </c>
      <c r="AA22" s="74"/>
      <c r="AB22" s="23"/>
      <c r="AC22" s="23"/>
      <c r="AD22" s="23"/>
      <c r="AE22" s="23"/>
      <c r="AF22" s="23"/>
      <c r="AG22" s="23"/>
      <c r="AH22" s="23"/>
      <c r="AI22" s="23"/>
      <c r="AK22" s="5"/>
      <c r="AL22" s="74"/>
    </row>
    <row r="23" customFormat="false" ht="15.75" hidden="false" customHeight="false" outlineLevel="0" collapsed="false">
      <c r="A23" s="12" t="s">
        <v>75</v>
      </c>
      <c r="B23" s="13" t="s">
        <v>76</v>
      </c>
      <c r="C23" s="77" t="n">
        <v>483</v>
      </c>
      <c r="D23" s="77" t="n">
        <v>1550</v>
      </c>
      <c r="E23" s="23" t="n">
        <f aca="false">C23/$C$168</f>
        <v>0.000153595225382708</v>
      </c>
      <c r="F23" s="23" t="n">
        <f aca="false">D23/$D$168</f>
        <v>0.00107821871590133</v>
      </c>
      <c r="G23" s="77" t="n">
        <f aca="false">(E23*$Y$9+F23*($Y$10+$Y$11))*$R23</f>
        <v>1129.33899506504</v>
      </c>
      <c r="H23" s="77"/>
      <c r="J23" s="77" t="n">
        <v>108</v>
      </c>
      <c r="K23" s="23"/>
      <c r="L23" s="78" t="n">
        <f aca="false">Feed!D23*1000</f>
        <v>0</v>
      </c>
      <c r="M23" s="78" t="n">
        <f aca="false">(('Meat Production'!C23*$Y$21)+('Meat Production'!D23*$Y$22))/1000</f>
        <v>79.92370071</v>
      </c>
      <c r="N23" s="78" t="n">
        <f aca="false">('Meat Production'!E23/1000)*$Y$23</f>
        <v>103.4757947</v>
      </c>
      <c r="O23" s="78" t="n">
        <f aca="false">MAX(0,L23-M23-N23)</f>
        <v>0</v>
      </c>
      <c r="P23" s="78" t="n">
        <f aca="false">MAX(0,(MIN((N23-L23+M23),N23)/$Y$23))</f>
        <v>10.5139999966276</v>
      </c>
      <c r="Q23" s="78" t="n">
        <f aca="false">MAX((P23*$Y$17)+((J23-(O23*$Y$20))*$Y$16),0)</f>
        <v>1129.33899506504</v>
      </c>
      <c r="R23" s="79" t="n">
        <f aca="false">Q23/(E23*$Y$9+F23*($Y$10+$Y$11))</f>
        <v>0.535542447064781</v>
      </c>
      <c r="S23" s="16"/>
      <c r="T23" s="16"/>
      <c r="U23" s="15"/>
      <c r="V23" s="5"/>
      <c r="W23" s="5"/>
      <c r="X23" s="85" t="s">
        <v>501</v>
      </c>
      <c r="Y23" s="90" t="n">
        <v>9.84171530656175</v>
      </c>
      <c r="Z23" s="90" t="n">
        <v>7.13242314922785</v>
      </c>
      <c r="AA23" s="74"/>
      <c r="AB23" s="23"/>
      <c r="AC23" s="23"/>
      <c r="AD23" s="23"/>
      <c r="AE23" s="23"/>
      <c r="AF23" s="23"/>
      <c r="AG23" s="23"/>
      <c r="AH23" s="23"/>
      <c r="AI23" s="23"/>
      <c r="AK23" s="5"/>
      <c r="AL23" s="55"/>
    </row>
    <row r="24" customFormat="false" ht="15.75" hidden="false" customHeight="false" outlineLevel="0" collapsed="false">
      <c r="A24" s="12" t="s">
        <v>77</v>
      </c>
      <c r="B24" s="13" t="s">
        <v>78</v>
      </c>
      <c r="C24" s="77" t="n">
        <v>25</v>
      </c>
      <c r="D24" s="77" t="n">
        <v>54</v>
      </c>
      <c r="E24" s="23" t="n">
        <f aca="false">C24/$C$168</f>
        <v>7.95006342560601E-006</v>
      </c>
      <c r="F24" s="23" t="n">
        <f aca="false">D24/$D$168</f>
        <v>3.75637488120464E-005</v>
      </c>
      <c r="G24" s="77" t="n">
        <f aca="false">(E24*$Y$9+F24*($Y$10+$Y$11))*$R24</f>
        <v>77.3348156535355</v>
      </c>
      <c r="H24" s="77"/>
      <c r="J24" s="77" t="n">
        <v>9</v>
      </c>
      <c r="K24" s="23"/>
      <c r="L24" s="78" t="n">
        <f aca="false">Feed!D24*1000</f>
        <v>10</v>
      </c>
      <c r="M24" s="78" t="n">
        <f aca="false">(('Meat Production'!C24*$Y$21)+('Meat Production'!D24*$Y$22))/1000</f>
        <v>15.48613628</v>
      </c>
      <c r="N24" s="78" t="n">
        <f aca="false">('Meat Production'!E24/1000)*$Y$23</f>
        <v>6.839992138</v>
      </c>
      <c r="O24" s="78" t="n">
        <f aca="false">MAX(0,L24-M24-N24)</f>
        <v>0</v>
      </c>
      <c r="P24" s="78" t="n">
        <f aca="false">MAX(0,(MIN((N24-L24+M24),N24)/$Y$23))</f>
        <v>0.694999999993861</v>
      </c>
      <c r="Q24" s="78" t="n">
        <f aca="false">MAX((P24*$Y$17)+((J24-(O24*$Y$20))*$Y$16),0)</f>
        <v>77.3348156535355</v>
      </c>
      <c r="R24" s="79" t="n">
        <f aca="false">Q24/(E24*$Y$9+F24*($Y$10+$Y$11))</f>
        <v>0.963231804368405</v>
      </c>
      <c r="S24" s="16"/>
      <c r="T24" s="16"/>
      <c r="U24" s="15"/>
      <c r="V24" s="5"/>
      <c r="W24" s="5"/>
      <c r="X24" s="5"/>
      <c r="Y24" s="74"/>
      <c r="Z24" s="55"/>
      <c r="AA24" s="55"/>
      <c r="AB24" s="23"/>
      <c r="AC24" s="23"/>
      <c r="AD24" s="23"/>
      <c r="AE24" s="23"/>
      <c r="AF24" s="23"/>
      <c r="AG24" s="23"/>
      <c r="AH24" s="23"/>
      <c r="AI24" s="23"/>
      <c r="AK24" s="5"/>
      <c r="AL24" s="74"/>
    </row>
    <row r="25" customFormat="false" ht="15.75" hidden="false" customHeight="false" outlineLevel="0" collapsed="false">
      <c r="A25" s="12" t="s">
        <v>79</v>
      </c>
      <c r="B25" s="13" t="s">
        <v>80</v>
      </c>
      <c r="C25" s="77" t="n">
        <v>1500</v>
      </c>
      <c r="D25" s="77" t="n">
        <v>4066</v>
      </c>
      <c r="E25" s="23" t="n">
        <f aca="false">C25/$C$168</f>
        <v>0.000477003805536361</v>
      </c>
      <c r="F25" s="23" t="n">
        <f aca="false">D25/$D$168</f>
        <v>0.0028284111605515</v>
      </c>
      <c r="G25" s="77" t="n">
        <f aca="false">(E25*$Y$9+F25*($Y$10+$Y$11))*$R25</f>
        <v>0</v>
      </c>
      <c r="H25" s="77"/>
      <c r="J25" s="77" t="n">
        <v>24</v>
      </c>
      <c r="K25" s="23"/>
      <c r="L25" s="78" t="n">
        <f aca="false">Feed!D25*1000</f>
        <v>1140</v>
      </c>
      <c r="M25" s="78" t="n">
        <f aca="false">(('Meat Production'!C25*$Y$21)+('Meat Production'!D25*$Y$22))/1000</f>
        <v>532.5752564</v>
      </c>
      <c r="N25" s="78" t="n">
        <f aca="false">('Meat Production'!E25/1000)*$Y$23</f>
        <v>534.6708675</v>
      </c>
      <c r="O25" s="78" t="n">
        <f aca="false">MAX(0,L25-M25-N25)</f>
        <v>72.7538761000001</v>
      </c>
      <c r="P25" s="78" t="n">
        <f aca="false">MAX(0,(MIN((N25-L25+M25),N25)/$Y$23))</f>
        <v>0</v>
      </c>
      <c r="Q25" s="78" t="n">
        <f aca="false">MAX((P25*$Y$17)+((J25-(O25*$Y$20))*$Y$16),0)</f>
        <v>0</v>
      </c>
      <c r="R25" s="79" t="n">
        <f aca="false">Q25/(E25*$Y$9+F25*($Y$10+$Y$11))</f>
        <v>0</v>
      </c>
      <c r="S25" s="16"/>
      <c r="T25" s="16"/>
      <c r="U25" s="15"/>
      <c r="V25" s="5"/>
      <c r="W25" s="5"/>
      <c r="X25" s="5"/>
      <c r="Y25" s="74"/>
      <c r="Z25" s="55"/>
      <c r="AA25" s="55"/>
      <c r="AB25" s="23"/>
      <c r="AC25" s="23"/>
      <c r="AD25" s="23"/>
      <c r="AE25" s="23"/>
      <c r="AF25" s="23"/>
      <c r="AG25" s="23"/>
      <c r="AH25" s="23"/>
      <c r="AI25" s="23"/>
      <c r="AK25" s="5"/>
      <c r="AL25" s="55"/>
    </row>
    <row r="26" customFormat="false" ht="15.75" hidden="false" customHeight="false" outlineLevel="0" collapsed="false">
      <c r="A26" s="12" t="s">
        <v>81</v>
      </c>
      <c r="B26" s="13" t="s">
        <v>82</v>
      </c>
      <c r="C26" s="77" t="n">
        <v>2000</v>
      </c>
      <c r="D26" s="77" t="n">
        <v>7750</v>
      </c>
      <c r="E26" s="23" t="n">
        <f aca="false">C26/$C$168</f>
        <v>0.000636005074048481</v>
      </c>
      <c r="F26" s="23" t="n">
        <f aca="false">D26/$D$168</f>
        <v>0.00539109357950667</v>
      </c>
      <c r="G26" s="77" t="n">
        <f aca="false">(E26*$Y$9+F26*($Y$10+$Y$11))*$R26</f>
        <v>121.765646837917</v>
      </c>
      <c r="H26" s="77"/>
      <c r="J26" s="77" t="n">
        <v>252</v>
      </c>
      <c r="K26" s="23"/>
      <c r="L26" s="78" t="n">
        <f aca="false">Feed!D26*1000</f>
        <v>1590</v>
      </c>
      <c r="M26" s="78" t="n">
        <f aca="false">(('Meat Production'!C26*$Y$21)+('Meat Production'!D26*$Y$22))/1000</f>
        <v>555.6556798</v>
      </c>
      <c r="N26" s="78" t="n">
        <f aca="false">('Meat Production'!E26/1000)*$Y$23</f>
        <v>795.0039207</v>
      </c>
      <c r="O26" s="78" t="n">
        <f aca="false">MAX(0,L26-M26-N26)</f>
        <v>239.3403995</v>
      </c>
      <c r="P26" s="78" t="n">
        <f aca="false">MAX(0,(MIN((N26-L26+M26),N26)/$Y$23))</f>
        <v>0</v>
      </c>
      <c r="Q26" s="78" t="n">
        <f aca="false">MAX((P26*$Y$17)+((J26-(O26*$Y$20))*$Y$16),0)</f>
        <v>121.765646837917</v>
      </c>
      <c r="R26" s="79" t="n">
        <f aca="false">Q26/(E26*$Y$9+F26*($Y$10+$Y$11))</f>
        <v>0.0119406328746323</v>
      </c>
      <c r="S26" s="16"/>
      <c r="T26" s="16"/>
      <c r="U26" s="15"/>
      <c r="V26" s="5"/>
      <c r="W26" s="5"/>
      <c r="X26" s="5"/>
      <c r="Y26" s="74"/>
      <c r="Z26" s="55"/>
      <c r="AA26" s="55"/>
      <c r="AB26" s="23"/>
      <c r="AC26" s="23"/>
      <c r="AD26" s="23"/>
      <c r="AE26" s="23"/>
      <c r="AF26" s="23"/>
      <c r="AG26" s="23"/>
      <c r="AH26" s="23"/>
      <c r="AI26" s="23"/>
      <c r="AK26" s="5"/>
      <c r="AL26" s="55"/>
    </row>
    <row r="27" customFormat="false" ht="15.75" hidden="false" customHeight="false" outlineLevel="0" collapsed="false">
      <c r="A27" s="12" t="s">
        <v>83</v>
      </c>
      <c r="B27" s="13" t="s">
        <v>84</v>
      </c>
      <c r="C27" s="77" t="n">
        <v>24886</v>
      </c>
      <c r="D27" s="77" t="n">
        <v>38815</v>
      </c>
      <c r="E27" s="23" t="n">
        <f aca="false">C27/$C$168</f>
        <v>0.00791381113638525</v>
      </c>
      <c r="F27" s="23" t="n">
        <f aca="false">D27/$D$168</f>
        <v>0.0270006835211034</v>
      </c>
      <c r="G27" s="77" t="n">
        <f aca="false">(E27*$Y$9+F27*($Y$10+$Y$11))*$R27</f>
        <v>38544.9903616461</v>
      </c>
      <c r="H27" s="77"/>
      <c r="J27" s="77" t="n">
        <v>9210</v>
      </c>
      <c r="K27" s="23"/>
      <c r="L27" s="78" t="n">
        <f aca="false">Feed!D27*1000</f>
        <v>28180</v>
      </c>
      <c r="M27" s="78" t="n">
        <f aca="false">(('Meat Production'!C27*$Y$21)+('Meat Production'!D27*$Y$22))/1000</f>
        <v>17264.67588</v>
      </c>
      <c r="N27" s="78" t="n">
        <f aca="false">('Meat Production'!E27/1000)*$Y$23</f>
        <v>13600.66005</v>
      </c>
      <c r="O27" s="78" t="n">
        <f aca="false">MAX(0,L27-M27-N27)</f>
        <v>0</v>
      </c>
      <c r="P27" s="78" t="n">
        <f aca="false">MAX(0,(MIN((N27-L27+M27),N27)/$Y$23))</f>
        <v>272.852429312765</v>
      </c>
      <c r="Q27" s="78" t="n">
        <f aca="false">MAX((P27*$Y$17)+((J27-(O27*$Y$20))*$Y$16),0)</f>
        <v>38544.9903616461</v>
      </c>
      <c r="R27" s="79" t="n">
        <f aca="false">Q27/(E27*$Y$9+F27*($Y$10+$Y$11))</f>
        <v>0.607190149381748</v>
      </c>
      <c r="S27" s="16"/>
      <c r="T27" s="16"/>
      <c r="U27" s="15"/>
      <c r="V27" s="5"/>
      <c r="W27" s="5"/>
      <c r="X27" s="5"/>
      <c r="Y27" s="74"/>
      <c r="Z27" s="55"/>
      <c r="AA27" s="55"/>
      <c r="AB27" s="23"/>
      <c r="AC27" s="23"/>
      <c r="AD27" s="23"/>
      <c r="AE27" s="23"/>
      <c r="AF27" s="23"/>
      <c r="AG27" s="23"/>
      <c r="AH27" s="23"/>
      <c r="AI27" s="23"/>
      <c r="AK27" s="5"/>
      <c r="AL27" s="74"/>
    </row>
    <row r="28" customFormat="false" ht="15.75" hidden="false" customHeight="false" outlineLevel="0" collapsed="false">
      <c r="A28" s="12" t="s">
        <v>85</v>
      </c>
      <c r="B28" s="13" t="s">
        <v>86</v>
      </c>
      <c r="C28" s="77" t="n">
        <v>3200</v>
      </c>
      <c r="D28" s="77" t="n">
        <v>1880</v>
      </c>
      <c r="E28" s="23" t="n">
        <f aca="false">C28/$C$168</f>
        <v>0.00101760811847757</v>
      </c>
      <c r="F28" s="23" t="n">
        <f aca="false">D28/$D$168</f>
        <v>0.00130777495864162</v>
      </c>
      <c r="G28" s="77" t="n">
        <f aca="false">(E28*$Y$9+F28*($Y$10+$Y$11))*$R28</f>
        <v>9299.2075191922</v>
      </c>
      <c r="H28" s="77"/>
      <c r="J28" s="77" t="n">
        <v>81</v>
      </c>
      <c r="K28" s="23"/>
      <c r="L28" s="78" t="n">
        <f aca="false">Feed!D28*1000</f>
        <v>30</v>
      </c>
      <c r="M28" s="78" t="n">
        <f aca="false">(('Meat Production'!C28*$Y$21)+('Meat Production'!D28*$Y$22))/1000</f>
        <v>127.9990723</v>
      </c>
      <c r="N28" s="78" t="n">
        <f aca="false">('Meat Production'!E28/1000)*$Y$23</f>
        <v>975.8848064</v>
      </c>
      <c r="O28" s="78" t="n">
        <f aca="false">MAX(0,L28-M28-N28)</f>
        <v>0</v>
      </c>
      <c r="P28" s="78" t="n">
        <f aca="false">MAX(0,(MIN((N28-L28+M28),N28)/$Y$23))</f>
        <v>99.1580000032463</v>
      </c>
      <c r="Q28" s="78" t="n">
        <f aca="false">MAX((P28*$Y$17)+((J28-(O28*$Y$20))*$Y$16),0)</f>
        <v>9299.2075191922</v>
      </c>
      <c r="R28" s="79" t="n">
        <f aca="false">Q28/(E28*$Y$9+F28*($Y$10+$Y$11))</f>
        <v>1.9622291750666</v>
      </c>
      <c r="S28" s="16"/>
      <c r="T28" s="16"/>
      <c r="U28" s="15"/>
      <c r="V28" s="5"/>
      <c r="W28" s="5"/>
      <c r="X28" s="5"/>
      <c r="Y28" s="74"/>
      <c r="Z28" s="74"/>
      <c r="AA28" s="74"/>
      <c r="AB28" s="23"/>
      <c r="AC28" s="23"/>
      <c r="AD28" s="23"/>
      <c r="AE28" s="23"/>
      <c r="AF28" s="23"/>
      <c r="AG28" s="23"/>
      <c r="AH28" s="23"/>
      <c r="AI28" s="23"/>
      <c r="AK28" s="5"/>
      <c r="AL28" s="55"/>
    </row>
    <row r="29" customFormat="false" ht="15.75" hidden="false" customHeight="false" outlineLevel="0" collapsed="false">
      <c r="A29" s="12" t="s">
        <v>87</v>
      </c>
      <c r="B29" s="13" t="s">
        <v>88</v>
      </c>
      <c r="C29" s="77" t="n">
        <v>45000</v>
      </c>
      <c r="D29" s="77" t="n">
        <v>5238</v>
      </c>
      <c r="E29" s="23" t="n">
        <f aca="false">C29/$C$168</f>
        <v>0.0143101141660908</v>
      </c>
      <c r="F29" s="23" t="n">
        <f aca="false">D29/$D$168</f>
        <v>0.0036436836347685</v>
      </c>
      <c r="G29" s="77" t="n">
        <f aca="false">(E29*$Y$9+F29*($Y$10+$Y$11))*$R29</f>
        <v>38262.0953049643</v>
      </c>
      <c r="H29" s="77"/>
      <c r="J29" s="77" t="n">
        <v>389</v>
      </c>
      <c r="K29" s="23"/>
      <c r="L29" s="78" t="n">
        <f aca="false">Feed!D29*1000</f>
        <v>690</v>
      </c>
      <c r="M29" s="78" t="n">
        <f aca="false">(('Meat Production'!C29*$Y$21)+('Meat Production'!D29*$Y$22))/1000</f>
        <v>43.00087316</v>
      </c>
      <c r="N29" s="78" t="n">
        <f aca="false">('Meat Production'!E29/1000)*$Y$23</f>
        <v>4653.792867</v>
      </c>
      <c r="O29" s="78" t="n">
        <f aca="false">MAX(0,L29-M29-N29)</f>
        <v>0</v>
      </c>
      <c r="P29" s="78" t="n">
        <f aca="false">MAX(0,(MIN((N29-L29+M29),N29)/$Y$23))</f>
        <v>407.123516109896</v>
      </c>
      <c r="Q29" s="78" t="n">
        <f aca="false">MAX((P29*$Y$17)+((J29-(O29*$Y$20))*$Y$16),0)</f>
        <v>38262.0953049643</v>
      </c>
      <c r="R29" s="79" t="n">
        <f aca="false">Q29/(E29*$Y$9+F29*($Y$10+$Y$11))</f>
        <v>0.883364586839585</v>
      </c>
      <c r="S29" s="16"/>
      <c r="T29" s="16"/>
      <c r="U29" s="15"/>
      <c r="V29" s="5"/>
      <c r="W29" s="5"/>
      <c r="X29" s="5"/>
      <c r="Y29" s="74"/>
      <c r="Z29" s="74"/>
      <c r="AA29" s="74"/>
      <c r="AB29" s="23"/>
      <c r="AC29" s="23"/>
      <c r="AD29" s="23"/>
      <c r="AE29" s="23"/>
      <c r="AF29" s="23"/>
      <c r="AG29" s="23"/>
      <c r="AH29" s="23"/>
      <c r="AI29" s="23"/>
      <c r="AK29" s="5"/>
      <c r="AL29" s="74"/>
    </row>
    <row r="30" customFormat="false" ht="15.75" hidden="false" customHeight="false" outlineLevel="0" collapsed="false">
      <c r="A30" s="12" t="s">
        <v>89</v>
      </c>
      <c r="B30" s="13" t="s">
        <v>90</v>
      </c>
      <c r="C30" s="77" t="n">
        <v>14015</v>
      </c>
      <c r="D30" s="77" t="n">
        <v>1656</v>
      </c>
      <c r="E30" s="23" t="n">
        <f aca="false">C30/$C$168</f>
        <v>0.00445680555639473</v>
      </c>
      <c r="F30" s="23" t="n">
        <f aca="false">D30/$D$168</f>
        <v>0.00115195496356942</v>
      </c>
      <c r="G30" s="77" t="n">
        <f aca="false">(E30*$Y$9+F30*($Y$10+$Y$11))*$R30</f>
        <v>23784.1398606784</v>
      </c>
      <c r="H30" s="77"/>
      <c r="J30" s="77" t="n">
        <v>2151</v>
      </c>
      <c r="K30" s="23"/>
      <c r="L30" s="78" t="n">
        <f aca="false">Feed!D30*1000</f>
        <v>4230</v>
      </c>
      <c r="M30" s="78" t="n">
        <f aca="false">(('Meat Production'!C30*$Y$21)+('Meat Production'!D30*$Y$22))/1000</f>
        <v>6028.919983</v>
      </c>
      <c r="N30" s="78" t="n">
        <f aca="false">('Meat Production'!E30/1000)*$Y$23</f>
        <v>2198.147114</v>
      </c>
      <c r="O30" s="78" t="n">
        <f aca="false">MAX(0,L30-M30-N30)</f>
        <v>0</v>
      </c>
      <c r="P30" s="78" t="n">
        <f aca="false">MAX(0,(MIN((N30-L30+M30),N30)/$Y$23))</f>
        <v>223.350000028393</v>
      </c>
      <c r="Q30" s="78" t="n">
        <f aca="false">MAX((P30*$Y$17)+((J30-(O30*$Y$20))*$Y$16),0)</f>
        <v>23784.1398606784</v>
      </c>
      <c r="R30" s="79" t="n">
        <f aca="false">Q30/(E30*$Y$9+F30*($Y$10+$Y$11))</f>
        <v>1.7595658020041</v>
      </c>
      <c r="S30" s="16"/>
      <c r="T30" s="16"/>
      <c r="U30" s="15"/>
      <c r="V30" s="5"/>
      <c r="AC30" s="23"/>
      <c r="AD30" s="23"/>
      <c r="AE30" s="23"/>
      <c r="AF30" s="23"/>
      <c r="AG30" s="23"/>
      <c r="AH30" s="23"/>
      <c r="AI30" s="23"/>
      <c r="AK30" s="5"/>
      <c r="AL30" s="74"/>
    </row>
    <row r="31" customFormat="false" ht="15.75" hidden="false" customHeight="false" outlineLevel="0" collapsed="false">
      <c r="A31" s="12" t="s">
        <v>91</v>
      </c>
      <c r="B31" s="5" t="s">
        <v>92</v>
      </c>
      <c r="C31" s="77" t="n">
        <v>392834</v>
      </c>
      <c r="D31" s="77" t="n">
        <v>135675</v>
      </c>
      <c r="E31" s="23" t="n">
        <f aca="false">C31/$C$168</f>
        <v>0.12492220862938</v>
      </c>
      <c r="F31" s="23" t="n">
        <f aca="false">D31/$D$168</f>
        <v>0.0943789188902667</v>
      </c>
      <c r="G31" s="77" t="n">
        <f aca="false">(E31*$Y$9+F31*($Y$10+$Y$11))*$R31</f>
        <v>2713.89130467498</v>
      </c>
      <c r="H31" s="77"/>
      <c r="J31" s="77" t="n">
        <v>36350</v>
      </c>
      <c r="K31" s="23"/>
      <c r="L31" s="78" t="n">
        <f aca="false">Feed!D31*1000</f>
        <v>387450</v>
      </c>
      <c r="M31" s="78" t="n">
        <f aca="false">(('Meat Production'!C31*$Y$21)+('Meat Production'!D31*$Y$22))/1000</f>
        <v>278681.7839</v>
      </c>
      <c r="N31" s="78" t="n">
        <f aca="false">('Meat Production'!E31/1000)*$Y$23</f>
        <v>59528.88461</v>
      </c>
      <c r="O31" s="78" t="n">
        <f aca="false">MAX(0,L31-M31-N31)</f>
        <v>49239.33149</v>
      </c>
      <c r="P31" s="78" t="n">
        <f aca="false">MAX(0,(MIN((N31-L31+M31),N31)/$Y$23))</f>
        <v>0</v>
      </c>
      <c r="Q31" s="78" t="n">
        <f aca="false">MAX((P31*$Y$17)+((J31-(O31*$Y$20))*$Y$16),0)</f>
        <v>2713.89130467498</v>
      </c>
      <c r="R31" s="79" t="n">
        <f aca="false">Q31/(E31*$Y$9+F31*($Y$10+$Y$11))</f>
        <v>0.00568826742917265</v>
      </c>
      <c r="S31" s="16"/>
      <c r="T31" s="16"/>
      <c r="U31" s="15"/>
      <c r="V31" s="5"/>
      <c r="W31" s="5"/>
      <c r="X31" s="5"/>
      <c r="Y31" s="74"/>
      <c r="Z31" s="55"/>
      <c r="AA31" s="55"/>
      <c r="AB31" s="23"/>
      <c r="AC31" s="23"/>
      <c r="AD31" s="23"/>
      <c r="AE31" s="23"/>
      <c r="AF31" s="23"/>
      <c r="AG31" s="23"/>
      <c r="AH31" s="23"/>
      <c r="AI31" s="23"/>
      <c r="AK31" s="5"/>
      <c r="AL31" s="55"/>
    </row>
    <row r="32" customFormat="false" ht="15.75" hidden="false" customHeight="false" outlineLevel="0" collapsed="false">
      <c r="A32" s="12" t="s">
        <v>93</v>
      </c>
      <c r="B32" s="13" t="s">
        <v>94</v>
      </c>
      <c r="C32" s="77" t="n">
        <v>39824</v>
      </c>
      <c r="D32" s="77" t="n">
        <v>9872</v>
      </c>
      <c r="E32" s="23" t="n">
        <f aca="false">C32/$C$168</f>
        <v>0.0126641330344533</v>
      </c>
      <c r="F32" s="23" t="n">
        <f aca="false">D32/$D$168</f>
        <v>0.00686720978282449</v>
      </c>
      <c r="G32" s="77" t="n">
        <f aca="false">(E32*$Y$9+F32*($Y$10+$Y$11))*$R32</f>
        <v>78727.6213642593</v>
      </c>
      <c r="H32" s="77"/>
      <c r="J32" s="77" t="n">
        <v>6825</v>
      </c>
      <c r="K32" s="23"/>
      <c r="L32" s="78" t="n">
        <f aca="false">Feed!D32*1000</f>
        <v>7020</v>
      </c>
      <c r="M32" s="78" t="n">
        <f aca="false">(('Meat Production'!C32*$Y$21)+('Meat Production'!D32*$Y$22))/1000</f>
        <v>9661.276178</v>
      </c>
      <c r="N32" s="78" t="n">
        <f aca="false">('Meat Production'!E32/1000)*$Y$23</f>
        <v>7321.261858</v>
      </c>
      <c r="O32" s="78" t="n">
        <f aca="false">MAX(0,L32-M32-N32)</f>
        <v>0</v>
      </c>
      <c r="P32" s="78" t="n">
        <f aca="false">MAX(0,(MIN((N32-L32+M32),N32)/$Y$23))</f>
        <v>743.900999972912</v>
      </c>
      <c r="Q32" s="78" t="n">
        <f aca="false">MAX((P32*$Y$17)+((J32-(O32*$Y$20))*$Y$16),0)</f>
        <v>78727.6213642593</v>
      </c>
      <c r="R32" s="79" t="n">
        <f aca="false">Q32/(E32*$Y$9+F32*($Y$10+$Y$11))</f>
        <v>1.78542501345024</v>
      </c>
      <c r="S32" s="16"/>
      <c r="T32" s="16"/>
      <c r="U32" s="15"/>
      <c r="V32" s="74"/>
      <c r="W32" s="5"/>
      <c r="X32" s="5"/>
      <c r="Y32" s="74"/>
      <c r="Z32" s="74"/>
      <c r="AA32" s="74"/>
      <c r="AB32" s="23"/>
      <c r="AC32" s="23"/>
      <c r="AD32" s="23"/>
      <c r="AE32" s="23"/>
      <c r="AF32" s="23"/>
      <c r="AG32" s="23"/>
      <c r="AH32" s="23"/>
      <c r="AI32" s="23"/>
      <c r="AK32" s="5"/>
      <c r="AL32" s="55"/>
    </row>
    <row r="33" customFormat="false" ht="15.75" hidden="false" customHeight="false" outlineLevel="0" collapsed="false">
      <c r="A33" s="12" t="s">
        <v>95</v>
      </c>
      <c r="B33" s="13" t="s">
        <v>96</v>
      </c>
      <c r="C33" s="77" t="n">
        <v>10000</v>
      </c>
      <c r="D33" s="77" t="n">
        <v>628</v>
      </c>
      <c r="E33" s="23" t="n">
        <f aca="false">C33/$C$168</f>
        <v>0.0031800253702424</v>
      </c>
      <c r="F33" s="23" t="n">
        <f aca="false">D33/$D$168</f>
        <v>0.00043685248618454</v>
      </c>
      <c r="G33" s="77" t="n">
        <f aca="false">(E33*$Y$9+F33*($Y$10+$Y$11))*$R33</f>
        <v>1951.84080506122</v>
      </c>
      <c r="H33" s="77"/>
      <c r="J33" s="77" t="n">
        <v>4</v>
      </c>
      <c r="K33" s="23"/>
      <c r="L33" s="78" t="n">
        <f aca="false">Feed!D33*1000</f>
        <v>40</v>
      </c>
      <c r="M33" s="78" t="n">
        <f aca="false">(('Meat Production'!C33*$Y$21)+('Meat Production'!D33*$Y$22))/1000</f>
        <v>173.2524244</v>
      </c>
      <c r="N33" s="78" t="n">
        <f aca="false">('Meat Production'!E33/1000)*$Y$23</f>
        <v>206.8236472</v>
      </c>
      <c r="O33" s="78" t="n">
        <f aca="false">MAX(0,L33-M33-N33)</f>
        <v>0</v>
      </c>
      <c r="P33" s="78" t="n">
        <f aca="false">MAX(0,(MIN((N33-L33+M33),N33)/$Y$23))</f>
        <v>21.0150000033129</v>
      </c>
      <c r="Q33" s="78" t="n">
        <f aca="false">MAX((P33*$Y$17)+((J33-(O33*$Y$20))*$Y$16),0)</f>
        <v>1951.84080506122</v>
      </c>
      <c r="R33" s="79" t="n">
        <f aca="false">Q33/(E33*$Y$9+F33*($Y$10+$Y$11))</f>
        <v>0.21601943103351</v>
      </c>
      <c r="S33" s="16"/>
      <c r="T33" s="16"/>
      <c r="U33" s="15"/>
      <c r="V33" s="55"/>
      <c r="W33" s="5"/>
      <c r="X33" s="5"/>
      <c r="Y33" s="74"/>
      <c r="Z33" s="74"/>
      <c r="AA33" s="74"/>
      <c r="AB33" s="23"/>
      <c r="AC33" s="23"/>
      <c r="AD33" s="23"/>
      <c r="AE33" s="23"/>
      <c r="AF33" s="23"/>
      <c r="AG33" s="23"/>
      <c r="AH33" s="23"/>
      <c r="AI33" s="23"/>
      <c r="AK33" s="5"/>
      <c r="AL33" s="55"/>
    </row>
    <row r="34" customFormat="false" ht="15.75" hidden="false" customHeight="false" outlineLevel="0" collapsed="false">
      <c r="A34" s="12" t="s">
        <v>97</v>
      </c>
      <c r="B34" s="18" t="s">
        <v>98</v>
      </c>
      <c r="C34" s="77" t="n">
        <v>18200</v>
      </c>
      <c r="D34" s="77" t="n">
        <v>13300</v>
      </c>
      <c r="E34" s="23" t="n">
        <f aca="false">C34/$C$168</f>
        <v>0.00578764617384118</v>
      </c>
      <c r="F34" s="23" t="n">
        <f aca="false">D34/$D$168</f>
        <v>0.00925181220741144</v>
      </c>
      <c r="G34" s="77" t="n">
        <f aca="false">(E34*$Y$9+F34*($Y$10+$Y$11))*$R34</f>
        <v>366.616913732519</v>
      </c>
      <c r="H34" s="77"/>
      <c r="J34" s="77" t="n">
        <v>8</v>
      </c>
      <c r="K34" s="23"/>
      <c r="L34" s="78" t="n">
        <f aca="false">Feed!D34*1000</f>
        <v>60</v>
      </c>
      <c r="M34" s="78" t="n">
        <f aca="false">(('Meat Production'!C34*$Y$21)+('Meat Production'!D34*$Y$22))/1000</f>
        <v>40.33062476</v>
      </c>
      <c r="N34" s="78" t="n">
        <f aca="false">('Meat Production'!E34/1000)*$Y$23</f>
        <v>57.40672538</v>
      </c>
      <c r="O34" s="78" t="n">
        <f aca="false">MAX(0,L34-M34-N34)</f>
        <v>0</v>
      </c>
      <c r="P34" s="78" t="n">
        <f aca="false">MAX(0,(MIN((N34-L34+M34),N34)/$Y$23))</f>
        <v>3.83442814230152</v>
      </c>
      <c r="Q34" s="78" t="n">
        <f aca="false">MAX((P34*$Y$17)+((J34-(O34*$Y$20))*$Y$16),0)</f>
        <v>366.616913732519</v>
      </c>
      <c r="R34" s="79" t="n">
        <f aca="false">Q34/(E34*$Y$9+F34*($Y$10+$Y$11))</f>
        <v>0.0122930310153929</v>
      </c>
      <c r="S34" s="16"/>
      <c r="T34" s="16"/>
      <c r="U34" s="15"/>
      <c r="V34" s="55"/>
      <c r="W34" s="5"/>
      <c r="X34" s="5"/>
      <c r="Y34" s="74"/>
      <c r="Z34" s="55"/>
      <c r="AA34" s="55"/>
      <c r="AB34" s="23"/>
      <c r="AC34" s="23"/>
      <c r="AD34" s="23"/>
      <c r="AE34" s="23"/>
      <c r="AF34" s="23"/>
      <c r="AG34" s="23"/>
      <c r="AH34" s="23"/>
      <c r="AI34" s="23"/>
      <c r="AK34" s="5"/>
      <c r="AL34" s="74"/>
    </row>
    <row r="35" customFormat="false" ht="15.75" hidden="false" customHeight="false" outlineLevel="0" collapsed="false">
      <c r="A35" s="12" t="s">
        <v>99</v>
      </c>
      <c r="B35" s="13" t="s">
        <v>100</v>
      </c>
      <c r="C35" s="77" t="n">
        <v>1200</v>
      </c>
      <c r="D35" s="77" t="n">
        <v>576</v>
      </c>
      <c r="E35" s="23" t="n">
        <f aca="false">C35/$C$168</f>
        <v>0.000381603044429088</v>
      </c>
      <c r="F35" s="23" t="n">
        <f aca="false">D35/$D$168</f>
        <v>0.000400679987328495</v>
      </c>
      <c r="G35" s="77" t="n">
        <f aca="false">(E35*$Y$9+F35*($Y$10+$Y$11))*$R35</f>
        <v>9156.78107295157</v>
      </c>
      <c r="H35" s="77"/>
      <c r="J35" s="77" t="n">
        <v>1189</v>
      </c>
      <c r="K35" s="23"/>
      <c r="L35" s="78" t="n">
        <f aca="false">Feed!D35*1000</f>
        <v>1060</v>
      </c>
      <c r="M35" s="78" t="n">
        <f aca="false">(('Meat Production'!C35*$Y$21)+('Meat Production'!D35*$Y$22))/1000</f>
        <v>967.7492662</v>
      </c>
      <c r="N35" s="78" t="n">
        <f aca="false">('Meat Production'!E35/1000)*$Y$23</f>
        <v>883.2348985</v>
      </c>
      <c r="O35" s="78" t="n">
        <f aca="false">MAX(0,L35-M35-N35)</f>
        <v>0</v>
      </c>
      <c r="P35" s="78" t="n">
        <f aca="false">MAX(0,(MIN((N35-L35+M35),N35)/$Y$23))</f>
        <v>80.3705594056991</v>
      </c>
      <c r="Q35" s="78" t="n">
        <f aca="false">MAX((P35*$Y$17)+((J35-(O35*$Y$20))*$Y$16),0)</f>
        <v>9156.78107295157</v>
      </c>
      <c r="R35" s="79" t="n">
        <f aca="false">Q35/(E35*$Y$9+F35*($Y$10+$Y$11))</f>
        <v>5.59978544129701</v>
      </c>
      <c r="S35" s="16"/>
      <c r="T35" s="16"/>
      <c r="U35" s="15"/>
      <c r="V35" s="23"/>
      <c r="W35" s="5"/>
      <c r="X35" s="5"/>
      <c r="Y35" s="74"/>
      <c r="Z35" s="55"/>
      <c r="AA35" s="55"/>
      <c r="AB35" s="23"/>
      <c r="AC35" s="23"/>
      <c r="AD35" s="23"/>
      <c r="AE35" s="23"/>
      <c r="AF35" s="23"/>
      <c r="AG35" s="23"/>
      <c r="AH35" s="23"/>
      <c r="AI35" s="23"/>
      <c r="AK35" s="5"/>
      <c r="AL35" s="55"/>
    </row>
    <row r="36" customFormat="false" ht="15.75" hidden="false" customHeight="false" outlineLevel="0" collapsed="false">
      <c r="A36" s="12" t="s">
        <v>101</v>
      </c>
      <c r="B36" s="13" t="s">
        <v>102</v>
      </c>
      <c r="C36" s="77" t="n">
        <v>13200</v>
      </c>
      <c r="D36" s="77" t="n">
        <v>8000</v>
      </c>
      <c r="E36" s="23" t="n">
        <f aca="false">C36/$C$168</f>
        <v>0.00419763348871997</v>
      </c>
      <c r="F36" s="23" t="n">
        <f aca="false">D36/$D$168</f>
        <v>0.00556499982400688</v>
      </c>
      <c r="G36" s="77" t="n">
        <f aca="false">(E36*$Y$9+F36*($Y$10+$Y$11))*$R36</f>
        <v>0</v>
      </c>
      <c r="H36" s="77"/>
      <c r="J36" s="77" t="n">
        <v>34</v>
      </c>
      <c r="K36" s="23"/>
      <c r="L36" s="78" t="n">
        <f aca="false">Feed!D36*1000</f>
        <v>1300</v>
      </c>
      <c r="M36" s="78" t="n">
        <f aca="false">(('Meat Production'!C36*$Y$21)+('Meat Production'!D36*$Y$22))/1000</f>
        <v>396.231275</v>
      </c>
      <c r="N36" s="78" t="n">
        <f aca="false">('Meat Production'!E36/1000)*$Y$23</f>
        <v>335.6910674</v>
      </c>
      <c r="O36" s="78" t="n">
        <f aca="false">MAX(0,L36-M36-N36)</f>
        <v>568.0776576</v>
      </c>
      <c r="P36" s="78" t="n">
        <f aca="false">MAX(0,(MIN((N36-L36+M36),N36)/$Y$23))</f>
        <v>0</v>
      </c>
      <c r="Q36" s="78" t="n">
        <f aca="false">MAX((P36*$Y$17)+((J36-(O36*$Y$20))*$Y$16),0)</f>
        <v>0</v>
      </c>
      <c r="R36" s="79" t="n">
        <f aca="false">Q36/(E36*$Y$9+F36*($Y$10+$Y$11))</f>
        <v>0</v>
      </c>
      <c r="S36" s="16"/>
      <c r="T36" s="16"/>
      <c r="U36" s="15"/>
      <c r="W36" s="5"/>
      <c r="X36" s="5"/>
      <c r="Y36" s="55"/>
      <c r="Z36" s="55"/>
      <c r="AA36" s="55"/>
      <c r="AB36" s="23"/>
      <c r="AC36" s="23"/>
      <c r="AD36" s="23"/>
      <c r="AE36" s="23"/>
      <c r="AF36" s="23"/>
      <c r="AG36" s="23"/>
      <c r="AH36" s="23"/>
      <c r="AI36" s="23"/>
      <c r="AK36" s="5"/>
      <c r="AL36" s="55"/>
    </row>
    <row r="37" customFormat="false" ht="15.75" hidden="false" customHeight="false" outlineLevel="0" collapsed="false">
      <c r="A37" s="12" t="s">
        <v>103</v>
      </c>
      <c r="B37" s="13" t="s">
        <v>104</v>
      </c>
      <c r="C37" s="77" t="n">
        <v>2738</v>
      </c>
      <c r="D37" s="77" t="n">
        <v>3663</v>
      </c>
      <c r="E37" s="23" t="n">
        <f aca="false">C37/$C$168</f>
        <v>0.00087069094637237</v>
      </c>
      <c r="F37" s="23" t="n">
        <f aca="false">D37/$D$168</f>
        <v>0.00254807429441715</v>
      </c>
      <c r="G37" s="77" t="n">
        <f aca="false">(E37*$Y$9+F37*($Y$10+$Y$11))*$R37</f>
        <v>398.601486772167</v>
      </c>
      <c r="H37" s="77"/>
      <c r="J37" s="77" t="n">
        <v>517</v>
      </c>
      <c r="K37" s="23"/>
      <c r="L37" s="78" t="n">
        <f aca="false">Feed!D37*1000</f>
        <v>1700</v>
      </c>
      <c r="M37" s="78" t="n">
        <f aca="false">(('Meat Production'!C37*$Y$21)+('Meat Production'!D37*$Y$22))/1000</f>
        <v>701.925491</v>
      </c>
      <c r="N37" s="78" t="n">
        <f aca="false">('Meat Production'!E37/1000)*$Y$23</f>
        <v>654.4839096</v>
      </c>
      <c r="O37" s="78" t="n">
        <f aca="false">MAX(0,L37-M37-N37)</f>
        <v>343.5905994</v>
      </c>
      <c r="P37" s="78" t="n">
        <f aca="false">MAX(0,(MIN((N37-L37+M37),N37)/$Y$23))</f>
        <v>0</v>
      </c>
      <c r="Q37" s="78" t="n">
        <f aca="false">MAX((P37*$Y$17)+((J37-(O37*$Y$20))*$Y$16),0)</f>
        <v>398.601486772167</v>
      </c>
      <c r="R37" s="79" t="n">
        <f aca="false">Q37/(E37*$Y$9+F37*($Y$10+$Y$11))</f>
        <v>0.0631123307291423</v>
      </c>
      <c r="S37" s="16"/>
      <c r="T37" s="16"/>
      <c r="U37" s="15"/>
      <c r="V37" s="5"/>
      <c r="W37" s="5"/>
      <c r="X37" s="5"/>
      <c r="Y37" s="74"/>
      <c r="Z37" s="74"/>
      <c r="AA37" s="74"/>
      <c r="AB37" s="23"/>
      <c r="AC37" s="23"/>
      <c r="AD37" s="23"/>
      <c r="AE37" s="23"/>
      <c r="AF37" s="23"/>
      <c r="AG37" s="23"/>
      <c r="AH37" s="23"/>
      <c r="AI37" s="23"/>
      <c r="AK37" s="5"/>
      <c r="AL37" s="55"/>
    </row>
    <row r="38" customFormat="false" ht="15.75" hidden="false" customHeight="false" outlineLevel="0" collapsed="false">
      <c r="A38" s="12" t="s">
        <v>105</v>
      </c>
      <c r="B38" s="13" t="s">
        <v>106</v>
      </c>
      <c r="C38" s="77" t="n">
        <v>1700</v>
      </c>
      <c r="D38" s="77" t="n">
        <v>2</v>
      </c>
      <c r="E38" s="23" t="n">
        <f aca="false">C38/$C$168</f>
        <v>0.000540604312941209</v>
      </c>
      <c r="F38" s="23" t="n">
        <f aca="false">D38/$D$168</f>
        <v>1.39124995600172E-006</v>
      </c>
      <c r="G38" s="77" t="n">
        <f aca="false">(E38*$Y$9+F38*($Y$10+$Y$11))*$R38</f>
        <v>0</v>
      </c>
      <c r="H38" s="77"/>
      <c r="J38" s="77" t="n">
        <v>15</v>
      </c>
      <c r="K38" s="23"/>
      <c r="L38" s="78" t="n">
        <f aca="false">Feed!D38*1000</f>
        <v>100</v>
      </c>
      <c r="M38" s="78" t="n">
        <f aca="false">(('Meat Production'!C38*$Y$21)+('Meat Production'!D38*$Y$22))/1000</f>
        <v>0</v>
      </c>
      <c r="N38" s="78" t="n">
        <f aca="false">('Meat Production'!E38/1000)*$Y$23</f>
        <v>59.77857877</v>
      </c>
      <c r="O38" s="78" t="n">
        <f aca="false">MAX(0,L38-M38-N38)</f>
        <v>40.22142123</v>
      </c>
      <c r="P38" s="78" t="n">
        <f aca="false">MAX(0,(MIN((N38-L38+M38),N38)/$Y$23))</f>
        <v>0</v>
      </c>
      <c r="Q38" s="78" t="n">
        <f aca="false">MAX((P38*$Y$17)+((J38-(O38*$Y$20))*$Y$16),0)</f>
        <v>0</v>
      </c>
      <c r="R38" s="79" t="n">
        <f aca="false">Q38/(E38*$Y$9+F38*($Y$10+$Y$11))</f>
        <v>0</v>
      </c>
      <c r="S38" s="16"/>
      <c r="T38" s="16"/>
      <c r="U38" s="15"/>
      <c r="V38" s="5"/>
      <c r="W38" s="5"/>
      <c r="X38" s="5"/>
      <c r="Y38" s="74"/>
      <c r="Z38" s="55"/>
      <c r="AA38" s="55"/>
      <c r="AB38" s="23"/>
      <c r="AC38" s="23"/>
      <c r="AD38" s="23"/>
      <c r="AE38" s="23"/>
      <c r="AF38" s="23"/>
      <c r="AG38" s="23"/>
      <c r="AH38" s="23"/>
      <c r="AI38" s="23"/>
      <c r="AK38" s="5"/>
      <c r="AL38" s="74"/>
    </row>
    <row r="39" customFormat="false" ht="15.75" hidden="false" customHeight="false" outlineLevel="0" collapsed="false">
      <c r="A39" s="12" t="s">
        <v>107</v>
      </c>
      <c r="B39" s="13" t="s">
        <v>108</v>
      </c>
      <c r="C39" s="77" t="n">
        <v>1197</v>
      </c>
      <c r="D39" s="77" t="n">
        <v>1232</v>
      </c>
      <c r="E39" s="23" t="n">
        <f aca="false">C39/$C$168</f>
        <v>0.000380649036818016</v>
      </c>
      <c r="F39" s="23" t="n">
        <f aca="false">D39/$D$168</f>
        <v>0.00085700997289706</v>
      </c>
      <c r="G39" s="77" t="n">
        <f aca="false">(E39*$Y$9+F39*($Y$10+$Y$11))*$R39</f>
        <v>7284.97415455757</v>
      </c>
      <c r="H39" s="77"/>
      <c r="J39" s="77" t="n">
        <v>917</v>
      </c>
      <c r="K39" s="23"/>
      <c r="L39" s="78" t="n">
        <f aca="false">Feed!D39*1000</f>
        <v>1770</v>
      </c>
      <c r="M39" s="78" t="n">
        <f aca="false">(('Meat Production'!C39*$Y$21)+('Meat Production'!D39*$Y$22))/1000</f>
        <v>1749.746361</v>
      </c>
      <c r="N39" s="78" t="n">
        <f aca="false">('Meat Production'!E39/1000)*$Y$23</f>
        <v>653.9819821</v>
      </c>
      <c r="O39" s="78" t="n">
        <f aca="false">MAX(0,L39-M39-N39)</f>
        <v>0</v>
      </c>
      <c r="P39" s="78" t="n">
        <f aca="false">MAX(0,(MIN((N39-L39+M39),N39)/$Y$23))</f>
        <v>64.3920620907897</v>
      </c>
      <c r="Q39" s="78" t="n">
        <f aca="false">MAX((P39*$Y$17)+((J39-(O39*$Y$20))*$Y$16),0)</f>
        <v>7284.97415455757</v>
      </c>
      <c r="R39" s="79" t="n">
        <f aca="false">Q39/(E39*$Y$9+F39*($Y$10+$Y$11))</f>
        <v>3.09391590867336</v>
      </c>
      <c r="S39" s="16"/>
      <c r="T39" s="16"/>
      <c r="U39" s="15"/>
      <c r="V39" s="5"/>
      <c r="W39" s="5"/>
      <c r="X39" s="5"/>
      <c r="Y39" s="74"/>
      <c r="Z39" s="55"/>
      <c r="AA39" s="55"/>
      <c r="AB39" s="23"/>
      <c r="AC39" s="23"/>
      <c r="AD39" s="23"/>
      <c r="AE39" s="23"/>
      <c r="AF39" s="23"/>
      <c r="AG39" s="23"/>
      <c r="AH39" s="23"/>
      <c r="AI39" s="23"/>
      <c r="AK39" s="5"/>
      <c r="AL39" s="55"/>
    </row>
    <row r="40" customFormat="false" ht="15.75" hidden="false" customHeight="false" outlineLevel="0" collapsed="false">
      <c r="A40" s="12" t="s">
        <v>109</v>
      </c>
      <c r="B40" s="13" t="s">
        <v>110</v>
      </c>
      <c r="C40" s="77" t="n">
        <v>2901</v>
      </c>
      <c r="D40" s="77" t="n">
        <v>2429</v>
      </c>
      <c r="E40" s="23" t="n">
        <f aca="false">C40/$C$168</f>
        <v>0.000922525359907321</v>
      </c>
      <c r="F40" s="23" t="n">
        <f aca="false">D40/$D$168</f>
        <v>0.00168967307156409</v>
      </c>
      <c r="G40" s="77" t="n">
        <f aca="false">(E40*$Y$9+F40*($Y$10+$Y$11))*$R40</f>
        <v>24294.7173374867</v>
      </c>
      <c r="H40" s="77"/>
      <c r="J40" s="77" t="n">
        <v>1858</v>
      </c>
      <c r="K40" s="23"/>
      <c r="L40" s="78" t="n">
        <f aca="false">Feed!D40*1000</f>
        <v>930</v>
      </c>
      <c r="M40" s="78" t="n">
        <f aca="false">(('Meat Production'!C40*$Y$21)+('Meat Production'!D40*$Y$22))/1000</f>
        <v>2638.698884</v>
      </c>
      <c r="N40" s="78" t="n">
        <f aca="false">('Meat Production'!E40/1000)*$Y$23</f>
        <v>2297.302395</v>
      </c>
      <c r="O40" s="78" t="n">
        <f aca="false">MAX(0,L40-M40-N40)</f>
        <v>0</v>
      </c>
      <c r="P40" s="78" t="n">
        <f aca="false">MAX(0,(MIN((N40-L40+M40),N40)/$Y$23))</f>
        <v>233.424999955884</v>
      </c>
      <c r="Q40" s="78" t="n">
        <f aca="false">MAX((P40*$Y$17)+((J40-(O40*$Y$20))*$Y$16),0)</f>
        <v>24294.7173374867</v>
      </c>
      <c r="R40" s="79" t="n">
        <f aca="false">Q40/(E40*$Y$9+F40*($Y$10+$Y$11))</f>
        <v>4.76949694786594</v>
      </c>
      <c r="S40" s="16"/>
      <c r="T40" s="16"/>
      <c r="U40" s="15"/>
      <c r="V40" s="5"/>
      <c r="W40" s="5"/>
      <c r="X40" s="5"/>
      <c r="Y40" s="74"/>
      <c r="Z40" s="74"/>
      <c r="AA40" s="74"/>
      <c r="AB40" s="23"/>
      <c r="AC40" s="23"/>
      <c r="AD40" s="23"/>
      <c r="AE40" s="23"/>
      <c r="AF40" s="23"/>
      <c r="AG40" s="23"/>
      <c r="AH40" s="23"/>
      <c r="AI40" s="23"/>
      <c r="AK40" s="5"/>
      <c r="AL40" s="55"/>
    </row>
    <row r="41" customFormat="false" ht="15.75" hidden="false" customHeight="false" outlineLevel="0" collapsed="false">
      <c r="A41" s="12" t="s">
        <v>111</v>
      </c>
      <c r="B41" s="13" t="s">
        <v>112</v>
      </c>
      <c r="C41" s="77" t="n">
        <v>0</v>
      </c>
      <c r="D41" s="77" t="n">
        <v>3836</v>
      </c>
      <c r="E41" s="23" t="n">
        <f aca="false">C41/$C$168</f>
        <v>0</v>
      </c>
      <c r="F41" s="23" t="n">
        <f aca="false">D41/$D$168</f>
        <v>0.0026684174156113</v>
      </c>
      <c r="G41" s="77" t="n">
        <f aca="false">(E41*$Y$9+F41*($Y$10+$Y$11))*$R41</f>
        <v>1813.2777534675</v>
      </c>
      <c r="H41" s="77"/>
      <c r="J41" s="77" t="n">
        <v>5251</v>
      </c>
      <c r="K41" s="23"/>
      <c r="L41" s="78" t="n">
        <f aca="false">Feed!D41*1000</f>
        <v>14980</v>
      </c>
      <c r="M41" s="78" t="n">
        <f aca="false">(('Meat Production'!C41*$Y$21)+('Meat Production'!D41*$Y$22))/1000</f>
        <v>6218.0988</v>
      </c>
      <c r="N41" s="78" t="n">
        <f aca="false">('Meat Production'!E41/1000)*$Y$23</f>
        <v>3057.279651</v>
      </c>
      <c r="O41" s="78" t="n">
        <f aca="false">MAX(0,L41-M41-N41)</f>
        <v>5704.621549</v>
      </c>
      <c r="P41" s="78" t="n">
        <f aca="false">MAX(0,(MIN((N41-L41+M41),N41)/$Y$23))</f>
        <v>0</v>
      </c>
      <c r="Q41" s="78" t="n">
        <f aca="false">MAX((P41*$Y$17)+((J41-(O41*$Y$20))*$Y$16),0)</f>
        <v>1813.2777534675</v>
      </c>
      <c r="R41" s="79" t="n">
        <f aca="false">Q41/(E41*$Y$9+F41*($Y$10+$Y$11))</f>
        <v>0.429540469756093</v>
      </c>
      <c r="S41" s="16"/>
      <c r="T41" s="16"/>
      <c r="U41" s="15"/>
      <c r="V41" s="5"/>
      <c r="W41" s="5"/>
      <c r="X41" s="5"/>
      <c r="Y41" s="74"/>
      <c r="Z41" s="55"/>
      <c r="AA41" s="55"/>
      <c r="AB41" s="23"/>
      <c r="AC41" s="23"/>
      <c r="AD41" s="23"/>
      <c r="AE41" s="23"/>
      <c r="AF41" s="23"/>
      <c r="AG41" s="23"/>
      <c r="AH41" s="23"/>
      <c r="AI41" s="23"/>
      <c r="AK41" s="5"/>
      <c r="AL41" s="74"/>
    </row>
    <row r="42" customFormat="false" ht="15.75" hidden="false" customHeight="false" outlineLevel="0" collapsed="false">
      <c r="A42" s="12" t="s">
        <v>113</v>
      </c>
      <c r="B42" s="13" t="s">
        <v>114</v>
      </c>
      <c r="C42" s="77" t="n">
        <v>582</v>
      </c>
      <c r="D42" s="77" t="n">
        <v>881</v>
      </c>
      <c r="E42" s="23" t="n">
        <f aca="false">C42/$C$168</f>
        <v>0.000185077476548108</v>
      </c>
      <c r="F42" s="23" t="n">
        <f aca="false">D42/$D$168</f>
        <v>0.000612845605618758</v>
      </c>
      <c r="G42" s="77" t="n">
        <f aca="false">(E42*$Y$9+F42*($Y$10+$Y$11))*$R42</f>
        <v>651.908140796307</v>
      </c>
      <c r="H42" s="77"/>
      <c r="J42" s="77" t="n">
        <v>357</v>
      </c>
      <c r="K42" s="23"/>
      <c r="L42" s="78" t="n">
        <f aca="false">Feed!D42*1000</f>
        <v>890</v>
      </c>
      <c r="M42" s="78" t="n">
        <f aca="false">(('Meat Production'!C42*$Y$21)+('Meat Production'!D42*$Y$22))/1000</f>
        <v>738.2991559</v>
      </c>
      <c r="N42" s="78" t="n">
        <f aca="false">('Meat Production'!E42/1000)*$Y$23</f>
        <v>166.2856218</v>
      </c>
      <c r="O42" s="78" t="n">
        <f aca="false">MAX(0,L42-M42-N42)</f>
        <v>0</v>
      </c>
      <c r="P42" s="78" t="n">
        <f aca="false">MAX(0,(MIN((N42-L42+M42),N42)/$Y$23))</f>
        <v>1.4819345252017</v>
      </c>
      <c r="Q42" s="78" t="n">
        <f aca="false">MAX((P42*$Y$17)+((J42-(O42*$Y$20))*$Y$16),0)</f>
        <v>651.908140796307</v>
      </c>
      <c r="R42" s="79" t="n">
        <f aca="false">Q42/(E42*$Y$9+F42*($Y$10+$Y$11))</f>
        <v>0.447996014157567</v>
      </c>
      <c r="S42" s="16"/>
      <c r="T42" s="16"/>
      <c r="U42" s="15"/>
      <c r="V42" s="5"/>
      <c r="W42" s="5"/>
      <c r="X42" s="5"/>
      <c r="Y42" s="74"/>
      <c r="Z42" s="55"/>
      <c r="AA42" s="55"/>
      <c r="AB42" s="23"/>
      <c r="AC42" s="23"/>
      <c r="AD42" s="23"/>
      <c r="AE42" s="23"/>
      <c r="AF42" s="23"/>
      <c r="AG42" s="23"/>
      <c r="AH42" s="23"/>
      <c r="AI42" s="23"/>
      <c r="AK42" s="5"/>
      <c r="AL42" s="55"/>
    </row>
    <row r="43" customFormat="false" ht="15.75" hidden="false" customHeight="false" outlineLevel="0" collapsed="false">
      <c r="A43" s="12" t="s">
        <v>115</v>
      </c>
      <c r="B43" s="13" t="s">
        <v>116</v>
      </c>
      <c r="C43" s="77" t="n">
        <v>6900</v>
      </c>
      <c r="D43" s="77" t="n">
        <v>692</v>
      </c>
      <c r="E43" s="23" t="n">
        <f aca="false">C43/$C$168</f>
        <v>0.00219421750546726</v>
      </c>
      <c r="F43" s="23" t="n">
        <f aca="false">D43/$D$168</f>
        <v>0.000481372484776595</v>
      </c>
      <c r="G43" s="77" t="n">
        <f aca="false">(E43*$Y$9+F43*($Y$10+$Y$11))*$R43</f>
        <v>2346.67358881925</v>
      </c>
      <c r="H43" s="77"/>
      <c r="J43" s="77" t="n">
        <v>146</v>
      </c>
      <c r="K43" s="23"/>
      <c r="L43" s="78" t="n">
        <f aca="false">Feed!D43*1000</f>
        <v>0</v>
      </c>
      <c r="M43" s="78" t="n">
        <f aca="false">(('Meat Production'!C43*$Y$21)+('Meat Production'!D43*$Y$22))/1000</f>
        <v>5.75987289</v>
      </c>
      <c r="N43" s="78" t="n">
        <f aca="false">('Meat Production'!E43/1000)*$Y$23</f>
        <v>227.0286887</v>
      </c>
      <c r="O43" s="78" t="n">
        <f aca="false">MAX(0,L43-M43-N43)</f>
        <v>0</v>
      </c>
      <c r="P43" s="78" t="n">
        <f aca="false">MAX(0,(MIN((N43-L43+M43),N43)/$Y$23))</f>
        <v>23.0680000008366</v>
      </c>
      <c r="Q43" s="78" t="n">
        <f aca="false">MAX((P43*$Y$17)+((J43-(O43*$Y$20))*$Y$16),0)</f>
        <v>2346.67358881925</v>
      </c>
      <c r="R43" s="79" t="n">
        <f aca="false">Q43/(E43*$Y$9+F43*($Y$10+$Y$11))</f>
        <v>0.359965748172521</v>
      </c>
      <c r="S43" s="16"/>
      <c r="T43" s="16"/>
      <c r="U43" s="15"/>
      <c r="V43" s="5"/>
      <c r="W43" s="5"/>
      <c r="X43" s="5"/>
      <c r="Y43" s="74"/>
      <c r="Z43" s="74"/>
      <c r="AA43" s="74"/>
      <c r="AB43" s="23"/>
      <c r="AC43" s="23"/>
      <c r="AD43" s="23"/>
      <c r="AE43" s="23"/>
      <c r="AF43" s="23"/>
      <c r="AG43" s="23"/>
      <c r="AH43" s="23"/>
      <c r="AI43" s="23"/>
      <c r="AK43" s="5"/>
      <c r="AL43" s="55"/>
    </row>
    <row r="44" customFormat="false" ht="15.75" hidden="false" customHeight="false" outlineLevel="0" collapsed="false">
      <c r="A44" s="12" t="s">
        <v>117</v>
      </c>
      <c r="B44" s="13" t="s">
        <v>118</v>
      </c>
      <c r="C44" s="77" t="n">
        <v>1032</v>
      </c>
      <c r="D44" s="77" t="n">
        <v>190</v>
      </c>
      <c r="E44" s="23" t="n">
        <f aca="false">C44/$C$168</f>
        <v>0.000328178618209016</v>
      </c>
      <c r="F44" s="23" t="n">
        <f aca="false">D44/$D$168</f>
        <v>0.000132168745820163</v>
      </c>
      <c r="G44" s="77" t="n">
        <f aca="false">(E44*$Y$9+F44*($Y$10+$Y$11))*$R44</f>
        <v>1546.33544903523</v>
      </c>
      <c r="H44" s="77"/>
      <c r="J44" s="77" t="n">
        <v>40</v>
      </c>
      <c r="K44" s="23"/>
      <c r="L44" s="78" t="n">
        <f aca="false">Feed!D44*1000</f>
        <v>40</v>
      </c>
      <c r="M44" s="78" t="n">
        <f aca="false">(('Meat Production'!C44*$Y$21)+('Meat Production'!D44*$Y$22))/1000</f>
        <v>34.65234084</v>
      </c>
      <c r="N44" s="78" t="n">
        <f aca="false">('Meat Production'!E44/1000)*$Y$23</f>
        <v>163.5594667</v>
      </c>
      <c r="O44" s="78" t="n">
        <f aca="false">MAX(0,L44-M44-N44)</f>
        <v>0</v>
      </c>
      <c r="P44" s="78" t="n">
        <f aca="false">MAX(0,(MIN((N44-L44+M44),N44)/$Y$23))</f>
        <v>16.0756334248478</v>
      </c>
      <c r="Q44" s="78" t="n">
        <f aca="false">MAX((P44*$Y$17)+((J44-(O44*$Y$20))*$Y$16),0)</f>
        <v>1546.33544903523</v>
      </c>
      <c r="R44" s="79" t="n">
        <f aca="false">Q44/(E44*$Y$9+F44*($Y$10+$Y$11))</f>
        <v>1.4448605112146</v>
      </c>
      <c r="S44" s="16"/>
      <c r="T44" s="16"/>
      <c r="U44" s="15"/>
      <c r="V44" s="5"/>
      <c r="W44" s="5"/>
      <c r="X44" s="5"/>
      <c r="Y44" s="74"/>
      <c r="Z44" s="55"/>
      <c r="AA44" s="55"/>
      <c r="AB44" s="23"/>
      <c r="AC44" s="23"/>
      <c r="AD44" s="23"/>
      <c r="AE44" s="23"/>
      <c r="AF44" s="23"/>
      <c r="AG44" s="23"/>
      <c r="AH44" s="23"/>
      <c r="AI44" s="23"/>
      <c r="AK44" s="5"/>
      <c r="AL44" s="74"/>
    </row>
    <row r="45" customFormat="false" ht="15.75" hidden="false" customHeight="false" outlineLevel="0" collapsed="false">
      <c r="A45" s="12" t="s">
        <v>119</v>
      </c>
      <c r="B45" s="13" t="s">
        <v>120</v>
      </c>
      <c r="C45" s="77" t="n">
        <v>21764</v>
      </c>
      <c r="D45" s="77" t="n">
        <v>17903</v>
      </c>
      <c r="E45" s="23" t="n">
        <f aca="false">C45/$C$168</f>
        <v>0.00692100721579557</v>
      </c>
      <c r="F45" s="23" t="n">
        <f aca="false">D45/$D$168</f>
        <v>0.0124537739811494</v>
      </c>
      <c r="G45" s="77" t="n">
        <f aca="false">(E45*$Y$9+F45*($Y$10+$Y$11))*$R45</f>
        <v>27379.8111385842</v>
      </c>
      <c r="H45" s="77"/>
      <c r="J45" s="77" t="n">
        <v>4196</v>
      </c>
      <c r="K45" s="23"/>
      <c r="L45" s="78" t="n">
        <f aca="false">Feed!D45*1000</f>
        <v>2320</v>
      </c>
      <c r="M45" s="78" t="n">
        <f aca="false">(('Meat Production'!C45*$Y$21)+('Meat Production'!D45*$Y$22))/1000</f>
        <v>325.2490039</v>
      </c>
      <c r="N45" s="78" t="n">
        <f aca="false">('Meat Production'!E45/1000)*$Y$23</f>
        <v>4261.708771</v>
      </c>
      <c r="O45" s="78" t="n">
        <f aca="false">MAX(0,L45-M45-N45)</f>
        <v>0</v>
      </c>
      <c r="P45" s="78" t="n">
        <f aca="false">MAX(0,(MIN((N45-L45+M45),N45)/$Y$23))</f>
        <v>230.341734574313</v>
      </c>
      <c r="Q45" s="78" t="n">
        <f aca="false">MAX((P45*$Y$17)+((J45-(O45*$Y$20))*$Y$16),0)</f>
        <v>27379.8111385842</v>
      </c>
      <c r="R45" s="79" t="n">
        <f aca="false">Q45/(E45*$Y$9+F45*($Y$10+$Y$11))</f>
        <v>0.723136180062193</v>
      </c>
      <c r="S45" s="16"/>
      <c r="T45" s="16"/>
      <c r="U45" s="15"/>
      <c r="V45" s="5"/>
      <c r="W45" s="5"/>
      <c r="X45" s="5"/>
      <c r="Y45" s="74"/>
      <c r="Z45" s="55"/>
      <c r="AA45" s="55"/>
      <c r="AB45" s="23"/>
      <c r="AC45" s="23"/>
      <c r="AD45" s="23"/>
      <c r="AE45" s="23"/>
      <c r="AF45" s="23"/>
      <c r="AG45" s="23"/>
      <c r="AH45" s="23"/>
      <c r="AI45" s="23"/>
      <c r="AK45" s="5"/>
      <c r="AL45" s="55"/>
    </row>
    <row r="46" customFormat="false" ht="15.75" hidden="false" customHeight="false" outlineLevel="0" collapsed="false">
      <c r="A46" s="12" t="s">
        <v>121</v>
      </c>
      <c r="B46" s="13" t="s">
        <v>122</v>
      </c>
      <c r="C46" s="77" t="n">
        <v>175</v>
      </c>
      <c r="D46" s="77" t="n">
        <v>250</v>
      </c>
      <c r="E46" s="23" t="n">
        <f aca="false">C46/$C$168</f>
        <v>5.56504439792421E-005</v>
      </c>
      <c r="F46" s="23" t="n">
        <f aca="false">D46/$D$168</f>
        <v>0.000173906244500215</v>
      </c>
      <c r="G46" s="77" t="n">
        <f aca="false">(E46*$Y$9+F46*($Y$10+$Y$11))*$R46</f>
        <v>248.016689911206</v>
      </c>
      <c r="H46" s="77"/>
      <c r="J46" s="77" t="n">
        <v>11</v>
      </c>
      <c r="K46" s="23"/>
      <c r="L46" s="78" t="n">
        <f aca="false">Feed!D46*1000</f>
        <v>30</v>
      </c>
      <c r="M46" s="78" t="n">
        <f aca="false">(('Meat Production'!C46*$Y$21)+('Meat Production'!D46*$Y$22))/1000</f>
        <v>137.6543204</v>
      </c>
      <c r="N46" s="78" t="n">
        <f aca="false">('Meat Production'!E46/1000)*$Y$23</f>
        <v>24.67318027</v>
      </c>
      <c r="O46" s="78" t="n">
        <f aca="false">MAX(0,L46-M46-N46)</f>
        <v>0</v>
      </c>
      <c r="P46" s="78" t="n">
        <f aca="false">MAX(0,(MIN((N46-L46+M46),N46)/$Y$23))</f>
        <v>2.50699999963926</v>
      </c>
      <c r="Q46" s="78" t="n">
        <f aca="false">MAX((P46*$Y$17)+((J46-(O46*$Y$20))*$Y$16),0)</f>
        <v>248.016689911206</v>
      </c>
      <c r="R46" s="79" t="n">
        <f aca="false">Q46/(E46*$Y$9+F46*($Y$10+$Y$11))</f>
        <v>0.588908427369921</v>
      </c>
      <c r="S46" s="16"/>
      <c r="T46" s="16"/>
      <c r="U46" s="15"/>
      <c r="V46" s="5"/>
      <c r="W46" s="5"/>
      <c r="X46" s="5"/>
      <c r="Y46" s="74"/>
      <c r="Z46" s="55"/>
      <c r="AA46" s="55"/>
      <c r="AB46" s="23"/>
      <c r="AC46" s="23"/>
      <c r="AD46" s="23"/>
      <c r="AE46" s="23"/>
      <c r="AF46" s="23"/>
      <c r="AG46" s="23"/>
      <c r="AH46" s="23"/>
      <c r="AI46" s="23"/>
      <c r="AK46" s="5"/>
      <c r="AL46" s="74"/>
    </row>
    <row r="47" customFormat="false" ht="15.75" hidden="false" customHeight="false" outlineLevel="0" collapsed="false">
      <c r="A47" s="12" t="s">
        <v>123</v>
      </c>
      <c r="B47" s="13" t="s">
        <v>124</v>
      </c>
      <c r="C47" s="77" t="n">
        <v>1718</v>
      </c>
      <c r="D47" s="77" t="n">
        <v>495</v>
      </c>
      <c r="E47" s="23" t="n">
        <f aca="false">C47/$C$168</f>
        <v>0.000546328358607645</v>
      </c>
      <c r="F47" s="23" t="n">
        <f aca="false">D47/$D$168</f>
        <v>0.000344334364110426</v>
      </c>
      <c r="G47" s="77" t="n">
        <f aca="false">(E47*$Y$9+F47*($Y$10+$Y$11))*$R47</f>
        <v>0</v>
      </c>
      <c r="H47" s="77"/>
      <c r="J47" s="77" t="n">
        <v>14</v>
      </c>
      <c r="K47" s="23"/>
      <c r="L47" s="78" t="n">
        <f aca="false">Feed!D47*1000</f>
        <v>80</v>
      </c>
      <c r="M47" s="78" t="n">
        <f aca="false">(('Meat Production'!C47*$Y$21)+('Meat Production'!D47*$Y$22))/1000</f>
        <v>35.93639106</v>
      </c>
      <c r="N47" s="78" t="n">
        <f aca="false">('Meat Production'!E47/1000)*$Y$23</f>
        <v>9.684247862</v>
      </c>
      <c r="O47" s="78" t="n">
        <f aca="false">MAX(0,L47-M47-N47)</f>
        <v>34.379361078</v>
      </c>
      <c r="P47" s="78" t="n">
        <f aca="false">MAX(0,(MIN((N47-L47+M47),N47)/$Y$23))</f>
        <v>0</v>
      </c>
      <c r="Q47" s="78" t="n">
        <f aca="false">MAX((P47*$Y$17)+((J47-(O47*$Y$20))*$Y$16),0)</f>
        <v>0</v>
      </c>
      <c r="R47" s="79" t="n">
        <f aca="false">Q47/(E47*$Y$9+F47*($Y$10+$Y$11))</f>
        <v>0</v>
      </c>
      <c r="S47" s="16"/>
      <c r="T47" s="16"/>
      <c r="U47" s="15"/>
      <c r="V47" s="5"/>
      <c r="W47" s="5"/>
      <c r="X47" s="5"/>
      <c r="Y47" s="74"/>
      <c r="Z47" s="55"/>
      <c r="AA47" s="55"/>
      <c r="AB47" s="23"/>
      <c r="AC47" s="23"/>
      <c r="AD47" s="23"/>
      <c r="AE47" s="23"/>
      <c r="AF47" s="23"/>
      <c r="AG47" s="23"/>
      <c r="AH47" s="23"/>
      <c r="AI47" s="23"/>
      <c r="AK47" s="5"/>
      <c r="AL47" s="74"/>
    </row>
    <row r="48" customFormat="false" ht="15.75" hidden="false" customHeight="false" outlineLevel="0" collapsed="false">
      <c r="A48" s="12" t="s">
        <v>125</v>
      </c>
      <c r="B48" s="13" t="s">
        <v>126</v>
      </c>
      <c r="C48" s="77" t="n">
        <v>160</v>
      </c>
      <c r="D48" s="77" t="n">
        <v>445</v>
      </c>
      <c r="E48" s="23" t="n">
        <f aca="false">C48/$C$168</f>
        <v>5.08804059238785E-005</v>
      </c>
      <c r="F48" s="23" t="n">
        <f aca="false">D48/$D$168</f>
        <v>0.000309553115210383</v>
      </c>
      <c r="G48" s="77" t="n">
        <f aca="false">(E48*$Y$9+F48*($Y$10+$Y$11))*$R48</f>
        <v>505.057078998591</v>
      </c>
      <c r="H48" s="77"/>
      <c r="J48" s="77" t="n">
        <v>78</v>
      </c>
      <c r="K48" s="23"/>
      <c r="L48" s="78" t="n">
        <f aca="false">Feed!D48*1000</f>
        <v>10</v>
      </c>
      <c r="M48" s="78" t="n">
        <f aca="false">(('Meat Production'!C48*$Y$21)+('Meat Production'!D48*$Y$22))/1000</f>
        <v>9.907800659</v>
      </c>
      <c r="N48" s="78" t="n">
        <f aca="false">('Meat Production'!E48/1000)*$Y$23</f>
        <v>41.81744834</v>
      </c>
      <c r="O48" s="78" t="n">
        <f aca="false">MAX(0,L48-M48-N48)</f>
        <v>0</v>
      </c>
      <c r="P48" s="78" t="n">
        <f aca="false">MAX(0,(MIN((N48-L48+M48),N48)/$Y$23))</f>
        <v>4.23963178158391</v>
      </c>
      <c r="Q48" s="78" t="n">
        <f aca="false">MAX((P48*$Y$17)+((J48-(O48*$Y$20))*$Y$16),0)</f>
        <v>505.057078998591</v>
      </c>
      <c r="R48" s="79" t="n">
        <f aca="false">Q48/(E48*$Y$9+F48*($Y$10+$Y$11))</f>
        <v>0.810395165220993</v>
      </c>
      <c r="S48" s="16"/>
      <c r="T48" s="16"/>
      <c r="U48" s="15"/>
      <c r="V48" s="5"/>
      <c r="W48" s="5"/>
      <c r="X48" s="5"/>
      <c r="Y48" s="74"/>
      <c r="Z48" s="55"/>
      <c r="AA48" s="55"/>
      <c r="AB48" s="23"/>
      <c r="AC48" s="23"/>
      <c r="AD48" s="23"/>
      <c r="AE48" s="23"/>
      <c r="AF48" s="23"/>
      <c r="AG48" s="23"/>
      <c r="AH48" s="23"/>
      <c r="AI48" s="23"/>
      <c r="AK48" s="5"/>
      <c r="AL48" s="55"/>
    </row>
    <row r="49" customFormat="false" ht="15.75" hidden="false" customHeight="false" outlineLevel="0" collapsed="false">
      <c r="A49" s="12" t="s">
        <v>127</v>
      </c>
      <c r="B49" s="13" t="s">
        <v>128</v>
      </c>
      <c r="C49" s="77" t="n">
        <v>1940</v>
      </c>
      <c r="D49" s="77" t="n">
        <v>428</v>
      </c>
      <c r="E49" s="23" t="n">
        <f aca="false">C49/$C$168</f>
        <v>0.000616924921827026</v>
      </c>
      <c r="F49" s="23" t="n">
        <f aca="false">D49/$D$168</f>
        <v>0.000297727490584368</v>
      </c>
      <c r="G49" s="77" t="n">
        <f aca="false">(E49*$Y$9+F49*($Y$10+$Y$11))*$R49</f>
        <v>2657.55114676637</v>
      </c>
      <c r="H49" s="77"/>
      <c r="J49" s="77" t="n">
        <v>575</v>
      </c>
      <c r="K49" s="23"/>
      <c r="L49" s="78" t="n">
        <f aca="false">Feed!D49*1000</f>
        <v>210</v>
      </c>
      <c r="M49" s="78" t="n">
        <f aca="false">(('Meat Production'!C49*$Y$21)+('Meat Production'!D49*$Y$22))/1000</f>
        <v>206.5195629</v>
      </c>
      <c r="N49" s="78" t="n">
        <f aca="false">('Meat Production'!E49/1000)*$Y$23</f>
        <v>197.8184777</v>
      </c>
      <c r="O49" s="78" t="n">
        <f aca="false">MAX(0,L49-M49-N49)</f>
        <v>0</v>
      </c>
      <c r="P49" s="78" t="n">
        <f aca="false">MAX(0,(MIN((N49-L49+M49),N49)/$Y$23))</f>
        <v>19.7463586932279</v>
      </c>
      <c r="Q49" s="78" t="n">
        <f aca="false">MAX((P49*$Y$17)+((J49-(O49*$Y$20))*$Y$16),0)</f>
        <v>2657.55114676637</v>
      </c>
      <c r="R49" s="79" t="n">
        <f aca="false">Q49/(E49*$Y$9+F49*($Y$10+$Y$11))</f>
        <v>1.27166759802556</v>
      </c>
      <c r="S49" s="16"/>
      <c r="T49" s="16"/>
      <c r="U49" s="15"/>
      <c r="V49" s="5"/>
      <c r="W49" s="5"/>
      <c r="X49" s="5"/>
      <c r="Y49" s="74"/>
      <c r="Z49" s="74"/>
      <c r="AA49" s="74"/>
      <c r="AB49" s="23"/>
      <c r="AC49" s="23"/>
      <c r="AD49" s="23"/>
      <c r="AE49" s="23"/>
      <c r="AF49" s="23"/>
      <c r="AG49" s="23"/>
      <c r="AH49" s="23"/>
      <c r="AI49" s="23"/>
      <c r="AK49" s="5"/>
      <c r="AL49" s="55"/>
    </row>
    <row r="50" customFormat="false" ht="15.75" hidden="false" customHeight="false" outlineLevel="0" collapsed="false">
      <c r="A50" s="12" t="s">
        <v>129</v>
      </c>
      <c r="B50" s="13" t="s">
        <v>130</v>
      </c>
      <c r="C50" s="77" t="n">
        <v>7383</v>
      </c>
      <c r="D50" s="77" t="n">
        <v>5221</v>
      </c>
      <c r="E50" s="23" t="n">
        <f aca="false">C50/$C$168</f>
        <v>0.00234781273084997</v>
      </c>
      <c r="F50" s="23" t="n">
        <f aca="false">D50/$D$168</f>
        <v>0.00363185801014249</v>
      </c>
      <c r="G50" s="77" t="n">
        <f aca="false">(E50*$Y$9+F50*($Y$10+$Y$11))*$R50</f>
        <v>0</v>
      </c>
      <c r="H50" s="77"/>
      <c r="J50" s="77" t="n">
        <v>46</v>
      </c>
      <c r="K50" s="23"/>
      <c r="L50" s="78" t="n">
        <f aca="false">Feed!D50*1000</f>
        <v>2710</v>
      </c>
      <c r="M50" s="78" t="n">
        <f aca="false">(('Meat Production'!C50*$Y$21)+('Meat Production'!D50*$Y$22))/1000</f>
        <v>458.4295697</v>
      </c>
      <c r="N50" s="78" t="n">
        <f aca="false">('Meat Production'!E50/1000)*$Y$23</f>
        <v>302.4260697</v>
      </c>
      <c r="O50" s="78" t="n">
        <f aca="false">MAX(0,L50-M50-N50)</f>
        <v>1949.1443606</v>
      </c>
      <c r="P50" s="78" t="n">
        <f aca="false">MAX(0,(MIN((N50-L50+M50),N50)/$Y$23))</f>
        <v>0</v>
      </c>
      <c r="Q50" s="78" t="n">
        <f aca="false">MAX((P50*$Y$17)+((J50-(O50*$Y$20))*$Y$16),0)</f>
        <v>0</v>
      </c>
      <c r="R50" s="79" t="n">
        <f aca="false">Q50/(E50*$Y$9+F50*($Y$10+$Y$11))</f>
        <v>0</v>
      </c>
      <c r="S50" s="16"/>
      <c r="T50" s="16"/>
      <c r="U50" s="15"/>
      <c r="V50" s="5"/>
      <c r="W50" s="5"/>
      <c r="X50" s="5"/>
      <c r="Y50" s="74"/>
      <c r="Z50" s="55"/>
      <c r="AA50" s="55"/>
      <c r="AB50" s="23"/>
      <c r="AC50" s="23"/>
      <c r="AD50" s="23"/>
      <c r="AE50" s="23"/>
      <c r="AF50" s="23"/>
      <c r="AG50" s="23"/>
      <c r="AH50" s="23"/>
      <c r="AI50" s="23"/>
      <c r="AK50" s="5"/>
      <c r="AL50" s="74"/>
    </row>
    <row r="51" customFormat="false" ht="15.75" hidden="false" customHeight="false" outlineLevel="0" collapsed="false">
      <c r="A51" s="12" t="s">
        <v>131</v>
      </c>
      <c r="B51" s="13" t="s">
        <v>132</v>
      </c>
      <c r="C51" s="77" t="n">
        <v>1811</v>
      </c>
      <c r="D51" s="77" t="n">
        <v>2045</v>
      </c>
      <c r="E51" s="23" t="n">
        <f aca="false">C51/$C$168</f>
        <v>0.000575902594550899</v>
      </c>
      <c r="F51" s="23" t="n">
        <f aca="false">D51/$D$168</f>
        <v>0.00142255308001176</v>
      </c>
      <c r="G51" s="77" t="n">
        <f aca="false">(E51*$Y$9+F51*($Y$10+$Y$11))*$R51</f>
        <v>21729.7494800952</v>
      </c>
      <c r="H51" s="77"/>
      <c r="J51" s="77" t="n">
        <v>507</v>
      </c>
      <c r="K51" s="23"/>
      <c r="L51" s="78" t="n">
        <f aca="false">Feed!D51*1000</f>
        <v>1410</v>
      </c>
      <c r="M51" s="78" t="n">
        <f aca="false">(('Meat Production'!C51*$Y$21)+('Meat Production'!D51*$Y$22))/1000</f>
        <v>1403.182073</v>
      </c>
      <c r="N51" s="78" t="n">
        <f aca="false">('Meat Production'!E51/1000)*$Y$23</f>
        <v>2238.51783</v>
      </c>
      <c r="O51" s="78" t="n">
        <f aca="false">MAX(0,L51-M51-N51)</f>
        <v>0</v>
      </c>
      <c r="P51" s="78" t="n">
        <f aca="false">MAX(0,(MIN((N51-L51+M51),N51)/$Y$23))</f>
        <v>226.759242010594</v>
      </c>
      <c r="Q51" s="78" t="n">
        <f aca="false">MAX((P51*$Y$17)+((J51-(O51*$Y$20))*$Y$16),0)</f>
        <v>21729.7494800952</v>
      </c>
      <c r="R51" s="79" t="n">
        <f aca="false">Q51/(E51*$Y$9+F51*($Y$10+$Y$11))</f>
        <v>5.7766577462043</v>
      </c>
      <c r="S51" s="16"/>
      <c r="T51" s="16"/>
      <c r="U51" s="15"/>
      <c r="V51" s="5"/>
      <c r="W51" s="5"/>
      <c r="X51" s="5"/>
      <c r="Y51" s="74"/>
      <c r="Z51" s="74"/>
      <c r="AA51" s="74"/>
      <c r="AB51" s="23"/>
      <c r="AC51" s="23"/>
      <c r="AD51" s="23"/>
      <c r="AE51" s="23"/>
      <c r="AF51" s="23"/>
      <c r="AG51" s="23"/>
      <c r="AH51" s="23"/>
      <c r="AI51" s="23"/>
      <c r="AK51" s="5"/>
      <c r="AL51" s="55"/>
    </row>
    <row r="52" customFormat="false" ht="15.75" hidden="false" customHeight="false" outlineLevel="0" collapsed="false">
      <c r="A52" s="12" t="s">
        <v>133</v>
      </c>
      <c r="B52" s="13" t="s">
        <v>134</v>
      </c>
      <c r="C52" s="77" t="n">
        <v>10700</v>
      </c>
      <c r="D52" s="77" t="n">
        <v>3800</v>
      </c>
      <c r="E52" s="23" t="n">
        <f aca="false">C52/$C$168</f>
        <v>0.00340262714615937</v>
      </c>
      <c r="F52" s="23" t="n">
        <f aca="false">D52/$D$168</f>
        <v>0.00264337491640327</v>
      </c>
      <c r="G52" s="77" t="n">
        <f aca="false">(E52*$Y$9+F52*($Y$10+$Y$11))*$R52</f>
        <v>277.132296558992</v>
      </c>
      <c r="H52" s="77"/>
      <c r="J52" s="77" t="n">
        <v>279</v>
      </c>
      <c r="K52" s="23"/>
      <c r="L52" s="78" t="n">
        <f aca="false">Feed!D52*1000</f>
        <v>1230</v>
      </c>
      <c r="M52" s="78" t="n">
        <f aca="false">(('Meat Production'!C52*$Y$21)+('Meat Production'!D52*$Y$22))/1000</f>
        <v>70.52780489</v>
      </c>
      <c r="N52" s="78" t="n">
        <f aca="false">('Meat Production'!E52/1000)*$Y$23</f>
        <v>1035.515759</v>
      </c>
      <c r="O52" s="78" t="n">
        <f aca="false">MAX(0,L52-M52-N52)</f>
        <v>123.95643611</v>
      </c>
      <c r="P52" s="78" t="n">
        <f aca="false">MAX(0,(MIN((N52-L52+M52),N52)/$Y$23))</f>
        <v>0</v>
      </c>
      <c r="Q52" s="78" t="n">
        <f aca="false">MAX((P52*$Y$17)+((J52-(O52*$Y$20))*$Y$16),0)</f>
        <v>277.132296558992</v>
      </c>
      <c r="R52" s="79" t="n">
        <f aca="false">Q52/(E52*$Y$9+F52*($Y$10+$Y$11))</f>
        <v>0.0211384962249949</v>
      </c>
      <c r="S52" s="16"/>
      <c r="T52" s="16"/>
      <c r="U52" s="15"/>
      <c r="V52" s="5"/>
      <c r="W52" s="5"/>
      <c r="X52" s="5"/>
      <c r="Y52" s="74"/>
      <c r="Z52" s="74"/>
      <c r="AA52" s="55"/>
      <c r="AB52" s="23"/>
      <c r="AC52" s="23"/>
      <c r="AD52" s="23"/>
      <c r="AE52" s="23"/>
      <c r="AF52" s="23"/>
      <c r="AG52" s="23"/>
      <c r="AH52" s="23"/>
      <c r="AI52" s="23"/>
      <c r="AK52" s="5"/>
      <c r="AL52" s="74"/>
    </row>
    <row r="53" customFormat="false" ht="15.75" hidden="false" customHeight="false" outlineLevel="0" collapsed="false">
      <c r="A53" s="12" t="s">
        <v>135</v>
      </c>
      <c r="B53" s="13" t="s">
        <v>136</v>
      </c>
      <c r="C53" s="77" t="n">
        <v>265</v>
      </c>
      <c r="D53" s="77" t="n">
        <v>550</v>
      </c>
      <c r="E53" s="23" t="n">
        <f aca="false">C53/$C$168</f>
        <v>8.42706723114237E-005</v>
      </c>
      <c r="F53" s="23" t="n">
        <f aca="false">D53/$D$168</f>
        <v>0.000382593737900473</v>
      </c>
      <c r="G53" s="77" t="n">
        <f aca="false">(E53*$Y$9+F53*($Y$10+$Y$11))*$R53</f>
        <v>734.191867271173</v>
      </c>
      <c r="H53" s="77"/>
      <c r="J53" s="77" t="n">
        <v>41</v>
      </c>
      <c r="K53" s="23"/>
      <c r="L53" s="78" t="n">
        <f aca="false">Feed!D53*1000</f>
        <v>20</v>
      </c>
      <c r="M53" s="78" t="n">
        <f aca="false">(('Meat Production'!C53*$Y$21)+('Meat Production'!D53*$Y$22))/1000</f>
        <v>83.34343704</v>
      </c>
      <c r="N53" s="78" t="n">
        <f aca="false">('Meat Production'!E53/1000)*$Y$23</f>
        <v>71.74610458</v>
      </c>
      <c r="O53" s="78" t="n">
        <f aca="false">MAX(0,L53-M53-N53)</f>
        <v>0</v>
      </c>
      <c r="P53" s="78" t="n">
        <f aca="false">MAX(0,(MIN((N53-L53+M53),N53)/$Y$23))</f>
        <v>7.2899999995087</v>
      </c>
      <c r="Q53" s="78" t="n">
        <f aca="false">MAX((P53*$Y$17)+((J53-(O53*$Y$20))*$Y$16),0)</f>
        <v>734.191867271173</v>
      </c>
      <c r="R53" s="79" t="n">
        <f aca="false">Q53/(E53*$Y$9+F53*($Y$10+$Y$11))</f>
        <v>0.888433158881642</v>
      </c>
      <c r="S53" s="16"/>
      <c r="T53" s="16"/>
      <c r="U53" s="15"/>
      <c r="V53" s="5"/>
      <c r="W53" s="5"/>
      <c r="X53" s="5"/>
      <c r="Y53" s="74"/>
      <c r="Z53" s="74"/>
      <c r="AA53" s="74"/>
      <c r="AB53" s="23"/>
      <c r="AC53" s="23"/>
      <c r="AD53" s="23"/>
      <c r="AE53" s="23"/>
      <c r="AF53" s="23"/>
      <c r="AG53" s="23"/>
      <c r="AH53" s="23"/>
      <c r="AI53" s="23"/>
      <c r="AK53" s="5"/>
      <c r="AL53" s="55"/>
    </row>
    <row r="54" customFormat="false" ht="15.75" hidden="false" customHeight="false" outlineLevel="0" collapsed="false">
      <c r="A54" s="12" t="s">
        <v>137</v>
      </c>
      <c r="B54" s="13" t="s">
        <v>138</v>
      </c>
      <c r="C54" s="77" t="n">
        <v>781</v>
      </c>
      <c r="D54" s="77" t="n">
        <v>460</v>
      </c>
      <c r="E54" s="23" t="n">
        <f aca="false">C54/$C$168</f>
        <v>0.000248359981415932</v>
      </c>
      <c r="F54" s="23" t="n">
        <f aca="false">D54/$D$168</f>
        <v>0.000319987489880396</v>
      </c>
      <c r="G54" s="77" t="n">
        <f aca="false">(E54*$Y$9+F54*($Y$10+$Y$11))*$R54</f>
        <v>40.2712887824167</v>
      </c>
      <c r="H54" s="77"/>
      <c r="J54" s="77" t="n">
        <v>55</v>
      </c>
      <c r="K54" s="23"/>
      <c r="L54" s="78" t="n">
        <f aca="false">Feed!D54*1000</f>
        <v>290</v>
      </c>
      <c r="M54" s="78" t="n">
        <f aca="false">(('Meat Production'!C54*$Y$21)+('Meat Production'!D54*$Y$22))/1000</f>
        <v>222.5273592</v>
      </c>
      <c r="N54" s="78" t="n">
        <f aca="false">('Meat Production'!E54/1000)*$Y$23</f>
        <v>28.8067007</v>
      </c>
      <c r="O54" s="78" t="n">
        <f aca="false">MAX(0,L54-M54-N54)</f>
        <v>38.6659401</v>
      </c>
      <c r="P54" s="78" t="n">
        <f aca="false">MAX(0,(MIN((N54-L54+M54),N54)/$Y$23))</f>
        <v>0</v>
      </c>
      <c r="Q54" s="78" t="n">
        <f aca="false">MAX((P54*$Y$17)+((J54-(O54*$Y$20))*$Y$16),0)</f>
        <v>40.2712887824167</v>
      </c>
      <c r="R54" s="79" t="n">
        <f aca="false">Q54/(E54*$Y$9+F54*($Y$10+$Y$11))</f>
        <v>0.0347790866965139</v>
      </c>
      <c r="S54" s="16"/>
      <c r="T54" s="16"/>
      <c r="U54" s="15"/>
      <c r="V54" s="5"/>
      <c r="W54" s="5"/>
      <c r="X54" s="5"/>
      <c r="Y54" s="74"/>
      <c r="Z54" s="55"/>
      <c r="AA54" s="55"/>
      <c r="AB54" s="23"/>
      <c r="AC54" s="23"/>
      <c r="AD54" s="23"/>
      <c r="AE54" s="23"/>
      <c r="AF54" s="23"/>
      <c r="AG54" s="23"/>
      <c r="AH54" s="23"/>
      <c r="AI54" s="23"/>
      <c r="AK54" s="5"/>
      <c r="AL54" s="55"/>
    </row>
    <row r="55" customFormat="false" ht="15.75" hidden="false" customHeight="false" outlineLevel="0" collapsed="false">
      <c r="A55" s="12" t="s">
        <v>139</v>
      </c>
      <c r="B55" s="13" t="s">
        <v>140</v>
      </c>
      <c r="C55" s="77" t="n">
        <v>490</v>
      </c>
      <c r="D55" s="77" t="n">
        <v>1350</v>
      </c>
      <c r="E55" s="23" t="n">
        <f aca="false">C55/$C$168</f>
        <v>0.000155821243141878</v>
      </c>
      <c r="F55" s="23" t="n">
        <f aca="false">D55/$D$168</f>
        <v>0.000939093720301161</v>
      </c>
      <c r="G55" s="77" t="n">
        <f aca="false">(E55*$Y$9+F55*($Y$10+$Y$11))*$R55</f>
        <v>4617.18015842362</v>
      </c>
      <c r="H55" s="77"/>
      <c r="J55" s="77" t="n">
        <v>101</v>
      </c>
      <c r="K55" s="23"/>
      <c r="L55" s="78" t="n">
        <f aca="false">Feed!D55*1000</f>
        <v>160</v>
      </c>
      <c r="M55" s="78" t="n">
        <f aca="false">(('Meat Production'!C55*$Y$21)+('Meat Production'!D55*$Y$22))/1000</f>
        <v>195.4782622</v>
      </c>
      <c r="N55" s="78" t="n">
        <f aca="false">('Meat Production'!E55/1000)*$Y$23</f>
        <v>475.226907</v>
      </c>
      <c r="O55" s="78" t="n">
        <f aca="false">MAX(0,L55-M55-N55)</f>
        <v>0</v>
      </c>
      <c r="P55" s="78" t="n">
        <f aca="false">MAX(0,(MIN((N55-L55+M55),N55)/$Y$23))</f>
        <v>48.2869999991925</v>
      </c>
      <c r="Q55" s="78" t="n">
        <f aca="false">MAX((P55*$Y$17)+((J55-(O55*$Y$20))*$Y$16),0)</f>
        <v>4617.18015842362</v>
      </c>
      <c r="R55" s="79" t="n">
        <f aca="false">Q55/(E55*$Y$9+F55*($Y$10+$Y$11))</f>
        <v>2.43712244555231</v>
      </c>
      <c r="S55" s="16"/>
      <c r="T55" s="16"/>
      <c r="U55" s="15"/>
      <c r="V55" s="5"/>
      <c r="W55" s="5"/>
      <c r="X55" s="5"/>
      <c r="Y55" s="74"/>
      <c r="Z55" s="74"/>
      <c r="AA55" s="74"/>
      <c r="AB55" s="23"/>
      <c r="AC55" s="23"/>
      <c r="AD55" s="23"/>
      <c r="AE55" s="23"/>
      <c r="AF55" s="23"/>
      <c r="AG55" s="23"/>
      <c r="AH55" s="23"/>
      <c r="AI55" s="23"/>
      <c r="AK55" s="5"/>
      <c r="AL55" s="55"/>
    </row>
    <row r="56" customFormat="false" ht="15.75" hidden="false" customHeight="false" outlineLevel="0" collapsed="false">
      <c r="A56" s="12" t="s">
        <v>141</v>
      </c>
      <c r="B56" s="13" t="s">
        <v>142</v>
      </c>
      <c r="C56" s="77" t="n">
        <v>1915</v>
      </c>
      <c r="D56" s="77" t="n">
        <v>1596</v>
      </c>
      <c r="E56" s="23" t="n">
        <f aca="false">C56/$C$168</f>
        <v>0.00060897485840142</v>
      </c>
      <c r="F56" s="23" t="n">
        <f aca="false">D56/$D$168</f>
        <v>0.00111021746488937</v>
      </c>
      <c r="G56" s="77" t="n">
        <f aca="false">(E56*$Y$9+F56*($Y$10+$Y$11))*$R56</f>
        <v>6878.893590541</v>
      </c>
      <c r="H56" s="77"/>
      <c r="J56" s="77" t="n">
        <v>681</v>
      </c>
      <c r="K56" s="23"/>
      <c r="L56" s="78" t="n">
        <f aca="false">Feed!D56*1000</f>
        <v>650</v>
      </c>
      <c r="M56" s="78" t="n">
        <f aca="false">(('Meat Production'!C56*$Y$21)+('Meat Production'!D56*$Y$22))/1000</f>
        <v>946.4947337</v>
      </c>
      <c r="N56" s="78" t="n">
        <f aca="false">('Meat Production'!E56/1000)*$Y$23</f>
        <v>626.7302724</v>
      </c>
      <c r="O56" s="78" t="n">
        <f aca="false">MAX(0,L56-M56-N56)</f>
        <v>0</v>
      </c>
      <c r="P56" s="78" t="n">
        <f aca="false">MAX(0,(MIN((N56-L56+M56),N56)/$Y$23))</f>
        <v>63.6809999962243</v>
      </c>
      <c r="Q56" s="78" t="n">
        <f aca="false">MAX((P56*$Y$17)+((J56-(O56*$Y$20))*$Y$16),0)</f>
        <v>6878.893590541</v>
      </c>
      <c r="R56" s="79" t="n">
        <f aca="false">Q56/(E56*$Y$9+F56*($Y$10+$Y$11))</f>
        <v>2.05076014702301</v>
      </c>
      <c r="S56" s="16"/>
      <c r="T56" s="16"/>
      <c r="U56" s="15"/>
      <c r="V56" s="5"/>
      <c r="W56" s="5"/>
      <c r="X56" s="5"/>
      <c r="Y56" s="74"/>
      <c r="Z56" s="55"/>
      <c r="AA56" s="55"/>
      <c r="AB56" s="23"/>
      <c r="AC56" s="23"/>
      <c r="AD56" s="23"/>
      <c r="AE56" s="23"/>
      <c r="AF56" s="23"/>
      <c r="AG56" s="23"/>
      <c r="AH56" s="23"/>
      <c r="AI56" s="23"/>
      <c r="AK56" s="5"/>
      <c r="AL56" s="55"/>
    </row>
    <row r="57" customFormat="false" ht="15.75" hidden="false" customHeight="false" outlineLevel="0" collapsed="false">
      <c r="A57" s="12" t="s">
        <v>143</v>
      </c>
      <c r="B57" s="13" t="s">
        <v>144</v>
      </c>
      <c r="C57" s="77" t="n">
        <v>10261</v>
      </c>
      <c r="D57" s="77" t="n">
        <v>169317</v>
      </c>
      <c r="E57" s="23" t="n">
        <f aca="false">C57/$C$168</f>
        <v>0.00326302403240573</v>
      </c>
      <c r="F57" s="23" t="n">
        <f aca="false">D57/$D$168</f>
        <v>0.117781134400172</v>
      </c>
      <c r="G57" s="77" t="n">
        <f aca="false">(E57*$Y$9+F57*($Y$10+$Y$11))*$R57</f>
        <v>247823.306737781</v>
      </c>
      <c r="H57" s="77"/>
      <c r="J57" s="77" t="n">
        <v>187631</v>
      </c>
      <c r="K57" s="23"/>
      <c r="L57" s="78" t="n">
        <f aca="false">Feed!D57*1000</f>
        <v>49610</v>
      </c>
      <c r="M57" s="78" t="n">
        <f aca="false">(('Meat Production'!C57*$Y$21)+('Meat Production'!D57*$Y$22))/1000</f>
        <v>18117.21301</v>
      </c>
      <c r="N57" s="78" t="n">
        <f aca="false">('Meat Production'!E57/1000)*$Y$23</f>
        <v>9020.729257</v>
      </c>
      <c r="O57" s="78" t="n">
        <f aca="false">MAX(0,L57-M57-N57)</f>
        <v>22472.057733</v>
      </c>
      <c r="P57" s="78" t="n">
        <f aca="false">MAX(0,(MIN((N57-L57+M57),N57)/$Y$23))</f>
        <v>0</v>
      </c>
      <c r="Q57" s="78" t="n">
        <f aca="false">MAX((P57*$Y$17)+((J57-(O57*$Y$20))*$Y$16),0)</f>
        <v>247823.306737781</v>
      </c>
      <c r="R57" s="79" t="n">
        <f aca="false">Q57/(E57*$Y$9+F57*($Y$10+$Y$11))</f>
        <v>1.27159347820105</v>
      </c>
      <c r="S57" s="16"/>
      <c r="T57" s="16"/>
      <c r="U57" s="15"/>
      <c r="V57" s="5"/>
      <c r="W57" s="5"/>
      <c r="X57" s="5"/>
      <c r="Y57" s="74"/>
      <c r="Z57" s="74"/>
      <c r="AA57" s="74"/>
      <c r="AB57" s="23"/>
      <c r="AC57" s="23"/>
      <c r="AD57" s="23"/>
      <c r="AE57" s="23"/>
      <c r="AF57" s="23"/>
      <c r="AG57" s="23"/>
      <c r="AH57" s="23"/>
      <c r="AI57" s="23"/>
      <c r="AK57" s="5"/>
      <c r="AL57" s="74"/>
    </row>
    <row r="58" customFormat="false" ht="15.75" hidden="false" customHeight="false" outlineLevel="0" collapsed="false">
      <c r="A58" s="12" t="s">
        <v>145</v>
      </c>
      <c r="B58" s="13" t="s">
        <v>146</v>
      </c>
      <c r="C58" s="77" t="n">
        <v>11000</v>
      </c>
      <c r="D58" s="77" t="n">
        <v>51300</v>
      </c>
      <c r="E58" s="23" t="n">
        <f aca="false">C58/$C$168</f>
        <v>0.00349802790726664</v>
      </c>
      <c r="F58" s="23" t="n">
        <f aca="false">D58/$D$168</f>
        <v>0.0356855613714441</v>
      </c>
      <c r="G58" s="77" t="n">
        <f aca="false">(E58*$Y$9+F58*($Y$10+$Y$11))*$R58</f>
        <v>38198.6259660224</v>
      </c>
      <c r="H58" s="77"/>
      <c r="J58" s="77" t="n">
        <v>1560</v>
      </c>
      <c r="K58" s="23"/>
      <c r="L58" s="78" t="n">
        <f aca="false">Feed!D58*1000</f>
        <v>19640</v>
      </c>
      <c r="M58" s="78" t="n">
        <f aca="false">(('Meat Production'!C58*$Y$21)+('Meat Production'!D58*$Y$22))/1000</f>
        <v>18385.96783</v>
      </c>
      <c r="N58" s="78" t="n">
        <f aca="false">('Meat Production'!E58/1000)*$Y$23</f>
        <v>5074.66398</v>
      </c>
      <c r="O58" s="78" t="n">
        <f aca="false">MAX(0,L58-M58-N58)</f>
        <v>0</v>
      </c>
      <c r="P58" s="78" t="n">
        <f aca="false">MAX(0,(MIN((N58-L58+M58),N58)/$Y$23))</f>
        <v>388.207918131169</v>
      </c>
      <c r="Q58" s="78" t="n">
        <f aca="false">MAX((P58*$Y$17)+((J58-(O58*$Y$20))*$Y$16),0)</f>
        <v>38198.6259660224</v>
      </c>
      <c r="R58" s="79" t="n">
        <f aca="false">Q58/(E58*$Y$9+F58*($Y$10+$Y$11))</f>
        <v>0.581999952383626</v>
      </c>
      <c r="S58" s="16"/>
      <c r="T58" s="16"/>
      <c r="U58" s="15"/>
      <c r="V58" s="5"/>
      <c r="W58" s="5"/>
      <c r="X58" s="5"/>
      <c r="Y58" s="74"/>
      <c r="Z58" s="55"/>
      <c r="AA58" s="55"/>
      <c r="AB58" s="23"/>
      <c r="AC58" s="23"/>
      <c r="AD58" s="23"/>
      <c r="AE58" s="23"/>
      <c r="AF58" s="23"/>
      <c r="AG58" s="23"/>
      <c r="AH58" s="23"/>
      <c r="AI58" s="23"/>
      <c r="AK58" s="5"/>
      <c r="AL58" s="74"/>
    </row>
    <row r="59" customFormat="false" ht="15.75" hidden="false" customHeight="false" outlineLevel="0" collapsed="false">
      <c r="A59" s="12" t="s">
        <v>147</v>
      </c>
      <c r="B59" s="13" t="s">
        <v>148</v>
      </c>
      <c r="C59" s="77" t="n">
        <v>29477</v>
      </c>
      <c r="D59" s="77" t="n">
        <v>17536</v>
      </c>
      <c r="E59" s="23" t="n">
        <f aca="false">C59/$C$168</f>
        <v>0.00937376078386353</v>
      </c>
      <c r="F59" s="23" t="n">
        <f aca="false">D59/$D$168</f>
        <v>0.0121984796142231</v>
      </c>
      <c r="G59" s="77" t="n">
        <f aca="false">(E59*$Y$9+F59*($Y$10+$Y$11))*$R59</f>
        <v>8789.17047553917</v>
      </c>
      <c r="H59" s="77"/>
      <c r="J59" s="77" t="n">
        <v>7531</v>
      </c>
      <c r="K59" s="23"/>
      <c r="L59" s="78" t="n">
        <f aca="false">Feed!D59*1000</f>
        <v>17530</v>
      </c>
      <c r="M59" s="78" t="n">
        <f aca="false">(('Meat Production'!C59*$Y$21)+('Meat Production'!D59*$Y$22))/1000</f>
        <v>10299.79913</v>
      </c>
      <c r="N59" s="78" t="n">
        <f aca="false">('Meat Production'!E59/1000)*$Y$23</f>
        <v>5180.964347</v>
      </c>
      <c r="O59" s="78" t="n">
        <f aca="false">MAX(0,L59-M59-N59)</f>
        <v>2049.236523</v>
      </c>
      <c r="P59" s="78" t="n">
        <f aca="false">MAX(0,(MIN((N59-L59+M59),N59)/$Y$23))</f>
        <v>0</v>
      </c>
      <c r="Q59" s="78" t="n">
        <f aca="false">MAX((P59*$Y$17)+((J59-(O59*$Y$20))*$Y$16),0)</f>
        <v>8789.17047553917</v>
      </c>
      <c r="R59" s="79" t="n">
        <f aca="false">Q59/(E59*$Y$9+F59*($Y$10+$Y$11))</f>
        <v>0.200232872219267</v>
      </c>
      <c r="S59" s="16"/>
      <c r="T59" s="16"/>
      <c r="U59" s="15"/>
      <c r="V59" s="5"/>
      <c r="W59" s="5"/>
      <c r="X59" s="5"/>
      <c r="Y59" s="74"/>
      <c r="Z59" s="55"/>
      <c r="AA59" s="55"/>
      <c r="AB59" s="23"/>
      <c r="AC59" s="23"/>
      <c r="AD59" s="23"/>
      <c r="AE59" s="23"/>
      <c r="AF59" s="23"/>
      <c r="AG59" s="23"/>
      <c r="AH59" s="23"/>
      <c r="AI59" s="23"/>
      <c r="AK59" s="5"/>
      <c r="AL59" s="55"/>
    </row>
    <row r="60" customFormat="false" ht="15.75" hidden="false" customHeight="false" outlineLevel="0" collapsed="false">
      <c r="A60" s="12" t="s">
        <v>149</v>
      </c>
      <c r="B60" s="13" t="s">
        <v>150</v>
      </c>
      <c r="C60" s="77" t="n">
        <v>4000</v>
      </c>
      <c r="D60" s="77" t="n">
        <v>5250</v>
      </c>
      <c r="E60" s="23" t="n">
        <f aca="false">C60/$C$168</f>
        <v>0.00127201014809696</v>
      </c>
      <c r="F60" s="23" t="n">
        <f aca="false">D60/$D$168</f>
        <v>0.00365203113450452</v>
      </c>
      <c r="G60" s="77" t="n">
        <f aca="false">(E60*$Y$9+F60*($Y$10+$Y$11))*$R60</f>
        <v>11.1532794655001</v>
      </c>
      <c r="H60" s="77"/>
      <c r="J60" s="77" t="n">
        <v>397</v>
      </c>
      <c r="K60" s="23"/>
      <c r="L60" s="78" t="n">
        <f aca="false">Feed!D60*1000</f>
        <v>1610</v>
      </c>
      <c r="M60" s="78" t="n">
        <f aca="false">(('Meat Production'!C60*$Y$21)+('Meat Production'!D60*$Y$22))/1000</f>
        <v>726.5933449</v>
      </c>
      <c r="N60" s="78" t="n">
        <f aca="false">('Meat Production'!E60/1000)*$Y$23</f>
        <v>327.3157677</v>
      </c>
      <c r="O60" s="78" t="n">
        <f aca="false">MAX(0,L60-M60-N60)</f>
        <v>556.0908874</v>
      </c>
      <c r="P60" s="78" t="n">
        <f aca="false">MAX(0,(MIN((N60-L60+M60),N60)/$Y$23))</f>
        <v>0</v>
      </c>
      <c r="Q60" s="78" t="n">
        <f aca="false">MAX((P60*$Y$17)+((J60-(O60*$Y$20))*$Y$16),0)</f>
        <v>11.1532794655001</v>
      </c>
      <c r="R60" s="79" t="n">
        <f aca="false">Q60/(E60*$Y$9+F60*($Y$10+$Y$11))</f>
        <v>0.00122358219288549</v>
      </c>
      <c r="S60" s="16"/>
      <c r="T60" s="16"/>
      <c r="U60" s="15"/>
      <c r="V60" s="5"/>
      <c r="W60" s="5"/>
      <c r="X60" s="5"/>
      <c r="Y60" s="74"/>
      <c r="Z60" s="74"/>
      <c r="AA60" s="74"/>
      <c r="AB60" s="23"/>
      <c r="AC60" s="23"/>
      <c r="AD60" s="23"/>
      <c r="AE60" s="23"/>
      <c r="AF60" s="23"/>
      <c r="AG60" s="23"/>
      <c r="AH60" s="23"/>
      <c r="AI60" s="23"/>
      <c r="AK60" s="5"/>
      <c r="AL60" s="55"/>
    </row>
    <row r="61" customFormat="false" ht="15.75" hidden="false" customHeight="false" outlineLevel="0" collapsed="false">
      <c r="A61" s="12" t="s">
        <v>151</v>
      </c>
      <c r="B61" s="13" t="s">
        <v>152</v>
      </c>
      <c r="C61" s="77" t="n">
        <v>160</v>
      </c>
      <c r="D61" s="77" t="n">
        <v>478</v>
      </c>
      <c r="E61" s="23" t="n">
        <f aca="false">C61/$C$168</f>
        <v>5.08804059238785E-005</v>
      </c>
      <c r="F61" s="23" t="n">
        <f aca="false">D61/$D$168</f>
        <v>0.000332508739484411</v>
      </c>
      <c r="G61" s="77" t="n">
        <f aca="false">(E61*$Y$9+F61*($Y$10+$Y$11))*$R61</f>
        <v>15002.3844800503</v>
      </c>
      <c r="H61" s="77"/>
      <c r="J61" s="77" t="n">
        <v>1584</v>
      </c>
      <c r="K61" s="23"/>
      <c r="L61" s="78" t="n">
        <f aca="false">Feed!D61*1000</f>
        <v>2840</v>
      </c>
      <c r="M61" s="78" t="n">
        <f aca="false">(('Meat Production'!C61*$Y$21)+('Meat Production'!D61*$Y$22))/1000</f>
        <v>2756.826436</v>
      </c>
      <c r="N61" s="78" t="n">
        <f aca="false">('Meat Production'!E61/1000)*$Y$23</f>
        <v>1434.892567</v>
      </c>
      <c r="O61" s="78" t="n">
        <f aca="false">MAX(0,L61-M61-N61)</f>
        <v>0</v>
      </c>
      <c r="P61" s="78" t="n">
        <f aca="false">MAX(0,(MIN((N61-L61+M61),N61)/$Y$23))</f>
        <v>137.345875276312</v>
      </c>
      <c r="Q61" s="78" t="n">
        <f aca="false">MAX((P61*$Y$17)+((J61-(O61*$Y$20))*$Y$16),0)</f>
        <v>15002.3844800503</v>
      </c>
      <c r="R61" s="79" t="n">
        <f aca="false">Q61/(E61*$Y$9+F61*($Y$10+$Y$11))</f>
        <v>22.7467734730476</v>
      </c>
      <c r="S61" s="16"/>
      <c r="T61" s="16"/>
      <c r="U61" s="15"/>
      <c r="V61" s="5"/>
      <c r="W61" s="5"/>
      <c r="X61" s="5"/>
      <c r="Y61" s="74"/>
      <c r="Z61" s="74"/>
      <c r="AA61" s="74"/>
      <c r="AB61" s="23"/>
      <c r="AC61" s="23"/>
      <c r="AD61" s="23"/>
      <c r="AE61" s="23"/>
      <c r="AF61" s="23"/>
      <c r="AG61" s="23"/>
      <c r="AH61" s="23"/>
      <c r="AI61" s="23"/>
      <c r="AK61" s="5"/>
      <c r="AL61" s="74"/>
    </row>
    <row r="62" customFormat="false" ht="15.75" hidden="false" customHeight="false" outlineLevel="0" collapsed="false">
      <c r="A62" s="12" t="s">
        <v>153</v>
      </c>
      <c r="B62" s="13" t="s">
        <v>154</v>
      </c>
      <c r="C62" s="77" t="n">
        <v>229</v>
      </c>
      <c r="D62" s="77" t="n">
        <v>215</v>
      </c>
      <c r="E62" s="23" t="n">
        <f aca="false">C62/$C$168</f>
        <v>7.2822580978551E-005</v>
      </c>
      <c r="F62" s="23" t="n">
        <f aca="false">D62/$D$168</f>
        <v>0.000149559370270185</v>
      </c>
      <c r="G62" s="77" t="n">
        <f aca="false">(E62*$Y$9+F62*($Y$10+$Y$11))*$R62</f>
        <v>950.927928096929</v>
      </c>
      <c r="H62" s="77"/>
      <c r="J62" s="77" t="n">
        <v>202</v>
      </c>
      <c r="K62" s="23"/>
      <c r="L62" s="78" t="n">
        <f aca="false">Feed!D62*1000</f>
        <v>300</v>
      </c>
      <c r="M62" s="78" t="n">
        <f aca="false">(('Meat Production'!C62*$Y$21)+('Meat Production'!D62*$Y$22))/1000</f>
        <v>612.7636046</v>
      </c>
      <c r="N62" s="78" t="n">
        <f aca="false">('Meat Production'!E62/1000)*$Y$23</f>
        <v>70.11237984</v>
      </c>
      <c r="O62" s="78" t="n">
        <f aca="false">MAX(0,L62-M62-N62)</f>
        <v>0</v>
      </c>
      <c r="P62" s="78" t="n">
        <f aca="false">MAX(0,(MIN((N62-L62+M62),N62)/$Y$23))</f>
        <v>7.12399999959906</v>
      </c>
      <c r="Q62" s="78" t="n">
        <f aca="false">MAX((P62*$Y$17)+((J62-(O62*$Y$20))*$Y$16),0)</f>
        <v>950.927928096929</v>
      </c>
      <c r="R62" s="79" t="n">
        <f aca="false">Q62/(E62*$Y$9+F62*($Y$10+$Y$11))</f>
        <v>2.22340787705146</v>
      </c>
      <c r="S62" s="16"/>
      <c r="T62" s="16"/>
      <c r="U62" s="15"/>
      <c r="V62" s="5"/>
      <c r="W62" s="5"/>
      <c r="X62" s="5"/>
      <c r="Y62" s="74"/>
      <c r="Z62" s="55"/>
      <c r="AA62" s="55"/>
      <c r="AB62" s="23"/>
      <c r="AC62" s="23"/>
      <c r="AD62" s="23"/>
      <c r="AE62" s="23"/>
      <c r="AF62" s="23"/>
      <c r="AG62" s="23"/>
      <c r="AH62" s="23"/>
      <c r="AI62" s="23"/>
      <c r="AK62" s="5"/>
      <c r="AL62" s="74"/>
    </row>
    <row r="63" customFormat="false" ht="15.75" hidden="false" customHeight="false" outlineLevel="0" collapsed="false">
      <c r="A63" s="12" t="s">
        <v>155</v>
      </c>
      <c r="B63" s="13" t="s">
        <v>156</v>
      </c>
      <c r="C63" s="77" t="n">
        <v>962</v>
      </c>
      <c r="D63" s="77" t="n">
        <v>4397</v>
      </c>
      <c r="E63" s="23" t="n">
        <f aca="false">C63/$C$168</f>
        <v>0.000305918440617319</v>
      </c>
      <c r="F63" s="23" t="n">
        <f aca="false">D63/$D$168</f>
        <v>0.00305866302826978</v>
      </c>
      <c r="G63" s="77" t="n">
        <f aca="false">(E63*$Y$9+F63*($Y$10+$Y$11))*$R63</f>
        <v>52614.0432897798</v>
      </c>
      <c r="H63" s="77"/>
      <c r="J63" s="77" t="n">
        <v>7316</v>
      </c>
      <c r="K63" s="23"/>
      <c r="L63" s="78" t="n">
        <f aca="false">Feed!D63*1000</f>
        <v>17490</v>
      </c>
      <c r="M63" s="78" t="n">
        <f aca="false">(('Meat Production'!C63*$Y$21)+('Meat Production'!D63*$Y$22))/1000</f>
        <v>17261.69514</v>
      </c>
      <c r="N63" s="78" t="n">
        <f aca="false">('Meat Production'!E63/1000)*$Y$23</f>
        <v>4699.054915</v>
      </c>
      <c r="O63" s="78" t="n">
        <f aca="false">MAX(0,L63-M63-N63)</f>
        <v>0</v>
      </c>
      <c r="P63" s="78" t="n">
        <f aca="false">MAX(0,(MIN((N63-L63+M63),N63)/$Y$23))</f>
        <v>454.265330355494</v>
      </c>
      <c r="Q63" s="78" t="n">
        <f aca="false">MAX((P63*$Y$17)+((J63-(O63*$Y$20))*$Y$16),0)</f>
        <v>52614.0432897798</v>
      </c>
      <c r="R63" s="79" t="n">
        <f aca="false">Q63/(E63*$Y$9+F63*($Y$10+$Y$11))</f>
        <v>9.32619300113059</v>
      </c>
      <c r="S63" s="16"/>
      <c r="T63" s="16"/>
      <c r="U63" s="15"/>
      <c r="V63" s="5"/>
      <c r="W63" s="5"/>
      <c r="X63" s="5"/>
      <c r="Y63" s="74"/>
      <c r="Z63" s="74"/>
      <c r="AA63" s="74"/>
      <c r="AB63" s="23"/>
      <c r="AC63" s="23"/>
      <c r="AD63" s="23"/>
      <c r="AE63" s="23"/>
      <c r="AF63" s="23"/>
      <c r="AG63" s="23"/>
      <c r="AH63" s="23"/>
      <c r="AI63" s="23"/>
      <c r="AK63" s="5"/>
      <c r="AL63" s="74"/>
    </row>
    <row r="64" customFormat="false" ht="15.75" hidden="false" customHeight="false" outlineLevel="0" collapsed="false">
      <c r="A64" s="12" t="s">
        <v>157</v>
      </c>
      <c r="B64" s="13" t="s">
        <v>158</v>
      </c>
      <c r="C64" s="77" t="n">
        <v>742</v>
      </c>
      <c r="D64" s="77" t="n">
        <v>288</v>
      </c>
      <c r="E64" s="23" t="n">
        <f aca="false">C64/$C$168</f>
        <v>0.000235957882471986</v>
      </c>
      <c r="F64" s="23" t="n">
        <f aca="false">D64/$D$168</f>
        <v>0.000200339993664248</v>
      </c>
      <c r="G64" s="77" t="n">
        <f aca="false">(E64*$Y$9+F64*($Y$10+$Y$11))*$R64</f>
        <v>548.727857052</v>
      </c>
      <c r="H64" s="77"/>
      <c r="J64" s="77" t="n">
        <v>457</v>
      </c>
      <c r="K64" s="23"/>
      <c r="L64" s="78" t="n">
        <f aca="false">Feed!D64*1000</f>
        <v>1340</v>
      </c>
      <c r="M64" s="78" t="n">
        <f aca="false">(('Meat Production'!C64*$Y$21)+('Meat Production'!D64*$Y$22))/1000</f>
        <v>928.4209619</v>
      </c>
      <c r="N64" s="78" t="n">
        <f aca="false">('Meat Production'!E64/1000)*$Y$23</f>
        <v>302.4654365</v>
      </c>
      <c r="O64" s="78" t="n">
        <f aca="false">MAX(0,L64-M64-N64)</f>
        <v>109.1136016</v>
      </c>
      <c r="P64" s="78" t="n">
        <f aca="false">MAX(0,(MIN((N64-L64+M64),N64)/$Y$23))</f>
        <v>0</v>
      </c>
      <c r="Q64" s="78" t="n">
        <f aca="false">MAX((P64*$Y$17)+((J64-(O64*$Y$20))*$Y$16),0)</f>
        <v>548.727857052</v>
      </c>
      <c r="R64" s="79" t="n">
        <f aca="false">Q64/(E64*$Y$9+F64*($Y$10+$Y$11))</f>
        <v>0.586190498343441</v>
      </c>
      <c r="S64" s="16"/>
      <c r="T64" s="16"/>
      <c r="U64" s="15"/>
      <c r="V64" s="5"/>
      <c r="W64" s="5"/>
      <c r="X64" s="5"/>
      <c r="Y64" s="74"/>
      <c r="Z64" s="55"/>
      <c r="AA64" s="55"/>
      <c r="AB64" s="23"/>
      <c r="AC64" s="23"/>
      <c r="AD64" s="23"/>
      <c r="AE64" s="23"/>
      <c r="AF64" s="23"/>
      <c r="AG64" s="23"/>
      <c r="AH64" s="23"/>
      <c r="AI64" s="23"/>
      <c r="AK64" s="5"/>
      <c r="AL64" s="74"/>
    </row>
    <row r="65" customFormat="false" ht="15.75" hidden="false" customHeight="false" outlineLevel="0" collapsed="false">
      <c r="A65" s="12" t="s">
        <v>159</v>
      </c>
      <c r="B65" s="13" t="s">
        <v>160</v>
      </c>
      <c r="C65" s="77" t="n">
        <v>184464</v>
      </c>
      <c r="D65" s="77" t="n">
        <v>29989</v>
      </c>
      <c r="E65" s="23" t="n">
        <f aca="false">C65/$C$168</f>
        <v>0.0586600199896395</v>
      </c>
      <c r="F65" s="23" t="n">
        <f aca="false">D65/$D$168</f>
        <v>0.0208610974652678</v>
      </c>
      <c r="G65" s="77" t="n">
        <f aca="false">(E65*$Y$9+F65*($Y$10+$Y$11))*$R65</f>
        <v>29834.0509566977</v>
      </c>
      <c r="H65" s="77"/>
      <c r="J65" s="77" t="n">
        <v>5856</v>
      </c>
      <c r="K65" s="23"/>
      <c r="L65" s="78" t="n">
        <f aca="false">Feed!D65*1000</f>
        <v>4350</v>
      </c>
      <c r="M65" s="78" t="n">
        <f aca="false">(('Meat Production'!C65*$Y$21)+('Meat Production'!D65*$Y$22))/1000</f>
        <v>1487.578861</v>
      </c>
      <c r="N65" s="78" t="n">
        <f aca="false">('Meat Production'!E65/1000)*$Y$23</f>
        <v>5135.869608</v>
      </c>
      <c r="O65" s="78" t="n">
        <f aca="false">MAX(0,L65-M65-N65)</f>
        <v>0</v>
      </c>
      <c r="P65" s="78" t="n">
        <f aca="false">MAX(0,(MIN((N65-L65+M65),N65)/$Y$23))</f>
        <v>231.001242993102</v>
      </c>
      <c r="Q65" s="78" t="n">
        <f aca="false">MAX((P65*$Y$17)+((J65-(O65*$Y$20))*$Y$16),0)</f>
        <v>29834.0509566977</v>
      </c>
      <c r="R65" s="79" t="n">
        <f aca="false">Q65/(E65*$Y$9+F65*($Y$10+$Y$11))</f>
        <v>0.159603411150878</v>
      </c>
      <c r="S65" s="16"/>
      <c r="T65" s="16"/>
      <c r="U65" s="15"/>
      <c r="V65" s="5"/>
      <c r="W65" s="5"/>
      <c r="X65" s="5"/>
      <c r="Y65" s="55"/>
      <c r="Z65" s="55"/>
      <c r="AA65" s="55"/>
      <c r="AB65" s="23"/>
      <c r="AC65" s="23"/>
      <c r="AD65" s="23"/>
      <c r="AE65" s="23"/>
      <c r="AF65" s="23"/>
      <c r="AG65" s="23"/>
      <c r="AH65" s="23"/>
      <c r="AI65" s="23"/>
      <c r="AK65" s="5"/>
      <c r="AL65" s="74"/>
    </row>
    <row r="66" customFormat="false" ht="15.75" hidden="false" customHeight="false" outlineLevel="0" collapsed="false">
      <c r="A66" s="12" t="s">
        <v>161</v>
      </c>
      <c r="B66" s="13" t="s">
        <v>162</v>
      </c>
      <c r="C66" s="77" t="n">
        <v>21300</v>
      </c>
      <c r="D66" s="77" t="n">
        <v>6330</v>
      </c>
      <c r="E66" s="23" t="n">
        <f aca="false">C66/$C$168</f>
        <v>0.00677345403861632</v>
      </c>
      <c r="F66" s="23" t="n">
        <f aca="false">D66/$D$168</f>
        <v>0.00440330611074544</v>
      </c>
      <c r="G66" s="77" t="n">
        <f aca="false">(E66*$Y$9+F66*($Y$10+$Y$11))*$R66</f>
        <v>26878.228189498</v>
      </c>
      <c r="H66" s="77"/>
      <c r="J66" s="77" t="n">
        <v>5457</v>
      </c>
      <c r="K66" s="23"/>
      <c r="L66" s="78" t="n">
        <f aca="false">Feed!D66*1000</f>
        <v>830</v>
      </c>
      <c r="M66" s="78" t="n">
        <f aca="false">(('Meat Production'!C66*$Y$21)+('Meat Production'!D66*$Y$22))/1000</f>
        <v>446.930605</v>
      </c>
      <c r="N66" s="78" t="n">
        <f aca="false">('Meat Production'!E66/1000)*$Y$23</f>
        <v>2403.514187</v>
      </c>
      <c r="O66" s="78" t="n">
        <f aca="false">MAX(0,L66-M66-N66)</f>
        <v>0</v>
      </c>
      <c r="P66" s="78" t="n">
        <f aca="false">MAX(0,(MIN((N66-L66+M66),N66)/$Y$23))</f>
        <v>205.293968486663</v>
      </c>
      <c r="Q66" s="78" t="n">
        <f aca="false">MAX((P66*$Y$17)+((J66-(O66*$Y$20))*$Y$16),0)</f>
        <v>26878.228189498</v>
      </c>
      <c r="R66" s="79" t="n">
        <f aca="false">Q66/(E66*$Y$9+F66*($Y$10+$Y$11))</f>
        <v>1.08644670089994</v>
      </c>
      <c r="S66" s="16"/>
      <c r="T66" s="16"/>
      <c r="U66" s="15"/>
      <c r="V66" s="5"/>
      <c r="W66" s="5"/>
      <c r="X66" s="5"/>
      <c r="Y66" s="74"/>
      <c r="Z66" s="55"/>
      <c r="AA66" s="55"/>
      <c r="AB66" s="23"/>
      <c r="AC66" s="23"/>
      <c r="AD66" s="23"/>
      <c r="AE66" s="23"/>
      <c r="AF66" s="23"/>
      <c r="AG66" s="23"/>
      <c r="AH66" s="23"/>
      <c r="AI66" s="23"/>
      <c r="AK66" s="5"/>
      <c r="AL66" s="55"/>
    </row>
    <row r="67" customFormat="false" ht="15.75" hidden="false" customHeight="false" outlineLevel="0" collapsed="false">
      <c r="A67" s="12" t="s">
        <v>163</v>
      </c>
      <c r="B67" s="13" t="s">
        <v>164</v>
      </c>
      <c r="C67" s="77" t="n">
        <v>50</v>
      </c>
      <c r="D67" s="77" t="n">
        <v>2580</v>
      </c>
      <c r="E67" s="23" t="n">
        <f aca="false">C67/$C$168</f>
        <v>1.5900126851212E-005</v>
      </c>
      <c r="F67" s="23" t="n">
        <f aca="false">D67/$D$168</f>
        <v>0.00179471244324222</v>
      </c>
      <c r="G67" s="77" t="n">
        <f aca="false">(E67*$Y$9+F67*($Y$10+$Y$11))*$R67</f>
        <v>2058.93237747389</v>
      </c>
      <c r="H67" s="77"/>
      <c r="J67" s="77" t="n">
        <v>84</v>
      </c>
      <c r="K67" s="23"/>
      <c r="L67" s="78" t="n">
        <f aca="false">Feed!D67*1000</f>
        <v>630</v>
      </c>
      <c r="M67" s="78" t="n">
        <f aca="false">(('Meat Production'!C67*$Y$21)+('Meat Production'!D67*$Y$22))/1000</f>
        <v>684.7122567</v>
      </c>
      <c r="N67" s="78" t="n">
        <f aca="false">('Meat Production'!E67/1000)*$Y$23</f>
        <v>205.9477345</v>
      </c>
      <c r="O67" s="78" t="n">
        <f aca="false">MAX(0,L67-M67-N67)</f>
        <v>0</v>
      </c>
      <c r="P67" s="78" t="n">
        <f aca="false">MAX(0,(MIN((N67-L67+M67),N67)/$Y$23))</f>
        <v>20.9259999994806</v>
      </c>
      <c r="Q67" s="78" t="n">
        <f aca="false">MAX((P67*$Y$17)+((J67-(O67*$Y$20))*$Y$16),0)</f>
        <v>2058.93237747389</v>
      </c>
      <c r="R67" s="79" t="n">
        <f aca="false">Q67/(E67*$Y$9+F67*($Y$10+$Y$11))</f>
        <v>0.71466959227858</v>
      </c>
      <c r="S67" s="16"/>
      <c r="T67" s="16"/>
      <c r="U67" s="15"/>
      <c r="V67" s="5"/>
      <c r="W67" s="5"/>
      <c r="X67" s="5"/>
      <c r="Y67" s="74"/>
      <c r="Z67" s="74"/>
      <c r="AA67" s="74"/>
      <c r="AB67" s="23"/>
      <c r="AC67" s="23"/>
      <c r="AD67" s="23"/>
      <c r="AE67" s="23"/>
      <c r="AF67" s="23"/>
      <c r="AG67" s="23"/>
      <c r="AH67" s="23"/>
      <c r="AI67" s="23"/>
      <c r="AK67" s="5"/>
      <c r="AL67" s="74"/>
    </row>
    <row r="68" customFormat="false" ht="15.75" hidden="false" customHeight="false" outlineLevel="0" collapsed="false">
      <c r="A68" s="12" t="s">
        <v>165</v>
      </c>
      <c r="B68" s="13" t="s">
        <v>166</v>
      </c>
      <c r="C68" s="77" t="n">
        <v>56</v>
      </c>
      <c r="D68" s="77" t="n">
        <v>1581</v>
      </c>
      <c r="E68" s="23" t="n">
        <f aca="false">C68/$C$168</f>
        <v>1.78081420733575E-005</v>
      </c>
      <c r="F68" s="23" t="n">
        <f aca="false">D68/$D$168</f>
        <v>0.00109978309021936</v>
      </c>
      <c r="G68" s="77" t="n">
        <f aca="false">(E68*$Y$9+F68*($Y$10+$Y$11))*$R68</f>
        <v>29198.3127235073</v>
      </c>
      <c r="H68" s="77"/>
      <c r="J68" s="77" t="n">
        <v>1818</v>
      </c>
      <c r="K68" s="23"/>
      <c r="L68" s="78" t="n">
        <f aca="false">Feed!D68*1000</f>
        <v>9940</v>
      </c>
      <c r="M68" s="78" t="n">
        <f aca="false">(('Meat Production'!C68*$Y$21)+('Meat Production'!D68*$Y$22))/1000</f>
        <v>11304.24333</v>
      </c>
      <c r="N68" s="78" t="n">
        <f aca="false">('Meat Production'!E68/1000)*$Y$23</f>
        <v>2824.572293</v>
      </c>
      <c r="O68" s="78" t="n">
        <f aca="false">MAX(0,L68-M68-N68)</f>
        <v>0</v>
      </c>
      <c r="P68" s="78" t="n">
        <f aca="false">MAX(0,(MIN((N68-L68+M68),N68)/$Y$23))</f>
        <v>287.000000001705</v>
      </c>
      <c r="Q68" s="78" t="n">
        <f aca="false">MAX((P68*$Y$17)+((J68-(O68*$Y$20))*$Y$16),0)</f>
        <v>29198.3127235073</v>
      </c>
      <c r="R68" s="79" t="n">
        <f aca="false">Q68/(E68*$Y$9+F68*($Y$10+$Y$11))</f>
        <v>16.3430824535037</v>
      </c>
      <c r="S68" s="16"/>
      <c r="T68" s="16"/>
      <c r="U68" s="15"/>
      <c r="V68" s="5"/>
      <c r="W68" s="5"/>
      <c r="X68" s="5"/>
      <c r="Y68" s="74"/>
      <c r="Z68" s="74"/>
      <c r="AA68" s="74"/>
      <c r="AB68" s="23"/>
      <c r="AC68" s="23"/>
      <c r="AD68" s="23"/>
      <c r="AE68" s="23"/>
      <c r="AF68" s="23"/>
      <c r="AG68" s="23"/>
      <c r="AH68" s="23"/>
      <c r="AI68" s="23"/>
      <c r="AK68" s="5"/>
      <c r="AL68" s="74"/>
    </row>
    <row r="69" customFormat="false" ht="15.75" hidden="false" customHeight="false" outlineLevel="0" collapsed="false">
      <c r="A69" s="12" t="s">
        <v>167</v>
      </c>
      <c r="B69" s="13" t="s">
        <v>168</v>
      </c>
      <c r="C69" s="77" t="n">
        <v>136</v>
      </c>
      <c r="D69" s="77" t="n">
        <v>14</v>
      </c>
      <c r="E69" s="23" t="n">
        <f aca="false">C69/$C$168</f>
        <v>4.32483450352967E-005</v>
      </c>
      <c r="F69" s="23" t="n">
        <f aca="false">D69/$D$168</f>
        <v>9.73874969201204E-006</v>
      </c>
      <c r="G69" s="77" t="n">
        <f aca="false">(E69*$Y$9+F69*($Y$10+$Y$11))*$R69</f>
        <v>0</v>
      </c>
      <c r="H69" s="77"/>
      <c r="J69" s="77" t="n">
        <v>77</v>
      </c>
      <c r="K69" s="23"/>
      <c r="L69" s="78" t="n">
        <f aca="false">Feed!D69*1000</f>
        <v>630</v>
      </c>
      <c r="M69" s="78" t="n">
        <f aca="false">(('Meat Production'!C69*$Y$21)+('Meat Production'!D69*$Y$22))/1000</f>
        <v>290.3282263</v>
      </c>
      <c r="N69" s="78" t="n">
        <f aca="false">('Meat Production'!E69/1000)*$Y$23</f>
        <v>18.69925908</v>
      </c>
      <c r="O69" s="78" t="n">
        <f aca="false">MAX(0,L69-M69-N69)</f>
        <v>320.97251462</v>
      </c>
      <c r="P69" s="78" t="n">
        <f aca="false">MAX(0,(MIN((N69-L69+M69),N69)/$Y$23))</f>
        <v>0</v>
      </c>
      <c r="Q69" s="78" t="n">
        <f aca="false">MAX((P69*$Y$17)+((J69-(O69*$Y$20))*$Y$16),0)</f>
        <v>0</v>
      </c>
      <c r="R69" s="79" t="n">
        <f aca="false">Q69/(E69*$Y$9+F69*($Y$10+$Y$11))</f>
        <v>0</v>
      </c>
      <c r="S69" s="16"/>
      <c r="T69" s="16"/>
      <c r="U69" s="15"/>
      <c r="V69" s="5"/>
      <c r="W69" s="5"/>
      <c r="X69" s="5"/>
      <c r="Y69" s="55"/>
      <c r="Z69" s="55"/>
      <c r="AA69" s="55"/>
      <c r="AB69" s="23"/>
      <c r="AC69" s="23"/>
      <c r="AD69" s="23"/>
      <c r="AE69" s="23"/>
      <c r="AF69" s="23"/>
      <c r="AG69" s="23"/>
      <c r="AH69" s="23"/>
      <c r="AI69" s="23"/>
      <c r="AK69" s="5"/>
      <c r="AL69" s="55"/>
    </row>
    <row r="70" customFormat="false" ht="15.75" hidden="false" customHeight="false" outlineLevel="0" collapsed="false">
      <c r="A70" s="12" t="s">
        <v>169</v>
      </c>
      <c r="B70" s="13" t="s">
        <v>170</v>
      </c>
      <c r="C70" s="77" t="n">
        <v>9004</v>
      </c>
      <c r="D70" s="77" t="n">
        <v>1364</v>
      </c>
      <c r="E70" s="23" t="n">
        <f aca="false">C70/$C$168</f>
        <v>0.00286329484336626</v>
      </c>
      <c r="F70" s="23" t="n">
        <f aca="false">D70/$D$168</f>
        <v>0.000948832469993173</v>
      </c>
      <c r="G70" s="77" t="n">
        <f aca="false">(E70*$Y$9+F70*($Y$10+$Y$11))*$R70</f>
        <v>2355.52583858808</v>
      </c>
      <c r="H70" s="77"/>
      <c r="J70" s="77" t="n">
        <v>1667</v>
      </c>
      <c r="K70" s="23"/>
      <c r="L70" s="78" t="n">
        <f aca="false">Feed!D70*1000</f>
        <v>1280</v>
      </c>
      <c r="M70" s="78" t="n">
        <f aca="false">(('Meat Production'!C70*$Y$21)+('Meat Production'!D70*$Y$22))/1000</f>
        <v>114.5739607</v>
      </c>
      <c r="N70" s="78" t="n">
        <f aca="false">('Meat Production'!E70/1000)*$Y$23</f>
        <v>1118.127118</v>
      </c>
      <c r="O70" s="78" t="n">
        <f aca="false">MAX(0,L70-M70-N70)</f>
        <v>47.2989212999998</v>
      </c>
      <c r="P70" s="78" t="n">
        <f aca="false">MAX(0,(MIN((N70-L70+M70),N70)/$Y$23))</f>
        <v>0</v>
      </c>
      <c r="Q70" s="78" t="n">
        <f aca="false">MAX((P70*$Y$17)+((J70-(O70*$Y$20))*$Y$16),0)</f>
        <v>2355.52583858808</v>
      </c>
      <c r="R70" s="79" t="n">
        <f aca="false">Q70/(E70*$Y$9+F70*($Y$10+$Y$11))</f>
        <v>0.261308780773389</v>
      </c>
      <c r="S70" s="16"/>
      <c r="T70" s="16"/>
      <c r="U70" s="15"/>
      <c r="V70" s="5"/>
      <c r="W70" s="5"/>
      <c r="X70" s="5"/>
      <c r="Y70" s="74"/>
      <c r="Z70" s="74"/>
      <c r="AA70" s="74"/>
      <c r="AB70" s="23"/>
      <c r="AC70" s="23"/>
      <c r="AD70" s="23"/>
      <c r="AE70" s="23"/>
      <c r="AF70" s="23"/>
      <c r="AG70" s="23"/>
      <c r="AH70" s="23"/>
      <c r="AI70" s="23"/>
      <c r="AK70" s="5"/>
      <c r="AL70" s="55"/>
    </row>
    <row r="71" customFormat="false" ht="15.75" hidden="false" customHeight="false" outlineLevel="0" collapsed="false">
      <c r="A71" s="12" t="s">
        <v>171</v>
      </c>
      <c r="B71" s="13" t="s">
        <v>172</v>
      </c>
      <c r="C71" s="77" t="n">
        <v>675</v>
      </c>
      <c r="D71" s="77" t="n">
        <v>1719</v>
      </c>
      <c r="E71" s="23" t="n">
        <f aca="false">C71/$C$168</f>
        <v>0.000214651712491362</v>
      </c>
      <c r="F71" s="23" t="n">
        <f aca="false">D71/$D$168</f>
        <v>0.00119577933718348</v>
      </c>
      <c r="G71" s="77" t="n">
        <f aca="false">(E71*$Y$9+F71*($Y$10+$Y$11))*$R71</f>
        <v>475.945956027974</v>
      </c>
      <c r="H71" s="77"/>
      <c r="J71" s="77" t="n">
        <v>7</v>
      </c>
      <c r="K71" s="23"/>
      <c r="L71" s="78" t="n">
        <f aca="false">Feed!D71*1000</f>
        <v>960</v>
      </c>
      <c r="M71" s="78" t="n">
        <f aca="false">(('Meat Production'!C71*$Y$21)+('Meat Production'!D71*$Y$22))/1000</f>
        <v>641.3410422</v>
      </c>
      <c r="N71" s="78" t="n">
        <f aca="false">('Meat Production'!E71/1000)*$Y$23</f>
        <v>368.1687279</v>
      </c>
      <c r="O71" s="78" t="n">
        <f aca="false">MAX(0,L71-M71-N71)</f>
        <v>0</v>
      </c>
      <c r="P71" s="78" t="n">
        <f aca="false">MAX(0,(MIN((N71-L71+M71),N71)/$Y$23))</f>
        <v>5.03060376751504</v>
      </c>
      <c r="Q71" s="78" t="n">
        <f aca="false">MAX((P71*$Y$17)+((J71-(O71*$Y$20))*$Y$16),0)</f>
        <v>475.945956027974</v>
      </c>
      <c r="R71" s="79" t="n">
        <f aca="false">Q71/(E71*$Y$9+F71*($Y$10+$Y$11))</f>
        <v>0.19387045419242</v>
      </c>
      <c r="S71" s="16"/>
      <c r="T71" s="16"/>
      <c r="U71" s="15"/>
      <c r="V71" s="5"/>
      <c r="W71" s="5"/>
      <c r="X71" s="5"/>
      <c r="Y71" s="74"/>
      <c r="Z71" s="74"/>
      <c r="AA71" s="74"/>
      <c r="AB71" s="23"/>
      <c r="AC71" s="23"/>
      <c r="AD71" s="23"/>
      <c r="AE71" s="23"/>
      <c r="AF71" s="23"/>
      <c r="AG71" s="23"/>
      <c r="AH71" s="23"/>
      <c r="AI71" s="23"/>
      <c r="AK71" s="5"/>
      <c r="AL71" s="74"/>
    </row>
    <row r="72" customFormat="false" ht="15.75" hidden="false" customHeight="false" outlineLevel="0" collapsed="false">
      <c r="A72" s="12" t="s">
        <v>173</v>
      </c>
      <c r="B72" s="13" t="s">
        <v>174</v>
      </c>
      <c r="C72" s="77" t="n">
        <v>400</v>
      </c>
      <c r="D72" s="77" t="n">
        <v>258</v>
      </c>
      <c r="E72" s="23" t="n">
        <f aca="false">C72/$C$168</f>
        <v>0.000127201014809696</v>
      </c>
      <c r="F72" s="23" t="n">
        <f aca="false">D72/$D$168</f>
        <v>0.000179471244324222</v>
      </c>
      <c r="G72" s="77" t="n">
        <f aca="false">(E72*$Y$9+F72*($Y$10+$Y$11))*$R72</f>
        <v>438.24959682875</v>
      </c>
      <c r="H72" s="77"/>
      <c r="J72" s="77" t="n">
        <v>399</v>
      </c>
      <c r="K72" s="23"/>
      <c r="L72" s="78" t="n">
        <f aca="false">Feed!D72*1000</f>
        <v>1160</v>
      </c>
      <c r="M72" s="78" t="n">
        <f aca="false">(('Meat Production'!C72*$Y$21)+('Meat Production'!D72*$Y$22))/1000</f>
        <v>588.6252715</v>
      </c>
      <c r="N72" s="78" t="n">
        <f aca="false">('Meat Production'!E72/1000)*$Y$23</f>
        <v>435.643528</v>
      </c>
      <c r="O72" s="78" t="n">
        <f aca="false">MAX(0,L72-M72-N72)</f>
        <v>135.7312005</v>
      </c>
      <c r="P72" s="78" t="n">
        <f aca="false">MAX(0,(MIN((N72-L72+M72),N72)/$Y$23))</f>
        <v>0</v>
      </c>
      <c r="Q72" s="78" t="n">
        <f aca="false">MAX((P72*$Y$17)+((J72-(O72*$Y$20))*$Y$16),0)</f>
        <v>438.24959682875</v>
      </c>
      <c r="R72" s="79" t="n">
        <f aca="false">Q72/(E72*$Y$9+F72*($Y$10+$Y$11))</f>
        <v>0.709487334661655</v>
      </c>
      <c r="S72" s="16"/>
      <c r="T72" s="16"/>
      <c r="U72" s="15"/>
      <c r="V72" s="5"/>
      <c r="W72" s="5"/>
      <c r="X72" s="5"/>
      <c r="Y72" s="74"/>
      <c r="Z72" s="55"/>
      <c r="AA72" s="55"/>
      <c r="AB72" s="23"/>
      <c r="AC72" s="23"/>
      <c r="AD72" s="23"/>
      <c r="AE72" s="23"/>
      <c r="AF72" s="23"/>
      <c r="AG72" s="23"/>
      <c r="AH72" s="23"/>
      <c r="AI72" s="23"/>
      <c r="AK72" s="5"/>
      <c r="AL72" s="74"/>
    </row>
    <row r="73" customFormat="false" ht="15.75" hidden="false" customHeight="false" outlineLevel="0" collapsed="false">
      <c r="A73" s="12" t="s">
        <v>175</v>
      </c>
      <c r="B73" s="13" t="s">
        <v>176</v>
      </c>
      <c r="C73" s="77" t="n">
        <v>2000</v>
      </c>
      <c r="D73" s="77" t="n">
        <v>142</v>
      </c>
      <c r="E73" s="23" t="n">
        <f aca="false">C73/$C$168</f>
        <v>0.000636005074048481</v>
      </c>
      <c r="F73" s="23" t="n">
        <f aca="false">D73/$D$168</f>
        <v>9.87787468761221E-005</v>
      </c>
      <c r="G73" s="77" t="n">
        <f aca="false">(E73*$Y$9+F73*($Y$10+$Y$11))*$R73</f>
        <v>344.2663297557</v>
      </c>
      <c r="H73" s="77"/>
      <c r="J73" s="77" t="n">
        <v>180</v>
      </c>
      <c r="K73" s="23"/>
      <c r="L73" s="78" t="n">
        <f aca="false">Feed!D73*1000</f>
        <v>20</v>
      </c>
      <c r="M73" s="78" t="n">
        <f aca="false">(('Meat Production'!C73*$Y$21)+('Meat Production'!D73*$Y$22))/1000</f>
        <v>12.41561084</v>
      </c>
      <c r="N73" s="78" t="n">
        <f aca="false">('Meat Production'!E73/1000)*$Y$23</f>
        <v>16.59313201</v>
      </c>
      <c r="O73" s="78" t="n">
        <f aca="false">MAX(0,L73-M73-N73)</f>
        <v>0</v>
      </c>
      <c r="P73" s="78" t="n">
        <f aca="false">MAX(0,(MIN((N73-L73+M73),N73)/$Y$23))</f>
        <v>0.915363081473573</v>
      </c>
      <c r="Q73" s="78" t="n">
        <f aca="false">MAX((P73*$Y$17)+((J73-(O73*$Y$20))*$Y$16),0)</f>
        <v>344.2663297557</v>
      </c>
      <c r="R73" s="79" t="n">
        <f aca="false">Q73/(E73*$Y$9+F73*($Y$10+$Y$11))</f>
        <v>0.188624068062344</v>
      </c>
      <c r="S73" s="16"/>
      <c r="T73" s="16"/>
      <c r="U73" s="15"/>
      <c r="V73" s="5"/>
      <c r="W73" s="5"/>
      <c r="X73" s="5"/>
      <c r="Y73" s="74"/>
      <c r="Z73" s="74"/>
      <c r="AA73" s="74"/>
      <c r="AB73" s="23"/>
      <c r="AC73" s="23"/>
      <c r="AD73" s="23"/>
      <c r="AE73" s="23"/>
      <c r="AF73" s="23"/>
      <c r="AG73" s="23"/>
      <c r="AH73" s="23"/>
      <c r="AI73" s="23"/>
      <c r="AK73" s="5"/>
      <c r="AL73" s="74"/>
    </row>
    <row r="74" customFormat="false" ht="15.75" hidden="false" customHeight="false" outlineLevel="0" collapsed="false">
      <c r="A74" s="12" t="s">
        <v>177</v>
      </c>
      <c r="B74" s="13" t="s">
        <v>178</v>
      </c>
      <c r="C74" s="77" t="n">
        <v>1254</v>
      </c>
      <c r="D74" s="77" t="n">
        <v>700</v>
      </c>
      <c r="E74" s="23" t="n">
        <f aca="false">C74/$C$168</f>
        <v>0.000398775181428397</v>
      </c>
      <c r="F74" s="23" t="n">
        <f aca="false">D74/$D$168</f>
        <v>0.000486937484600602</v>
      </c>
      <c r="G74" s="77" t="n">
        <f aca="false">(E74*$Y$9+F74*($Y$10+$Y$11))*$R74</f>
        <v>121.969968420424</v>
      </c>
      <c r="H74" s="77"/>
      <c r="J74" s="77" t="n">
        <v>9</v>
      </c>
      <c r="K74" s="23"/>
      <c r="L74" s="78" t="n">
        <f aca="false">Feed!D74*1000</f>
        <v>30</v>
      </c>
      <c r="M74" s="78" t="n">
        <f aca="false">(('Meat Production'!C74*$Y$21)+('Meat Production'!D74*$Y$22))/1000</f>
        <v>138.9108879</v>
      </c>
      <c r="N74" s="78" t="n">
        <f aca="false">('Meat Production'!E74/1000)*$Y$23</f>
        <v>11.58369892</v>
      </c>
      <c r="O74" s="78" t="n">
        <f aca="false">MAX(0,L74-M74-N74)</f>
        <v>0</v>
      </c>
      <c r="P74" s="78" t="n">
        <f aca="false">MAX(0,(MIN((N74-L74+M74),N74)/$Y$23))</f>
        <v>1.1770000004244</v>
      </c>
      <c r="Q74" s="78" t="n">
        <f aca="false">MAX((P74*$Y$17)+((J74-(O74*$Y$20))*$Y$16),0)</f>
        <v>121.969968420424</v>
      </c>
      <c r="R74" s="79" t="n">
        <f aca="false">Q74/(E74*$Y$9+F74*($Y$10+$Y$11))</f>
        <v>0.0671374176644743</v>
      </c>
      <c r="S74" s="16"/>
      <c r="T74" s="16"/>
      <c r="U74" s="15"/>
      <c r="V74" s="5"/>
      <c r="W74" s="5"/>
      <c r="X74" s="5"/>
      <c r="Y74" s="74"/>
      <c r="Z74" s="55"/>
      <c r="AA74" s="55"/>
      <c r="AB74" s="23"/>
      <c r="AC74" s="23"/>
      <c r="AD74" s="23"/>
      <c r="AE74" s="23"/>
      <c r="AF74" s="23"/>
      <c r="AG74" s="23"/>
      <c r="AH74" s="23"/>
      <c r="AI74" s="23"/>
      <c r="AK74" s="5"/>
      <c r="AL74" s="74"/>
    </row>
    <row r="75" customFormat="false" ht="15.75" hidden="false" customHeight="false" outlineLevel="0" collapsed="false">
      <c r="A75" s="12" t="s">
        <v>179</v>
      </c>
      <c r="B75" s="13" t="s">
        <v>180</v>
      </c>
      <c r="C75" s="77" t="n">
        <v>13300</v>
      </c>
      <c r="D75" s="77" t="n">
        <v>2050</v>
      </c>
      <c r="E75" s="23" t="n">
        <f aca="false">C75/$C$168</f>
        <v>0.0042294337424224</v>
      </c>
      <c r="F75" s="23" t="n">
        <f aca="false">D75/$D$168</f>
        <v>0.00142603120490176</v>
      </c>
      <c r="G75" s="77" t="n">
        <f aca="false">(E75*$Y$9+F75*($Y$10+$Y$11))*$R75</f>
        <v>976.412732961855</v>
      </c>
      <c r="H75" s="77"/>
      <c r="J75" s="77" t="n">
        <v>227</v>
      </c>
      <c r="K75" s="23"/>
      <c r="L75" s="78" t="n">
        <f aca="false">Feed!D75*1000</f>
        <v>0</v>
      </c>
      <c r="M75" s="78" t="n">
        <f aca="false">(('Meat Production'!C75*$Y$21)+('Meat Production'!D75*$Y$22))/1000</f>
        <v>602.2014406</v>
      </c>
      <c r="N75" s="78" t="n">
        <f aca="false">('Meat Production'!E75/1000)*$Y$23</f>
        <v>68.9904243</v>
      </c>
      <c r="O75" s="78" t="n">
        <f aca="false">MAX(0,L75-M75-N75)</f>
        <v>0</v>
      </c>
      <c r="P75" s="78" t="n">
        <f aca="false">MAX(0,(MIN((N75-L75+M75),N75)/$Y$23))</f>
        <v>7.01000000010182</v>
      </c>
      <c r="Q75" s="78" t="n">
        <f aca="false">MAX((P75*$Y$17)+((J75-(O75*$Y$20))*$Y$16),0)</f>
        <v>976.412732961855</v>
      </c>
      <c r="R75" s="79" t="n">
        <f aca="false">Q75/(E75*$Y$9+F75*($Y$10+$Y$11))</f>
        <v>0.0731175377550923</v>
      </c>
      <c r="S75" s="16"/>
      <c r="T75" s="16"/>
      <c r="U75" s="15"/>
      <c r="V75" s="5"/>
      <c r="W75" s="5"/>
      <c r="X75" s="5"/>
      <c r="Y75" s="55"/>
      <c r="Z75" s="55"/>
      <c r="AA75" s="55"/>
      <c r="AB75" s="23"/>
      <c r="AC75" s="23"/>
      <c r="AD75" s="23"/>
      <c r="AE75" s="23"/>
      <c r="AF75" s="23"/>
      <c r="AG75" s="23"/>
      <c r="AH75" s="23"/>
      <c r="AI75" s="23"/>
      <c r="AK75" s="5"/>
      <c r="AL75" s="74"/>
    </row>
    <row r="76" customFormat="false" ht="15.75" hidden="false" customHeight="false" outlineLevel="0" collapsed="false">
      <c r="A76" s="12" t="s">
        <v>181</v>
      </c>
      <c r="B76" s="13" t="s">
        <v>182</v>
      </c>
      <c r="C76" s="77" t="n">
        <v>37295</v>
      </c>
      <c r="D76" s="77" t="n">
        <v>3600</v>
      </c>
      <c r="E76" s="23" t="n">
        <f aca="false">C76/$C$168</f>
        <v>0.011859904618319</v>
      </c>
      <c r="F76" s="23" t="n">
        <f aca="false">D76/$D$168</f>
        <v>0.0025042499208031</v>
      </c>
      <c r="G76" s="77" t="n">
        <f aca="false">(E76*$Y$9+F76*($Y$10+$Y$11))*$R76</f>
        <v>1572.81550620552</v>
      </c>
      <c r="H76" s="77"/>
      <c r="J76" s="77" t="n">
        <v>481</v>
      </c>
      <c r="K76" s="23"/>
      <c r="L76" s="78" t="n">
        <f aca="false">Feed!D76*1000</f>
        <v>620</v>
      </c>
      <c r="M76" s="78" t="n">
        <f aca="false">(('Meat Production'!C76*$Y$21)+('Meat Production'!D76*$Y$22))/1000</f>
        <v>370.1096197</v>
      </c>
      <c r="N76" s="78" t="n">
        <f aca="false">('Meat Production'!E76/1000)*$Y$23</f>
        <v>343.3479219</v>
      </c>
      <c r="O76" s="78" t="n">
        <f aca="false">MAX(0,L76-M76-N76)</f>
        <v>0</v>
      </c>
      <c r="P76" s="78" t="n">
        <f aca="false">MAX(0,(MIN((N76-L76+M76),N76)/$Y$23))</f>
        <v>9.49606229085789</v>
      </c>
      <c r="Q76" s="78" t="n">
        <f aca="false">MAX((P76*$Y$17)+((J76-(O76*$Y$20))*$Y$16),0)</f>
        <v>1572.81550620552</v>
      </c>
      <c r="R76" s="79" t="n">
        <f aca="false">Q76/(E76*$Y$9+F76*($Y$10+$Y$11))</f>
        <v>0.0448324051070713</v>
      </c>
      <c r="S76" s="16"/>
      <c r="T76" s="16"/>
      <c r="U76" s="15"/>
      <c r="V76" s="5"/>
      <c r="W76" s="5"/>
      <c r="X76" s="5"/>
      <c r="Y76" s="74"/>
      <c r="Z76" s="55"/>
      <c r="AA76" s="55"/>
      <c r="AB76" s="23"/>
      <c r="AC76" s="23"/>
      <c r="AD76" s="23"/>
      <c r="AE76" s="23"/>
      <c r="AF76" s="23"/>
      <c r="AG76" s="23"/>
      <c r="AH76" s="23"/>
      <c r="AI76" s="23"/>
      <c r="AK76" s="5"/>
      <c r="AL76" s="55"/>
    </row>
    <row r="77" customFormat="false" ht="15.75" hidden="false" customHeight="false" outlineLevel="0" collapsed="false">
      <c r="A77" s="12" t="s">
        <v>183</v>
      </c>
      <c r="B77" s="13" t="s">
        <v>184</v>
      </c>
      <c r="C77" s="77" t="n">
        <v>1850</v>
      </c>
      <c r="D77" s="77" t="n">
        <v>3800</v>
      </c>
      <c r="E77" s="23" t="n">
        <f aca="false">C77/$C$168</f>
        <v>0.000588304693494845</v>
      </c>
      <c r="F77" s="23" t="n">
        <f aca="false">D77/$D$168</f>
        <v>0.00264337491640327</v>
      </c>
      <c r="G77" s="77" t="n">
        <f aca="false">(E77*$Y$9+F77*($Y$10+$Y$11))*$R77</f>
        <v>209.976284634667</v>
      </c>
      <c r="H77" s="77"/>
      <c r="J77" s="77" t="n">
        <v>203</v>
      </c>
      <c r="K77" s="23"/>
      <c r="L77" s="78" t="n">
        <f aca="false">Feed!D77*1000</f>
        <v>2240</v>
      </c>
      <c r="M77" s="78" t="n">
        <f aca="false">(('Meat Production'!C77*$Y$21)+('Meat Production'!D77*$Y$22))/1000</f>
        <v>1610.61373</v>
      </c>
      <c r="N77" s="78" t="n">
        <f aca="false">('Meat Production'!E77/1000)*$Y$23</f>
        <v>547.4552556</v>
      </c>
      <c r="O77" s="78" t="n">
        <f aca="false">MAX(0,L77-M77-N77)</f>
        <v>81.9310144</v>
      </c>
      <c r="P77" s="78" t="n">
        <f aca="false">MAX(0,(MIN((N77-L77+M77),N77)/$Y$23))</f>
        <v>0</v>
      </c>
      <c r="Q77" s="78" t="n">
        <f aca="false">MAX((P77*$Y$17)+((J77-(O77*$Y$20))*$Y$16),0)</f>
        <v>209.976284634667</v>
      </c>
      <c r="R77" s="79" t="n">
        <f aca="false">Q77/(E77*$Y$9+F77*($Y$10+$Y$11))</f>
        <v>0.0366736811094531</v>
      </c>
      <c r="S77" s="16"/>
      <c r="T77" s="16"/>
      <c r="U77" s="15"/>
      <c r="V77" s="5"/>
      <c r="W77" s="5"/>
      <c r="X77" s="5"/>
      <c r="Y77" s="74"/>
      <c r="Z77" s="55"/>
      <c r="AA77" s="55"/>
      <c r="AB77" s="23"/>
      <c r="AC77" s="23"/>
      <c r="AD77" s="23"/>
      <c r="AE77" s="23"/>
      <c r="AF77" s="23"/>
      <c r="AG77" s="23"/>
      <c r="AH77" s="23"/>
      <c r="AI77" s="23"/>
      <c r="AK77" s="5"/>
      <c r="AL77" s="55"/>
    </row>
    <row r="78" customFormat="false" ht="15.75" hidden="false" customHeight="false" outlineLevel="0" collapsed="false">
      <c r="A78" s="12" t="s">
        <v>185</v>
      </c>
      <c r="B78" s="13" t="s">
        <v>186</v>
      </c>
      <c r="C78" s="77" t="n">
        <v>377</v>
      </c>
      <c r="D78" s="77" t="n">
        <v>8286</v>
      </c>
      <c r="E78" s="23" t="n">
        <f aca="false">C78/$C$168</f>
        <v>0.000119886956458139</v>
      </c>
      <c r="F78" s="23" t="n">
        <f aca="false">D78/$D$168</f>
        <v>0.00576394856771513</v>
      </c>
      <c r="G78" s="77" t="n">
        <f aca="false">(E78*$Y$9+F78*($Y$10+$Y$11))*$R78</f>
        <v>3490.36407139464</v>
      </c>
      <c r="H78" s="77"/>
      <c r="J78" s="77" t="n">
        <v>48</v>
      </c>
      <c r="K78" s="23"/>
      <c r="L78" s="78" t="n">
        <f aca="false">Feed!D78*1000</f>
        <v>6800</v>
      </c>
      <c r="M78" s="78" t="n">
        <f aca="false">(('Meat Production'!C78*$Y$21)+('Meat Production'!D78*$Y$22))/1000</f>
        <v>8189.533459</v>
      </c>
      <c r="N78" s="78" t="n">
        <f aca="false">('Meat Production'!E78/1000)*$Y$23</f>
        <v>363.5923303</v>
      </c>
      <c r="O78" s="78" t="n">
        <f aca="false">MAX(0,L78-M78-N78)</f>
        <v>0</v>
      </c>
      <c r="P78" s="78" t="n">
        <f aca="false">MAX(0,(MIN((N78-L78+M78),N78)/$Y$23))</f>
        <v>36.9440000014614</v>
      </c>
      <c r="Q78" s="78" t="n">
        <f aca="false">MAX((P78*$Y$17)+((J78-(O78*$Y$20))*$Y$16),0)</f>
        <v>3490.36407139464</v>
      </c>
      <c r="R78" s="79" t="n">
        <f aca="false">Q78/(E78*$Y$9+F78*($Y$10+$Y$11))</f>
        <v>0.370010449158776</v>
      </c>
      <c r="S78" s="16"/>
      <c r="T78" s="16"/>
      <c r="U78" s="15"/>
      <c r="V78" s="5"/>
      <c r="W78" s="5"/>
      <c r="X78" s="5"/>
      <c r="Y78" s="74"/>
      <c r="Z78" s="74"/>
      <c r="AA78" s="74"/>
      <c r="AB78" s="23"/>
      <c r="AC78" s="23"/>
      <c r="AD78" s="23"/>
      <c r="AE78" s="23"/>
      <c r="AF78" s="23"/>
      <c r="AG78" s="23"/>
      <c r="AH78" s="23"/>
      <c r="AI78" s="23"/>
      <c r="AK78" s="5"/>
      <c r="AL78" s="55"/>
    </row>
    <row r="79" customFormat="false" ht="15.75" hidden="false" customHeight="false" outlineLevel="0" collapsed="false">
      <c r="A79" s="12" t="s">
        <v>187</v>
      </c>
      <c r="B79" s="13" t="s">
        <v>188</v>
      </c>
      <c r="C79" s="77" t="n">
        <v>35001</v>
      </c>
      <c r="D79" s="77" t="n">
        <v>6561</v>
      </c>
      <c r="E79" s="23" t="n">
        <f aca="false">C79/$C$168</f>
        <v>0.0111304067983854</v>
      </c>
      <c r="F79" s="23" t="n">
        <f aca="false">D79/$D$168</f>
        <v>0.00456399548066364</v>
      </c>
      <c r="G79" s="77" t="n">
        <f aca="false">(E79*$Y$9+F79*($Y$10+$Y$11))*$R79</f>
        <v>680.0497756205</v>
      </c>
      <c r="H79" s="77"/>
      <c r="J79" s="77" t="n">
        <v>967</v>
      </c>
      <c r="K79" s="23"/>
      <c r="L79" s="78" t="n">
        <f aca="false">Feed!D79*1000</f>
        <v>1680</v>
      </c>
      <c r="M79" s="78" t="n">
        <f aca="false">(('Meat Production'!C79*$Y$21)+('Meat Production'!D79*$Y$22))/1000</f>
        <v>271.2021396</v>
      </c>
      <c r="N79" s="78" t="n">
        <f aca="false">('Meat Production'!E79/1000)*$Y$23</f>
        <v>701.241899</v>
      </c>
      <c r="O79" s="78" t="n">
        <f aca="false">MAX(0,L79-M79-N79)</f>
        <v>707.5559614</v>
      </c>
      <c r="P79" s="78" t="n">
        <f aca="false">MAX(0,(MIN((N79-L79+M79),N79)/$Y$23))</f>
        <v>0</v>
      </c>
      <c r="Q79" s="78" t="n">
        <f aca="false">MAX((P79*$Y$17)+((J79-(O79*$Y$20))*$Y$16),0)</f>
        <v>680.0497756205</v>
      </c>
      <c r="R79" s="79" t="n">
        <f aca="false">Q79/(E79*$Y$9+F79*($Y$10+$Y$11))</f>
        <v>0.0186691313849975</v>
      </c>
      <c r="S79" s="16"/>
      <c r="T79" s="16"/>
      <c r="U79" s="15"/>
      <c r="V79" s="5"/>
      <c r="W79" s="5"/>
      <c r="X79" s="5"/>
      <c r="Y79" s="74"/>
      <c r="Z79" s="74"/>
      <c r="AA79" s="74"/>
      <c r="AB79" s="23"/>
      <c r="AC79" s="23"/>
      <c r="AD79" s="23"/>
      <c r="AE79" s="23"/>
      <c r="AF79" s="23"/>
      <c r="AG79" s="23"/>
      <c r="AH79" s="23"/>
      <c r="AI79" s="23"/>
      <c r="AK79" s="5"/>
      <c r="AL79" s="74"/>
    </row>
    <row r="80" customFormat="false" ht="15.75" hidden="false" customHeight="false" outlineLevel="0" collapsed="false">
      <c r="A80" s="12" t="s">
        <v>189</v>
      </c>
      <c r="B80" s="13" t="s">
        <v>190</v>
      </c>
      <c r="C80" s="77" t="n">
        <v>39250</v>
      </c>
      <c r="D80" s="77" t="n">
        <v>411</v>
      </c>
      <c r="E80" s="23" t="n">
        <f aca="false">C80/$C$168</f>
        <v>0.0124815995782014</v>
      </c>
      <c r="F80" s="23" t="n">
        <f aca="false">D80/$D$168</f>
        <v>0.000285901865958353</v>
      </c>
      <c r="G80" s="77" t="n">
        <f aca="false">(E80*$Y$9+F80*($Y$10+$Y$11))*$R80</f>
        <v>2628.80270621687</v>
      </c>
      <c r="H80" s="77"/>
      <c r="J80" s="77" t="n">
        <v>362</v>
      </c>
      <c r="K80" s="23"/>
      <c r="L80" s="78" t="n">
        <f aca="false">Feed!D80*1000</f>
        <v>90</v>
      </c>
      <c r="M80" s="78" t="n">
        <f aca="false">(('Meat Production'!C80*$Y$21)+('Meat Production'!D80*$Y$22))/1000</f>
        <v>21.46144419</v>
      </c>
      <c r="N80" s="78" t="n">
        <f aca="false">('Meat Production'!E80/1000)*$Y$23</f>
        <v>292.456412</v>
      </c>
      <c r="O80" s="78" t="n">
        <f aca="false">MAX(0,L80-M80-N80)</f>
        <v>0</v>
      </c>
      <c r="P80" s="78" t="n">
        <f aca="false">MAX(0,(MIN((N80-L80+M80),N80)/$Y$23))</f>
        <v>22.7519135857047</v>
      </c>
      <c r="Q80" s="78" t="n">
        <f aca="false">MAX((P80*$Y$17)+((J80-(O80*$Y$20))*$Y$16),0)</f>
        <v>2628.80270621687</v>
      </c>
      <c r="R80" s="79" t="n">
        <f aca="false">Q80/(E80*$Y$9+F80*($Y$10+$Y$11))</f>
        <v>0.0791712322083273</v>
      </c>
      <c r="S80" s="16"/>
      <c r="T80" s="16"/>
      <c r="U80" s="15"/>
      <c r="V80" s="5"/>
      <c r="W80" s="5"/>
      <c r="X80" s="5"/>
      <c r="Y80" s="74"/>
      <c r="Z80" s="74"/>
      <c r="AA80" s="74"/>
      <c r="AB80" s="23"/>
      <c r="AC80" s="23"/>
      <c r="AD80" s="23"/>
      <c r="AE80" s="23"/>
      <c r="AF80" s="23"/>
      <c r="AG80" s="23"/>
      <c r="AH80" s="23"/>
      <c r="AI80" s="23"/>
      <c r="AK80" s="5"/>
      <c r="AL80" s="74"/>
    </row>
    <row r="81" customFormat="false" ht="15.75" hidden="false" customHeight="false" outlineLevel="0" collapsed="false">
      <c r="A81" s="12" t="s">
        <v>191</v>
      </c>
      <c r="B81" s="13" t="s">
        <v>192</v>
      </c>
      <c r="C81" s="77" t="n">
        <v>7</v>
      </c>
      <c r="D81" s="77" t="n">
        <v>79</v>
      </c>
      <c r="E81" s="23" t="n">
        <f aca="false">C81/$C$168</f>
        <v>2.22601775916968E-006</v>
      </c>
      <c r="F81" s="23" t="n">
        <f aca="false">D81/$D$168</f>
        <v>5.49543732620679E-005</v>
      </c>
      <c r="G81" s="77" t="n">
        <f aca="false">(E81*$Y$9+F81*($Y$10+$Y$11))*$R81</f>
        <v>138.230458150116</v>
      </c>
      <c r="H81" s="77"/>
      <c r="J81" s="77" t="n">
        <v>3</v>
      </c>
      <c r="K81" s="23"/>
      <c r="L81" s="78" t="n">
        <f aca="false">Feed!D81*1000</f>
        <v>90</v>
      </c>
      <c r="M81" s="78" t="n">
        <f aca="false">(('Meat Production'!C81*$Y$21)+('Meat Production'!D81*$Y$22))/1000</f>
        <v>223.4166084</v>
      </c>
      <c r="N81" s="78" t="n">
        <f aca="false">('Meat Production'!E81/1000)*$Y$23</f>
        <v>14.23112033</v>
      </c>
      <c r="O81" s="78" t="n">
        <f aca="false">MAX(0,L81-M81-N81)</f>
        <v>0</v>
      </c>
      <c r="P81" s="78" t="n">
        <f aca="false">MAX(0,(MIN((N81-L81+M81),N81)/$Y$23))</f>
        <v>1.44599999966588</v>
      </c>
      <c r="Q81" s="78" t="n">
        <f aca="false">MAX((P81*$Y$17)+((J81-(O81*$Y$20))*$Y$16),0)</f>
        <v>138.230458150116</v>
      </c>
      <c r="R81" s="79" t="n">
        <f aca="false">Q81/(E81*$Y$9+F81*($Y$10+$Y$11))</f>
        <v>1.48989128335169</v>
      </c>
      <c r="S81" s="16"/>
      <c r="T81" s="16"/>
      <c r="U81" s="15"/>
      <c r="V81" s="5"/>
      <c r="W81" s="5"/>
      <c r="X81" s="5"/>
      <c r="Y81" s="74"/>
      <c r="Z81" s="74"/>
      <c r="AA81" s="74"/>
      <c r="AB81" s="23"/>
      <c r="AC81" s="23"/>
      <c r="AD81" s="23"/>
      <c r="AE81" s="23"/>
      <c r="AF81" s="23"/>
      <c r="AG81" s="23"/>
      <c r="AH81" s="23"/>
      <c r="AI81" s="23"/>
      <c r="AK81" s="5"/>
      <c r="AL81" s="74"/>
    </row>
    <row r="82" customFormat="false" ht="15.75" hidden="false" customHeight="false" outlineLevel="0" collapsed="false">
      <c r="A82" s="12" t="s">
        <v>193</v>
      </c>
      <c r="B82" s="13" t="s">
        <v>194</v>
      </c>
      <c r="C82" s="77" t="n">
        <v>75849</v>
      </c>
      <c r="D82" s="77" t="n">
        <v>22129</v>
      </c>
      <c r="E82" s="23" t="n">
        <f aca="false">C82/$C$168</f>
        <v>0.0241201744307516</v>
      </c>
      <c r="F82" s="23" t="n">
        <f aca="false">D82/$D$168</f>
        <v>0.015393485138181</v>
      </c>
      <c r="G82" s="77" t="n">
        <f aca="false">(E82*$Y$9+F82*($Y$10+$Y$11))*$R82</f>
        <v>146806.448156194</v>
      </c>
      <c r="H82" s="77"/>
      <c r="J82" s="77" t="n">
        <v>12494</v>
      </c>
      <c r="K82" s="23"/>
      <c r="L82" s="78" t="n">
        <f aca="false">Feed!D82*1000</f>
        <v>31460</v>
      </c>
      <c r="M82" s="78" t="n">
        <f aca="false">(('Meat Production'!C82*$Y$21)+('Meat Production'!D82*$Y$22))/1000</f>
        <v>24664.72805</v>
      </c>
      <c r="N82" s="78" t="n">
        <f aca="false">('Meat Production'!E82/1000)*$Y$23</f>
        <v>20483.18808</v>
      </c>
      <c r="O82" s="78" t="n">
        <f aca="false">MAX(0,L82-M82-N82)</f>
        <v>0</v>
      </c>
      <c r="P82" s="78" t="n">
        <f aca="false">MAX(0,(MIN((N82-L82+M82),N82)/$Y$23))</f>
        <v>1390.80594221963</v>
      </c>
      <c r="Q82" s="78" t="n">
        <f aca="false">MAX((P82*$Y$17)+((J82-(O82*$Y$20))*$Y$16),0)</f>
        <v>146806.448156194</v>
      </c>
      <c r="R82" s="79" t="n">
        <f aca="false">Q82/(E82*$Y$9+F82*($Y$10+$Y$11))</f>
        <v>1.67503458206589</v>
      </c>
      <c r="S82" s="16"/>
      <c r="T82" s="16"/>
      <c r="U82" s="15"/>
      <c r="V82" s="5"/>
      <c r="W82" s="5"/>
      <c r="X82" s="5"/>
      <c r="Y82" s="74"/>
      <c r="Z82" s="55"/>
      <c r="AA82" s="55"/>
      <c r="AB82" s="23"/>
      <c r="AC82" s="23"/>
      <c r="AD82" s="23"/>
      <c r="AE82" s="23"/>
      <c r="AF82" s="23"/>
      <c r="AG82" s="23"/>
      <c r="AH82" s="23"/>
      <c r="AI82" s="23"/>
      <c r="AK82" s="5"/>
      <c r="AL82" s="74"/>
    </row>
    <row r="83" customFormat="false" ht="15.75" hidden="false" customHeight="false" outlineLevel="0" collapsed="false">
      <c r="A83" s="12" t="s">
        <v>195</v>
      </c>
      <c r="B83" s="13" t="s">
        <v>196</v>
      </c>
      <c r="C83" s="77" t="n">
        <v>340</v>
      </c>
      <c r="D83" s="77" t="n">
        <v>1922</v>
      </c>
      <c r="E83" s="23" t="n">
        <f aca="false">C83/$C$168</f>
        <v>0.000108120862588242</v>
      </c>
      <c r="F83" s="23" t="n">
        <f aca="false">D83/$D$168</f>
        <v>0.00133699120771765</v>
      </c>
      <c r="G83" s="77" t="n">
        <f aca="false">(E83*$Y$9+F83*($Y$10+$Y$11))*$R83</f>
        <v>0</v>
      </c>
      <c r="H83" s="77"/>
      <c r="J83" s="77" t="n">
        <v>367</v>
      </c>
      <c r="K83" s="23"/>
      <c r="L83" s="93" t="n">
        <f aca="false">Feed!D156*1000</f>
        <v>1940</v>
      </c>
      <c r="M83" s="78" t="n">
        <f aca="false">(('Meat Production'!C83*$Y$21)+('Meat Production'!D83*$Y$22))/1000</f>
        <v>569.9810774</v>
      </c>
      <c r="N83" s="78" t="n">
        <f aca="false">('Meat Production'!E83/1000)*$Y$23</f>
        <v>77.56255833</v>
      </c>
      <c r="O83" s="78" t="n">
        <f aca="false">MAX(0,L83-M83-N83)</f>
        <v>1292.45636427</v>
      </c>
      <c r="P83" s="78" t="n">
        <f aca="false">MAX(0,(MIN((N83-L83+M83),N83)/$Y$23))</f>
        <v>0</v>
      </c>
      <c r="Q83" s="78" t="n">
        <f aca="false">MAX((P83*$Y$17)+((J83-(O83*$Y$20))*$Y$16),0)</f>
        <v>0</v>
      </c>
      <c r="R83" s="79" t="n">
        <f aca="false">Q83/(E83*$Y$9+F83*($Y$10+$Y$11))</f>
        <v>0</v>
      </c>
      <c r="S83" s="16"/>
      <c r="T83" s="16"/>
      <c r="U83" s="15"/>
      <c r="V83" s="5"/>
      <c r="W83" s="5"/>
      <c r="X83" s="5"/>
      <c r="Y83" s="74"/>
      <c r="Z83" s="55"/>
      <c r="AA83" s="55"/>
      <c r="AB83" s="23"/>
      <c r="AC83" s="23"/>
      <c r="AD83" s="23"/>
      <c r="AE83" s="23"/>
      <c r="AF83" s="23"/>
      <c r="AG83" s="23"/>
      <c r="AH83" s="23"/>
      <c r="AI83" s="23"/>
      <c r="AK83" s="5"/>
      <c r="AL83" s="55"/>
    </row>
    <row r="84" customFormat="false" ht="15.75" hidden="false" customHeight="false" outlineLevel="0" collapsed="false">
      <c r="A84" s="12" t="s">
        <v>197</v>
      </c>
      <c r="B84" s="13" t="s">
        <v>198</v>
      </c>
      <c r="C84" s="77" t="n">
        <v>112040</v>
      </c>
      <c r="D84" s="77" t="n">
        <v>1334</v>
      </c>
      <c r="E84" s="23" t="n">
        <f aca="false">C84/$C$168</f>
        <v>0.0356290042481959</v>
      </c>
      <c r="F84" s="23" t="n">
        <f aca="false">D84/$D$168</f>
        <v>0.000927963720653147</v>
      </c>
      <c r="G84" s="77" t="n">
        <f aca="false">(E84*$Y$9+F84*($Y$10+$Y$11))*$R84</f>
        <v>15596.9256098525</v>
      </c>
      <c r="H84" s="77"/>
      <c r="J84" s="77" t="n">
        <v>1074</v>
      </c>
      <c r="K84" s="23"/>
      <c r="L84" s="78" t="n">
        <f aca="false">Feed!D83*1000</f>
        <v>70</v>
      </c>
      <c r="M84" s="78" t="n">
        <f aca="false">(('Meat Production'!C84*$Y$21)+('Meat Production'!D84*$Y$22))/1000</f>
        <v>3.360193988</v>
      </c>
      <c r="N84" s="78" t="n">
        <f aca="false">('Meat Production'!E84/1000)*$Y$23</f>
        <v>1559.685517</v>
      </c>
      <c r="O84" s="78" t="n">
        <f aca="false">MAX(0,L84-M84-N84)</f>
        <v>0</v>
      </c>
      <c r="P84" s="78" t="n">
        <f aca="false">MAX(0,(MIN((N84-L84+M84),N84)/$Y$23))</f>
        <v>151.705842374097</v>
      </c>
      <c r="Q84" s="78" t="n">
        <f aca="false">MAX((P84*$Y$17)+((J84-(O84*$Y$20))*$Y$16),0)</f>
        <v>15596.9256098525</v>
      </c>
      <c r="R84" s="79" t="n">
        <f aca="false">Q84/(E84*$Y$9+F84*($Y$10+$Y$11))</f>
        <v>0.164249836453545</v>
      </c>
      <c r="S84" s="16"/>
      <c r="T84" s="16"/>
      <c r="U84" s="15"/>
      <c r="V84" s="5"/>
      <c r="W84" s="5"/>
      <c r="X84" s="5"/>
      <c r="Y84" s="74"/>
      <c r="Z84" s="74"/>
      <c r="AA84" s="74"/>
      <c r="AB84" s="23"/>
      <c r="AC84" s="23"/>
      <c r="AD84" s="23"/>
      <c r="AE84" s="23"/>
      <c r="AF84" s="23"/>
      <c r="AG84" s="23"/>
      <c r="AH84" s="23"/>
      <c r="AI84" s="23"/>
      <c r="AK84" s="5"/>
      <c r="AL84" s="55"/>
    </row>
    <row r="85" customFormat="false" ht="15.75" hidden="false" customHeight="false" outlineLevel="0" collapsed="false">
      <c r="A85" s="12" t="s">
        <v>199</v>
      </c>
      <c r="B85" s="13" t="s">
        <v>200</v>
      </c>
      <c r="C85" s="77" t="n">
        <v>21466</v>
      </c>
      <c r="D85" s="77" t="n">
        <v>8612</v>
      </c>
      <c r="E85" s="23" t="n">
        <f aca="false">C85/$C$168</f>
        <v>0.00682624245976234</v>
      </c>
      <c r="F85" s="23" t="n">
        <f aca="false">D85/$D$168</f>
        <v>0.00599072231054341</v>
      </c>
      <c r="G85" s="77" t="n">
        <f aca="false">(E85*$Y$9+F85*($Y$10+$Y$11))*$R85</f>
        <v>21039.4929805622</v>
      </c>
      <c r="H85" s="77"/>
      <c r="J85" s="77" t="n">
        <v>2641</v>
      </c>
      <c r="K85" s="23"/>
      <c r="L85" s="78" t="n">
        <f aca="false">Feed!D84*1000</f>
        <v>4760</v>
      </c>
      <c r="M85" s="78" t="n">
        <f aca="false">(('Meat Production'!C85*$Y$21)+('Meat Production'!D85*$Y$22))/1000</f>
        <v>3816.01343</v>
      </c>
      <c r="N85" s="78" t="n">
        <f aca="false">('Meat Production'!E85/1000)*$Y$23</f>
        <v>2775.363716</v>
      </c>
      <c r="O85" s="78" t="n">
        <f aca="false">MAX(0,L85-M85-N85)</f>
        <v>0</v>
      </c>
      <c r="P85" s="78" t="n">
        <f aca="false">MAX(0,(MIN((N85-L85+M85),N85)/$Y$23))</f>
        <v>186.08312564975</v>
      </c>
      <c r="Q85" s="78" t="n">
        <f aca="false">MAX((P85*$Y$17)+((J85-(O85*$Y$20))*$Y$16),0)</f>
        <v>21039.4929805622</v>
      </c>
      <c r="R85" s="79" t="n">
        <f aca="false">Q85/(E85*$Y$9+F85*($Y$10+$Y$11))</f>
        <v>0.768162358747923</v>
      </c>
      <c r="S85" s="16"/>
      <c r="T85" s="16"/>
      <c r="U85" s="15"/>
      <c r="V85" s="5"/>
      <c r="W85" s="5"/>
      <c r="X85" s="5"/>
      <c r="Y85" s="74"/>
      <c r="Z85" s="74"/>
      <c r="AA85" s="74"/>
      <c r="AB85" s="23"/>
      <c r="AC85" s="23"/>
      <c r="AD85" s="23"/>
      <c r="AE85" s="23"/>
      <c r="AF85" s="23"/>
      <c r="AG85" s="23"/>
      <c r="AH85" s="23"/>
      <c r="AI85" s="23"/>
      <c r="AK85" s="5"/>
      <c r="AL85" s="74"/>
    </row>
    <row r="86" customFormat="false" ht="15.75" hidden="false" customHeight="false" outlineLevel="0" collapsed="false">
      <c r="A86" s="12" t="s">
        <v>201</v>
      </c>
      <c r="B86" s="13" t="s">
        <v>202</v>
      </c>
      <c r="C86" s="77" t="n">
        <v>35464</v>
      </c>
      <c r="D86" s="77" t="n">
        <v>5950</v>
      </c>
      <c r="E86" s="23" t="n">
        <f aca="false">C86/$C$168</f>
        <v>0.0112776419730277</v>
      </c>
      <c r="F86" s="23" t="n">
        <f aca="false">D86/$D$168</f>
        <v>0.00413896861910512</v>
      </c>
      <c r="G86" s="77" t="n">
        <f aca="false">(E86*$Y$9+F86*($Y$10+$Y$11))*$R86</f>
        <v>2303.15396605195</v>
      </c>
      <c r="H86" s="77"/>
      <c r="J86" s="77" t="n">
        <v>558</v>
      </c>
      <c r="K86" s="23"/>
      <c r="L86" s="78" t="n">
        <f aca="false">Feed!D85*1000</f>
        <v>410</v>
      </c>
      <c r="M86" s="78" t="n">
        <f aca="false">(('Meat Production'!C86*$Y$21)+('Meat Production'!D86*$Y$22))/1000</f>
        <v>980.9317265</v>
      </c>
      <c r="N86" s="78" t="n">
        <f aca="false">('Meat Production'!E86/1000)*$Y$23</f>
        <v>159.2783205</v>
      </c>
      <c r="O86" s="78" t="n">
        <f aca="false">MAX(0,L86-M86-N86)</f>
        <v>0</v>
      </c>
      <c r="P86" s="78" t="n">
        <f aca="false">MAX(0,(MIN((N86-L86+M86),N86)/$Y$23))</f>
        <v>16.183999997826</v>
      </c>
      <c r="Q86" s="78" t="n">
        <f aca="false">MAX((P86*$Y$17)+((J86-(O86*$Y$20))*$Y$16),0)</f>
        <v>2303.15396605195</v>
      </c>
      <c r="R86" s="79" t="n">
        <f aca="false">Q86/(E86*$Y$9+F86*($Y$10+$Y$11))</f>
        <v>0.0637279937058002</v>
      </c>
      <c r="S86" s="16"/>
      <c r="T86" s="16"/>
      <c r="U86" s="15"/>
      <c r="V86" s="5"/>
      <c r="W86" s="5"/>
      <c r="X86" s="5"/>
      <c r="Y86" s="74"/>
      <c r="Z86" s="74"/>
      <c r="AA86" s="74"/>
      <c r="AB86" s="23"/>
      <c r="AC86" s="23"/>
      <c r="AD86" s="23"/>
      <c r="AE86" s="23"/>
      <c r="AF86" s="23"/>
      <c r="AG86" s="23"/>
      <c r="AH86" s="23"/>
      <c r="AI86" s="23"/>
      <c r="AK86" s="5"/>
      <c r="AL86" s="74"/>
    </row>
    <row r="87" customFormat="false" ht="15.75" hidden="false" customHeight="false" outlineLevel="0" collapsed="false">
      <c r="A87" s="12" t="s">
        <v>203</v>
      </c>
      <c r="B87" s="13" t="s">
        <v>204</v>
      </c>
      <c r="C87" s="77" t="n">
        <v>38000</v>
      </c>
      <c r="D87" s="77" t="n">
        <v>810</v>
      </c>
      <c r="E87" s="23" t="n">
        <f aca="false">C87/$C$168</f>
        <v>0.0120840964069211</v>
      </c>
      <c r="F87" s="23" t="n">
        <f aca="false">D87/$D$168</f>
        <v>0.000563456232180697</v>
      </c>
      <c r="G87" s="77" t="n">
        <f aca="false">(E87*$Y$9+F87*($Y$10+$Y$11))*$R87</f>
        <v>3073.90629418967</v>
      </c>
      <c r="H87" s="77"/>
      <c r="J87" s="77" t="n">
        <v>113</v>
      </c>
      <c r="K87" s="23"/>
      <c r="L87" s="78" t="n">
        <f aca="false">Feed!D86*1000</f>
        <v>90</v>
      </c>
      <c r="M87" s="78" t="n">
        <f aca="false">(('Meat Production'!C87*$Y$21)+('Meat Production'!D87*$Y$22))/1000</f>
        <v>84.91072875</v>
      </c>
      <c r="N87" s="78" t="n">
        <f aca="false">('Meat Production'!E87/1000)*$Y$23</f>
        <v>314.4624875</v>
      </c>
      <c r="O87" s="78" t="n">
        <f aca="false">MAX(0,L87-M87-N87)</f>
        <v>0</v>
      </c>
      <c r="P87" s="78" t="n">
        <f aca="false">MAX(0,(MIN((N87-L87+M87),N87)/$Y$23))</f>
        <v>31.4348877825933</v>
      </c>
      <c r="Q87" s="78" t="n">
        <f aca="false">MAX((P87*$Y$17)+((J87-(O87*$Y$20))*$Y$16),0)</f>
        <v>3073.90629418967</v>
      </c>
      <c r="R87" s="79" t="n">
        <f aca="false">Q87/(E87*$Y$9+F87*($Y$10+$Y$11))</f>
        <v>0.0942914400286901</v>
      </c>
      <c r="S87" s="16"/>
      <c r="T87" s="16"/>
      <c r="U87" s="15"/>
      <c r="V87" s="5"/>
      <c r="W87" s="5"/>
      <c r="X87" s="5"/>
      <c r="Y87" s="74"/>
      <c r="Z87" s="55"/>
      <c r="AA87" s="55"/>
      <c r="AB87" s="23"/>
      <c r="AC87" s="23"/>
      <c r="AD87" s="23"/>
      <c r="AE87" s="23"/>
      <c r="AF87" s="23"/>
      <c r="AG87" s="23"/>
      <c r="AH87" s="23"/>
      <c r="AI87" s="23"/>
      <c r="AK87" s="5"/>
      <c r="AL87" s="55"/>
    </row>
    <row r="88" customFormat="false" ht="15.75" hidden="false" customHeight="false" outlineLevel="0" collapsed="false">
      <c r="A88" s="12" t="s">
        <v>205</v>
      </c>
      <c r="B88" s="13" t="s">
        <v>206</v>
      </c>
      <c r="C88" s="77" t="n">
        <v>1795</v>
      </c>
      <c r="D88" s="77" t="n">
        <v>2326</v>
      </c>
      <c r="E88" s="23" t="n">
        <f aca="false">C88/$C$168</f>
        <v>0.000570814553958511</v>
      </c>
      <c r="F88" s="23" t="n">
        <f aca="false">D88/$D$168</f>
        <v>0.00161802369883</v>
      </c>
      <c r="G88" s="77" t="n">
        <f aca="false">(E88*$Y$9+F88*($Y$10+$Y$11))*$R88</f>
        <v>2343.65664455408</v>
      </c>
      <c r="H88" s="77"/>
      <c r="J88" s="77" t="n">
        <v>2319</v>
      </c>
      <c r="K88" s="23"/>
      <c r="L88" s="78" t="n">
        <f aca="false">Feed!D87*1000</f>
        <v>1930</v>
      </c>
      <c r="M88" s="78" t="n">
        <f aca="false">(('Meat Production'!C88*$Y$21)+('Meat Production'!D88*$Y$22))/1000</f>
        <v>445.4570175</v>
      </c>
      <c r="N88" s="78" t="n">
        <f aca="false">('Meat Production'!E88/1000)*$Y$23</f>
        <v>494.0541084</v>
      </c>
      <c r="O88" s="78" t="n">
        <f aca="false">MAX(0,L88-M88-N88)</f>
        <v>990.4888741</v>
      </c>
      <c r="P88" s="78" t="n">
        <f aca="false">MAX(0,(MIN((N88-L88+M88),N88)/$Y$23))</f>
        <v>0</v>
      </c>
      <c r="Q88" s="78" t="n">
        <f aca="false">MAX((P88*$Y$17)+((J88-(O88*$Y$20))*$Y$16),0)</f>
        <v>2343.65664455408</v>
      </c>
      <c r="R88" s="79" t="n">
        <f aca="false">Q88/(E88*$Y$9+F88*($Y$10+$Y$11))</f>
        <v>0.577606606877582</v>
      </c>
      <c r="S88" s="16"/>
      <c r="T88" s="16"/>
      <c r="U88" s="15"/>
      <c r="V88" s="5"/>
      <c r="W88" s="5"/>
      <c r="X88" s="5"/>
      <c r="Y88" s="74"/>
      <c r="Z88" s="74"/>
      <c r="AA88" s="74"/>
      <c r="AB88" s="23"/>
      <c r="AC88" s="23"/>
      <c r="AD88" s="23"/>
      <c r="AE88" s="23"/>
      <c r="AF88" s="23"/>
      <c r="AG88" s="23"/>
      <c r="AH88" s="23"/>
      <c r="AI88" s="23"/>
      <c r="AK88" s="5"/>
      <c r="AL88" s="55"/>
    </row>
    <row r="89" customFormat="false" ht="15.75" hidden="false" customHeight="false" outlineLevel="0" collapsed="false">
      <c r="A89" s="12" t="s">
        <v>207</v>
      </c>
      <c r="B89" s="13" t="s">
        <v>208</v>
      </c>
      <c r="C89" s="77" t="n">
        <v>9725</v>
      </c>
      <c r="D89" s="77" t="n">
        <v>620</v>
      </c>
      <c r="E89" s="23" t="n">
        <f aca="false">C89/$C$168</f>
        <v>0.00309257467256074</v>
      </c>
      <c r="F89" s="23" t="n">
        <f aca="false">D89/$D$168</f>
        <v>0.000431287486360533</v>
      </c>
      <c r="G89" s="77" t="n">
        <f aca="false">(E89*$Y$9+F89*($Y$10+$Y$11))*$R89</f>
        <v>85496.5442059149</v>
      </c>
      <c r="H89" s="77"/>
      <c r="J89" s="77" t="n">
        <v>21786</v>
      </c>
      <c r="K89" s="23"/>
      <c r="L89" s="78" t="n">
        <f aca="false">Feed!D88*1000</f>
        <v>2380</v>
      </c>
      <c r="M89" s="78" t="n">
        <f aca="false">(('Meat Production'!C89*$Y$21)+('Meat Production'!D89*$Y$22))/1000</f>
        <v>1226.436555</v>
      </c>
      <c r="N89" s="78" t="n">
        <f aca="false">('Meat Production'!E89/1000)*$Y$23</f>
        <v>6901.935894</v>
      </c>
      <c r="O89" s="78" t="n">
        <f aca="false">MAX(0,L89-M89-N89)</f>
        <v>0</v>
      </c>
      <c r="P89" s="78" t="n">
        <f aca="false">MAX(0,(MIN((N89-L89+M89),N89)/$Y$23))</f>
        <v>584.082374864816</v>
      </c>
      <c r="Q89" s="78" t="n">
        <f aca="false">MAX((P89*$Y$17)+((J89-(O89*$Y$20))*$Y$16),0)</f>
        <v>85496.5442059149</v>
      </c>
      <c r="R89" s="79" t="n">
        <f aca="false">Q89/(E89*$Y$9+F89*($Y$10+$Y$11))</f>
        <v>9.71859459259655</v>
      </c>
      <c r="S89" s="16"/>
      <c r="T89" s="16"/>
      <c r="U89" s="15"/>
      <c r="V89" s="5"/>
      <c r="W89" s="5"/>
      <c r="X89" s="5"/>
      <c r="Y89" s="74"/>
      <c r="Z89" s="55"/>
      <c r="AA89" s="55"/>
      <c r="AB89" s="23"/>
      <c r="AC89" s="23"/>
      <c r="AD89" s="23"/>
      <c r="AE89" s="23"/>
      <c r="AF89" s="23"/>
      <c r="AG89" s="23"/>
      <c r="AH89" s="23"/>
      <c r="AI89" s="23"/>
      <c r="AK89" s="5"/>
      <c r="AL89" s="55"/>
    </row>
    <row r="90" customFormat="false" ht="15.75" hidden="false" customHeight="false" outlineLevel="0" collapsed="false">
      <c r="A90" s="12" t="s">
        <v>209</v>
      </c>
      <c r="B90" s="13" t="s">
        <v>210</v>
      </c>
      <c r="C90" s="77" t="n">
        <v>3275</v>
      </c>
      <c r="D90" s="77" t="n">
        <v>1790</v>
      </c>
      <c r="E90" s="23" t="n">
        <f aca="false">C90/$C$168</f>
        <v>0.00104145830875439</v>
      </c>
      <c r="F90" s="23" t="n">
        <f aca="false">D90/$D$168</f>
        <v>0.00124516871062154</v>
      </c>
      <c r="G90" s="77" t="n">
        <f aca="false">(E90*$Y$9+F90*($Y$10+$Y$11))*$R90</f>
        <v>16013.9927333565</v>
      </c>
      <c r="H90" s="77"/>
      <c r="J90" s="77" t="n">
        <v>1318</v>
      </c>
      <c r="K90" s="23"/>
      <c r="L90" s="78" t="n">
        <f aca="false">Feed!D89*1000</f>
        <v>230</v>
      </c>
      <c r="M90" s="78" t="n">
        <f aca="false">(('Meat Production'!C90*$Y$21)+('Meat Production'!D90*$Y$22))/1000</f>
        <v>712.8941689</v>
      </c>
      <c r="N90" s="78" t="n">
        <f aca="false">('Meat Production'!E90/1000)*$Y$23</f>
        <v>1499.985672</v>
      </c>
      <c r="O90" s="78" t="n">
        <f aca="false">MAX(0,L90-M90-N90)</f>
        <v>0</v>
      </c>
      <c r="P90" s="78" t="n">
        <f aca="false">MAX(0,(MIN((N90-L90+M90),N90)/$Y$23))</f>
        <v>152.411000041824</v>
      </c>
      <c r="Q90" s="78" t="n">
        <f aca="false">MAX((P90*$Y$17)+((J90-(O90*$Y$20))*$Y$16),0)</f>
        <v>16013.9927333565</v>
      </c>
      <c r="R90" s="79" t="n">
        <f aca="false">Q90/(E90*$Y$9+F90*($Y$10+$Y$11))</f>
        <v>3.40531718495556</v>
      </c>
      <c r="S90" s="16"/>
      <c r="T90" s="16"/>
      <c r="U90" s="15"/>
      <c r="V90" s="5"/>
      <c r="W90" s="5"/>
      <c r="X90" s="5"/>
      <c r="Y90" s="74"/>
      <c r="Z90" s="55"/>
      <c r="AA90" s="55"/>
      <c r="AB90" s="23"/>
      <c r="AC90" s="23"/>
      <c r="AD90" s="23"/>
      <c r="AE90" s="23"/>
      <c r="AF90" s="23"/>
      <c r="AG90" s="23"/>
      <c r="AH90" s="23"/>
      <c r="AI90" s="23"/>
      <c r="AK90" s="5"/>
      <c r="AL90" s="74"/>
    </row>
    <row r="91" customFormat="false" ht="15.75" hidden="false" customHeight="false" outlineLevel="0" collapsed="false">
      <c r="A91" s="12" t="s">
        <v>211</v>
      </c>
      <c r="B91" s="13" t="s">
        <v>212</v>
      </c>
      <c r="C91" s="77" t="n">
        <v>28782</v>
      </c>
      <c r="D91" s="77" t="n">
        <v>17818</v>
      </c>
      <c r="E91" s="23" t="n">
        <f aca="false">C91/$C$168</f>
        <v>0.00915274902063169</v>
      </c>
      <c r="F91" s="23" t="n">
        <f aca="false">D91/$D$168</f>
        <v>0.0123946458580193</v>
      </c>
      <c r="G91" s="77" t="n">
        <f aca="false">(E91*$Y$9+F91*($Y$10+$Y$11))*$R91</f>
        <v>1823.9933670665</v>
      </c>
      <c r="H91" s="77"/>
      <c r="J91" s="77" t="n">
        <v>1442</v>
      </c>
      <c r="K91" s="23"/>
      <c r="L91" s="78" t="n">
        <f aca="false">Feed!D90*1000</f>
        <v>1030</v>
      </c>
      <c r="M91" s="78" t="n">
        <f aca="false">(('Meat Production'!C91*$Y$21)+('Meat Production'!D91*$Y$22))/1000</f>
        <v>100.7286408</v>
      </c>
      <c r="N91" s="78" t="n">
        <f aca="false">('Meat Production'!E91/1000)*$Y$23</f>
        <v>676.696661</v>
      </c>
      <c r="O91" s="78" t="n">
        <f aca="false">MAX(0,L91-M91-N91)</f>
        <v>252.5746982</v>
      </c>
      <c r="P91" s="78" t="n">
        <f aca="false">MAX(0,(MIN((N91-L91+M91),N91)/$Y$23))</f>
        <v>0</v>
      </c>
      <c r="Q91" s="78" t="n">
        <f aca="false">MAX((P91*$Y$17)+((J91-(O91*$Y$20))*$Y$16),0)</f>
        <v>1823.9933670665</v>
      </c>
      <c r="R91" s="79" t="n">
        <f aca="false">Q91/(E91*$Y$9+F91*($Y$10+$Y$11))</f>
        <v>0.0418105989851795</v>
      </c>
      <c r="S91" s="16"/>
      <c r="T91" s="16"/>
      <c r="U91" s="15"/>
      <c r="V91" s="5"/>
      <c r="W91" s="5"/>
      <c r="X91" s="5"/>
      <c r="Y91" s="74"/>
      <c r="Z91" s="55"/>
      <c r="AA91" s="55"/>
      <c r="AB91" s="23"/>
      <c r="AC91" s="23"/>
      <c r="AD91" s="23"/>
      <c r="AE91" s="23"/>
      <c r="AF91" s="23"/>
      <c r="AG91" s="23"/>
      <c r="AH91" s="23"/>
      <c r="AI91" s="23"/>
      <c r="AK91" s="5"/>
      <c r="AL91" s="55"/>
    </row>
    <row r="92" customFormat="false" ht="15.75" hidden="false" customHeight="false" outlineLevel="0" collapsed="false">
      <c r="A92" s="12" t="s">
        <v>213</v>
      </c>
      <c r="B92" s="13" t="s">
        <v>214</v>
      </c>
      <c r="C92" s="77" t="n">
        <v>28623</v>
      </c>
      <c r="D92" s="77" t="n">
        <v>40500</v>
      </c>
      <c r="E92" s="23" t="n">
        <f aca="false">C92/$C$168</f>
        <v>0.00910218661724483</v>
      </c>
      <c r="F92" s="23" t="n">
        <f aca="false">D92/$D$168</f>
        <v>0.0281728116090348</v>
      </c>
      <c r="G92" s="77" t="n">
        <f aca="false">(E92*$Y$9+F92*($Y$10+$Y$11))*$R92</f>
        <v>0</v>
      </c>
      <c r="H92" s="77"/>
      <c r="J92" s="77" t="n">
        <v>521</v>
      </c>
      <c r="K92" s="23"/>
      <c r="L92" s="78" t="n">
        <f aca="false">Feed!D91*1000</f>
        <v>15170</v>
      </c>
      <c r="M92" s="78" t="n">
        <f aca="false">(('Meat Production'!C92*$Y$21)+('Meat Production'!D92*$Y$22))/1000</f>
        <v>2582.730772</v>
      </c>
      <c r="N92" s="78" t="n">
        <f aca="false">('Meat Production'!E92/1000)*$Y$23</f>
        <v>3212.316193</v>
      </c>
      <c r="O92" s="78" t="n">
        <f aca="false">MAX(0,L92-M92-N92)</f>
        <v>9374.953035</v>
      </c>
      <c r="P92" s="78" t="n">
        <f aca="false">MAX(0,(MIN((N92-L92+M92),N92)/$Y$23))</f>
        <v>0</v>
      </c>
      <c r="Q92" s="78" t="n">
        <f aca="false">MAX((P92*$Y$17)+((J92-(O92*$Y$20))*$Y$16),0)</f>
        <v>0</v>
      </c>
      <c r="R92" s="79" t="n">
        <f aca="false">Q92/(E92*$Y$9+F92*($Y$10+$Y$11))</f>
        <v>0</v>
      </c>
      <c r="S92" s="16"/>
      <c r="T92" s="16"/>
      <c r="U92" s="15"/>
      <c r="V92" s="5"/>
      <c r="W92" s="5"/>
      <c r="X92" s="5"/>
      <c r="Y92" s="74"/>
      <c r="Z92" s="55"/>
      <c r="AA92" s="55"/>
      <c r="AB92" s="23"/>
      <c r="AC92" s="23"/>
      <c r="AD92" s="23"/>
      <c r="AE92" s="23"/>
      <c r="AF92" s="23"/>
      <c r="AG92" s="23"/>
      <c r="AH92" s="23"/>
      <c r="AI92" s="23"/>
      <c r="AK92" s="5"/>
      <c r="AL92" s="55"/>
    </row>
    <row r="93" customFormat="false" ht="15.75" hidden="false" customHeight="false" outlineLevel="0" collapsed="false">
      <c r="A93" s="12" t="s">
        <v>215</v>
      </c>
      <c r="B93" s="13" t="s">
        <v>216</v>
      </c>
      <c r="C93" s="77" t="n">
        <v>805</v>
      </c>
      <c r="D93" s="77" t="n">
        <v>460</v>
      </c>
      <c r="E93" s="23" t="n">
        <f aca="false">C93/$C$168</f>
        <v>0.000255992042304513</v>
      </c>
      <c r="F93" s="23" t="n">
        <f aca="false">D93/$D$168</f>
        <v>0.000319987489880396</v>
      </c>
      <c r="G93" s="77" t="n">
        <f aca="false">(E93*$Y$9+F93*($Y$10+$Y$11))*$R93</f>
        <v>444.857257061033</v>
      </c>
      <c r="H93" s="77"/>
      <c r="J93" s="77" t="n">
        <v>443</v>
      </c>
      <c r="K93" s="23"/>
      <c r="L93" s="78" t="n">
        <f aca="false">Feed!D92*1000</f>
        <v>310</v>
      </c>
      <c r="M93" s="78" t="n">
        <f aca="false">(('Meat Production'!C93*$Y$21)+('Meat Production'!D93*$Y$22))/1000</f>
        <v>79.71439116</v>
      </c>
      <c r="N93" s="78" t="n">
        <f aca="false">('Meat Production'!E93/1000)*$Y$23</f>
        <v>38.24490568</v>
      </c>
      <c r="O93" s="78" t="n">
        <f aca="false">MAX(0,L93-M93-N93)</f>
        <v>192.04070316</v>
      </c>
      <c r="P93" s="78" t="n">
        <f aca="false">MAX(0,(MIN((N93-L93+M93),N93)/$Y$23))</f>
        <v>0</v>
      </c>
      <c r="Q93" s="78" t="n">
        <f aca="false">MAX((P93*$Y$17)+((J93-(O93*$Y$20))*$Y$16),0)</f>
        <v>444.857257061033</v>
      </c>
      <c r="R93" s="79" t="n">
        <f aca="false">Q93/(E93*$Y$9+F93*($Y$10+$Y$11))</f>
        <v>0.3776559079605</v>
      </c>
      <c r="S93" s="16"/>
      <c r="T93" s="16"/>
      <c r="U93" s="15"/>
      <c r="V93" s="5"/>
      <c r="W93" s="5"/>
      <c r="X93" s="5"/>
      <c r="Y93" s="74"/>
      <c r="Z93" s="55"/>
      <c r="AA93" s="55"/>
      <c r="AB93" s="23"/>
      <c r="AC93" s="23"/>
      <c r="AD93" s="23"/>
      <c r="AE93" s="23"/>
      <c r="AF93" s="23"/>
      <c r="AG93" s="23"/>
      <c r="AH93" s="23"/>
      <c r="AI93" s="23"/>
      <c r="AK93" s="5"/>
      <c r="AL93" s="55"/>
    </row>
    <row r="94" customFormat="false" ht="15.75" hidden="false" customHeight="false" outlineLevel="0" collapsed="false">
      <c r="A94" s="12" t="s">
        <v>217</v>
      </c>
      <c r="B94" s="13" t="s">
        <v>218</v>
      </c>
      <c r="C94" s="77" t="n">
        <v>661</v>
      </c>
      <c r="D94" s="77" t="n">
        <v>803</v>
      </c>
      <c r="E94" s="23" t="n">
        <f aca="false">C94/$C$168</f>
        <v>0.000210199676973023</v>
      </c>
      <c r="F94" s="23" t="n">
        <f aca="false">D94/$D$168</f>
        <v>0.000558586857334691</v>
      </c>
      <c r="G94" s="77" t="n">
        <f aca="false">(E94*$Y$9+F94*($Y$10+$Y$11))*$R94</f>
        <v>5986.64378982341</v>
      </c>
      <c r="H94" s="77"/>
      <c r="J94" s="77" t="n">
        <v>1547</v>
      </c>
      <c r="K94" s="23"/>
      <c r="L94" s="78" t="n">
        <f aca="false">Feed!D93*1000</f>
        <v>1560</v>
      </c>
      <c r="M94" s="78" t="n">
        <f aca="false">(('Meat Production'!C94*$Y$21)+('Meat Production'!D94*$Y$22))/1000</f>
        <v>1111.591206</v>
      </c>
      <c r="N94" s="78" t="n">
        <f aca="false">('Meat Production'!E94/1000)*$Y$23</f>
        <v>847.6275725</v>
      </c>
      <c r="O94" s="78" t="n">
        <f aca="false">MAX(0,L94-M94-N94)</f>
        <v>0</v>
      </c>
      <c r="P94" s="78" t="n">
        <f aca="false">MAX(0,(MIN((N94-L94+M94),N94)/$Y$23))</f>
        <v>40.5639429778902</v>
      </c>
      <c r="Q94" s="78" t="n">
        <f aca="false">MAX((P94*$Y$17)+((J94-(O94*$Y$20))*$Y$16),0)</f>
        <v>5986.6437898234</v>
      </c>
      <c r="R94" s="79" t="n">
        <f aca="false">Q94/(E94*$Y$9+F94*($Y$10+$Y$11))</f>
        <v>4.17115528840188</v>
      </c>
      <c r="S94" s="16"/>
      <c r="T94" s="16"/>
      <c r="U94" s="15"/>
      <c r="V94" s="5"/>
      <c r="W94" s="5"/>
      <c r="X94" s="5"/>
      <c r="Y94" s="74"/>
      <c r="Z94" s="55"/>
      <c r="AA94" s="55"/>
      <c r="AB94" s="23"/>
      <c r="AC94" s="23"/>
      <c r="AD94" s="23"/>
      <c r="AE94" s="23"/>
      <c r="AF94" s="23"/>
      <c r="AG94" s="23"/>
      <c r="AH94" s="23"/>
      <c r="AI94" s="23"/>
      <c r="AK94" s="5"/>
      <c r="AL94" s="55"/>
    </row>
    <row r="95" customFormat="false" ht="15.75" hidden="false" customHeight="false" outlineLevel="0" collapsed="false">
      <c r="A95" s="12" t="s">
        <v>219</v>
      </c>
      <c r="B95" s="13" t="s">
        <v>220</v>
      </c>
      <c r="C95" s="77" t="n">
        <v>1401</v>
      </c>
      <c r="D95" s="77" t="n">
        <v>110</v>
      </c>
      <c r="E95" s="23" t="n">
        <f aca="false">C95/$C$168</f>
        <v>0.000445521554370961</v>
      </c>
      <c r="F95" s="23" t="n">
        <f aca="false">D95/$D$168</f>
        <v>7.65187475800946E-005</v>
      </c>
      <c r="G95" s="77" t="n">
        <f aca="false">(E95*$Y$9+F95*($Y$10+$Y$11))*$R95</f>
        <v>180.068204306458</v>
      </c>
      <c r="H95" s="77"/>
      <c r="J95" s="77" t="n">
        <v>236</v>
      </c>
      <c r="K95" s="23"/>
      <c r="L95" s="78" t="n">
        <f aca="false">Feed!D94*1000</f>
        <v>340</v>
      </c>
      <c r="M95" s="78" t="n">
        <f aca="false">(('Meat Production'!C95*$Y$21)+('Meat Production'!D95*$Y$22))/1000</f>
        <v>30.38669445</v>
      </c>
      <c r="N95" s="78" t="n">
        <f aca="false">('Meat Production'!E95/1000)*$Y$23</f>
        <v>150.9030208</v>
      </c>
      <c r="O95" s="78" t="n">
        <f aca="false">MAX(0,L95-M95-N95)</f>
        <v>158.71028475</v>
      </c>
      <c r="P95" s="78" t="n">
        <f aca="false">MAX(0,(MIN((N95-L95+M95),N95)/$Y$23))</f>
        <v>0</v>
      </c>
      <c r="Q95" s="78" t="n">
        <f aca="false">MAX((P95*$Y$17)+((J95-(O95*$Y$20))*$Y$16),0)</f>
        <v>180.068204306458</v>
      </c>
      <c r="R95" s="79" t="n">
        <f aca="false">Q95/(E95*$Y$9+F95*($Y$10+$Y$11))</f>
        <v>0.139576803653885</v>
      </c>
      <c r="S95" s="16"/>
      <c r="T95" s="16"/>
      <c r="U95" s="15"/>
      <c r="V95" s="5"/>
      <c r="W95" s="5"/>
      <c r="X95" s="5"/>
      <c r="Y95" s="74"/>
      <c r="Z95" s="74"/>
      <c r="AA95" s="74"/>
      <c r="AB95" s="23"/>
      <c r="AC95" s="23"/>
      <c r="AD95" s="23"/>
      <c r="AE95" s="23"/>
      <c r="AF95" s="23"/>
      <c r="AG95" s="23"/>
      <c r="AH95" s="23"/>
      <c r="AI95" s="23"/>
      <c r="AK95" s="5"/>
      <c r="AL95" s="55"/>
    </row>
    <row r="96" customFormat="false" ht="15.75" hidden="false" customHeight="false" outlineLevel="0" collapsed="false">
      <c r="A96" s="12" t="s">
        <v>221</v>
      </c>
      <c r="B96" s="13" t="s">
        <v>222</v>
      </c>
      <c r="C96" s="77" t="n">
        <v>5000</v>
      </c>
      <c r="D96" s="77" t="n">
        <v>31300</v>
      </c>
      <c r="E96" s="23" t="n">
        <f aca="false">C96/$C$168</f>
        <v>0.0015900126851212</v>
      </c>
      <c r="F96" s="23" t="n">
        <f aca="false">D96/$D$168</f>
        <v>0.0217730618114269</v>
      </c>
      <c r="G96" s="77" t="n">
        <f aca="false">(E96*$Y$9+F96*($Y$10+$Y$11))*$R96</f>
        <v>172952.991180555</v>
      </c>
      <c r="H96" s="77"/>
      <c r="J96" s="77" t="n">
        <v>58851</v>
      </c>
      <c r="K96" s="23"/>
      <c r="L96" s="78" t="n">
        <f aca="false">Feed!D95*1000</f>
        <v>9930</v>
      </c>
      <c r="M96" s="78" t="n">
        <f aca="false">(('Meat Production'!C96*$Y$21)+('Meat Production'!D96*$Y$22))/1000</f>
        <v>7690.660257</v>
      </c>
      <c r="N96" s="78" t="n">
        <f aca="false">('Meat Production'!E96/1000)*$Y$23</f>
        <v>11603.38235</v>
      </c>
      <c r="O96" s="78" t="n">
        <f aca="false">MAX(0,L96-M96-N96)</f>
        <v>0</v>
      </c>
      <c r="P96" s="78" t="n">
        <f aca="false">MAX(0,(MIN((N96-L96+M96),N96)/$Y$23))</f>
        <v>951.464487166858</v>
      </c>
      <c r="Q96" s="78" t="n">
        <f aca="false">MAX((P96*$Y$17)+((J96-(O96*$Y$20))*$Y$16),0)</f>
        <v>172952.991180555</v>
      </c>
      <c r="R96" s="79" t="n">
        <f aca="false">Q96/(E96*$Y$9+F96*($Y$10+$Y$11))</f>
        <v>4.47865443040076</v>
      </c>
      <c r="S96" s="16"/>
      <c r="T96" s="16"/>
      <c r="U96" s="15"/>
      <c r="V96" s="5"/>
      <c r="W96" s="5"/>
      <c r="X96" s="5"/>
      <c r="Y96" s="74"/>
      <c r="Z96" s="74"/>
      <c r="AA96" s="74"/>
      <c r="AB96" s="23"/>
      <c r="AC96" s="23"/>
      <c r="AD96" s="23"/>
      <c r="AE96" s="23"/>
      <c r="AF96" s="23"/>
      <c r="AG96" s="23"/>
      <c r="AH96" s="23"/>
      <c r="AI96" s="23"/>
      <c r="AK96" s="5"/>
      <c r="AL96" s="74"/>
    </row>
    <row r="97" customFormat="false" ht="15.75" hidden="false" customHeight="false" outlineLevel="0" collapsed="false">
      <c r="A97" s="12" t="s">
        <v>223</v>
      </c>
      <c r="B97" s="13" t="s">
        <v>224</v>
      </c>
      <c r="C97" s="77" t="n">
        <v>1538</v>
      </c>
      <c r="D97" s="77" t="n">
        <v>750</v>
      </c>
      <c r="E97" s="23" t="n">
        <f aca="false">C97/$C$168</f>
        <v>0.000489087901943282</v>
      </c>
      <c r="F97" s="23" t="n">
        <f aca="false">D97/$D$168</f>
        <v>0.000521718733500645</v>
      </c>
      <c r="G97" s="77" t="n">
        <f aca="false">(E97*$Y$9+F97*($Y$10+$Y$11))*$R97</f>
        <v>6867.08730504243</v>
      </c>
      <c r="H97" s="77"/>
      <c r="J97" s="77" t="n">
        <v>189</v>
      </c>
      <c r="K97" s="23"/>
      <c r="L97" s="78" t="n">
        <f aca="false">Feed!D96*1000</f>
        <v>690</v>
      </c>
      <c r="M97" s="78" t="n">
        <f aca="false">(('Meat Production'!C97*$Y$21)+('Meat Production'!D97*$Y$22))/1000</f>
        <v>1183.557108</v>
      </c>
      <c r="N97" s="78" t="n">
        <f aca="false">('Meat Production'!E97/1000)*$Y$23</f>
        <v>700.8580721</v>
      </c>
      <c r="O97" s="78" t="n">
        <f aca="false">MAX(0,L97-M97-N97)</f>
        <v>0</v>
      </c>
      <c r="P97" s="78" t="n">
        <f aca="false">MAX(0,(MIN((N97-L97+M97),N97)/$Y$23))</f>
        <v>71.2129999973397</v>
      </c>
      <c r="Q97" s="78" t="n">
        <f aca="false">MAX((P97*$Y$17)+((J97-(O97*$Y$20))*$Y$16),0)</f>
        <v>6867.08730504243</v>
      </c>
      <c r="R97" s="79" t="n">
        <f aca="false">Q97/(E97*$Y$9+F97*($Y$10+$Y$11))</f>
        <v>3.25651047646193</v>
      </c>
      <c r="S97" s="16"/>
      <c r="T97" s="16"/>
      <c r="U97" s="15"/>
      <c r="V97" s="5"/>
      <c r="W97" s="5"/>
      <c r="X97" s="5"/>
      <c r="Y97" s="55"/>
      <c r="Z97" s="55"/>
      <c r="AA97" s="55"/>
      <c r="AB97" s="23"/>
      <c r="AC97" s="23"/>
      <c r="AD97" s="23"/>
      <c r="AE97" s="23"/>
      <c r="AF97" s="23"/>
      <c r="AG97" s="23"/>
      <c r="AH97" s="23"/>
      <c r="AI97" s="23"/>
      <c r="AK97" s="5"/>
      <c r="AL97" s="55"/>
    </row>
    <row r="98" customFormat="false" ht="15.75" hidden="false" customHeight="false" outlineLevel="0" collapsed="false">
      <c r="A98" s="12" t="s">
        <v>225</v>
      </c>
      <c r="B98" s="13" t="s">
        <v>226</v>
      </c>
      <c r="C98" s="77" t="n">
        <v>190</v>
      </c>
      <c r="D98" s="77" t="n">
        <v>1000</v>
      </c>
      <c r="E98" s="23" t="n">
        <f aca="false">C98/$C$168</f>
        <v>6.04204820346057E-005</v>
      </c>
      <c r="F98" s="23" t="n">
        <f aca="false">D98/$D$168</f>
        <v>0.00069562497800086</v>
      </c>
      <c r="G98" s="77" t="n">
        <f aca="false">(E98*$Y$9+F98*($Y$10+$Y$11))*$R98</f>
        <v>289.665472479232</v>
      </c>
      <c r="H98" s="77"/>
      <c r="J98" s="77" t="n">
        <v>0</v>
      </c>
      <c r="K98" s="23"/>
      <c r="L98" s="78" t="n">
        <f aca="false">Feed!D97*1000</f>
        <v>180</v>
      </c>
      <c r="M98" s="78" t="n">
        <f aca="false">(('Meat Production'!C98*$Y$21)+('Meat Production'!D98*$Y$22))/1000</f>
        <v>435.1853347</v>
      </c>
      <c r="N98" s="78" t="n">
        <f aca="false">('Meat Production'!E98/1000)*$Y$23</f>
        <v>30.78488548</v>
      </c>
      <c r="O98" s="78" t="n">
        <f aca="false">MAX(0,L98-M98-N98)</f>
        <v>0</v>
      </c>
      <c r="P98" s="78" t="n">
        <f aca="false">MAX(0,(MIN((N98-L98+M98),N98)/$Y$23))</f>
        <v>3.12800000010921</v>
      </c>
      <c r="Q98" s="78" t="n">
        <f aca="false">MAX((P98*$Y$17)+((J98-(O98*$Y$20))*$Y$16),0)</f>
        <v>289.665472479232</v>
      </c>
      <c r="R98" s="79" t="n">
        <f aca="false">Q98/(E98*$Y$9+F98*($Y$10+$Y$11))</f>
        <v>0.230071800700863</v>
      </c>
      <c r="S98" s="16"/>
      <c r="T98" s="16"/>
      <c r="U98" s="15"/>
      <c r="V98" s="5"/>
      <c r="W98" s="5"/>
      <c r="X98" s="5"/>
      <c r="Y98" s="74"/>
      <c r="Z98" s="74"/>
      <c r="AA98" s="74"/>
      <c r="AB98" s="23"/>
      <c r="AC98" s="23"/>
      <c r="AD98" s="23"/>
      <c r="AE98" s="23"/>
      <c r="AF98" s="23"/>
      <c r="AG98" s="23"/>
      <c r="AH98" s="23"/>
      <c r="AI98" s="23"/>
      <c r="AK98" s="5"/>
      <c r="AL98" s="55"/>
    </row>
    <row r="99" customFormat="false" ht="15.75" hidden="false" customHeight="false" outlineLevel="0" collapsed="false">
      <c r="A99" s="12" t="s">
        <v>227</v>
      </c>
      <c r="B99" s="13" t="s">
        <v>228</v>
      </c>
      <c r="C99" s="77" t="n">
        <v>17000</v>
      </c>
      <c r="D99" s="77" t="n">
        <v>4824</v>
      </c>
      <c r="E99" s="23" t="n">
        <f aca="false">C99/$C$168</f>
        <v>0.00540604312941209</v>
      </c>
      <c r="F99" s="23" t="n">
        <f aca="false">D99/$D$168</f>
        <v>0.00335569489387615</v>
      </c>
      <c r="G99" s="77" t="n">
        <f aca="false">(E99*$Y$9+F99*($Y$10+$Y$11))*$R99</f>
        <v>11484.759780579</v>
      </c>
      <c r="H99" s="77"/>
      <c r="J99" s="77" t="n">
        <v>480</v>
      </c>
      <c r="K99" s="23"/>
      <c r="L99" s="78" t="n">
        <f aca="false">Feed!D98*1000</f>
        <v>4580</v>
      </c>
      <c r="M99" s="78" t="n">
        <f aca="false">(('Meat Production'!C99*$Y$21)+('Meat Production'!D99*$Y$22))/1000</f>
        <v>652.5196445</v>
      </c>
      <c r="N99" s="78" t="n">
        <f aca="false">('Meat Production'!E99/1000)*$Y$23</f>
        <v>5074.506513</v>
      </c>
      <c r="O99" s="78" t="n">
        <f aca="false">MAX(0,L99-M99-N99)</f>
        <v>0</v>
      </c>
      <c r="P99" s="78" t="n">
        <f aca="false">MAX(0,(MIN((N99-L99+M99),N99)/$Y$23))</f>
        <v>116.547382419734</v>
      </c>
      <c r="Q99" s="78" t="n">
        <f aca="false">MAX((P99*$Y$17)+((J99-(O99*$Y$20))*$Y$16),0)</f>
        <v>11484.759780579</v>
      </c>
      <c r="R99" s="79" t="n">
        <f aca="false">Q99/(E99*$Y$9+F99*($Y$10+$Y$11))</f>
        <v>0.589138283203689</v>
      </c>
      <c r="S99" s="16"/>
      <c r="T99" s="16"/>
      <c r="U99" s="15"/>
      <c r="V99" s="5"/>
      <c r="W99" s="5"/>
      <c r="X99" s="5"/>
      <c r="Y99" s="74"/>
      <c r="Z99" s="74"/>
      <c r="AA99" s="74"/>
      <c r="AB99" s="23"/>
      <c r="AC99" s="23"/>
      <c r="AD99" s="23"/>
      <c r="AE99" s="23"/>
      <c r="AF99" s="23"/>
      <c r="AG99" s="23"/>
      <c r="AH99" s="23"/>
      <c r="AI99" s="23"/>
      <c r="AK99" s="5"/>
      <c r="AL99" s="74"/>
    </row>
    <row r="100" customFormat="false" ht="15.75" hidden="false" customHeight="false" outlineLevel="0" collapsed="false">
      <c r="A100" s="12" t="s">
        <v>229</v>
      </c>
      <c r="B100" s="13" t="s">
        <v>230</v>
      </c>
      <c r="C100" s="77" t="n">
        <v>18800</v>
      </c>
      <c r="D100" s="77" t="n">
        <v>5678</v>
      </c>
      <c r="E100" s="23" t="n">
        <f aca="false">C100/$C$168</f>
        <v>0.00597844769605572</v>
      </c>
      <c r="F100" s="23" t="n">
        <f aca="false">D100/$D$168</f>
        <v>0.00394975862508888</v>
      </c>
      <c r="G100" s="77" t="n">
        <f aca="false">(E100*$Y$9+F100*($Y$10+$Y$11))*$R100</f>
        <v>20121.7317984111</v>
      </c>
      <c r="H100" s="77"/>
      <c r="J100" s="77" t="n">
        <v>2142</v>
      </c>
      <c r="K100" s="23"/>
      <c r="L100" s="78" t="n">
        <f aca="false">Feed!D99*1000</f>
        <v>6420</v>
      </c>
      <c r="M100" s="78" t="n">
        <f aca="false">(('Meat Production'!C100*$Y$21)+('Meat Production'!D100*$Y$22))/1000</f>
        <v>8827.053576</v>
      </c>
      <c r="N100" s="78" t="n">
        <f aca="false">('Meat Production'!E100/1000)*$Y$23</f>
        <v>1810.294955</v>
      </c>
      <c r="O100" s="78" t="n">
        <f aca="false">MAX(0,L100-M100-N100)</f>
        <v>0</v>
      </c>
      <c r="P100" s="78" t="n">
        <f aca="false">MAX(0,(MIN((N100-L100+M100),N100)/$Y$23))</f>
        <v>183.940999979244</v>
      </c>
      <c r="Q100" s="78" t="n">
        <f aca="false">MAX((P100*$Y$17)+((J100-(O100*$Y$20))*$Y$16),0)</f>
        <v>20121.7317984111</v>
      </c>
      <c r="R100" s="79" t="n">
        <f aca="false">Q100/(E100*$Y$9+F100*($Y$10+$Y$11))</f>
        <v>0.917294128192907</v>
      </c>
      <c r="S100" s="16"/>
      <c r="T100" s="16"/>
      <c r="U100" s="15"/>
      <c r="V100" s="5"/>
      <c r="W100" s="5"/>
      <c r="X100" s="5"/>
      <c r="Y100" s="74"/>
      <c r="Z100" s="74"/>
      <c r="AA100" s="74"/>
      <c r="AB100" s="23"/>
      <c r="AC100" s="23"/>
      <c r="AD100" s="23"/>
      <c r="AE100" s="23"/>
      <c r="AF100" s="23"/>
      <c r="AG100" s="23"/>
      <c r="AH100" s="23"/>
      <c r="AI100" s="23"/>
      <c r="AK100" s="5"/>
      <c r="AL100" s="55"/>
    </row>
    <row r="101" customFormat="false" ht="15.75" hidden="false" customHeight="false" outlineLevel="0" collapsed="false">
      <c r="A101" s="12" t="s">
        <v>231</v>
      </c>
      <c r="B101" s="13" t="s">
        <v>232</v>
      </c>
      <c r="C101" s="77" t="n">
        <v>1500</v>
      </c>
      <c r="D101" s="77" t="n">
        <v>10940</v>
      </c>
      <c r="E101" s="23" t="n">
        <f aca="false">C101/$C$168</f>
        <v>0.000477003805536361</v>
      </c>
      <c r="F101" s="23" t="n">
        <f aca="false">D101/$D$168</f>
        <v>0.00761013725932941</v>
      </c>
      <c r="G101" s="77" t="n">
        <f aca="false">(E101*$Y$9+F101*($Y$10+$Y$11))*$R101</f>
        <v>10630.6229323276</v>
      </c>
      <c r="H101" s="77"/>
      <c r="J101" s="77" t="n">
        <v>15</v>
      </c>
      <c r="K101" s="23"/>
      <c r="L101" s="78" t="n">
        <f aca="false">Feed!D100*1000</f>
        <v>10160</v>
      </c>
      <c r="M101" s="78" t="n">
        <f aca="false">(('Meat Production'!C101*$Y$21)+('Meat Production'!D101*$Y$22))/1000</f>
        <v>13779.50601</v>
      </c>
      <c r="N101" s="78" t="n">
        <f aca="false">('Meat Production'!E101/1000)*$Y$23</f>
        <v>1127.496431</v>
      </c>
      <c r="O101" s="78" t="n">
        <f aca="false">MAX(0,L101-M101-N101)</f>
        <v>0</v>
      </c>
      <c r="P101" s="78" t="n">
        <f aca="false">MAX(0,(MIN((N101-L101+M101),N101)/$Y$23))</f>
        <v>114.563000033974</v>
      </c>
      <c r="Q101" s="78" t="n">
        <f aca="false">MAX((P101*$Y$17)+((J101-(O101*$Y$20))*$Y$16),0)</f>
        <v>10630.6229323276</v>
      </c>
      <c r="R101" s="79" t="n">
        <f aca="false">Q101/(E101*$Y$9+F101*($Y$10+$Y$11))</f>
        <v>0.799842510858664</v>
      </c>
      <c r="S101" s="16"/>
      <c r="T101" s="16"/>
      <c r="U101" s="15"/>
      <c r="V101" s="5"/>
      <c r="W101" s="5"/>
      <c r="X101" s="5"/>
      <c r="Y101" s="74"/>
      <c r="Z101" s="55"/>
      <c r="AA101" s="55"/>
      <c r="AB101" s="23"/>
      <c r="AC101" s="23"/>
      <c r="AD101" s="23"/>
      <c r="AE101" s="23"/>
      <c r="AF101" s="23"/>
      <c r="AG101" s="23"/>
      <c r="AH101" s="23"/>
      <c r="AI101" s="23"/>
      <c r="AK101" s="5"/>
      <c r="AL101" s="74"/>
    </row>
    <row r="102" customFormat="false" ht="15.75" hidden="false" customHeight="false" outlineLevel="0" collapsed="false">
      <c r="A102" s="12" t="s">
        <v>233</v>
      </c>
      <c r="B102" s="13" t="s">
        <v>234</v>
      </c>
      <c r="C102" s="77" t="n">
        <v>50</v>
      </c>
      <c r="D102" s="77" t="n">
        <v>17</v>
      </c>
      <c r="E102" s="23" t="n">
        <f aca="false">C102/$C$168</f>
        <v>1.5900126851212E-005</v>
      </c>
      <c r="F102" s="23" t="n">
        <f aca="false">D102/$D$168</f>
        <v>1.18256246260146E-005</v>
      </c>
      <c r="G102" s="77" t="n">
        <f aca="false">(E102*$Y$9+F102*($Y$10+$Y$11))*$R102</f>
        <v>214.983992200447</v>
      </c>
      <c r="H102" s="77"/>
      <c r="J102" s="77" t="n">
        <v>52</v>
      </c>
      <c r="K102" s="23"/>
      <c r="L102" s="78" t="n">
        <f aca="false">Feed!D101*1000</f>
        <v>0</v>
      </c>
      <c r="M102" s="78" t="n">
        <f aca="false">(('Meat Production'!C102*$Y$21)+('Meat Production'!D102*$Y$22))/1000</f>
        <v>161.336778</v>
      </c>
      <c r="N102" s="78" t="n">
        <f aca="false">('Meat Production'!E102/1000)*$Y$23</f>
        <v>14.88067354</v>
      </c>
      <c r="O102" s="78" t="n">
        <f aca="false">MAX(0,L102-M102-N102)</f>
        <v>0</v>
      </c>
      <c r="P102" s="78" t="n">
        <f aca="false">MAX(0,(MIN((N102-L102+M102),N102)/$Y$23))</f>
        <v>1.5119999996422</v>
      </c>
      <c r="Q102" s="78" t="n">
        <f aca="false">MAX((P102*$Y$17)+((J102-(O102*$Y$20))*$Y$16),0)</f>
        <v>214.983992200447</v>
      </c>
      <c r="R102" s="79" t="n">
        <f aca="false">Q102/(E102*$Y$9+F102*($Y$10+$Y$11))</f>
        <v>3.55756643317125</v>
      </c>
      <c r="S102" s="16"/>
      <c r="T102" s="16"/>
      <c r="U102" s="15"/>
      <c r="V102" s="5"/>
      <c r="W102" s="5"/>
      <c r="X102" s="5"/>
      <c r="Y102" s="74"/>
      <c r="Z102" s="55"/>
      <c r="AA102" s="55"/>
      <c r="AB102" s="23"/>
      <c r="AC102" s="23"/>
      <c r="AD102" s="23"/>
      <c r="AE102" s="23"/>
      <c r="AF102" s="23"/>
      <c r="AG102" s="23"/>
      <c r="AH102" s="23"/>
      <c r="AI102" s="23"/>
      <c r="AK102" s="5"/>
      <c r="AL102" s="55"/>
    </row>
    <row r="103" customFormat="false" ht="15.75" hidden="false" customHeight="false" outlineLevel="0" collapsed="false">
      <c r="A103" s="12" t="s">
        <v>235</v>
      </c>
      <c r="B103" s="13" t="s">
        <v>236</v>
      </c>
      <c r="C103" s="77" t="n">
        <v>92052</v>
      </c>
      <c r="D103" s="77" t="n">
        <v>123442</v>
      </c>
      <c r="E103" s="23" t="n">
        <f aca="false">C103/$C$168</f>
        <v>0.0292727695381554</v>
      </c>
      <c r="F103" s="23" t="n">
        <f aca="false">D103/$D$168</f>
        <v>0.0858693385343822</v>
      </c>
      <c r="G103" s="77" t="n">
        <f aca="false">(E103*$Y$9+F103*($Y$10+$Y$11))*$R103</f>
        <v>196493.144662362</v>
      </c>
      <c r="H103" s="77"/>
      <c r="J103" s="77" t="n">
        <v>31354</v>
      </c>
      <c r="K103" s="23"/>
      <c r="L103" s="78" t="n">
        <f aca="false">Feed!D102*1000</f>
        <v>40300</v>
      </c>
      <c r="M103" s="78" t="n">
        <f aca="false">(('Meat Production'!C103*$Y$21)+('Meat Production'!D103*$Y$22))/1000</f>
        <v>42113.92718</v>
      </c>
      <c r="N103" s="78" t="n">
        <f aca="false">('Meat Production'!E103/1000)*$Y$23</f>
        <v>16078.82365</v>
      </c>
      <c r="O103" s="78" t="n">
        <f aca="false">MAX(0,L103-M103-N103)</f>
        <v>0</v>
      </c>
      <c r="P103" s="78" t="n">
        <f aca="false">MAX(0,(MIN((N103-L103+M103),N103)/$Y$23))</f>
        <v>1633.74200016534</v>
      </c>
      <c r="Q103" s="78" t="n">
        <f aca="false">MAX((P103*$Y$17)+((J103-(O103*$Y$20))*$Y$16),0)</f>
        <v>196493.144662362</v>
      </c>
      <c r="R103" s="79" t="n">
        <f aca="false">Q103/(E103*$Y$9+F103*($Y$10+$Y$11))</f>
        <v>0.92399077827802</v>
      </c>
      <c r="S103" s="16"/>
      <c r="T103" s="16"/>
      <c r="U103" s="15"/>
      <c r="V103" s="5"/>
      <c r="W103" s="5"/>
      <c r="X103" s="5"/>
      <c r="Y103" s="74"/>
      <c r="Z103" s="74"/>
      <c r="AA103" s="74"/>
      <c r="AB103" s="23"/>
      <c r="AC103" s="23"/>
      <c r="AD103" s="23"/>
      <c r="AE103" s="23"/>
      <c r="AF103" s="23"/>
      <c r="AG103" s="23"/>
      <c r="AH103" s="23"/>
      <c r="AI103" s="23"/>
      <c r="AK103" s="5"/>
      <c r="AL103" s="55"/>
    </row>
    <row r="104" customFormat="false" ht="15.75" hidden="false" customHeight="false" outlineLevel="0" collapsed="false">
      <c r="A104" s="12" t="s">
        <v>237</v>
      </c>
      <c r="B104" s="13" t="s">
        <v>238</v>
      </c>
      <c r="C104" s="77" t="n">
        <v>410</v>
      </c>
      <c r="D104" s="77" t="n">
        <v>1402</v>
      </c>
      <c r="E104" s="23" t="n">
        <f aca="false">C104/$C$168</f>
        <v>0.000130381040179939</v>
      </c>
      <c r="F104" s="23" t="n">
        <f aca="false">D104/$D$168</f>
        <v>0.000975266219157206</v>
      </c>
      <c r="G104" s="77" t="n">
        <f aca="false">(E104*$Y$9+F104*($Y$10+$Y$11))*$R104</f>
        <v>3583.69848802969</v>
      </c>
      <c r="H104" s="77"/>
      <c r="J104" s="77" t="n">
        <v>252</v>
      </c>
      <c r="K104" s="23"/>
      <c r="L104" s="78" t="n">
        <f aca="false">Feed!D103*1000</f>
        <v>50</v>
      </c>
      <c r="M104" s="78" t="n">
        <f aca="false">(('Meat Production'!C104*$Y$21)+('Meat Production'!D104*$Y$22))/1000</f>
        <v>155.7829452</v>
      </c>
      <c r="N104" s="78" t="n">
        <f aca="false">('Meat Production'!E104/1000)*$Y$23</f>
        <v>342.2554915</v>
      </c>
      <c r="O104" s="78" t="n">
        <f aca="false">MAX(0,L104-M104-N104)</f>
        <v>0</v>
      </c>
      <c r="P104" s="78" t="n">
        <f aca="false">MAX(0,(MIN((N104-L104+M104),N104)/$Y$23))</f>
        <v>34.7759999998992</v>
      </c>
      <c r="Q104" s="78" t="n">
        <f aca="false">MAX((P104*$Y$17)+((J104-(O104*$Y$20))*$Y$16),0)</f>
        <v>3583.69848802969</v>
      </c>
      <c r="R104" s="79" t="n">
        <f aca="false">Q104/(E104*$Y$9+F104*($Y$10+$Y$11))</f>
        <v>1.90117537566826</v>
      </c>
      <c r="S104" s="16"/>
      <c r="T104" s="16"/>
      <c r="U104" s="15"/>
      <c r="V104" s="5"/>
      <c r="W104" s="5"/>
      <c r="X104" s="5"/>
      <c r="Y104" s="74"/>
      <c r="Z104" s="55"/>
      <c r="AA104" s="55"/>
      <c r="AB104" s="23"/>
      <c r="AC104" s="23"/>
      <c r="AD104" s="23"/>
      <c r="AE104" s="23"/>
      <c r="AF104" s="23"/>
      <c r="AG104" s="23"/>
      <c r="AH104" s="23"/>
      <c r="AI104" s="23"/>
      <c r="AK104" s="5"/>
      <c r="AL104" s="74"/>
    </row>
    <row r="105" customFormat="false" ht="15.75" hidden="false" customHeight="false" outlineLevel="0" collapsed="false">
      <c r="A105" s="12" t="s">
        <v>239</v>
      </c>
      <c r="B105" s="13" t="s">
        <v>240</v>
      </c>
      <c r="C105" s="77" t="n">
        <v>170000</v>
      </c>
      <c r="D105" s="77" t="n">
        <v>3598</v>
      </c>
      <c r="E105" s="23" t="n">
        <f aca="false">C105/$C$168</f>
        <v>0.0540604312941209</v>
      </c>
      <c r="F105" s="23" t="n">
        <f aca="false">D105/$D$168</f>
        <v>0.00250285867084709</v>
      </c>
      <c r="G105" s="77" t="n">
        <f aca="false">(E105*$Y$9+F105*($Y$10+$Y$11))*$R105</f>
        <v>0</v>
      </c>
      <c r="H105" s="77"/>
      <c r="J105" s="77" t="n">
        <v>2682</v>
      </c>
      <c r="K105" s="23"/>
      <c r="L105" s="78" t="n">
        <f aca="false">Feed!D104*1000</f>
        <v>10510</v>
      </c>
      <c r="M105" s="78" t="n">
        <f aca="false">(('Meat Production'!C105*$Y$21)+('Meat Production'!D105*$Y$22))/1000</f>
        <v>4177.184207</v>
      </c>
      <c r="N105" s="78" t="n">
        <f aca="false">('Meat Production'!E105/1000)*$Y$23</f>
        <v>413.3520429</v>
      </c>
      <c r="O105" s="78" t="n">
        <f aca="false">MAX(0,L105-M105-N105)</f>
        <v>5919.4637501</v>
      </c>
      <c r="P105" s="78" t="n">
        <f aca="false">MAX(0,(MIN((N105-L105+M105),N105)/$Y$23))</f>
        <v>0</v>
      </c>
      <c r="Q105" s="78" t="n">
        <f aca="false">MAX((P105*$Y$17)+((J105-(O105*$Y$20))*$Y$16),0)</f>
        <v>0</v>
      </c>
      <c r="R105" s="79" t="n">
        <f aca="false">Q105/(E105*$Y$9+F105*($Y$10+$Y$11))</f>
        <v>0</v>
      </c>
      <c r="S105" s="16"/>
      <c r="T105" s="16"/>
      <c r="U105" s="15"/>
      <c r="V105" s="5"/>
      <c r="W105" s="5"/>
      <c r="X105" s="5"/>
      <c r="Y105" s="74"/>
      <c r="Z105" s="74"/>
      <c r="AA105" s="74"/>
      <c r="AB105" s="23"/>
      <c r="AC105" s="23"/>
      <c r="AD105" s="23"/>
      <c r="AE105" s="23"/>
      <c r="AF105" s="23"/>
      <c r="AG105" s="23"/>
      <c r="AH105" s="23"/>
      <c r="AI105" s="23"/>
      <c r="AK105" s="5"/>
      <c r="AL105" s="55"/>
    </row>
    <row r="106" customFormat="false" ht="15.75" hidden="false" customHeight="false" outlineLevel="0" collapsed="false">
      <c r="A106" s="12" t="s">
        <v>241</v>
      </c>
      <c r="B106" s="13" t="s">
        <v>242</v>
      </c>
      <c r="C106" s="77" t="n">
        <v>5600</v>
      </c>
      <c r="D106" s="77" t="n">
        <v>3278</v>
      </c>
      <c r="E106" s="23" t="n">
        <f aca="false">C106/$C$168</f>
        <v>0.00178081420733575</v>
      </c>
      <c r="F106" s="23" t="n">
        <f aca="false">D106/$D$168</f>
        <v>0.00228025867788682</v>
      </c>
      <c r="G106" s="77" t="n">
        <f aca="false">(E106*$Y$9+F106*($Y$10+$Y$11))*$R106</f>
        <v>7493.01851174267</v>
      </c>
      <c r="H106" s="77"/>
      <c r="J106" s="77" t="n">
        <v>251</v>
      </c>
      <c r="K106" s="23"/>
      <c r="L106" s="78" t="n">
        <f aca="false">Feed!D105*1000</f>
        <v>470</v>
      </c>
      <c r="M106" s="78" t="n">
        <f aca="false">(('Meat Production'!C106*$Y$21)+('Meat Production'!D106*$Y$22))/1000</f>
        <v>664.9720345</v>
      </c>
      <c r="N106" s="78" t="n">
        <f aca="false">('Meat Production'!E106/1000)*$Y$23</f>
        <v>757.8809706</v>
      </c>
      <c r="O106" s="78" t="n">
        <f aca="false">MAX(0,L106-M106-N106)</f>
        <v>0</v>
      </c>
      <c r="P106" s="78" t="n">
        <f aca="false">MAX(0,(MIN((N106-L106+M106),N106)/$Y$23))</f>
        <v>77.0069999987399</v>
      </c>
      <c r="Q106" s="78" t="n">
        <f aca="false">MAX((P106*$Y$17)+((J106-(O106*$Y$20))*$Y$16),0)</f>
        <v>7493.01851174267</v>
      </c>
      <c r="R106" s="79" t="n">
        <f aca="false">Q106/(E106*$Y$9+F106*($Y$10+$Y$11))</f>
        <v>0.904929258641052</v>
      </c>
      <c r="S106" s="16"/>
      <c r="T106" s="16"/>
      <c r="U106" s="15"/>
      <c r="V106" s="5"/>
      <c r="W106" s="5"/>
      <c r="X106" s="5"/>
      <c r="Y106" s="74"/>
      <c r="Z106" s="74"/>
      <c r="AA106" s="74"/>
      <c r="AB106" s="23"/>
      <c r="AC106" s="23"/>
      <c r="AD106" s="23"/>
      <c r="AE106" s="23"/>
      <c r="AF106" s="23"/>
      <c r="AG106" s="23"/>
      <c r="AH106" s="23"/>
      <c r="AI106" s="23"/>
      <c r="AK106" s="5"/>
      <c r="AL106" s="55"/>
    </row>
    <row r="107" customFormat="false" ht="15.75" hidden="false" customHeight="false" outlineLevel="0" collapsed="false">
      <c r="A107" s="12" t="s">
        <v>243</v>
      </c>
      <c r="B107" s="13" t="s">
        <v>244</v>
      </c>
      <c r="C107" s="77" t="n">
        <v>675</v>
      </c>
      <c r="D107" s="77" t="n">
        <v>2785</v>
      </c>
      <c r="E107" s="23" t="n">
        <f aca="false">C107/$C$168</f>
        <v>0.000214651712491362</v>
      </c>
      <c r="F107" s="23" t="n">
        <f aca="false">D107/$D$168</f>
        <v>0.0019373155637324</v>
      </c>
      <c r="G107" s="77" t="n">
        <f aca="false">(E107*$Y$9+F107*($Y$10+$Y$11))*$R107</f>
        <v>0</v>
      </c>
      <c r="H107" s="77"/>
      <c r="J107" s="77" t="n">
        <v>1597</v>
      </c>
      <c r="K107" s="23"/>
      <c r="L107" s="78" t="n">
        <f aca="false">Feed!D106*1000</f>
        <v>5060</v>
      </c>
      <c r="M107" s="78" t="n">
        <f aca="false">(('Meat Production'!C107*$Y$21)+('Meat Production'!D107*$Y$22))/1000</f>
        <v>2008.645798</v>
      </c>
      <c r="N107" s="78" t="n">
        <f aca="false">('Meat Production'!E107/1000)*$Y$23</f>
        <v>658.6666386</v>
      </c>
      <c r="O107" s="78" t="n">
        <f aca="false">MAX(0,L107-M107-N107)</f>
        <v>2392.6875634</v>
      </c>
      <c r="P107" s="78" t="n">
        <f aca="false">MAX(0,(MIN((N107-L107+M107),N107)/$Y$23))</f>
        <v>0</v>
      </c>
      <c r="Q107" s="78" t="n">
        <f aca="false">MAX((P107*$Y$17)+((J107-(O107*$Y$20))*$Y$16),0)</f>
        <v>0</v>
      </c>
      <c r="R107" s="79" t="n">
        <f aca="false">Q107/(E107*$Y$9+F107*($Y$10+$Y$11))</f>
        <v>0</v>
      </c>
      <c r="S107" s="16"/>
      <c r="T107" s="16"/>
      <c r="U107" s="15"/>
      <c r="V107" s="5"/>
      <c r="W107" s="5"/>
      <c r="X107" s="5"/>
      <c r="Y107" s="74"/>
      <c r="Z107" s="74"/>
      <c r="AA107" s="74"/>
      <c r="AB107" s="23"/>
      <c r="AC107" s="23"/>
      <c r="AD107" s="23"/>
      <c r="AE107" s="23"/>
      <c r="AF107" s="23"/>
      <c r="AG107" s="23"/>
      <c r="AH107" s="23"/>
      <c r="AI107" s="23"/>
      <c r="AK107" s="5"/>
      <c r="AL107" s="55"/>
    </row>
    <row r="108" customFormat="false" ht="15.75" hidden="false" customHeight="false" outlineLevel="0" collapsed="false">
      <c r="A108" s="12" t="s">
        <v>245</v>
      </c>
      <c r="B108" s="13" t="s">
        <v>246</v>
      </c>
      <c r="C108" s="77" t="n">
        <v>2200</v>
      </c>
      <c r="D108" s="77" t="n">
        <v>1749</v>
      </c>
      <c r="E108" s="23" t="n">
        <f aca="false">C108/$C$168</f>
        <v>0.000699605581453329</v>
      </c>
      <c r="F108" s="23" t="n">
        <f aca="false">D108/$D$168</f>
        <v>0.0012166480865235</v>
      </c>
      <c r="G108" s="77" t="n">
        <f aca="false">(E108*$Y$9+F108*($Y$10+$Y$11))*$R108</f>
        <v>1082.12527011415</v>
      </c>
      <c r="H108" s="77"/>
      <c r="J108" s="77" t="n">
        <v>147</v>
      </c>
      <c r="K108" s="23"/>
      <c r="L108" s="78" t="n">
        <f aca="false">Feed!D107*1000</f>
        <v>70</v>
      </c>
      <c r="M108" s="78" t="n">
        <f aca="false">(('Meat Production'!C108*$Y$21)+('Meat Production'!D108*$Y$22))/1000</f>
        <v>99.66919812</v>
      </c>
      <c r="N108" s="78" t="n">
        <f aca="false">('Meat Production'!E108/1000)*$Y$23</f>
        <v>92.48259874</v>
      </c>
      <c r="O108" s="78" t="n">
        <f aca="false">MAX(0,L108-M108-N108)</f>
        <v>0</v>
      </c>
      <c r="P108" s="78" t="n">
        <f aca="false">MAX(0,(MIN((N108-L108+M108),N108)/$Y$23))</f>
        <v>9.39700000043074</v>
      </c>
      <c r="Q108" s="78" t="n">
        <f aca="false">MAX((P108*$Y$17)+((J108-(O108*$Y$20))*$Y$16),0)</f>
        <v>1082.12527011415</v>
      </c>
      <c r="R108" s="79" t="n">
        <f aca="false">Q108/(E108*$Y$9+F108*($Y$10+$Y$11))</f>
        <v>0.287760830450192</v>
      </c>
      <c r="S108" s="16"/>
      <c r="T108" s="16"/>
      <c r="U108" s="15"/>
      <c r="V108" s="5"/>
      <c r="W108" s="5"/>
      <c r="X108" s="5"/>
      <c r="Y108" s="74"/>
      <c r="Z108" s="55"/>
      <c r="AA108" s="55"/>
      <c r="AB108" s="23"/>
      <c r="AC108" s="23"/>
      <c r="AD108" s="23"/>
      <c r="AE108" s="23"/>
      <c r="AF108" s="23"/>
      <c r="AG108" s="23"/>
      <c r="AH108" s="23"/>
      <c r="AI108" s="23"/>
      <c r="AK108" s="5"/>
      <c r="AL108" s="74"/>
    </row>
    <row r="109" customFormat="false" ht="15.75" hidden="false" customHeight="false" outlineLevel="0" collapsed="false">
      <c r="A109" s="12" t="s">
        <v>247</v>
      </c>
      <c r="B109" s="13" t="s">
        <v>248</v>
      </c>
      <c r="C109" s="77" t="n">
        <v>0</v>
      </c>
      <c r="D109" s="77" t="n">
        <v>0</v>
      </c>
      <c r="E109" s="23" t="n">
        <f aca="false">C109/$C$168</f>
        <v>0</v>
      </c>
      <c r="F109" s="23" t="n">
        <f aca="false">D109/$D$168</f>
        <v>0</v>
      </c>
      <c r="G109" s="77" t="n">
        <f aca="false">(E109*$Y$9+F109*($Y$10+$Y$11))*$R109</f>
        <v>0</v>
      </c>
      <c r="H109" s="77"/>
      <c r="J109" s="77" t="n">
        <v>0</v>
      </c>
      <c r="K109" s="23"/>
      <c r="L109" s="78" t="n">
        <f aca="false">Feed!D108*1000</f>
        <v>10</v>
      </c>
      <c r="M109" s="78" t="n">
        <f aca="false">(('Meat Production'!C109*$Y$21)+('Meat Production'!D109*$Y$22))/1000</f>
        <v>579.8281423</v>
      </c>
      <c r="N109" s="78" t="n">
        <f aca="false">('Meat Production'!E109/1000)*$Y$23</f>
        <v>0.3444600357</v>
      </c>
      <c r="O109" s="78" t="n">
        <f aca="false">MAX(0,L109-M109-N109)</f>
        <v>0</v>
      </c>
      <c r="P109" s="78" t="n">
        <f aca="false">MAX(0,(MIN((N109-L109+M109),N109)/$Y$23))</f>
        <v>0.0349999999969862</v>
      </c>
      <c r="Q109" s="78" t="n">
        <f aca="false">MAX((P109*$Y$17)+((J109-(O109*$Y$20))*$Y$16),0)</f>
        <v>3.24114179525132</v>
      </c>
      <c r="R109" s="94" t="n">
        <v>0</v>
      </c>
      <c r="S109" s="16"/>
      <c r="T109" s="16"/>
      <c r="U109" s="15"/>
      <c r="V109" s="5"/>
      <c r="W109" s="5"/>
      <c r="X109" s="5"/>
      <c r="Y109" s="74"/>
      <c r="Z109" s="55"/>
      <c r="AA109" s="55"/>
      <c r="AB109" s="23"/>
      <c r="AC109" s="23"/>
      <c r="AD109" s="23"/>
      <c r="AE109" s="23"/>
      <c r="AF109" s="23"/>
      <c r="AG109" s="23"/>
      <c r="AH109" s="23"/>
      <c r="AI109" s="23"/>
      <c r="AK109" s="5"/>
      <c r="AL109" s="74"/>
    </row>
    <row r="110" customFormat="false" ht="15.75" hidden="false" customHeight="false" outlineLevel="0" collapsed="false">
      <c r="A110" s="12" t="s">
        <v>249</v>
      </c>
      <c r="B110" s="13" t="s">
        <v>250</v>
      </c>
      <c r="C110" s="77" t="n">
        <v>43000</v>
      </c>
      <c r="D110" s="77" t="n">
        <v>1125</v>
      </c>
      <c r="E110" s="23" t="n">
        <f aca="false">C110/$C$168</f>
        <v>0.0136741090920423</v>
      </c>
      <c r="F110" s="23" t="n">
        <f aca="false">D110/$D$168</f>
        <v>0.000782578100250968</v>
      </c>
      <c r="G110" s="77" t="n">
        <f aca="false">(E110*$Y$9+F110*($Y$10+$Y$11))*$R110</f>
        <v>8273.5394885824</v>
      </c>
      <c r="H110" s="77"/>
      <c r="J110" s="77" t="n">
        <v>2206</v>
      </c>
      <c r="K110" s="23"/>
      <c r="L110" s="78" t="n">
        <f aca="false">Feed!D109*1000</f>
        <v>0</v>
      </c>
      <c r="M110" s="78" t="n">
        <f aca="false">(('Meat Production'!C110*$Y$21)+('Meat Production'!D110*$Y$22))/1000</f>
        <v>18.5382541</v>
      </c>
      <c r="N110" s="78" t="n">
        <f aca="false">('Meat Production'!E110/1000)*$Y$23</f>
        <v>541.2943419</v>
      </c>
      <c r="O110" s="78" t="n">
        <f aca="false">MAX(0,L110-M110-N110)</f>
        <v>0</v>
      </c>
      <c r="P110" s="78" t="n">
        <f aca="false">MAX(0,(MIN((N110-L110+M110),N110)/$Y$23))</f>
        <v>55.0000000039732</v>
      </c>
      <c r="Q110" s="78" t="n">
        <f aca="false">MAX((P110*$Y$17)+((J110-(O110*$Y$20))*$Y$16),0)</f>
        <v>8273.5394885824</v>
      </c>
      <c r="R110" s="79" t="n">
        <f aca="false">Q110/(E110*$Y$9+F110*($Y$10+$Y$11))</f>
        <v>0.222892901124966</v>
      </c>
      <c r="S110" s="16"/>
      <c r="T110" s="16"/>
      <c r="U110" s="15"/>
      <c r="V110" s="5"/>
      <c r="W110" s="5"/>
      <c r="X110" s="5"/>
      <c r="Y110" s="74"/>
      <c r="Z110" s="55"/>
      <c r="AA110" s="55"/>
      <c r="AB110" s="23"/>
      <c r="AC110" s="23"/>
      <c r="AD110" s="23"/>
      <c r="AE110" s="23"/>
      <c r="AF110" s="23"/>
      <c r="AG110" s="23"/>
      <c r="AH110" s="23"/>
      <c r="AI110" s="23"/>
      <c r="AK110" s="5"/>
      <c r="AL110" s="74"/>
    </row>
    <row r="111" customFormat="false" ht="15.75" hidden="false" customHeight="false" outlineLevel="0" collapsed="false">
      <c r="A111" s="12" t="s">
        <v>251</v>
      </c>
      <c r="B111" s="13" t="s">
        <v>252</v>
      </c>
      <c r="C111" s="77" t="n">
        <v>83928</v>
      </c>
      <c r="D111" s="77" t="n">
        <v>12413</v>
      </c>
      <c r="E111" s="23" t="n">
        <f aca="false">C111/$C$168</f>
        <v>0.0266893169273704</v>
      </c>
      <c r="F111" s="23" t="n">
        <f aca="false">D111/$D$168</f>
        <v>0.00863479285192468</v>
      </c>
      <c r="G111" s="77" t="n">
        <f aca="false">(E111*$Y$9+F111*($Y$10+$Y$11))*$R111</f>
        <v>101770.291853198</v>
      </c>
      <c r="H111" s="77"/>
      <c r="J111" s="77" t="n">
        <v>3873</v>
      </c>
      <c r="K111" s="23"/>
      <c r="L111" s="78" t="n">
        <f aca="false">Feed!D110*1000</f>
        <v>6230</v>
      </c>
      <c r="M111" s="78" t="n">
        <f aca="false">(('Meat Production'!C111*$Y$21)+('Meat Production'!D111*$Y$22))/1000</f>
        <v>10166.41987</v>
      </c>
      <c r="N111" s="78" t="n">
        <f aca="false">('Meat Production'!E111/1000)*$Y$23</f>
        <v>10222.47159</v>
      </c>
      <c r="O111" s="78" t="n">
        <f aca="false">MAX(0,L111-M111-N111)</f>
        <v>0</v>
      </c>
      <c r="P111" s="78" t="n">
        <f aca="false">MAX(0,(MIN((N111-L111+M111),N111)/$Y$23))</f>
        <v>1038.68800016846</v>
      </c>
      <c r="Q111" s="78" t="n">
        <f aca="false">MAX((P111*$Y$17)+((J111-(O111*$Y$20))*$Y$16),0)</f>
        <v>101770.291853198</v>
      </c>
      <c r="R111" s="79" t="n">
        <f aca="false">Q111/(E111*$Y$9+F111*($Y$10+$Y$11))</f>
        <v>1.21599512269487</v>
      </c>
      <c r="S111" s="16"/>
      <c r="T111" s="16"/>
      <c r="U111" s="15"/>
      <c r="V111" s="5"/>
      <c r="W111" s="5"/>
      <c r="X111" s="5"/>
      <c r="Y111" s="74"/>
      <c r="Z111" s="74"/>
      <c r="AA111" s="74"/>
      <c r="AB111" s="23"/>
      <c r="AC111" s="23"/>
      <c r="AD111" s="23"/>
      <c r="AE111" s="23"/>
      <c r="AF111" s="23"/>
      <c r="AG111" s="23"/>
      <c r="AH111" s="23"/>
      <c r="AI111" s="23"/>
      <c r="AK111" s="5"/>
      <c r="AL111" s="55"/>
    </row>
    <row r="112" customFormat="false" ht="15.75" hidden="false" customHeight="false" outlineLevel="0" collapsed="false">
      <c r="A112" s="12" t="s">
        <v>253</v>
      </c>
      <c r="B112" s="13" t="s">
        <v>254</v>
      </c>
      <c r="C112" s="77" t="n">
        <v>25773</v>
      </c>
      <c r="D112" s="77" t="n">
        <v>2478</v>
      </c>
      <c r="E112" s="23" t="n">
        <f aca="false">C112/$C$168</f>
        <v>0.00819587938672575</v>
      </c>
      <c r="F112" s="23" t="n">
        <f aca="false">D112/$D$168</f>
        <v>0.00172375869548613</v>
      </c>
      <c r="G112" s="77" t="n">
        <f aca="false">(E112*$Y$9+F112*($Y$10+$Y$11))*$R112</f>
        <v>17851.8454858904</v>
      </c>
      <c r="H112" s="77"/>
      <c r="J112" s="77" t="n">
        <v>3086</v>
      </c>
      <c r="K112" s="23"/>
      <c r="L112" s="78" t="n">
        <f aca="false">Feed!D111*1000</f>
        <v>0</v>
      </c>
      <c r="M112" s="78" t="n">
        <f aca="false">(('Meat Production'!C112*$Y$21)+('Meat Production'!D112*$Y$22))/1000</f>
        <v>94.19086256</v>
      </c>
      <c r="N112" s="78" t="n">
        <f aca="false">('Meat Production'!E112/1000)*$Y$23</f>
        <v>1424.420981</v>
      </c>
      <c r="O112" s="78" t="n">
        <f aca="false">MAX(0,L112-M112-N112)</f>
        <v>0</v>
      </c>
      <c r="P112" s="78" t="n">
        <f aca="false">MAX(0,(MIN((N112-L112+M112),N112)/$Y$23))</f>
        <v>144.732999952793</v>
      </c>
      <c r="Q112" s="78" t="n">
        <f aca="false">MAX((P112*$Y$17)+((J112-(O112*$Y$20))*$Y$16),0)</f>
        <v>17851.8454858904</v>
      </c>
      <c r="R112" s="79" t="n">
        <f aca="false">Q112/(E112*$Y$9+F112*($Y$10+$Y$11))</f>
        <v>0.736675806176975</v>
      </c>
      <c r="S112" s="16"/>
      <c r="T112" s="16"/>
      <c r="U112" s="15"/>
      <c r="V112" s="5"/>
      <c r="W112" s="5"/>
      <c r="X112" s="5"/>
      <c r="Y112" s="74"/>
      <c r="Z112" s="74"/>
      <c r="AA112" s="74"/>
      <c r="AB112" s="23"/>
      <c r="AC112" s="23"/>
      <c r="AD112" s="23"/>
      <c r="AE112" s="23"/>
      <c r="AF112" s="23"/>
      <c r="AG112" s="23"/>
      <c r="AH112" s="23"/>
      <c r="AI112" s="23"/>
      <c r="AK112" s="5"/>
      <c r="AL112" s="74"/>
    </row>
    <row r="113" customFormat="false" ht="15.75" hidden="false" customHeight="false" outlineLevel="0" collapsed="false">
      <c r="A113" s="12" t="s">
        <v>255</v>
      </c>
      <c r="B113" s="13" t="s">
        <v>256</v>
      </c>
      <c r="C113" s="77" t="n">
        <v>440</v>
      </c>
      <c r="D113" s="77" t="n">
        <v>2372</v>
      </c>
      <c r="E113" s="23" t="n">
        <f aca="false">C113/$C$168</f>
        <v>0.000139921116290666</v>
      </c>
      <c r="F113" s="23" t="n">
        <f aca="false">D113/$D$168</f>
        <v>0.00165002244781804</v>
      </c>
      <c r="G113" s="77" t="n">
        <f aca="false">(E113*$Y$9+F113*($Y$10+$Y$11))*$R113</f>
        <v>2721.63473233883</v>
      </c>
      <c r="H113" s="77"/>
      <c r="J113" s="77" t="n">
        <v>463</v>
      </c>
      <c r="K113" s="23"/>
      <c r="L113" s="78" t="n">
        <f aca="false">Feed!D112*1000</f>
        <v>620</v>
      </c>
      <c r="M113" s="78" t="n">
        <f aca="false">(('Meat Production'!C113*$Y$21)+('Meat Production'!D113*$Y$22))/1000</f>
        <v>1049.353978</v>
      </c>
      <c r="N113" s="78" t="n">
        <f aca="false">('Meat Production'!E113/1000)*$Y$23</f>
        <v>218.3089289</v>
      </c>
      <c r="O113" s="78" t="n">
        <f aca="false">MAX(0,L113-M113-N113)</f>
        <v>0</v>
      </c>
      <c r="P113" s="78" t="n">
        <f aca="false">MAX(0,(MIN((N113-L113+M113),N113)/$Y$23))</f>
        <v>22.1819999969362</v>
      </c>
      <c r="Q113" s="78" t="n">
        <f aca="false">MAX((P113*$Y$17)+((J113-(O113*$Y$20))*$Y$16),0)</f>
        <v>2721.63473233883</v>
      </c>
      <c r="R113" s="79" t="n">
        <f aca="false">Q113/(E113*$Y$9+F113*($Y$10+$Y$11))</f>
        <v>0.914070604336377</v>
      </c>
      <c r="S113" s="16"/>
      <c r="T113" s="16"/>
      <c r="U113" s="15"/>
      <c r="V113" s="5"/>
      <c r="W113" s="5"/>
      <c r="X113" s="5"/>
      <c r="Y113" s="74"/>
      <c r="Z113" s="74"/>
      <c r="AA113" s="74"/>
      <c r="AB113" s="23"/>
      <c r="AC113" s="23"/>
      <c r="AD113" s="23"/>
      <c r="AE113" s="23"/>
      <c r="AF113" s="23"/>
      <c r="AG113" s="23"/>
      <c r="AH113" s="23"/>
      <c r="AI113" s="23"/>
      <c r="AK113" s="5"/>
      <c r="AL113" s="55"/>
    </row>
    <row r="114" customFormat="false" ht="15.75" hidden="false" customHeight="false" outlineLevel="0" collapsed="false">
      <c r="A114" s="12" t="s">
        <v>257</v>
      </c>
      <c r="B114" s="13" t="s">
        <v>258</v>
      </c>
      <c r="C114" s="77" t="n">
        <v>48195</v>
      </c>
      <c r="D114" s="77" t="n">
        <v>19991</v>
      </c>
      <c r="E114" s="23" t="n">
        <f aca="false">C114/$C$168</f>
        <v>0.0153261322718833</v>
      </c>
      <c r="F114" s="23" t="n">
        <f aca="false">D114/$D$168</f>
        <v>0.0139062389352152</v>
      </c>
      <c r="G114" s="77" t="n">
        <f aca="false">(E114*$Y$9+F114*($Y$10+$Y$11))*$R114</f>
        <v>32117.1042465431</v>
      </c>
      <c r="H114" s="77"/>
      <c r="J114" s="77" t="n">
        <v>4623</v>
      </c>
      <c r="K114" s="23"/>
      <c r="L114" s="78" t="n">
        <f aca="false">Feed!D113*1000</f>
        <v>1500</v>
      </c>
      <c r="M114" s="78" t="n">
        <f aca="false">(('Meat Production'!C114*$Y$21)+('Meat Production'!D114*$Y$22))/1000</f>
        <v>372.9622126</v>
      </c>
      <c r="N114" s="78" t="n">
        <f aca="false">('Meat Production'!E114/1000)*$Y$23</f>
        <v>3832.039164</v>
      </c>
      <c r="O114" s="78" t="n">
        <f aca="false">MAX(0,L114-M114-N114)</f>
        <v>0</v>
      </c>
      <c r="P114" s="78" t="n">
        <f aca="false">MAX(0,(MIN((N114-L114+M114),N114)/$Y$23))</f>
        <v>274.850601987694</v>
      </c>
      <c r="Q114" s="78" t="n">
        <f aca="false">MAX((P114*$Y$17)+((J114-(O114*$Y$20))*$Y$16),0)</f>
        <v>32117.1042465431</v>
      </c>
      <c r="R114" s="79" t="n">
        <f aca="false">Q114/(E114*$Y$9+F114*($Y$10+$Y$11))</f>
        <v>0.516224006301409</v>
      </c>
      <c r="S114" s="16"/>
      <c r="T114" s="16"/>
      <c r="U114" s="15"/>
      <c r="V114" s="5"/>
      <c r="W114" s="5"/>
      <c r="X114" s="5"/>
      <c r="Y114" s="74"/>
      <c r="Z114" s="55"/>
      <c r="AA114" s="55"/>
      <c r="AB114" s="23"/>
      <c r="AC114" s="23"/>
      <c r="AD114" s="23"/>
      <c r="AE114" s="23"/>
      <c r="AF114" s="23"/>
      <c r="AG114" s="23"/>
      <c r="AH114" s="23"/>
      <c r="AI114" s="23"/>
      <c r="AK114" s="5"/>
      <c r="AL114" s="74"/>
    </row>
    <row r="115" customFormat="false" ht="15.75" hidden="false" customHeight="false" outlineLevel="0" collapsed="false">
      <c r="A115" s="12" t="s">
        <v>259</v>
      </c>
      <c r="B115" s="13" t="s">
        <v>260</v>
      </c>
      <c r="C115" s="77" t="n">
        <v>16</v>
      </c>
      <c r="D115" s="77" t="n">
        <v>68</v>
      </c>
      <c r="E115" s="23" t="n">
        <f aca="false">C115/$C$168</f>
        <v>5.08804059238785E-006</v>
      </c>
      <c r="F115" s="23" t="n">
        <f aca="false">D115/$D$168</f>
        <v>4.73024985040585E-005</v>
      </c>
      <c r="G115" s="77" t="n">
        <f aca="false">(E115*$Y$9+F115*($Y$10+$Y$11))*$R115</f>
        <v>163.974384456695</v>
      </c>
      <c r="H115" s="77"/>
      <c r="J115" s="77" t="n">
        <v>3</v>
      </c>
      <c r="K115" s="23"/>
      <c r="L115" s="78" t="n">
        <f aca="false">Feed!D114*1000</f>
        <v>40</v>
      </c>
      <c r="M115" s="78" t="n">
        <f aca="false">(('Meat Production'!C115*$Y$21)+('Meat Production'!D115*$Y$22))/1000</f>
        <v>55.90427704</v>
      </c>
      <c r="N115" s="78" t="n">
        <f aca="false">('Meat Production'!E115/1000)*$Y$23</f>
        <v>16.96711719</v>
      </c>
      <c r="O115" s="78" t="n">
        <f aca="false">MAX(0,L115-M115-N115)</f>
        <v>0</v>
      </c>
      <c r="P115" s="78" t="n">
        <f aca="false">MAX(0,(MIN((N115-L115+M115),N115)/$Y$23))</f>
        <v>1.72400000015115</v>
      </c>
      <c r="Q115" s="78" t="n">
        <f aca="false">MAX((P115*$Y$17)+((J115-(O115*$Y$20))*$Y$16),0)</f>
        <v>163.974384456695</v>
      </c>
      <c r="R115" s="79" t="n">
        <f aca="false">Q115/(E115*$Y$9+F115*($Y$10+$Y$11))</f>
        <v>1.85946636456557</v>
      </c>
      <c r="S115" s="16"/>
      <c r="T115" s="16"/>
      <c r="U115" s="15"/>
      <c r="V115" s="5"/>
      <c r="W115" s="5"/>
      <c r="X115" s="5"/>
      <c r="Y115" s="74"/>
      <c r="Z115" s="55"/>
      <c r="AA115" s="55"/>
      <c r="AB115" s="23"/>
      <c r="AC115" s="23"/>
      <c r="AD115" s="23"/>
      <c r="AE115" s="23"/>
      <c r="AF115" s="23"/>
      <c r="AG115" s="23"/>
      <c r="AH115" s="23"/>
      <c r="AI115" s="23"/>
      <c r="AK115" s="5"/>
      <c r="AL115" s="55"/>
    </row>
    <row r="116" customFormat="false" ht="15.75" hidden="false" customHeight="false" outlineLevel="0" collapsed="false">
      <c r="A116" s="12" t="s">
        <v>261</v>
      </c>
      <c r="B116" s="13" t="s">
        <v>262</v>
      </c>
      <c r="C116" s="77" t="n">
        <v>1210</v>
      </c>
      <c r="D116" s="77" t="n">
        <v>424</v>
      </c>
      <c r="E116" s="23" t="n">
        <f aca="false">C116/$C$168</f>
        <v>0.000384783069799331</v>
      </c>
      <c r="F116" s="23" t="n">
        <f aca="false">D116/$D$168</f>
        <v>0.000294944990672365</v>
      </c>
      <c r="G116" s="77" t="n">
        <f aca="false">(E116*$Y$9+F116*($Y$10+$Y$11))*$R116</f>
        <v>18813.8258212221</v>
      </c>
      <c r="H116" s="77"/>
      <c r="J116" s="77" t="n">
        <v>3822</v>
      </c>
      <c r="K116" s="23"/>
      <c r="L116" s="78" t="n">
        <f aca="false">Feed!D115*1000</f>
        <v>1220</v>
      </c>
      <c r="M116" s="78" t="n">
        <f aca="false">(('Meat Production'!C116*$Y$21)+('Meat Production'!D116*$Y$22))/1000</f>
        <v>1571.726546</v>
      </c>
      <c r="N116" s="78" t="n">
        <f aca="false">('Meat Production'!E116/1000)*$Y$23</f>
        <v>1413.890346</v>
      </c>
      <c r="O116" s="78" t="n">
        <f aca="false">MAX(0,L116-M116-N116)</f>
        <v>0</v>
      </c>
      <c r="P116" s="78" t="n">
        <f aca="false">MAX(0,(MIN((N116-L116+M116),N116)/$Y$23))</f>
        <v>143.662999991203</v>
      </c>
      <c r="Q116" s="78" t="n">
        <f aca="false">MAX((P116*$Y$17)+((J116-(O116*$Y$20))*$Y$16),0)</f>
        <v>18813.8258212221</v>
      </c>
      <c r="R116" s="79" t="n">
        <f aca="false">Q116/(E116*$Y$9+F116*($Y$10+$Y$11))</f>
        <v>12.7441308335673</v>
      </c>
      <c r="S116" s="16"/>
      <c r="T116" s="16"/>
      <c r="U116" s="15"/>
      <c r="V116" s="5"/>
      <c r="W116" s="5"/>
      <c r="X116" s="5"/>
      <c r="Y116" s="74"/>
      <c r="Z116" s="74"/>
      <c r="AA116" s="74"/>
      <c r="AB116" s="23"/>
      <c r="AC116" s="23"/>
      <c r="AD116" s="23"/>
      <c r="AE116" s="23"/>
      <c r="AF116" s="23"/>
      <c r="AG116" s="23"/>
      <c r="AH116" s="23"/>
      <c r="AI116" s="23"/>
      <c r="AK116" s="5"/>
      <c r="AL116" s="55"/>
    </row>
    <row r="117" customFormat="false" ht="15.75" hidden="false" customHeight="false" outlineLevel="0" collapsed="false">
      <c r="A117" s="12" t="s">
        <v>263</v>
      </c>
      <c r="B117" s="13" t="s">
        <v>264</v>
      </c>
      <c r="C117" s="77" t="n">
        <v>8188</v>
      </c>
      <c r="D117" s="77" t="n">
        <v>5733</v>
      </c>
      <c r="E117" s="23" t="n">
        <f aca="false">C117/$C$168</f>
        <v>0.00260380477315448</v>
      </c>
      <c r="F117" s="23" t="n">
        <f aca="false">D117/$D$168</f>
        <v>0.00398801799887893</v>
      </c>
      <c r="G117" s="77" t="n">
        <f aca="false">(E117*$Y$9+F117*($Y$10+$Y$11))*$R117</f>
        <v>8536.3350711762</v>
      </c>
      <c r="H117" s="77"/>
      <c r="J117" s="77" t="n">
        <v>1785</v>
      </c>
      <c r="K117" s="23"/>
      <c r="L117" s="78" t="n">
        <f aca="false">Feed!D116*1000</f>
        <v>0</v>
      </c>
      <c r="M117" s="78" t="n">
        <f aca="false">(('Meat Production'!C117*$Y$21)+('Meat Production'!D117*$Y$22))/1000</f>
        <v>579.1062532</v>
      </c>
      <c r="N117" s="78" t="n">
        <f aca="false">('Meat Production'!E117/1000)*$Y$23</f>
        <v>633.727732</v>
      </c>
      <c r="O117" s="78" t="n">
        <f aca="false">MAX(0,L117-M117-N117)</f>
        <v>0</v>
      </c>
      <c r="P117" s="78" t="n">
        <f aca="false">MAX(0,(MIN((N117-L117+M117),N117)/$Y$23))</f>
        <v>64.3919999979552</v>
      </c>
      <c r="Q117" s="78" t="n">
        <f aca="false">MAX((P117*$Y$17)+((J117-(O117*$Y$20))*$Y$16),0)</f>
        <v>8536.3350711762</v>
      </c>
      <c r="R117" s="79" t="n">
        <f aca="false">Q117/(E117*$Y$9+F117*($Y$10+$Y$11))</f>
        <v>0.649574379734182</v>
      </c>
      <c r="S117" s="16"/>
      <c r="T117" s="16"/>
      <c r="U117" s="15"/>
      <c r="V117" s="5"/>
      <c r="W117" s="5"/>
      <c r="X117" s="5"/>
      <c r="Y117" s="74"/>
      <c r="Z117" s="74"/>
      <c r="AA117" s="74"/>
      <c r="AB117" s="23"/>
      <c r="AC117" s="23"/>
      <c r="AD117" s="23"/>
      <c r="AE117" s="23"/>
      <c r="AF117" s="23"/>
      <c r="AG117" s="23"/>
      <c r="AH117" s="23"/>
      <c r="AI117" s="23"/>
      <c r="AK117" s="5"/>
      <c r="AL117" s="55"/>
    </row>
    <row r="118" customFormat="false" ht="15.75" hidden="false" customHeight="false" outlineLevel="0" collapsed="false">
      <c r="A118" s="12" t="s">
        <v>265</v>
      </c>
      <c r="B118" s="5" t="s">
        <v>266</v>
      </c>
      <c r="C118" s="77" t="n">
        <v>0</v>
      </c>
      <c r="D118" s="19" t="n">
        <v>790.2</v>
      </c>
      <c r="E118" s="23" t="n">
        <f aca="false">C118/$C$168</f>
        <v>0</v>
      </c>
      <c r="F118" s="23" t="n">
        <f aca="false">D118/$D$168</f>
        <v>0.00054968285761628</v>
      </c>
      <c r="G118" s="77" t="n">
        <f aca="false">(E118*$Y$9+F118*($Y$10+$Y$11))*$R118</f>
        <v>1285.97325968482</v>
      </c>
      <c r="H118" s="77"/>
      <c r="J118" s="77" t="n">
        <v>445</v>
      </c>
      <c r="K118" s="23"/>
      <c r="L118" s="78" t="n">
        <f aca="false">Feed!D117*1000</f>
        <v>5850</v>
      </c>
      <c r="M118" s="78" t="n">
        <f aca="false">(('Meat Production'!C118*$Y$21)+('Meat Production'!D118*$Y$22))/1000</f>
        <v>7162.620625</v>
      </c>
      <c r="N118" s="78" t="n">
        <f aca="false">('Meat Production'!E118/1000)*$Y$23</f>
        <v>68.48849682</v>
      </c>
      <c r="O118" s="78" t="n">
        <f aca="false">MAX(0,L118-M118-N118)</f>
        <v>0</v>
      </c>
      <c r="P118" s="78" t="n">
        <f aca="false">MAX(0,(MIN((N118-L118+M118),N118)/$Y$23))</f>
        <v>6.95900000016631</v>
      </c>
      <c r="Q118" s="78" t="n">
        <f aca="false">MAX((P118*$Y$17)+((J118-(O118*$Y$20))*$Y$16),0)</f>
        <v>1285.97325968482</v>
      </c>
      <c r="R118" s="79" t="n">
        <f aca="false">Q118/(E118*$Y$9+F118*($Y$10+$Y$11))</f>
        <v>1.4788130199352</v>
      </c>
      <c r="S118" s="16"/>
      <c r="T118" s="16"/>
      <c r="U118" s="15"/>
      <c r="V118" s="5"/>
      <c r="W118" s="5"/>
      <c r="X118" s="5"/>
      <c r="Y118" s="74"/>
      <c r="Z118" s="55"/>
      <c r="AA118" s="55"/>
      <c r="AB118" s="23"/>
      <c r="AC118" s="23"/>
      <c r="AD118" s="23"/>
      <c r="AE118" s="23"/>
      <c r="AF118" s="23"/>
      <c r="AG118" s="23"/>
      <c r="AH118" s="23"/>
      <c r="AI118" s="23"/>
      <c r="AK118" s="5"/>
      <c r="AL118" s="74"/>
    </row>
    <row r="119" customFormat="false" ht="15.75" hidden="false" customHeight="false" outlineLevel="0" collapsed="false">
      <c r="A119" s="12" t="s">
        <v>267</v>
      </c>
      <c r="B119" s="13" t="s">
        <v>268</v>
      </c>
      <c r="C119" s="77" t="n">
        <v>3875</v>
      </c>
      <c r="D119" s="77" t="n">
        <v>853</v>
      </c>
      <c r="E119" s="23" t="n">
        <f aca="false">C119/$C$168</f>
        <v>0.00123225983096893</v>
      </c>
      <c r="F119" s="23" t="n">
        <f aca="false">D119/$D$168</f>
        <v>0.000593368106234734</v>
      </c>
      <c r="G119" s="77" t="n">
        <f aca="false">(E119*$Y$9+F119*($Y$10+$Y$11))*$R119</f>
        <v>3485.02649317401</v>
      </c>
      <c r="H119" s="77"/>
      <c r="J119" s="77" t="n">
        <v>1055</v>
      </c>
      <c r="K119" s="23"/>
      <c r="L119" s="78" t="n">
        <f aca="false">Feed!D118*1000</f>
        <v>1450</v>
      </c>
      <c r="M119" s="78" t="n">
        <f aca="false">(('Meat Production'!C119*$Y$21)+('Meat Production'!D119*$Y$22))/1000</f>
        <v>21.83238953</v>
      </c>
      <c r="N119" s="78" t="n">
        <f aca="false">('Meat Production'!E119/1000)*$Y$23</f>
        <v>1636.903615</v>
      </c>
      <c r="O119" s="78" t="n">
        <f aca="false">MAX(0,L119-M119-N119)</f>
        <v>0</v>
      </c>
      <c r="P119" s="78" t="n">
        <f aca="false">MAX(0,(MIN((N119-L119+M119),N119)/$Y$23))</f>
        <v>21.2093113881103</v>
      </c>
      <c r="Q119" s="78" t="n">
        <f aca="false">MAX((P119*$Y$17)+((J119-(O119*$Y$20))*$Y$16),0)</f>
        <v>3485.02649317401</v>
      </c>
      <c r="R119" s="79" t="n">
        <f aca="false">Q119/(E119*$Y$9+F119*($Y$10+$Y$11))</f>
        <v>0.835305464412426</v>
      </c>
      <c r="S119" s="16"/>
      <c r="T119" s="16"/>
      <c r="U119" s="15"/>
      <c r="V119" s="5"/>
      <c r="W119" s="5"/>
      <c r="X119" s="5"/>
      <c r="Y119" s="74"/>
      <c r="Z119" s="74"/>
      <c r="AA119" s="74"/>
      <c r="AB119" s="23"/>
      <c r="AC119" s="23"/>
      <c r="AD119" s="23"/>
      <c r="AE119" s="23"/>
      <c r="AF119" s="23"/>
      <c r="AG119" s="23"/>
      <c r="AH119" s="23"/>
      <c r="AI119" s="23"/>
      <c r="AK119" s="5"/>
      <c r="AL119" s="55"/>
    </row>
    <row r="120" customFormat="false" ht="15.75" hidden="false" customHeight="false" outlineLevel="0" collapsed="false">
      <c r="A120" s="12" t="s">
        <v>269</v>
      </c>
      <c r="B120" s="13" t="s">
        <v>270</v>
      </c>
      <c r="C120" s="77" t="n">
        <v>24000</v>
      </c>
      <c r="D120" s="77" t="n">
        <v>15650</v>
      </c>
      <c r="E120" s="23" t="n">
        <f aca="false">C120/$C$168</f>
        <v>0.00763206088858177</v>
      </c>
      <c r="F120" s="23" t="n">
        <f aca="false">D120/$D$168</f>
        <v>0.0108865309057135</v>
      </c>
      <c r="G120" s="77" t="n">
        <f aca="false">(E120*$Y$9+F120*($Y$10+$Y$11))*$R120</f>
        <v>39687.4179867968</v>
      </c>
      <c r="H120" s="77"/>
      <c r="J120" s="77" t="n">
        <v>2888</v>
      </c>
      <c r="K120" s="23"/>
      <c r="L120" s="78" t="n">
        <f aca="false">Feed!D119*1000</f>
        <v>1490</v>
      </c>
      <c r="M120" s="78" t="n">
        <f aca="false">(('Meat Production'!C120*$Y$21)+('Meat Production'!D120*$Y$22))/1000</f>
        <v>475.0680007</v>
      </c>
      <c r="N120" s="78" t="n">
        <f aca="false">('Meat Production'!E120/1000)*$Y$23</f>
        <v>4790.317141</v>
      </c>
      <c r="O120" s="78" t="n">
        <f aca="false">MAX(0,L120-M120-N120)</f>
        <v>0</v>
      </c>
      <c r="P120" s="78" t="n">
        <f aca="false">MAX(0,(MIN((N120-L120+M120),N120)/$Y$23))</f>
        <v>383.610480907006</v>
      </c>
      <c r="Q120" s="78" t="n">
        <f aca="false">MAX((P120*$Y$17)+((J120-(O120*$Y$20))*$Y$16),0)</f>
        <v>39687.4179867968</v>
      </c>
      <c r="R120" s="79" t="n">
        <f aca="false">Q120/(E120*$Y$9+F120*($Y$10+$Y$11))</f>
        <v>1.06546208045966</v>
      </c>
      <c r="S120" s="16"/>
      <c r="T120" s="16"/>
      <c r="U120" s="15"/>
      <c r="V120" s="5"/>
      <c r="W120" s="5"/>
      <c r="X120" s="5"/>
      <c r="Y120" s="74"/>
      <c r="Z120" s="74"/>
      <c r="AA120" s="74"/>
      <c r="AB120" s="23"/>
      <c r="AC120" s="23"/>
      <c r="AD120" s="23"/>
      <c r="AE120" s="23"/>
      <c r="AF120" s="23"/>
      <c r="AG120" s="23"/>
      <c r="AH120" s="23"/>
      <c r="AI120" s="23"/>
      <c r="AK120" s="5"/>
      <c r="AL120" s="74"/>
    </row>
    <row r="121" customFormat="false" ht="15.75" hidden="false" customHeight="false" outlineLevel="0" collapsed="false">
      <c r="A121" s="12" t="s">
        <v>271</v>
      </c>
      <c r="B121" s="13" t="s">
        <v>272</v>
      </c>
      <c r="C121" s="77" t="n">
        <v>800</v>
      </c>
      <c r="D121" s="77" t="n">
        <v>21310</v>
      </c>
      <c r="E121" s="23" t="n">
        <f aca="false">C121/$C$168</f>
        <v>0.000254402029619392</v>
      </c>
      <c r="F121" s="23" t="n">
        <f aca="false">D121/$D$168</f>
        <v>0.0148237682811983</v>
      </c>
      <c r="G121" s="77" t="n">
        <f aca="false">(E121*$Y$9+F121*($Y$10+$Y$11))*$R121</f>
        <v>11033.0707155587</v>
      </c>
      <c r="H121" s="77"/>
      <c r="J121" s="77" t="n">
        <v>1200</v>
      </c>
      <c r="K121" s="23"/>
      <c r="L121" s="78" t="n">
        <f aca="false">Feed!D120*1000</f>
        <v>12750</v>
      </c>
      <c r="M121" s="78" t="n">
        <f aca="false">(('Meat Production'!C121*$Y$21)+('Meat Production'!D121*$Y$22))/1000</f>
        <v>12626.49367</v>
      </c>
      <c r="N121" s="78" t="n">
        <f aca="false">('Meat Production'!E121/1000)*$Y$23</f>
        <v>1112.212247</v>
      </c>
      <c r="O121" s="78" t="n">
        <f aca="false">MAX(0,L121-M121-N121)</f>
        <v>0</v>
      </c>
      <c r="P121" s="78" t="n">
        <f aca="false">MAX(0,(MIN((N121-L121+M121),N121)/$Y$23))</f>
        <v>100.460731305731</v>
      </c>
      <c r="Q121" s="78" t="n">
        <f aca="false">MAX((P121*$Y$17)+((J121-(O121*$Y$20))*$Y$16),0)</f>
        <v>11033.0707155587</v>
      </c>
      <c r="R121" s="79" t="n">
        <f aca="false">Q121/(E121*$Y$9+F121*($Y$10+$Y$11))</f>
        <v>0.457447821388844</v>
      </c>
      <c r="S121" s="16"/>
      <c r="T121" s="16"/>
      <c r="U121" s="15"/>
      <c r="V121" s="5"/>
      <c r="W121" s="5"/>
      <c r="X121" s="5"/>
      <c r="Y121" s="74"/>
      <c r="Z121" s="55"/>
      <c r="AA121" s="55"/>
      <c r="AB121" s="23"/>
      <c r="AC121" s="23"/>
      <c r="AD121" s="23"/>
      <c r="AE121" s="23"/>
      <c r="AF121" s="23"/>
      <c r="AG121" s="23"/>
      <c r="AH121" s="23"/>
      <c r="AI121" s="23"/>
      <c r="AK121" s="5"/>
      <c r="AL121" s="74"/>
    </row>
    <row r="122" customFormat="false" ht="15.75" hidden="false" customHeight="false" outlineLevel="0" collapsed="false">
      <c r="A122" s="12" t="s">
        <v>273</v>
      </c>
      <c r="B122" s="13" t="s">
        <v>274</v>
      </c>
      <c r="C122" s="77" t="n">
        <v>1000</v>
      </c>
      <c r="D122" s="77" t="n">
        <v>2820</v>
      </c>
      <c r="E122" s="23" t="n">
        <f aca="false">C122/$C$168</f>
        <v>0.00031800253702424</v>
      </c>
      <c r="F122" s="23" t="n">
        <f aca="false">D122/$D$168</f>
        <v>0.00196166243796243</v>
      </c>
      <c r="G122" s="77" t="n">
        <f aca="false">(E122*$Y$9+F122*($Y$10+$Y$11))*$R122</f>
        <v>0</v>
      </c>
      <c r="H122" s="77"/>
      <c r="J122" s="77" t="n">
        <v>12</v>
      </c>
      <c r="K122" s="23"/>
      <c r="L122" s="78" t="n">
        <f aca="false">Feed!D121*1000</f>
        <v>460</v>
      </c>
      <c r="M122" s="78" t="n">
        <f aca="false">(('Meat Production'!C122*$Y$21)+('Meat Production'!D122*$Y$22))/1000</f>
        <v>301.1842314</v>
      </c>
      <c r="N122" s="78" t="n">
        <f aca="false">('Meat Production'!E122/1000)*$Y$23</f>
        <v>63.44953858</v>
      </c>
      <c r="O122" s="78" t="n">
        <f aca="false">MAX(0,L122-M122-N122)</f>
        <v>95.36623002</v>
      </c>
      <c r="P122" s="78" t="n">
        <f aca="false">MAX(0,(MIN((N122-L122+M122),N122)/$Y$23))</f>
        <v>0</v>
      </c>
      <c r="Q122" s="78" t="n">
        <f aca="false">MAX((P122*$Y$17)+((J122-(O122*$Y$20))*$Y$16),0)</f>
        <v>0</v>
      </c>
      <c r="R122" s="79" t="n">
        <f aca="false">Q122/(E122*$Y$9+F122*($Y$10+$Y$11))</f>
        <v>0</v>
      </c>
      <c r="S122" s="16"/>
      <c r="T122" s="16"/>
      <c r="U122" s="15"/>
      <c r="V122" s="5"/>
      <c r="W122" s="5"/>
      <c r="X122" s="5"/>
      <c r="Y122" s="74"/>
      <c r="Z122" s="74"/>
      <c r="AA122" s="74"/>
      <c r="AB122" s="23"/>
      <c r="AC122" s="23"/>
      <c r="AD122" s="23"/>
      <c r="AE122" s="23"/>
      <c r="AF122" s="23"/>
      <c r="AG122" s="23"/>
      <c r="AH122" s="23"/>
      <c r="AI122" s="23"/>
      <c r="AK122" s="5"/>
      <c r="AL122" s="74"/>
    </row>
    <row r="123" customFormat="false" ht="15.75" hidden="false" customHeight="false" outlineLevel="0" collapsed="false">
      <c r="A123" s="12" t="s">
        <v>275</v>
      </c>
      <c r="B123" s="13" t="s">
        <v>276</v>
      </c>
      <c r="C123" s="77" t="n">
        <v>7</v>
      </c>
      <c r="D123" s="77" t="n">
        <v>47</v>
      </c>
      <c r="E123" s="23" t="n">
        <f aca="false">C123/$C$168</f>
        <v>2.22601775916968E-006</v>
      </c>
      <c r="F123" s="23" t="n">
        <f aca="false">D123/$D$168</f>
        <v>3.26943739660404E-005</v>
      </c>
      <c r="G123" s="77" t="n">
        <f aca="false">(E123*$Y$9+F123*($Y$10+$Y$11))*$R123</f>
        <v>93.7805135553349</v>
      </c>
      <c r="H123" s="77"/>
      <c r="J123" s="77" t="n">
        <v>3</v>
      </c>
      <c r="K123" s="23"/>
      <c r="L123" s="78" t="n">
        <f aca="false">Feed!D122*1000</f>
        <v>130</v>
      </c>
      <c r="M123" s="78" t="n">
        <f aca="false">(('Meat Production'!C123*$Y$21)+('Meat Production'!D123*$Y$22))/1000</f>
        <v>303.5929766</v>
      </c>
      <c r="N123" s="78" t="n">
        <f aca="false">('Meat Production'!E123/1000)*$Y$23</f>
        <v>9.507096986</v>
      </c>
      <c r="O123" s="78" t="n">
        <f aca="false">MAX(0,L123-M123-N123)</f>
        <v>0</v>
      </c>
      <c r="P123" s="78" t="n">
        <f aca="false">MAX(0,(MIN((N123-L123+M123),N123)/$Y$23))</f>
        <v>0.965999999985912</v>
      </c>
      <c r="Q123" s="78" t="n">
        <f aca="false">MAX((P123*$Y$17)+((J123-(O123*$Y$20))*$Y$16),0)</f>
        <v>93.7805135553349</v>
      </c>
      <c r="R123" s="79" t="n">
        <f aca="false">Q123/(E123*$Y$9+F123*($Y$10+$Y$11))</f>
        <v>1.62916429968024</v>
      </c>
      <c r="S123" s="16"/>
      <c r="T123" s="16"/>
      <c r="U123" s="15"/>
      <c r="V123" s="5"/>
      <c r="W123" s="5"/>
      <c r="X123" s="5"/>
      <c r="Y123" s="74"/>
      <c r="Z123" s="74"/>
      <c r="AA123" s="74"/>
      <c r="AB123" s="23"/>
      <c r="AC123" s="23"/>
      <c r="AD123" s="23"/>
      <c r="AE123" s="23"/>
      <c r="AF123" s="23"/>
      <c r="AG123" s="23"/>
      <c r="AH123" s="23"/>
      <c r="AI123" s="23"/>
      <c r="AK123" s="5"/>
      <c r="AL123" s="74"/>
    </row>
    <row r="124" customFormat="false" ht="15.75" hidden="false" customHeight="false" outlineLevel="0" collapsed="false">
      <c r="A124" s="12" t="s">
        <v>277</v>
      </c>
      <c r="B124" s="13" t="s">
        <v>278</v>
      </c>
      <c r="C124" s="77" t="n">
        <v>4750</v>
      </c>
      <c r="D124" s="77" t="n">
        <v>4993</v>
      </c>
      <c r="E124" s="23" t="n">
        <f aca="false">C124/$C$168</f>
        <v>0.00151051205086514</v>
      </c>
      <c r="F124" s="23" t="n">
        <f aca="false">D124/$D$168</f>
        <v>0.00347325551515829</v>
      </c>
      <c r="G124" s="77" t="n">
        <f aca="false">(E124*$Y$9+F124*($Y$10+$Y$11))*$R124</f>
        <v>190.100939078167</v>
      </c>
      <c r="H124" s="77"/>
      <c r="J124" s="77" t="n">
        <v>1407</v>
      </c>
      <c r="K124" s="23"/>
      <c r="L124" s="78" t="n">
        <f aca="false">Feed!D123*1000</f>
        <v>2900</v>
      </c>
      <c r="M124" s="78" t="n">
        <f aca="false">(('Meat Production'!C124*$Y$21)+('Meat Production'!D124*$Y$22))/1000</f>
        <v>668.958819</v>
      </c>
      <c r="N124" s="78" t="n">
        <f aca="false">('Meat Production'!E124/1000)*$Y$23</f>
        <v>409.4153568</v>
      </c>
      <c r="O124" s="78" t="n">
        <f aca="false">MAX(0,L124-M124-N124)</f>
        <v>1821.6258242</v>
      </c>
      <c r="P124" s="78" t="n">
        <f aca="false">MAX(0,(MIN((N124-L124+M124),N124)/$Y$23))</f>
        <v>0</v>
      </c>
      <c r="Q124" s="78" t="n">
        <f aca="false">MAX((P124*$Y$17)+((J124-(O124*$Y$20))*$Y$16),0)</f>
        <v>190.100939078167</v>
      </c>
      <c r="R124" s="79" t="n">
        <f aca="false">Q124/(E124*$Y$9+F124*($Y$10+$Y$11))</f>
        <v>0.0200989041091791</v>
      </c>
      <c r="S124" s="16"/>
      <c r="T124" s="16"/>
      <c r="U124" s="15"/>
      <c r="V124" s="5"/>
      <c r="W124" s="5"/>
      <c r="X124" s="5"/>
      <c r="Y124" s="55"/>
      <c r="Z124" s="55"/>
      <c r="AA124" s="55"/>
      <c r="AB124" s="23"/>
      <c r="AC124" s="23"/>
      <c r="AD124" s="23"/>
      <c r="AE124" s="23"/>
      <c r="AF124" s="23"/>
      <c r="AG124" s="23"/>
      <c r="AH124" s="23"/>
      <c r="AI124" s="23"/>
      <c r="AK124" s="5"/>
      <c r="AL124" s="74"/>
    </row>
    <row r="125" customFormat="false" ht="15.75" hidden="false" customHeight="false" outlineLevel="0" collapsed="false">
      <c r="A125" s="12" t="s">
        <v>279</v>
      </c>
      <c r="B125" s="13" t="s">
        <v>280</v>
      </c>
      <c r="C125" s="77" t="n">
        <v>14617</v>
      </c>
      <c r="D125" s="77" t="n">
        <v>23099</v>
      </c>
      <c r="E125" s="23" t="n">
        <f aca="false">C125/$C$168</f>
        <v>0.00464824308368332</v>
      </c>
      <c r="F125" s="23" t="n">
        <f aca="false">D125/$D$168</f>
        <v>0.0160682413668419</v>
      </c>
      <c r="G125" s="77" t="n">
        <f aca="false">(E125*$Y$9+F125*($Y$10+$Y$11))*$R125</f>
        <v>48327.0746637247</v>
      </c>
      <c r="H125" s="77"/>
      <c r="J125" s="77" t="n">
        <v>22960</v>
      </c>
      <c r="K125" s="23"/>
      <c r="L125" s="78" t="n">
        <f aca="false">Feed!D124*1000</f>
        <v>17770</v>
      </c>
      <c r="M125" s="78" t="n">
        <f aca="false">(('Meat Production'!C125*$Y$21)+('Meat Production'!D125*$Y$22))/1000</f>
        <v>9925.226383</v>
      </c>
      <c r="N125" s="78" t="n">
        <f aca="false">('Meat Production'!E125/1000)*$Y$23</f>
        <v>9462.99626</v>
      </c>
      <c r="O125" s="78" t="n">
        <f aca="false">MAX(0,L125-M125-N125)</f>
        <v>0</v>
      </c>
      <c r="P125" s="78" t="n">
        <f aca="false">MAX(0,(MIN((N125-L125+M125),N125)/$Y$23))</f>
        <v>164.424858126213</v>
      </c>
      <c r="Q125" s="78" t="n">
        <f aca="false">MAX((P125*$Y$17)+((J125-(O125*$Y$20))*$Y$16),0)</f>
        <v>48327.0746637247</v>
      </c>
      <c r="R125" s="79" t="n">
        <f aca="false">Q125/(E125*$Y$9+F125*($Y$10+$Y$11))</f>
        <v>1.28471547072184</v>
      </c>
      <c r="S125" s="16"/>
      <c r="T125" s="16"/>
      <c r="U125" s="15"/>
      <c r="V125" s="5"/>
      <c r="W125" s="5"/>
      <c r="X125" s="5"/>
      <c r="Y125" s="74"/>
      <c r="Z125" s="74"/>
      <c r="AA125" s="74"/>
      <c r="AB125" s="23"/>
      <c r="AC125" s="23"/>
      <c r="AD125" s="23"/>
      <c r="AE125" s="23"/>
      <c r="AF125" s="23"/>
      <c r="AG125" s="23"/>
      <c r="AH125" s="23"/>
      <c r="AI125" s="23"/>
      <c r="AK125" s="5"/>
      <c r="AL125" s="55"/>
    </row>
    <row r="126" customFormat="false" ht="15.75" hidden="false" customHeight="false" outlineLevel="0" collapsed="false">
      <c r="A126" s="12" t="s">
        <v>281</v>
      </c>
      <c r="B126" s="13" t="s">
        <v>282</v>
      </c>
      <c r="C126" s="77" t="n">
        <v>31838</v>
      </c>
      <c r="D126" s="77" t="n">
        <v>2000</v>
      </c>
      <c r="E126" s="23" t="n">
        <f aca="false">C126/$C$168</f>
        <v>0.0101245647737778</v>
      </c>
      <c r="F126" s="23" t="n">
        <f aca="false">D126/$D$168</f>
        <v>0.00139124995600172</v>
      </c>
      <c r="G126" s="77" t="n">
        <f aca="false">(E126*$Y$9+F126*($Y$10+$Y$11))*$R126</f>
        <v>11261.0297167276</v>
      </c>
      <c r="H126" s="77"/>
      <c r="J126" s="77" t="n">
        <v>1900</v>
      </c>
      <c r="K126" s="23"/>
      <c r="L126" s="78" t="n">
        <f aca="false">Feed!D125*1000</f>
        <v>610</v>
      </c>
      <c r="M126" s="78" t="n">
        <f aca="false">(('Meat Production'!C126*$Y$21)+('Meat Production'!D126*$Y$22))/1000</f>
        <v>94.3800605</v>
      </c>
      <c r="N126" s="78" t="n">
        <f aca="false">('Meat Production'!E126/1000)*$Y$23</f>
        <v>1421.301158</v>
      </c>
      <c r="O126" s="78" t="n">
        <f aca="false">MAX(0,L126-M126-N126)</f>
        <v>0</v>
      </c>
      <c r="P126" s="78" t="n">
        <f aca="false">MAX(0,(MIN((N126-L126+M126),N126)/$Y$23))</f>
        <v>92.0247325073665</v>
      </c>
      <c r="Q126" s="78" t="n">
        <f aca="false">MAX((P126*$Y$17)+((J126-(O126*$Y$20))*$Y$16),0)</f>
        <v>11261.0297167276</v>
      </c>
      <c r="R126" s="79" t="n">
        <f aca="false">Q126/(E126*$Y$9+F126*($Y$10+$Y$11))</f>
        <v>0.391445424736182</v>
      </c>
      <c r="S126" s="16"/>
      <c r="T126" s="16"/>
      <c r="U126" s="15"/>
      <c r="V126" s="5"/>
      <c r="W126" s="5"/>
      <c r="X126" s="5"/>
      <c r="Y126" s="74"/>
      <c r="Z126" s="55"/>
      <c r="AA126" s="55"/>
      <c r="AB126" s="23"/>
      <c r="AC126" s="23"/>
      <c r="AD126" s="23"/>
      <c r="AE126" s="23"/>
      <c r="AF126" s="23"/>
      <c r="AG126" s="23"/>
      <c r="AH126" s="23"/>
      <c r="AI126" s="23"/>
      <c r="AK126" s="5"/>
      <c r="AL126" s="74"/>
    </row>
    <row r="127" customFormat="false" ht="15.75" hidden="false" customHeight="false" outlineLevel="0" collapsed="false">
      <c r="A127" s="12" t="s">
        <v>283</v>
      </c>
      <c r="B127" s="13" t="s">
        <v>284</v>
      </c>
      <c r="C127" s="77" t="n">
        <v>5315</v>
      </c>
      <c r="D127" s="77" t="n">
        <v>9100</v>
      </c>
      <c r="E127" s="23" t="n">
        <f aca="false">C127/$C$168</f>
        <v>0.00169018348428384</v>
      </c>
      <c r="F127" s="23" t="n">
        <f aca="false">D127/$D$168</f>
        <v>0.00633018729980783</v>
      </c>
      <c r="G127" s="77" t="n">
        <f aca="false">(E127*$Y$9+F127*($Y$10+$Y$11))*$R127</f>
        <v>17663.6603648045</v>
      </c>
      <c r="H127" s="77"/>
      <c r="J127" s="77" t="n">
        <v>1725</v>
      </c>
      <c r="K127" s="23"/>
      <c r="L127" s="78" t="n">
        <f aca="false">Feed!D126*1000</f>
        <v>400</v>
      </c>
      <c r="M127" s="78" t="n">
        <f aca="false">(('Meat Production'!C127*$Y$21)+('Meat Production'!D127*$Y$22))/1000</f>
        <v>964.5854535</v>
      </c>
      <c r="N127" s="78" t="n">
        <f aca="false">('Meat Production'!E127/1000)*$Y$23</f>
        <v>1612.94888</v>
      </c>
      <c r="O127" s="78" t="n">
        <f aca="false">MAX(0,L127-M127-N127)</f>
        <v>0</v>
      </c>
      <c r="P127" s="78" t="n">
        <f aca="false">MAX(0,(MIN((N127-L127+M127),N127)/$Y$23))</f>
        <v>163.889000012488</v>
      </c>
      <c r="Q127" s="78" t="n">
        <f aca="false">MAX((P127*$Y$17)+((J127-(O127*$Y$20))*$Y$16),0)</f>
        <v>17663.6603648045</v>
      </c>
      <c r="R127" s="79" t="n">
        <f aca="false">Q127/(E127*$Y$9+F127*($Y$10+$Y$11))</f>
        <v>1.22244958888087</v>
      </c>
      <c r="S127" s="16"/>
      <c r="T127" s="16"/>
      <c r="U127" s="15"/>
      <c r="V127" s="5"/>
      <c r="W127" s="5"/>
      <c r="X127" s="5"/>
      <c r="Y127" s="74"/>
      <c r="Z127" s="74"/>
      <c r="AA127" s="74"/>
      <c r="AB127" s="23"/>
      <c r="AC127" s="23"/>
      <c r="AD127" s="23"/>
      <c r="AE127" s="23"/>
      <c r="AF127" s="23"/>
      <c r="AG127" s="23"/>
      <c r="AH127" s="23"/>
      <c r="AI127" s="23"/>
      <c r="AK127" s="5"/>
      <c r="AL127" s="55"/>
    </row>
    <row r="128" customFormat="false" ht="15.75" hidden="false" customHeight="false" outlineLevel="0" collapsed="false">
      <c r="A128" s="12" t="s">
        <v>285</v>
      </c>
      <c r="B128" s="13" t="s">
        <v>286</v>
      </c>
      <c r="C128" s="77" t="n">
        <v>8455</v>
      </c>
      <c r="D128" s="77" t="n">
        <v>33777</v>
      </c>
      <c r="E128" s="23" t="n">
        <f aca="false">C128/$C$168</f>
        <v>0.00268871145053995</v>
      </c>
      <c r="F128" s="23" t="n">
        <f aca="false">D128/$D$168</f>
        <v>0.0234961248819351</v>
      </c>
      <c r="G128" s="77" t="n">
        <f aca="false">(E128*$Y$9+F128*($Y$10+$Y$11))*$R128</f>
        <v>8638.27709903333</v>
      </c>
      <c r="H128" s="77"/>
      <c r="J128" s="77" t="n">
        <v>9663</v>
      </c>
      <c r="K128" s="23"/>
      <c r="L128" s="78" t="n">
        <f aca="false">Feed!D127*1000</f>
        <v>18280</v>
      </c>
      <c r="M128" s="78" t="n">
        <f aca="false">(('Meat Production'!C128*$Y$21)+('Meat Production'!D128*$Y$22))/1000</f>
        <v>9636.197973</v>
      </c>
      <c r="N128" s="78" t="n">
        <f aca="false">('Meat Production'!E128/1000)*$Y$23</f>
        <v>3399.328467</v>
      </c>
      <c r="O128" s="78" t="n">
        <f aca="false">MAX(0,L128-M128-N128)</f>
        <v>5244.47356</v>
      </c>
      <c r="P128" s="78" t="n">
        <f aca="false">MAX(0,(MIN((N128-L128+M128),N128)/$Y$23))</f>
        <v>0</v>
      </c>
      <c r="Q128" s="78" t="n">
        <f aca="false">MAX((P128*$Y$17)+((J128-(O128*$Y$20))*$Y$16),0)</f>
        <v>8638.27709903333</v>
      </c>
      <c r="R128" s="79" t="n">
        <f aca="false">Q128/(E128*$Y$9+F128*($Y$10+$Y$11))</f>
        <v>0.195321024819162</v>
      </c>
      <c r="S128" s="16"/>
      <c r="T128" s="16"/>
      <c r="U128" s="15"/>
      <c r="V128" s="5"/>
      <c r="W128" s="5"/>
      <c r="X128" s="5"/>
      <c r="Y128" s="74"/>
      <c r="Z128" s="74"/>
      <c r="AA128" s="74"/>
      <c r="AB128" s="23"/>
      <c r="AC128" s="23"/>
      <c r="AD128" s="23"/>
      <c r="AE128" s="23"/>
      <c r="AF128" s="23"/>
      <c r="AG128" s="23"/>
      <c r="AH128" s="23"/>
      <c r="AI128" s="23"/>
      <c r="AK128" s="5"/>
      <c r="AL128" s="74"/>
    </row>
    <row r="129" customFormat="false" ht="15.75" hidden="false" customHeight="false" outlineLevel="0" collapsed="false">
      <c r="A129" s="12" t="s">
        <v>287</v>
      </c>
      <c r="B129" s="13" t="s">
        <v>288</v>
      </c>
      <c r="C129" s="77" t="n">
        <v>300</v>
      </c>
      <c r="D129" s="77" t="n">
        <v>90</v>
      </c>
      <c r="E129" s="23" t="n">
        <f aca="false">C129/$C$168</f>
        <v>9.54007611072721E-005</v>
      </c>
      <c r="F129" s="23" t="n">
        <f aca="false">D129/$D$168</f>
        <v>6.26062480200774E-005</v>
      </c>
      <c r="G129" s="77" t="n">
        <f aca="false">(E129*$Y$9+F129*($Y$10+$Y$11))*$R129</f>
        <v>0</v>
      </c>
      <c r="H129" s="77"/>
      <c r="J129" s="77" t="n">
        <v>163</v>
      </c>
      <c r="K129" s="23"/>
      <c r="L129" s="78" t="n">
        <f aca="false">Feed!D128*1000</f>
        <v>1510</v>
      </c>
      <c r="M129" s="78" t="n">
        <f aca="false">(('Meat Production'!C129*$Y$21)+('Meat Production'!D129*$Y$22))/1000</f>
        <v>237.4311503</v>
      </c>
      <c r="N129" s="78" t="n">
        <f aca="false">('Meat Production'!E129/1000)*$Y$23</f>
        <v>177.997263</v>
      </c>
      <c r="O129" s="78" t="n">
        <f aca="false">MAX(0,L129-M129-N129)</f>
        <v>1094.5715867</v>
      </c>
      <c r="P129" s="78" t="n">
        <f aca="false">MAX(0,(MIN((N129-L129+M129),N129)/$Y$23))</f>
        <v>0</v>
      </c>
      <c r="Q129" s="78" t="n">
        <f aca="false">MAX((P129*$Y$17)+((J129-(O129*$Y$20))*$Y$16),0)</f>
        <v>0</v>
      </c>
      <c r="R129" s="79" t="n">
        <f aca="false">Q129/(E129*$Y$9+F129*($Y$10+$Y$11))</f>
        <v>0</v>
      </c>
      <c r="S129" s="16"/>
      <c r="T129" s="16"/>
      <c r="U129" s="15"/>
      <c r="V129" s="5"/>
      <c r="W129" s="5"/>
      <c r="X129" s="5"/>
      <c r="Y129" s="74"/>
      <c r="Z129" s="55"/>
      <c r="AA129" s="55"/>
      <c r="AB129" s="23"/>
      <c r="AC129" s="23"/>
      <c r="AD129" s="23"/>
      <c r="AE129" s="23"/>
      <c r="AF129" s="23"/>
      <c r="AG129" s="23"/>
      <c r="AH129" s="23"/>
      <c r="AI129" s="23"/>
      <c r="AK129" s="5"/>
      <c r="AL129" s="74"/>
    </row>
    <row r="130" customFormat="false" ht="15.75" hidden="false" customHeight="false" outlineLevel="0" collapsed="false">
      <c r="A130" s="12" t="s">
        <v>289</v>
      </c>
      <c r="B130" s="13" t="s">
        <v>290</v>
      </c>
      <c r="C130" s="77" t="n">
        <v>250969</v>
      </c>
      <c r="D130" s="77" t="n">
        <v>160437</v>
      </c>
      <c r="E130" s="23" t="n">
        <f aca="false">C130/$C$168</f>
        <v>0.0798087787144366</v>
      </c>
      <c r="F130" s="23" t="n">
        <f aca="false">D130/$D$168</f>
        <v>0.111603984595524</v>
      </c>
      <c r="G130" s="77" t="n">
        <f aca="false">(E130*$Y$9+F130*($Y$10+$Y$11))*$R130</f>
        <v>962858.51193708</v>
      </c>
      <c r="H130" s="77"/>
      <c r="J130" s="77" t="n">
        <v>99109</v>
      </c>
      <c r="K130" s="23"/>
      <c r="L130" s="78" t="n">
        <f aca="false">Feed!D129*1000</f>
        <v>192190</v>
      </c>
      <c r="M130" s="78" t="n">
        <f aca="false">(('Meat Production'!C130*$Y$21)+('Meat Production'!D130*$Y$22))/1000</f>
        <v>157718.5753</v>
      </c>
      <c r="N130" s="78" t="n">
        <f aca="false">('Meat Production'!E130/1000)*$Y$23</f>
        <v>121616.3593</v>
      </c>
      <c r="O130" s="78" t="n">
        <f aca="false">MAX(0,L130-M130-N130)</f>
        <v>0</v>
      </c>
      <c r="P130" s="78" t="n">
        <f aca="false">MAX(0,(MIN((N130-L130+M130),N130)/$Y$23))</f>
        <v>8854.6490002508</v>
      </c>
      <c r="Q130" s="78" t="n">
        <f aca="false">MAX((P130*$Y$17)+((J130-(O130*$Y$20))*$Y$16),0)</f>
        <v>962858.51193708</v>
      </c>
      <c r="R130" s="79" t="n">
        <f aca="false">Q130/(E130*$Y$9+F130*($Y$10+$Y$11))</f>
        <v>2.4946088955994</v>
      </c>
      <c r="S130" s="16"/>
      <c r="T130" s="16"/>
      <c r="U130" s="15"/>
      <c r="V130" s="5"/>
      <c r="W130" s="5"/>
      <c r="X130" s="5"/>
      <c r="Y130" s="74"/>
      <c r="Z130" s="55"/>
      <c r="AA130" s="55"/>
      <c r="AB130" s="23"/>
      <c r="AC130" s="23"/>
      <c r="AD130" s="23"/>
      <c r="AE130" s="23"/>
      <c r="AF130" s="23"/>
      <c r="AG130" s="23"/>
      <c r="AH130" s="23"/>
      <c r="AI130" s="23"/>
      <c r="AK130" s="5"/>
      <c r="AL130" s="55"/>
    </row>
    <row r="131" customFormat="false" ht="15.75" hidden="false" customHeight="false" outlineLevel="0" collapsed="false">
      <c r="A131" s="12" t="s">
        <v>291</v>
      </c>
      <c r="B131" s="13" t="s">
        <v>292</v>
      </c>
      <c r="C131" s="77" t="n">
        <v>12540</v>
      </c>
      <c r="D131" s="77" t="n">
        <v>2047</v>
      </c>
      <c r="E131" s="23" t="n">
        <f aca="false">C131/$C$168</f>
        <v>0.00398775181428397</v>
      </c>
      <c r="F131" s="23" t="n">
        <f aca="false">D131/$D$168</f>
        <v>0.00142394432996776</v>
      </c>
      <c r="G131" s="77" t="n">
        <f aca="false">(E131*$Y$9+F131*($Y$10+$Y$11))*$R131</f>
        <v>41048.6548372092</v>
      </c>
      <c r="H131" s="77"/>
      <c r="J131" s="77" t="n">
        <v>2168</v>
      </c>
      <c r="K131" s="23"/>
      <c r="L131" s="78" t="n">
        <f aca="false">Feed!D130*1000</f>
        <v>1150</v>
      </c>
      <c r="M131" s="78" t="n">
        <f aca="false">(('Meat Production'!C131*$Y$21)+('Meat Production'!D131*$Y$22))/1000</f>
        <v>192.6769895</v>
      </c>
      <c r="N131" s="78" t="n">
        <f aca="false">('Meat Production'!E131/1000)*$Y$23</f>
        <v>4987.692742</v>
      </c>
      <c r="O131" s="78" t="n">
        <f aca="false">MAX(0,L131-M131-N131)</f>
        <v>0</v>
      </c>
      <c r="P131" s="78" t="n">
        <f aca="false">MAX(0,(MIN((N131-L131+M131),N131)/$Y$23))</f>
        <v>409.519032603274</v>
      </c>
      <c r="Q131" s="78" t="n">
        <f aca="false">MAX((P131*$Y$17)+((J131-(O131*$Y$20))*$Y$16),0)</f>
        <v>41048.6548372092</v>
      </c>
      <c r="R131" s="79" t="n">
        <f aca="false">Q131/(E131*$Y$9+F131*($Y$10+$Y$11))</f>
        <v>3.22797338015527</v>
      </c>
      <c r="S131" s="16"/>
      <c r="T131" s="16"/>
      <c r="U131" s="15"/>
      <c r="V131" s="5"/>
      <c r="W131" s="5"/>
      <c r="X131" s="5"/>
      <c r="Y131" s="74"/>
      <c r="Z131" s="74"/>
      <c r="AA131" s="74"/>
      <c r="AB131" s="23"/>
      <c r="AC131" s="23"/>
      <c r="AD131" s="23"/>
      <c r="AE131" s="23"/>
      <c r="AF131" s="23"/>
      <c r="AG131" s="23"/>
      <c r="AH131" s="23"/>
      <c r="AI131" s="23"/>
      <c r="AK131" s="5"/>
      <c r="AL131" s="55"/>
    </row>
    <row r="132" customFormat="false" ht="15.75" hidden="false" customHeight="false" outlineLevel="0" collapsed="false">
      <c r="A132" s="12" t="s">
        <v>293</v>
      </c>
      <c r="B132" s="13" t="s">
        <v>294</v>
      </c>
      <c r="C132" s="77" t="n">
        <v>21118</v>
      </c>
      <c r="D132" s="77" t="n">
        <v>4437</v>
      </c>
      <c r="E132" s="23" t="n">
        <f aca="false">C132/$C$168</f>
        <v>0.00671557757687791</v>
      </c>
      <c r="F132" s="23" t="n">
        <f aca="false">D132/$D$168</f>
        <v>0.00308648802738982</v>
      </c>
      <c r="G132" s="77" t="n">
        <f aca="false">(E132*$Y$9+F132*($Y$10+$Y$11))*$R132</f>
        <v>67283.6905948518</v>
      </c>
      <c r="H132" s="77"/>
      <c r="J132" s="77" t="n">
        <v>10662</v>
      </c>
      <c r="K132" s="23"/>
      <c r="L132" s="78" t="n">
        <f aca="false">Feed!D131*1000</f>
        <v>4280</v>
      </c>
      <c r="M132" s="78" t="n">
        <f aca="false">(('Meat Production'!C132*$Y$21)+('Meat Production'!D132*$Y$22))/1000</f>
        <v>331.6528568</v>
      </c>
      <c r="N132" s="78" t="n">
        <f aca="false">('Meat Production'!E132/1000)*$Y$23</f>
        <v>9465.486214</v>
      </c>
      <c r="O132" s="78" t="n">
        <f aca="false">MAX(0,L132-M132-N132)</f>
        <v>0</v>
      </c>
      <c r="P132" s="78" t="n">
        <f aca="false">MAX(0,(MIN((N132-L132+M132),N132)/$Y$23))</f>
        <v>560.587143495359</v>
      </c>
      <c r="Q132" s="78" t="n">
        <f aca="false">MAX((P132*$Y$17)+((J132-(O132*$Y$20))*$Y$16),0)</f>
        <v>67283.6905948518</v>
      </c>
      <c r="R132" s="79" t="n">
        <f aca="false">Q132/(E132*$Y$9+F132*($Y$10+$Y$11))</f>
        <v>2.98978834134539</v>
      </c>
      <c r="S132" s="16"/>
      <c r="T132" s="16"/>
      <c r="U132" s="15"/>
      <c r="V132" s="5"/>
      <c r="W132" s="5"/>
      <c r="X132" s="5"/>
      <c r="Y132" s="74"/>
      <c r="Z132" s="55"/>
      <c r="AA132" s="55"/>
      <c r="AB132" s="23"/>
      <c r="AC132" s="23"/>
      <c r="AD132" s="23"/>
      <c r="AE132" s="23"/>
      <c r="AF132" s="23"/>
      <c r="AG132" s="23"/>
      <c r="AH132" s="23"/>
      <c r="AI132" s="23"/>
      <c r="AK132" s="5"/>
      <c r="AL132" s="55"/>
    </row>
    <row r="133" customFormat="false" ht="15.75" hidden="false" customHeight="false" outlineLevel="0" collapsed="false">
      <c r="A133" s="12" t="s">
        <v>295</v>
      </c>
      <c r="B133" s="13" t="s">
        <v>296</v>
      </c>
      <c r="C133" s="77" t="n">
        <v>18200</v>
      </c>
      <c r="D133" s="77" t="n">
        <v>3300</v>
      </c>
      <c r="E133" s="23" t="n">
        <f aca="false">C133/$C$168</f>
        <v>0.00578764617384118</v>
      </c>
      <c r="F133" s="23" t="n">
        <f aca="false">D133/$D$168</f>
        <v>0.00229556242740284</v>
      </c>
      <c r="G133" s="77" t="n">
        <f aca="false">(E133*$Y$9+F133*($Y$10+$Y$11))*$R133</f>
        <v>40813.998385974</v>
      </c>
      <c r="H133" s="77"/>
      <c r="J133" s="77" t="n">
        <v>2066</v>
      </c>
      <c r="K133" s="23"/>
      <c r="L133" s="78" t="n">
        <f aca="false">Feed!D132*1000</f>
        <v>1670</v>
      </c>
      <c r="M133" s="78" t="n">
        <f aca="false">(('Meat Production'!C133*$Y$21)+('Meat Production'!D133*$Y$22))/1000</f>
        <v>2505.909175</v>
      </c>
      <c r="N133" s="78" t="n">
        <f aca="false">('Meat Production'!E133/1000)*$Y$23</f>
        <v>4021.059148</v>
      </c>
      <c r="O133" s="78" t="n">
        <f aca="false">MAX(0,L133-M133-N133)</f>
        <v>0</v>
      </c>
      <c r="P133" s="78" t="n">
        <f aca="false">MAX(0,(MIN((N133-L133+M133),N133)/$Y$23))</f>
        <v>408.573000005298</v>
      </c>
      <c r="Q133" s="78" t="n">
        <f aca="false">MAX((P133*$Y$17)+((J133-(O133*$Y$20))*$Y$16),0)</f>
        <v>40813.998385974</v>
      </c>
      <c r="R133" s="79" t="n">
        <f aca="false">Q133/(E133*$Y$9+F133*($Y$10+$Y$11))</f>
        <v>2.16883889907278</v>
      </c>
      <c r="S133" s="16"/>
      <c r="T133" s="16"/>
      <c r="U133" s="15"/>
      <c r="V133" s="5"/>
      <c r="W133" s="5"/>
      <c r="X133" s="5"/>
      <c r="Y133" s="74"/>
      <c r="Z133" s="55"/>
      <c r="AA133" s="55"/>
      <c r="AB133" s="23"/>
      <c r="AC133" s="23"/>
      <c r="AD133" s="23"/>
      <c r="AE133" s="23"/>
      <c r="AF133" s="23"/>
      <c r="AG133" s="23"/>
      <c r="AH133" s="23"/>
      <c r="AI133" s="23"/>
      <c r="AK133" s="5"/>
      <c r="AL133" s="74"/>
    </row>
    <row r="134" customFormat="false" ht="15.75" hidden="false" customHeight="false" outlineLevel="0" collapsed="false">
      <c r="A134" s="12" t="s">
        <v>297</v>
      </c>
      <c r="B134" s="13" t="s">
        <v>298</v>
      </c>
      <c r="C134" s="77" t="n">
        <v>642</v>
      </c>
      <c r="D134" s="77" t="n">
        <v>11746</v>
      </c>
      <c r="E134" s="23" t="n">
        <f aca="false">C134/$C$168</f>
        <v>0.000204157628769562</v>
      </c>
      <c r="F134" s="23" t="n">
        <f aca="false">D134/$D$168</f>
        <v>0.0081708109915981</v>
      </c>
      <c r="G134" s="77" t="n">
        <f aca="false">(E134*$Y$9+F134*($Y$10+$Y$11))*$R134</f>
        <v>17863.9961044394</v>
      </c>
      <c r="H134" s="77"/>
      <c r="J134" s="77" t="n">
        <v>1013</v>
      </c>
      <c r="K134" s="23"/>
      <c r="L134" s="78" t="n">
        <f aca="false">Feed!D133*1000</f>
        <v>24560</v>
      </c>
      <c r="M134" s="78" t="n">
        <f aca="false">(('Meat Production'!C134*$Y$21)+('Meat Production'!D134*$Y$22))/1000</f>
        <v>22626.35712</v>
      </c>
      <c r="N134" s="78" t="n">
        <f aca="false">('Meat Production'!E134/1000)*$Y$23</f>
        <v>3676.973097</v>
      </c>
      <c r="O134" s="78" t="n">
        <f aca="false">MAX(0,L134-M134-N134)</f>
        <v>0</v>
      </c>
      <c r="P134" s="78" t="n">
        <f aca="false">MAX(0,(MIN((N134-L134+M134),N134)/$Y$23))</f>
        <v>177.136826528367</v>
      </c>
      <c r="Q134" s="78" t="n">
        <f aca="false">MAX((P134*$Y$17)+((J134-(O134*$Y$20))*$Y$16),0)</f>
        <v>17863.9961044394</v>
      </c>
      <c r="R134" s="79" t="n">
        <f aca="false">Q134/(E134*$Y$9+F134*($Y$10+$Y$11))</f>
        <v>1.32700085689641</v>
      </c>
      <c r="S134" s="16"/>
      <c r="T134" s="16"/>
      <c r="U134" s="15"/>
      <c r="V134" s="5"/>
      <c r="W134" s="5"/>
      <c r="X134" s="5"/>
      <c r="Y134" s="74"/>
      <c r="Z134" s="74"/>
      <c r="AA134" s="74"/>
      <c r="AB134" s="23"/>
      <c r="AC134" s="23"/>
      <c r="AD134" s="23"/>
      <c r="AE134" s="23"/>
      <c r="AF134" s="23"/>
      <c r="AG134" s="23"/>
      <c r="AH134" s="23"/>
      <c r="AI134" s="23"/>
      <c r="AK134" s="5"/>
      <c r="AL134" s="55"/>
    </row>
    <row r="135" customFormat="false" ht="15.75" hidden="false" customHeight="false" outlineLevel="0" collapsed="false">
      <c r="A135" s="12" t="s">
        <v>299</v>
      </c>
      <c r="B135" s="13" t="s">
        <v>300</v>
      </c>
      <c r="C135" s="77" t="n">
        <v>22018</v>
      </c>
      <c r="D135" s="77" t="n">
        <v>1452</v>
      </c>
      <c r="E135" s="23" t="n">
        <f aca="false">C135/$C$168</f>
        <v>0.00700177986019972</v>
      </c>
      <c r="F135" s="23" t="n">
        <f aca="false">D135/$D$168</f>
        <v>0.00101004746805725</v>
      </c>
      <c r="G135" s="77" t="n">
        <f aca="false">(E135*$Y$9+F135*($Y$10+$Y$11))*$R135</f>
        <v>8882.96834815038</v>
      </c>
      <c r="H135" s="77"/>
      <c r="J135" s="77" t="n">
        <v>370</v>
      </c>
      <c r="K135" s="23"/>
      <c r="L135" s="78" t="n">
        <f aca="false">Feed!D134*1000</f>
        <v>580</v>
      </c>
      <c r="M135" s="78" t="n">
        <f aca="false">(('Meat Production'!C135*$Y$21)+('Meat Production'!D135*$Y$22))/1000</f>
        <v>902.9494209</v>
      </c>
      <c r="N135" s="78" t="n">
        <f aca="false">('Meat Production'!E135/1000)*$Y$23</f>
        <v>887.3684189</v>
      </c>
      <c r="O135" s="78" t="n">
        <f aca="false">MAX(0,L135-M135-N135)</f>
        <v>0</v>
      </c>
      <c r="P135" s="78" t="n">
        <f aca="false">MAX(0,(MIN((N135-L135+M135),N135)/$Y$23))</f>
        <v>90.1639999999153</v>
      </c>
      <c r="Q135" s="78" t="n">
        <f aca="false">MAX((P135*$Y$17)+((J135-(O135*$Y$20))*$Y$16),0)</f>
        <v>8882.96834815038</v>
      </c>
      <c r="R135" s="79" t="n">
        <f aca="false">Q135/(E135*$Y$9+F135*($Y$10+$Y$11))</f>
        <v>0.444803046335589</v>
      </c>
      <c r="S135" s="16"/>
      <c r="T135" s="16"/>
      <c r="U135" s="15"/>
      <c r="V135" s="5"/>
      <c r="W135" s="5"/>
      <c r="X135" s="5"/>
      <c r="Y135" s="74"/>
      <c r="Z135" s="74"/>
      <c r="AA135" s="74"/>
      <c r="AB135" s="23"/>
      <c r="AC135" s="23"/>
      <c r="AD135" s="23"/>
      <c r="AE135" s="23"/>
      <c r="AF135" s="23"/>
      <c r="AG135" s="23"/>
      <c r="AH135" s="23"/>
      <c r="AI135" s="23"/>
      <c r="AK135" s="5"/>
      <c r="AL135" s="55"/>
    </row>
    <row r="136" customFormat="false" ht="15.75" hidden="false" customHeight="false" outlineLevel="0" collapsed="false">
      <c r="A136" s="12" t="s">
        <v>301</v>
      </c>
      <c r="B136" s="13" t="s">
        <v>302</v>
      </c>
      <c r="C136" s="77" t="n">
        <v>20000</v>
      </c>
      <c r="D136" s="77" t="n">
        <v>3836</v>
      </c>
      <c r="E136" s="23" t="n">
        <f aca="false">C136/$C$168</f>
        <v>0.00636005074048481</v>
      </c>
      <c r="F136" s="23" t="n">
        <f aca="false">D136/$D$168</f>
        <v>0.0026684174156113</v>
      </c>
      <c r="G136" s="77" t="n">
        <f aca="false">(E136*$Y$9+F136*($Y$10+$Y$11))*$R136</f>
        <v>13069.9484751969</v>
      </c>
      <c r="H136" s="77"/>
      <c r="J136" s="77" t="n">
        <v>386</v>
      </c>
      <c r="K136" s="23"/>
      <c r="L136" s="78" t="n">
        <f aca="false">Feed!D135*1000</f>
        <v>1010</v>
      </c>
      <c r="M136" s="78" t="n">
        <f aca="false">(('Meat Production'!C136*$Y$21)+('Meat Production'!D136*$Y$22))/1000</f>
        <v>381.4952741</v>
      </c>
      <c r="N136" s="78" t="n">
        <f aca="false">('Meat Production'!E136/1000)*$Y$23</f>
        <v>1958.402929</v>
      </c>
      <c r="O136" s="78" t="n">
        <f aca="false">MAX(0,L136-M136-N136)</f>
        <v>0</v>
      </c>
      <c r="P136" s="78" t="n">
        <f aca="false">MAX(0,(MIN((N136-L136+M136),N136)/$Y$23))</f>
        <v>135.128700808214</v>
      </c>
      <c r="Q136" s="78" t="n">
        <f aca="false">MAX((P136*$Y$17)+((J136-(O136*$Y$20))*$Y$16),0)</f>
        <v>13069.9484751969</v>
      </c>
      <c r="R136" s="79" t="n">
        <f aca="false">Q136/(E136*$Y$9+F136*($Y$10+$Y$11))</f>
        <v>0.62505105358301</v>
      </c>
      <c r="S136" s="16"/>
      <c r="T136" s="16"/>
      <c r="U136" s="15"/>
      <c r="V136" s="5"/>
      <c r="W136" s="5"/>
      <c r="X136" s="5"/>
      <c r="Y136" s="74"/>
      <c r="Z136" s="55"/>
      <c r="AA136" s="55"/>
      <c r="AB136" s="23"/>
      <c r="AC136" s="23"/>
      <c r="AD136" s="23"/>
      <c r="AE136" s="23"/>
      <c r="AF136" s="23"/>
      <c r="AG136" s="23"/>
      <c r="AH136" s="23"/>
      <c r="AI136" s="23"/>
      <c r="AK136" s="5"/>
      <c r="AL136" s="74"/>
    </row>
    <row r="137" customFormat="false" ht="15.75" hidden="false" customHeight="false" outlineLevel="0" collapsed="false">
      <c r="A137" s="12" t="s">
        <v>303</v>
      </c>
      <c r="B137" s="13" t="s">
        <v>304</v>
      </c>
      <c r="C137" s="77" t="n">
        <v>12100</v>
      </c>
      <c r="D137" s="77" t="n">
        <v>4100</v>
      </c>
      <c r="E137" s="23" t="n">
        <f aca="false">C137/$C$168</f>
        <v>0.00384783069799331</v>
      </c>
      <c r="F137" s="23" t="n">
        <f aca="false">D137/$D$168</f>
        <v>0.00285206240980353</v>
      </c>
      <c r="G137" s="77" t="n">
        <f aca="false">(E137*$Y$9+F137*($Y$10+$Y$11))*$R137</f>
        <v>5499.99235211135</v>
      </c>
      <c r="H137" s="77"/>
      <c r="J137" s="77" t="n">
        <v>427</v>
      </c>
      <c r="K137" s="23"/>
      <c r="L137" s="78" t="n">
        <f aca="false">Feed!D136*1000</f>
        <v>220</v>
      </c>
      <c r="M137" s="78" t="n">
        <f aca="false">(('Meat Production'!C137*$Y$21)+('Meat Production'!D137*$Y$22))/1000</f>
        <v>361.2167413</v>
      </c>
      <c r="N137" s="78" t="n">
        <f aca="false">('Meat Production'!E137/1000)*$Y$23</f>
        <v>519.1012738</v>
      </c>
      <c r="O137" s="78" t="n">
        <f aca="false">MAX(0,L137-M137-N137)</f>
        <v>0</v>
      </c>
      <c r="P137" s="78" t="n">
        <f aca="false">MAX(0,(MIN((N137-L137+M137),N137)/$Y$23))</f>
        <v>52.7449999954683</v>
      </c>
      <c r="Q137" s="78" t="n">
        <f aca="false">MAX((P137*$Y$17)+((J137-(O137*$Y$20))*$Y$16),0)</f>
        <v>5499.99235211135</v>
      </c>
      <c r="R137" s="79" t="n">
        <f aca="false">Q137/(E137*$Y$9+F137*($Y$10+$Y$11))</f>
        <v>0.376488220347912</v>
      </c>
      <c r="S137" s="16"/>
      <c r="T137" s="16"/>
      <c r="U137" s="15"/>
      <c r="V137" s="5"/>
      <c r="W137" s="5"/>
      <c r="X137" s="5"/>
      <c r="Y137" s="74"/>
      <c r="Z137" s="55"/>
      <c r="AA137" s="55"/>
      <c r="AB137" s="23"/>
      <c r="AC137" s="23"/>
      <c r="AD137" s="23"/>
      <c r="AE137" s="23"/>
      <c r="AF137" s="23"/>
      <c r="AG137" s="23"/>
      <c r="AH137" s="23"/>
      <c r="AI137" s="23"/>
      <c r="AK137" s="5"/>
      <c r="AL137" s="55"/>
    </row>
    <row r="138" customFormat="false" ht="15.75" hidden="false" customHeight="false" outlineLevel="0" collapsed="false">
      <c r="A138" s="12" t="s">
        <v>305</v>
      </c>
      <c r="B138" s="13" t="s">
        <v>306</v>
      </c>
      <c r="C138" s="77" t="n">
        <v>1413.58</v>
      </c>
      <c r="D138" s="77" t="n">
        <v>1392.4</v>
      </c>
      <c r="E138" s="23" t="n">
        <f aca="false">C138/$C$168</f>
        <v>0.000449522026286726</v>
      </c>
      <c r="F138" s="23" t="n">
        <f aca="false">D138/$D$168</f>
        <v>0.000968588219368398</v>
      </c>
      <c r="G138" s="77" t="n">
        <f aca="false">(E138*$Y$9+F138*($Y$10+$Y$11))*$R138</f>
        <v>27291.4729598203</v>
      </c>
      <c r="J138" s="77" t="n">
        <v>3934.4262295082</v>
      </c>
      <c r="K138" s="23"/>
      <c r="L138" s="78" t="n">
        <f aca="false">Feed!D137*1000</f>
        <v>2490</v>
      </c>
      <c r="M138" s="78" t="n">
        <f aca="false">(('Meat Production'!C138*$Y$21)+('Meat Production'!D138*$Y$22))/1000</f>
        <v>3033.000785</v>
      </c>
      <c r="N138" s="78" t="n">
        <f aca="false">('Meat Production'!E138/1000)*$Y$23</f>
        <v>2297.646855</v>
      </c>
      <c r="O138" s="78" t="n">
        <f aca="false">MAX(0,L138-M138-N138)</f>
        <v>0</v>
      </c>
      <c r="P138" s="78" t="n">
        <f aca="false">MAX(0,(MIN((N138-L138+M138),N138)/$Y$23))</f>
        <v>233.459999952254</v>
      </c>
      <c r="Q138" s="78" t="n">
        <f aca="false">MAX((P138*$Y$17)+((J138-(O138*$Y$20))*$Y$16),0)</f>
        <v>27291.4729598204</v>
      </c>
      <c r="R138" s="79" t="n">
        <f aca="false">Q138/(E138*$Y$9+F138*($Y$10+$Y$11))</f>
        <v>10.0637753596761</v>
      </c>
      <c r="S138" s="16"/>
      <c r="T138" s="16"/>
      <c r="U138" s="15"/>
      <c r="V138" s="5"/>
      <c r="W138" s="5"/>
      <c r="X138" s="5"/>
      <c r="Y138" s="74"/>
      <c r="Z138" s="55"/>
      <c r="AA138" s="55"/>
      <c r="AB138" s="23"/>
      <c r="AC138" s="23"/>
      <c r="AD138" s="23"/>
      <c r="AE138" s="23"/>
      <c r="AF138" s="23"/>
      <c r="AG138" s="23"/>
      <c r="AH138" s="23"/>
      <c r="AI138" s="23"/>
      <c r="AK138" s="5"/>
      <c r="AL138" s="55"/>
    </row>
    <row r="139" customFormat="false" ht="15.75" hidden="false" customHeight="false" outlineLevel="0" collapsed="false">
      <c r="A139" s="12" t="s">
        <v>307</v>
      </c>
      <c r="B139" s="13" t="s">
        <v>308</v>
      </c>
      <c r="C139" s="77" t="n">
        <v>571.2559</v>
      </c>
      <c r="D139" s="77" t="n">
        <v>880.9587</v>
      </c>
      <c r="E139" s="23" t="n">
        <f aca="false">C139/$C$168</f>
        <v>0.000181660825490066</v>
      </c>
      <c r="F139" s="23" t="n">
        <f aca="false">D139/$D$168</f>
        <v>0.000612816876307166</v>
      </c>
      <c r="G139" s="77" t="n">
        <f aca="false">(E139*$Y$9+F139*($Y$10+$Y$11))*$R139</f>
        <v>32297.5158082161</v>
      </c>
      <c r="J139" s="77" t="n">
        <v>4590.16393442623</v>
      </c>
      <c r="L139" s="78" t="n">
        <f aca="false">Feed!D138*1000</f>
        <v>4700</v>
      </c>
      <c r="M139" s="78" t="n">
        <f aca="false">(('Meat Production'!C139*$Y$21)+('Meat Production'!D139*$Y$22))/1000</f>
        <v>7404.606199</v>
      </c>
      <c r="N139" s="78" t="n">
        <f aca="false">('Meat Production'!E139/1000)*$Y$23</f>
        <v>2729.206072</v>
      </c>
      <c r="O139" s="78" t="n">
        <f aca="false">MAX(0,L139-M139-N139)</f>
        <v>0</v>
      </c>
      <c r="P139" s="78" t="n">
        <f aca="false">MAX(0,(MIN((N139-L139+M139),N139)/$Y$23))</f>
        <v>277.310000034279</v>
      </c>
      <c r="Q139" s="78" t="n">
        <f aca="false">MAX((P139*$Y$17)+((J139-(O139*$Y$20))*$Y$16),0)</f>
        <v>32297.5158082161</v>
      </c>
      <c r="R139" s="79" t="n">
        <f aca="false">Q139/(E139*$Y$9+F139*($Y$10+$Y$11))</f>
        <v>22.3333815138971</v>
      </c>
      <c r="S139" s="16"/>
      <c r="T139" s="16"/>
      <c r="U139" s="15"/>
    </row>
    <row r="140" customFormat="false" ht="15.75" hidden="false" customHeight="false" outlineLevel="0" collapsed="false">
      <c r="A140" s="12" t="s">
        <v>309</v>
      </c>
      <c r="B140" s="13" t="s">
        <v>310</v>
      </c>
      <c r="C140" s="77" t="n">
        <v>1532</v>
      </c>
      <c r="D140" s="77" t="n">
        <v>3629</v>
      </c>
      <c r="E140" s="23" t="n">
        <f aca="false">C140/$C$168</f>
        <v>0.000487179886721136</v>
      </c>
      <c r="F140" s="23" t="n">
        <f aca="false">D140/$D$168</f>
        <v>0.00252442304516512</v>
      </c>
      <c r="G140" s="77" t="n">
        <f aca="false">(E140*$Y$9+F140*($Y$10+$Y$11))*$R140</f>
        <v>1882.15239012724</v>
      </c>
      <c r="H140" s="23"/>
      <c r="J140" s="77" t="n">
        <v>1311.47540983607</v>
      </c>
      <c r="K140" s="23"/>
      <c r="L140" s="78" t="n">
        <f aca="false">Feed!D139*1000</f>
        <v>890</v>
      </c>
      <c r="M140" s="78" t="n">
        <f aca="false">(('Meat Production'!C140*$Y$21)+('Meat Production'!D140*$Y$22))/1000</f>
        <v>722.8712926</v>
      </c>
      <c r="N140" s="78" t="n">
        <f aca="false">('Meat Production'!E140/1000)*$Y$23</f>
        <v>158.6484507</v>
      </c>
      <c r="O140" s="78" t="n">
        <f aca="false">MAX(0,L140-M140-N140)</f>
        <v>8.48025670000004</v>
      </c>
      <c r="P140" s="78" t="n">
        <f aca="false">MAX(0,(MIN((N140-L140+M140),N140)/$Y$23))</f>
        <v>0</v>
      </c>
      <c r="Q140" s="78" t="n">
        <f aca="false">MAX((P140*$Y$17)+((J140-(O140*$Y$20))*$Y$16),0)</f>
        <v>1882.15239012724</v>
      </c>
      <c r="R140" s="79" t="n">
        <f aca="false">Q140/(E140*$Y$9+F140*($Y$10+$Y$11))</f>
        <v>0.357009362882898</v>
      </c>
      <c r="S140" s="16"/>
      <c r="T140" s="16"/>
      <c r="U140" s="15"/>
      <c r="V140" s="5"/>
      <c r="W140" s="5"/>
      <c r="X140" s="5"/>
      <c r="Y140" s="74"/>
      <c r="Z140" s="74"/>
      <c r="AA140" s="74"/>
      <c r="AB140" s="23"/>
      <c r="AC140" s="23"/>
      <c r="AD140" s="23"/>
      <c r="AE140" s="23"/>
      <c r="AF140" s="23"/>
      <c r="AG140" s="23"/>
      <c r="AH140" s="23"/>
      <c r="AI140" s="23"/>
      <c r="AK140" s="5"/>
      <c r="AL140" s="55"/>
    </row>
    <row r="141" customFormat="false" ht="15.75" hidden="false" customHeight="false" outlineLevel="0" collapsed="false">
      <c r="A141" s="12" t="s">
        <v>311</v>
      </c>
      <c r="B141" s="13" t="s">
        <v>312</v>
      </c>
      <c r="C141" s="77" t="n">
        <v>678</v>
      </c>
      <c r="D141" s="77" t="n">
        <v>897</v>
      </c>
      <c r="E141" s="23" t="n">
        <f aca="false">C141/$C$168</f>
        <v>0.000215605720102435</v>
      </c>
      <c r="F141" s="23" t="n">
        <f aca="false">D141/$D$168</f>
        <v>0.000623975605266771</v>
      </c>
      <c r="G141" s="77" t="n">
        <f aca="false">(E141*$Y$9+F141*($Y$10+$Y$11))*$R141</f>
        <v>765.206419113164</v>
      </c>
      <c r="H141" s="57"/>
      <c r="J141" s="77" t="n">
        <v>655.737704918033</v>
      </c>
      <c r="K141" s="23"/>
      <c r="L141" s="78" t="n">
        <f aca="false">Feed!D140*1000</f>
        <v>1410</v>
      </c>
      <c r="M141" s="78" t="n">
        <f aca="false">(('Meat Production'!C141*$Y$21)+('Meat Production'!D141*$Y$22))/1000</f>
        <v>800.6172955</v>
      </c>
      <c r="N141" s="78" t="n">
        <f aca="false">('Meat Production'!E141/1000)*$Y$23</f>
        <v>430.8702961</v>
      </c>
      <c r="O141" s="78" t="n">
        <f aca="false">MAX(0,L141-M141-N141)</f>
        <v>178.5124084</v>
      </c>
      <c r="P141" s="78" t="n">
        <f aca="false">MAX(0,(MIN((N141-L141+M141),N141)/$Y$23))</f>
        <v>0</v>
      </c>
      <c r="Q141" s="78" t="n">
        <f aca="false">MAX((P141*$Y$17)+((J141-(O141*$Y$20))*$Y$16),0)</f>
        <v>765.206419113164</v>
      </c>
      <c r="R141" s="79" t="n">
        <f aca="false">Q141/(E141*$Y$9+F141*($Y$10+$Y$11))</f>
        <v>0.49276634512385</v>
      </c>
      <c r="S141" s="16"/>
      <c r="T141" s="16"/>
      <c r="U141" s="15"/>
      <c r="V141" s="5"/>
      <c r="W141" s="5"/>
      <c r="X141" s="5"/>
      <c r="Y141" s="74"/>
      <c r="Z141" s="74"/>
      <c r="AA141" s="74"/>
      <c r="AB141" s="23"/>
      <c r="AC141" s="23"/>
      <c r="AD141" s="23"/>
      <c r="AE141" s="23"/>
      <c r="AF141" s="23"/>
      <c r="AG141" s="23"/>
      <c r="AH141" s="23"/>
      <c r="AI141" s="23"/>
      <c r="AK141" s="5"/>
      <c r="AL141" s="74"/>
    </row>
    <row r="142" customFormat="false" ht="15.75" hidden="false" customHeight="false" outlineLevel="0" collapsed="false">
      <c r="A142" s="12" t="s">
        <v>313</v>
      </c>
      <c r="B142" s="13" t="s">
        <v>314</v>
      </c>
      <c r="C142" s="77" t="n">
        <v>1.729</v>
      </c>
      <c r="D142" s="77" t="n">
        <v>123.634</v>
      </c>
      <c r="E142" s="23" t="n">
        <f aca="false">C142/$C$168</f>
        <v>5.49826386514912E-007</v>
      </c>
      <c r="F142" s="23" t="n">
        <f aca="false">D142/$D$168</f>
        <v>8.60028985301583E-005</v>
      </c>
      <c r="G142" s="77" t="n">
        <f aca="false">(E142*$Y$9+F142*($Y$10+$Y$11))*$R142</f>
        <v>0</v>
      </c>
      <c r="H142" s="23"/>
      <c r="J142" s="77" t="n">
        <v>0</v>
      </c>
      <c r="K142" s="23"/>
      <c r="L142" s="78" t="n">
        <f aca="false">Feed!D141*1000</f>
        <v>410</v>
      </c>
      <c r="M142" s="78" t="n">
        <f aca="false">(('Meat Production'!C142*$Y$21)+('Meat Production'!D142*$Y$22))/1000</f>
        <v>329.9704547</v>
      </c>
      <c r="N142" s="78" t="n">
        <f aca="false">('Meat Production'!E142/1000)*$Y$23</f>
        <v>51.96425682</v>
      </c>
      <c r="O142" s="78" t="n">
        <f aca="false">MAX(0,L142-M142-N142)</f>
        <v>28.06528848</v>
      </c>
      <c r="P142" s="78" t="n">
        <f aca="false">MAX(0,(MIN((N142-L142+M142),N142)/$Y$23))</f>
        <v>0</v>
      </c>
      <c r="Q142" s="78" t="n">
        <f aca="false">MAX((P142*$Y$17)+((J142-(O142*$Y$20))*$Y$16),0)</f>
        <v>0</v>
      </c>
      <c r="R142" s="79" t="n">
        <f aca="false">Q142/(E142*$Y$9+F142*($Y$10+$Y$11))</f>
        <v>0</v>
      </c>
      <c r="S142" s="16"/>
      <c r="T142" s="16"/>
      <c r="U142" s="15"/>
      <c r="V142" s="5"/>
      <c r="W142" s="5"/>
      <c r="X142" s="5"/>
      <c r="Y142" s="74"/>
      <c r="Z142" s="74"/>
      <c r="AA142" s="74"/>
      <c r="AB142" s="23"/>
      <c r="AC142" s="23"/>
      <c r="AD142" s="23"/>
      <c r="AE142" s="23"/>
      <c r="AF142" s="23"/>
      <c r="AG142" s="23"/>
      <c r="AH142" s="23"/>
      <c r="AI142" s="23"/>
      <c r="AK142" s="5"/>
      <c r="AL142" s="74"/>
    </row>
    <row r="143" customFormat="false" ht="15.75" hidden="false" customHeight="false" outlineLevel="0" collapsed="false">
      <c r="A143" s="12" t="s">
        <v>315</v>
      </c>
      <c r="B143" s="13" t="s">
        <v>316</v>
      </c>
      <c r="C143" s="77" t="n">
        <v>1029.342</v>
      </c>
      <c r="D143" s="77" t="n">
        <v>2531.821</v>
      </c>
      <c r="E143" s="23" t="n">
        <f aca="false">C143/$C$168</f>
        <v>0.000327333367465606</v>
      </c>
      <c r="F143" s="23" t="n">
        <f aca="false">D143/$D$168</f>
        <v>0.00176119792742712</v>
      </c>
      <c r="G143" s="77" t="n">
        <f aca="false">(E143*$Y$9+F143*($Y$10+$Y$11))*$R143</f>
        <v>11481.3154585401</v>
      </c>
      <c r="H143" s="23"/>
      <c r="J143" s="77" t="n">
        <v>3278.68852459016</v>
      </c>
      <c r="K143" s="23"/>
      <c r="L143" s="78" t="n">
        <f aca="false">Feed!D142*1000</f>
        <v>1770</v>
      </c>
      <c r="M143" s="78" t="n">
        <f aca="false">(('Meat Production'!C143*$Y$21)+('Meat Production'!D143*$Y$22))/1000</f>
        <v>1823.463125</v>
      </c>
      <c r="N143" s="78" t="n">
        <f aca="false">('Meat Production'!E143/1000)*$Y$23</f>
        <v>717.8547145</v>
      </c>
      <c r="O143" s="78" t="n">
        <f aca="false">MAX(0,L143-M143-N143)</f>
        <v>0</v>
      </c>
      <c r="P143" s="78" t="n">
        <f aca="false">MAX(0,(MIN((N143-L143+M143),N143)/$Y$23))</f>
        <v>72.9400000040019</v>
      </c>
      <c r="Q143" s="78" t="n">
        <f aca="false">MAX((P143*$Y$17)+((J143-(O143*$Y$20))*$Y$16),0)</f>
        <v>11481.3154585401</v>
      </c>
      <c r="R143" s="79" t="n">
        <f aca="false">Q143/(E143*$Y$9+F143*($Y$10+$Y$11))</f>
        <v>3.14976163992685</v>
      </c>
      <c r="S143" s="16"/>
      <c r="T143" s="16"/>
      <c r="U143" s="15"/>
      <c r="V143" s="5"/>
      <c r="W143" s="5"/>
      <c r="X143" s="5"/>
      <c r="Y143" s="74"/>
      <c r="Z143" s="74"/>
      <c r="AA143" s="74"/>
      <c r="AB143" s="23"/>
      <c r="AC143" s="23"/>
      <c r="AD143" s="23"/>
      <c r="AE143" s="23"/>
      <c r="AF143" s="23"/>
      <c r="AG143" s="23"/>
      <c r="AH143" s="23"/>
      <c r="AI143" s="23"/>
      <c r="AK143" s="5"/>
      <c r="AL143" s="74"/>
    </row>
    <row r="144" customFormat="false" ht="15.75" hidden="false" customHeight="false" outlineLevel="0" collapsed="false">
      <c r="A144" s="12" t="s">
        <v>317</v>
      </c>
      <c r="B144" s="13" t="s">
        <v>318</v>
      </c>
      <c r="C144" s="77" t="n">
        <v>731.279</v>
      </c>
      <c r="D144" s="77" t="n">
        <v>2419.278</v>
      </c>
      <c r="E144" s="23" t="n">
        <f aca="false">C144/$C$168</f>
        <v>0.000232548577272549</v>
      </c>
      <c r="F144" s="23" t="n">
        <f aca="false">D144/$D$168</f>
        <v>0.00168291020552796</v>
      </c>
      <c r="G144" s="77" t="n">
        <f aca="false">(E144*$Y$9+F144*($Y$10+$Y$11))*$R144</f>
        <v>20565.2442014906</v>
      </c>
      <c r="H144" s="23"/>
      <c r="J144" s="77" t="n">
        <v>5901.6393442623</v>
      </c>
      <c r="K144" s="23"/>
      <c r="L144" s="78" t="n">
        <f aca="false">Feed!D143*1000</f>
        <v>6170</v>
      </c>
      <c r="M144" s="78" t="n">
        <f aca="false">(('Meat Production'!C144*$Y$21)+('Meat Production'!D144*$Y$22))/1000</f>
        <v>8544.60507</v>
      </c>
      <c r="N144" s="78" t="n">
        <f aca="false">('Meat Production'!E144/1000)*$Y$23</f>
        <v>1281.391333</v>
      </c>
      <c r="O144" s="78" t="n">
        <f aca="false">MAX(0,L144-M144-N144)</f>
        <v>0</v>
      </c>
      <c r="P144" s="78" t="n">
        <f aca="false">MAX(0,(MIN((N144-L144+M144),N144)/$Y$23))</f>
        <v>130.200000008704</v>
      </c>
      <c r="Q144" s="78" t="n">
        <f aca="false">MAX((P144*$Y$17)+((J144-(O144*$Y$20))*$Y$16),0)</f>
        <v>20565.2442014906</v>
      </c>
      <c r="R144" s="79" t="n">
        <f aca="false">Q144/(E144*$Y$9+F144*($Y$10+$Y$11))</f>
        <v>6.28412389311253</v>
      </c>
      <c r="S144" s="16"/>
      <c r="T144" s="16"/>
      <c r="U144" s="15"/>
      <c r="V144" s="5"/>
      <c r="W144" s="5"/>
      <c r="X144" s="5"/>
      <c r="Y144" s="74"/>
      <c r="Z144" s="74"/>
      <c r="AA144" s="74"/>
      <c r="AB144" s="23"/>
      <c r="AC144" s="23"/>
      <c r="AD144" s="23"/>
      <c r="AE144" s="23"/>
      <c r="AF144" s="23"/>
      <c r="AG144" s="23"/>
      <c r="AH144" s="23"/>
      <c r="AI144" s="23"/>
      <c r="AK144" s="5"/>
      <c r="AL144" s="74"/>
    </row>
    <row r="145" customFormat="false" ht="15.75" hidden="false" customHeight="false" outlineLevel="0" collapsed="false">
      <c r="A145" s="12" t="s">
        <v>319</v>
      </c>
      <c r="B145" s="13" t="s">
        <v>320</v>
      </c>
      <c r="C145" s="77" t="n">
        <v>472</v>
      </c>
      <c r="D145" s="77" t="n">
        <v>697</v>
      </c>
      <c r="E145" s="23" t="n">
        <f aca="false">C145/$C$168</f>
        <v>0.000150097197475441</v>
      </c>
      <c r="F145" s="23" t="n">
        <f aca="false">D145/$D$168</f>
        <v>0.0004848506096666</v>
      </c>
      <c r="G145" s="77" t="n">
        <f aca="false">(E145*$Y$9+F145*($Y$10+$Y$11))*$R145</f>
        <v>1849.17073193409</v>
      </c>
      <c r="H145" s="23"/>
      <c r="J145" s="77" t="n">
        <v>655.737704918033</v>
      </c>
      <c r="K145" s="23"/>
      <c r="L145" s="78" t="n">
        <f aca="false">Feed!D144*1000</f>
        <v>160</v>
      </c>
      <c r="M145" s="78" t="n">
        <f aca="false">(('Meat Production'!C145*$Y$21)+('Meat Production'!D145*$Y$22))/1000</f>
        <v>322.8658945</v>
      </c>
      <c r="N145" s="78" t="n">
        <f aca="false">('Meat Production'!E145/1000)*$Y$23</f>
        <v>96.05514139</v>
      </c>
      <c r="O145" s="78" t="n">
        <f aca="false">MAX(0,L145-M145-N145)</f>
        <v>0</v>
      </c>
      <c r="P145" s="78" t="n">
        <f aca="false">MAX(0,(MIN((N145-L145+M145),N145)/$Y$23))</f>
        <v>9.75999999979244</v>
      </c>
      <c r="Q145" s="78" t="n">
        <f aca="false">MAX((P145*$Y$17)+((J145-(O145*$Y$20))*$Y$16),0)</f>
        <v>1849.17073193409</v>
      </c>
      <c r="R145" s="79" t="n">
        <f aca="false">Q145/(E145*$Y$9+F145*($Y$10+$Y$11))</f>
        <v>1.59289233751774</v>
      </c>
      <c r="S145" s="16"/>
      <c r="T145" s="16"/>
      <c r="U145" s="15"/>
      <c r="V145" s="5"/>
      <c r="W145" s="5"/>
      <c r="X145" s="5"/>
      <c r="Y145" s="74"/>
      <c r="Z145" s="55"/>
      <c r="AA145" s="55"/>
      <c r="AB145" s="23"/>
      <c r="AC145" s="23"/>
      <c r="AD145" s="23"/>
      <c r="AE145" s="23"/>
      <c r="AF145" s="23"/>
      <c r="AG145" s="23"/>
      <c r="AH145" s="23"/>
      <c r="AI145" s="23"/>
      <c r="AK145" s="5"/>
      <c r="AL145" s="55"/>
    </row>
    <row r="146" customFormat="false" ht="15.75" hidden="false" customHeight="false" outlineLevel="0" collapsed="false">
      <c r="A146" s="12" t="s">
        <v>321</v>
      </c>
      <c r="B146" s="13" t="s">
        <v>322</v>
      </c>
      <c r="C146" s="77" t="n">
        <v>810</v>
      </c>
      <c r="D146" s="77" t="n">
        <v>2250</v>
      </c>
      <c r="E146" s="23" t="n">
        <f aca="false">C146/$C$168</f>
        <v>0.000257582054989635</v>
      </c>
      <c r="F146" s="23" t="n">
        <f aca="false">D146/$D$168</f>
        <v>0.00156515620050194</v>
      </c>
      <c r="G146" s="77" t="n">
        <f aca="false">(E146*$Y$9+F146*($Y$10+$Y$11))*$R146</f>
        <v>9103.29526510684</v>
      </c>
      <c r="H146" s="23"/>
      <c r="J146" s="77" t="n">
        <v>2622.95081967213</v>
      </c>
      <c r="K146" s="23"/>
      <c r="L146" s="78" t="n">
        <f aca="false">Feed!D145*1000</f>
        <v>1780</v>
      </c>
      <c r="M146" s="78" t="n">
        <f aca="false">(('Meat Production'!C146*$Y$21)+('Meat Production'!D146*$Y$22))/1000</f>
        <v>1488.775107</v>
      </c>
      <c r="N146" s="78" t="n">
        <f aca="false">('Meat Production'!E146/1000)*$Y$23</f>
        <v>856.8197346</v>
      </c>
      <c r="O146" s="78" t="n">
        <f aca="false">MAX(0,L146-M146-N146)</f>
        <v>0</v>
      </c>
      <c r="P146" s="78" t="n">
        <f aca="false">MAX(0,(MIN((N146-L146+M146),N146)/$Y$23))</f>
        <v>57.4691325629895</v>
      </c>
      <c r="Q146" s="78" t="n">
        <f aca="false">MAX((P146*$Y$17)+((J146-(O146*$Y$20))*$Y$16),0)</f>
        <v>9103.29526510684</v>
      </c>
      <c r="R146" s="79" t="n">
        <f aca="false">Q146/(E146*$Y$9+F146*($Y$10+$Y$11))</f>
        <v>2.88812655943626</v>
      </c>
      <c r="S146" s="16"/>
      <c r="T146" s="16"/>
      <c r="U146" s="15"/>
      <c r="V146" s="5"/>
      <c r="W146" s="5"/>
      <c r="X146" s="5"/>
      <c r="Y146" s="74"/>
      <c r="Z146" s="55"/>
      <c r="AA146" s="55"/>
      <c r="AB146" s="23"/>
      <c r="AC146" s="23"/>
      <c r="AD146" s="23"/>
      <c r="AE146" s="23"/>
      <c r="AF146" s="23"/>
      <c r="AG146" s="23"/>
      <c r="AH146" s="23"/>
      <c r="AI146" s="23"/>
      <c r="AK146" s="5"/>
      <c r="AL146" s="74"/>
    </row>
    <row r="147" customFormat="false" ht="15.75" hidden="false" customHeight="false" outlineLevel="0" collapsed="false">
      <c r="A147" s="12" t="s">
        <v>323</v>
      </c>
      <c r="B147" s="13" t="s">
        <v>324</v>
      </c>
      <c r="C147" s="77" t="n">
        <v>12682.71</v>
      </c>
      <c r="D147" s="77" t="n">
        <v>19075.436</v>
      </c>
      <c r="E147" s="23" t="n">
        <f aca="false">C147/$C$168</f>
        <v>0.0040331339563427</v>
      </c>
      <c r="F147" s="23" t="n">
        <f aca="false">D147/$D$168</f>
        <v>0.0132693497478568</v>
      </c>
      <c r="G147" s="77" t="n">
        <f aca="false">(E147*$Y$9+F147*($Y$10+$Y$11))*$R147</f>
        <v>158940.826266777</v>
      </c>
      <c r="H147" s="23"/>
      <c r="J147" s="77" t="n">
        <v>25573.7704918033</v>
      </c>
      <c r="K147" s="23"/>
      <c r="L147" s="78" t="n">
        <f aca="false">Feed!D146*1000</f>
        <v>17370</v>
      </c>
      <c r="M147" s="78" t="n">
        <f aca="false">(('Meat Production'!C147*$Y$21)+('Meat Production'!D147*$Y$22))/1000</f>
        <v>15974.58435</v>
      </c>
      <c r="N147" s="78" t="n">
        <f aca="false">('Meat Production'!E147/1000)*$Y$23</f>
        <v>14368.90435</v>
      </c>
      <c r="O147" s="78" t="n">
        <f aca="false">MAX(0,L147-M147-N147)</f>
        <v>0</v>
      </c>
      <c r="P147" s="78" t="n">
        <f aca="false">MAX(0,(MIN((N147-L147+M147),N147)/$Y$23))</f>
        <v>1318.21418278074</v>
      </c>
      <c r="Q147" s="78" t="n">
        <f aca="false">MAX((P147*$Y$17)+((J147-(O147*$Y$20))*$Y$16),0)</f>
        <v>158940.826266777</v>
      </c>
      <c r="R147" s="79" t="n">
        <f aca="false">Q147/(E147*$Y$9+F147*($Y$10+$Y$11))</f>
        <v>5.03374664781033</v>
      </c>
      <c r="S147" s="16"/>
      <c r="T147" s="16"/>
      <c r="U147" s="15"/>
      <c r="V147" s="5"/>
      <c r="W147" s="5"/>
      <c r="X147" s="5"/>
      <c r="Y147" s="74"/>
      <c r="Z147" s="74"/>
      <c r="AA147" s="74"/>
      <c r="AB147" s="23"/>
      <c r="AC147" s="23"/>
      <c r="AD147" s="23"/>
      <c r="AE147" s="23"/>
      <c r="AF147" s="23"/>
      <c r="AG147" s="23"/>
      <c r="AH147" s="23"/>
      <c r="AI147" s="23"/>
      <c r="AK147" s="5"/>
      <c r="AL147" s="55"/>
    </row>
    <row r="148" customFormat="false" ht="15.75" hidden="false" customHeight="false" outlineLevel="0" collapsed="false">
      <c r="A148" s="12" t="s">
        <v>325</v>
      </c>
      <c r="B148" s="13" t="s">
        <v>326</v>
      </c>
      <c r="C148" s="77" t="n">
        <v>7727</v>
      </c>
      <c r="D148" s="77" t="n">
        <v>11913</v>
      </c>
      <c r="E148" s="23" t="n">
        <f aca="false">C148/$C$168</f>
        <v>0.00245720560358631</v>
      </c>
      <c r="F148" s="23" t="n">
        <f aca="false">D148/$D$168</f>
        <v>0.00828698036292425</v>
      </c>
      <c r="G148" s="77" t="n">
        <f aca="false">(E148*$Y$9+F148*($Y$10+$Y$11))*$R148</f>
        <v>149965.652408675</v>
      </c>
      <c r="H148" s="23"/>
      <c r="J148" s="77" t="n">
        <v>32786.8852459016</v>
      </c>
      <c r="K148" s="23"/>
      <c r="L148" s="78" t="n">
        <f aca="false">Feed!D147*1000</f>
        <v>22390</v>
      </c>
      <c r="M148" s="78" t="n">
        <f aca="false">(('Meat Production'!C148*$Y$21)+('Meat Production'!D148*$Y$22))/1000</f>
        <v>29896.6981</v>
      </c>
      <c r="N148" s="78" t="n">
        <f aca="false">('Meat Production'!E148/1000)*$Y$23</f>
        <v>10914.46227</v>
      </c>
      <c r="O148" s="78" t="n">
        <f aca="false">MAX(0,L148-M148-N148)</f>
        <v>0</v>
      </c>
      <c r="P148" s="78" t="n">
        <f aca="false">MAX(0,(MIN((N148-L148+M148),N148)/$Y$23))</f>
        <v>1108.9999994943</v>
      </c>
      <c r="Q148" s="78" t="n">
        <f aca="false">MAX((P148*$Y$17)+((J148-(O148*$Y$20))*$Y$16),0)</f>
        <v>149965.652408675</v>
      </c>
      <c r="R148" s="79" t="n">
        <f aca="false">Q148/(E148*$Y$9+F148*($Y$10+$Y$11))</f>
        <v>7.66785319193751</v>
      </c>
      <c r="S148" s="16"/>
      <c r="T148" s="16"/>
      <c r="U148" s="15"/>
      <c r="V148" s="5"/>
      <c r="W148" s="5"/>
      <c r="X148" s="5"/>
      <c r="Y148" s="74"/>
      <c r="Z148" s="74"/>
      <c r="AA148" s="74"/>
      <c r="AB148" s="23"/>
      <c r="AC148" s="23"/>
      <c r="AD148" s="23"/>
      <c r="AE148" s="23"/>
      <c r="AF148" s="23"/>
      <c r="AG148" s="23"/>
      <c r="AH148" s="23"/>
      <c r="AI148" s="23"/>
      <c r="AK148" s="5"/>
      <c r="AL148" s="74"/>
    </row>
    <row r="149" customFormat="false" ht="15.75" hidden="false" customHeight="false" outlineLevel="0" collapsed="false">
      <c r="A149" s="12" t="s">
        <v>327</v>
      </c>
      <c r="B149" s="13" t="s">
        <v>328</v>
      </c>
      <c r="C149" s="77" t="n">
        <v>2647.028</v>
      </c>
      <c r="D149" s="77" t="n">
        <v>3220.1601</v>
      </c>
      <c r="E149" s="23" t="n">
        <f aca="false">C149/$C$168</f>
        <v>0.000841761619574201</v>
      </c>
      <c r="F149" s="23" t="n">
        <f aca="false">D149/$D$168</f>
        <v>0.00224002379872175</v>
      </c>
      <c r="G149" s="77" t="n">
        <f aca="false">(E149*$Y$9+F149*($Y$10+$Y$11))*$R149</f>
        <v>1718.02098273183</v>
      </c>
      <c r="H149" s="23"/>
      <c r="J149" s="77" t="n">
        <v>1967.2131147541</v>
      </c>
      <c r="K149" s="23"/>
      <c r="L149" s="78" t="n">
        <f aca="false">Feed!D148*1000</f>
        <v>2990</v>
      </c>
      <c r="M149" s="78" t="n">
        <f aca="false">(('Meat Production'!C149*$Y$21)+('Meat Production'!D149*$Y$22))/1000</f>
        <v>1492.08388</v>
      </c>
      <c r="N149" s="78" t="n">
        <f aca="false">('Meat Production'!E149/1000)*$Y$23</f>
        <v>390.0271776</v>
      </c>
      <c r="O149" s="78" t="n">
        <f aca="false">MAX(0,L149-M149-N149)</f>
        <v>1107.8889424</v>
      </c>
      <c r="P149" s="78" t="n">
        <f aca="false">MAX(0,(MIN((N149-L149+M149),N149)/$Y$23))</f>
        <v>0</v>
      </c>
      <c r="Q149" s="78" t="n">
        <f aca="false">MAX((P149*$Y$17)+((J149-(O149*$Y$20))*$Y$16),0)</f>
        <v>1718.02098273183</v>
      </c>
      <c r="R149" s="79" t="n">
        <f aca="false">Q149/(E149*$Y$9+F149*($Y$10+$Y$11))</f>
        <v>0.29865640002032</v>
      </c>
      <c r="S149" s="16"/>
      <c r="T149" s="16"/>
      <c r="U149" s="15"/>
      <c r="V149" s="5"/>
      <c r="W149" s="5"/>
      <c r="X149" s="5"/>
      <c r="Y149" s="74"/>
      <c r="Z149" s="55"/>
      <c r="AA149" s="55"/>
      <c r="AB149" s="23"/>
      <c r="AC149" s="23"/>
      <c r="AD149" s="23"/>
      <c r="AE149" s="23"/>
      <c r="AF149" s="23"/>
      <c r="AG149" s="23"/>
      <c r="AH149" s="23"/>
      <c r="AI149" s="23"/>
      <c r="AK149" s="5"/>
      <c r="AL149" s="74"/>
    </row>
    <row r="150" customFormat="false" ht="15.75" hidden="false" customHeight="false" outlineLevel="0" collapsed="false">
      <c r="A150" s="12" t="s">
        <v>329</v>
      </c>
      <c r="B150" s="13" t="s">
        <v>330</v>
      </c>
      <c r="C150" s="77" t="n">
        <v>861</v>
      </c>
      <c r="D150" s="77" t="n">
        <v>4488</v>
      </c>
      <c r="E150" s="23" t="n">
        <f aca="false">C150/$C$168</f>
        <v>0.000273800184377871</v>
      </c>
      <c r="F150" s="23" t="n">
        <f aca="false">D150/$D$168</f>
        <v>0.00312196490126786</v>
      </c>
      <c r="G150" s="77" t="n">
        <f aca="false">(E150*$Y$9+F150*($Y$10+$Y$11))*$R150</f>
        <v>912.397345657159</v>
      </c>
      <c r="H150" s="23"/>
      <c r="J150" s="77" t="n">
        <v>1967.2131147541</v>
      </c>
      <c r="K150" s="23"/>
      <c r="L150" s="78" t="n">
        <f aca="false">Feed!D149*1000</f>
        <v>6070</v>
      </c>
      <c r="M150" s="78" t="n">
        <f aca="false">(('Meat Production'!C150*$Y$21)+('Meat Production'!D150*$Y$22))/1000</f>
        <v>3866.782256</v>
      </c>
      <c r="N150" s="78" t="n">
        <f aca="false">('Meat Production'!E150/1000)*$Y$23</f>
        <v>297.022968</v>
      </c>
      <c r="O150" s="78" t="n">
        <f aca="false">MAX(0,L150-M150-N150)</f>
        <v>1906.194776</v>
      </c>
      <c r="P150" s="78" t="n">
        <f aca="false">MAX(0,(MIN((N150-L150+M150),N150)/$Y$23))</f>
        <v>0</v>
      </c>
      <c r="Q150" s="78" t="n">
        <f aca="false">MAX((P150*$Y$17)+((J150-(O150*$Y$20))*$Y$16),0)</f>
        <v>912.397345657159</v>
      </c>
      <c r="R150" s="79" t="n">
        <f aca="false">Q150/(E150*$Y$9+F150*($Y$10+$Y$11))</f>
        <v>0.161275023904633</v>
      </c>
      <c r="S150" s="16"/>
      <c r="T150" s="16"/>
      <c r="U150" s="15"/>
      <c r="V150" s="5"/>
      <c r="W150" s="5"/>
      <c r="X150" s="5"/>
      <c r="Y150" s="74"/>
      <c r="Z150" s="74"/>
      <c r="AA150" s="74"/>
      <c r="AB150" s="23"/>
      <c r="AC150" s="23"/>
      <c r="AD150" s="23"/>
      <c r="AE150" s="23"/>
      <c r="AF150" s="23"/>
      <c r="AG150" s="23"/>
      <c r="AH150" s="23"/>
      <c r="AI150" s="23"/>
      <c r="AK150" s="5"/>
      <c r="AL150" s="74"/>
    </row>
    <row r="151" customFormat="false" ht="15.75" hidden="false" customHeight="false" outlineLevel="0" collapsed="false">
      <c r="A151" s="12" t="s">
        <v>331</v>
      </c>
      <c r="B151" s="13" t="s">
        <v>332</v>
      </c>
      <c r="C151" s="77" t="n">
        <v>4167</v>
      </c>
      <c r="D151" s="77" t="n">
        <v>444</v>
      </c>
      <c r="E151" s="23" t="n">
        <f aca="false">C151/$C$168</f>
        <v>0.00132511657178001</v>
      </c>
      <c r="F151" s="23" t="n">
        <f aca="false">D151/$D$168</f>
        <v>0.000308857490232382</v>
      </c>
      <c r="G151" s="77" t="n">
        <f aca="false">(E151*$Y$9+F151*($Y$10+$Y$11))*$R151</f>
        <v>48074.0962265066</v>
      </c>
      <c r="H151" s="23"/>
      <c r="J151" s="77" t="n">
        <v>7868.85245901639</v>
      </c>
      <c r="K151" s="23"/>
      <c r="L151" s="78" t="n">
        <f aca="false">Feed!D150*1000</f>
        <v>4490</v>
      </c>
      <c r="M151" s="78" t="n">
        <f aca="false">(('Meat Production'!C151*$Y$21)+('Meat Production'!D151*$Y$22))/1000</f>
        <v>2266.688816</v>
      </c>
      <c r="N151" s="78" t="n">
        <f aca="false">('Meat Production'!E151/1000)*$Y$23</f>
        <v>6126.861447</v>
      </c>
      <c r="O151" s="78" t="n">
        <f aca="false">MAX(0,L151-M151-N151)</f>
        <v>0</v>
      </c>
      <c r="P151" s="78" t="n">
        <f aca="false">MAX(0,(MIN((N151-L151+M151),N151)/$Y$23))</f>
        <v>396.633121504479</v>
      </c>
      <c r="Q151" s="78" t="n">
        <f aca="false">MAX((P151*$Y$17)+((J151-(O151*$Y$20))*$Y$16),0)</f>
        <v>48074.0962265066</v>
      </c>
      <c r="R151" s="79" t="n">
        <f aca="false">Q151/(E151*$Y$9+F151*($Y$10+$Y$11))</f>
        <v>12.122417924474</v>
      </c>
      <c r="S151" s="16"/>
      <c r="T151" s="16"/>
      <c r="U151" s="15"/>
      <c r="V151" s="5"/>
      <c r="W151" s="5"/>
      <c r="X151" s="5"/>
      <c r="Y151" s="74"/>
      <c r="Z151" s="55"/>
      <c r="AA151" s="55"/>
      <c r="AB151" s="23"/>
      <c r="AC151" s="23"/>
      <c r="AD151" s="23"/>
      <c r="AE151" s="23"/>
      <c r="AF151" s="23"/>
      <c r="AG151" s="23"/>
      <c r="AH151" s="23"/>
      <c r="AI151" s="23"/>
      <c r="AK151" s="5"/>
      <c r="AL151" s="55"/>
    </row>
    <row r="152" customFormat="false" ht="15.75" hidden="false" customHeight="false" outlineLevel="0" collapsed="false">
      <c r="A152" s="12" t="s">
        <v>333</v>
      </c>
      <c r="B152" s="13" t="s">
        <v>334</v>
      </c>
      <c r="C152" s="77" t="n">
        <v>6265.005</v>
      </c>
      <c r="D152" s="77" t="n">
        <v>9329.07</v>
      </c>
      <c r="E152" s="23" t="n">
        <f aca="false">C152/$C$168</f>
        <v>0.00199228748446955</v>
      </c>
      <c r="F152" s="23" t="n">
        <f aca="false">D152/$D$168</f>
        <v>0.00648953411351848</v>
      </c>
      <c r="G152" s="77" t="n">
        <f aca="false">(E152*$Y$9+F152*($Y$10+$Y$11))*$R152</f>
        <v>66314.1141335726</v>
      </c>
      <c r="H152" s="23"/>
      <c r="J152" s="77" t="n">
        <v>13114.7540983607</v>
      </c>
      <c r="K152" s="23"/>
      <c r="L152" s="78" t="n">
        <f aca="false">Feed!D151*1000</f>
        <v>14150</v>
      </c>
      <c r="M152" s="78" t="n">
        <f aca="false">(('Meat Production'!C152*$Y$21)+('Meat Production'!D152*$Y$22))/1000</f>
        <v>11224.17966</v>
      </c>
      <c r="N152" s="78" t="n">
        <f aca="false">('Meat Production'!E152/1000)*$Y$23</f>
        <v>7964.11286</v>
      </c>
      <c r="O152" s="78" t="n">
        <f aca="false">MAX(0,L152-M152-N152)</f>
        <v>0</v>
      </c>
      <c r="P152" s="78" t="n">
        <f aca="false">MAX(0,(MIN((N152-L152+M152),N152)/$Y$23))</f>
        <v>511.93235762884</v>
      </c>
      <c r="Q152" s="78" t="n">
        <f aca="false">MAX((P152*$Y$17)+((J152-(O152*$Y$20))*$Y$16),0)</f>
        <v>66314.1141335726</v>
      </c>
      <c r="R152" s="79" t="n">
        <f aca="false">Q152/(E152*$Y$9+F152*($Y$10+$Y$11))</f>
        <v>4.27992999542374</v>
      </c>
      <c r="S152" s="16"/>
      <c r="T152" s="16"/>
      <c r="U152" s="15"/>
      <c r="V152" s="5"/>
      <c r="W152" s="5"/>
      <c r="X152" s="5"/>
      <c r="Y152" s="74"/>
      <c r="Z152" s="55"/>
      <c r="AA152" s="55"/>
      <c r="AB152" s="23"/>
      <c r="AC152" s="23"/>
      <c r="AD152" s="23"/>
      <c r="AE152" s="23"/>
      <c r="AF152" s="23"/>
      <c r="AG152" s="23"/>
      <c r="AH152" s="23"/>
      <c r="AI152" s="23"/>
      <c r="AK152" s="5"/>
      <c r="AL152" s="55"/>
    </row>
    <row r="153" customFormat="false" ht="15.75" hidden="false" customHeight="false" outlineLevel="0" collapsed="false">
      <c r="A153" s="12" t="s">
        <v>335</v>
      </c>
      <c r="B153" s="13" t="s">
        <v>336</v>
      </c>
      <c r="C153" s="77" t="n">
        <v>895.429</v>
      </c>
      <c r="D153" s="77" t="n">
        <v>1328</v>
      </c>
      <c r="E153" s="23" t="n">
        <f aca="false">C153/$C$168</f>
        <v>0.000284748693725079</v>
      </c>
      <c r="F153" s="23" t="n">
        <f aca="false">D153/$D$168</f>
        <v>0.000923789970785142</v>
      </c>
      <c r="G153" s="77" t="n">
        <f aca="false">(E153*$Y$9+F153*($Y$10+$Y$11))*$R153</f>
        <v>921.905007709247</v>
      </c>
      <c r="H153" s="23"/>
      <c r="J153" s="77" t="n">
        <v>655.737704918033</v>
      </c>
      <c r="K153" s="23"/>
      <c r="L153" s="78" t="n">
        <f aca="false">Feed!D152*1000</f>
        <v>540</v>
      </c>
      <c r="M153" s="78" t="n">
        <f aca="false">(('Meat Production'!C153*$Y$21)+('Meat Production'!D153*$Y$22))/1000</f>
        <v>344.7296403</v>
      </c>
      <c r="N153" s="78" t="n">
        <f aca="false">('Meat Production'!E153/1000)*$Y$23</f>
        <v>172.0331836</v>
      </c>
      <c r="O153" s="78" t="n">
        <f aca="false">MAX(0,L153-M153-N153)</f>
        <v>23.2371761</v>
      </c>
      <c r="P153" s="78" t="n">
        <f aca="false">MAX(0,(MIN((N153-L153+M153),N153)/$Y$23))</f>
        <v>0</v>
      </c>
      <c r="Q153" s="78" t="n">
        <f aca="false">MAX((P153*$Y$17)+((J153-(O153*$Y$20))*$Y$16),0)</f>
        <v>921.905007709247</v>
      </c>
      <c r="R153" s="79" t="n">
        <f aca="false">Q153/(E153*$Y$9+F153*($Y$10+$Y$11))</f>
        <v>0.417412931868726</v>
      </c>
      <c r="S153" s="16"/>
      <c r="T153" s="16"/>
      <c r="U153" s="15"/>
      <c r="V153" s="5"/>
      <c r="W153" s="5"/>
      <c r="X153" s="5"/>
      <c r="Y153" s="74"/>
      <c r="Z153" s="55"/>
      <c r="AA153" s="55"/>
      <c r="AB153" s="23"/>
      <c r="AC153" s="23"/>
      <c r="AD153" s="23"/>
      <c r="AE153" s="23"/>
      <c r="AF153" s="23"/>
      <c r="AG153" s="23"/>
      <c r="AH153" s="23"/>
      <c r="AI153" s="23"/>
      <c r="AK153" s="5"/>
      <c r="AL153" s="55"/>
    </row>
    <row r="154" customFormat="false" ht="15.75" hidden="false" customHeight="false" outlineLevel="0" collapsed="false">
      <c r="A154" s="12" t="s">
        <v>337</v>
      </c>
      <c r="B154" s="13" t="s">
        <v>338</v>
      </c>
      <c r="C154" s="77" t="n">
        <v>986.5</v>
      </c>
      <c r="D154" s="77" t="n">
        <v>2247</v>
      </c>
      <c r="E154" s="23" t="n">
        <f aca="false">C154/$C$168</f>
        <v>0.000313709502774413</v>
      </c>
      <c r="F154" s="23" t="n">
        <f aca="false">D154/$D$168</f>
        <v>0.00156306932556793</v>
      </c>
      <c r="G154" s="77" t="n">
        <f aca="false">(E154*$Y$9+F154*($Y$10+$Y$11))*$R154</f>
        <v>3418.55562493476</v>
      </c>
      <c r="H154" s="23"/>
      <c r="J154" s="77" t="n">
        <v>1311.47540983607</v>
      </c>
      <c r="K154" s="23"/>
      <c r="L154" s="78" t="n">
        <f aca="false">Feed!D153*1000</f>
        <v>1090</v>
      </c>
      <c r="M154" s="78" t="n">
        <f aca="false">(('Meat Production'!C154*$Y$21)+('Meat Production'!D154*$Y$22))/1000</f>
        <v>842.271102</v>
      </c>
      <c r="N154" s="78" t="n">
        <f aca="false">('Meat Production'!E154/1000)*$Y$23</f>
        <v>410.1042768</v>
      </c>
      <c r="O154" s="78" t="n">
        <f aca="false">MAX(0,L154-M154-N154)</f>
        <v>0</v>
      </c>
      <c r="P154" s="78" t="n">
        <f aca="false">MAX(0,(MIN((N154-L154+M154),N154)/$Y$23))</f>
        <v>16.498686838842</v>
      </c>
      <c r="Q154" s="78" t="n">
        <f aca="false">MAX((P154*$Y$17)+((J154-(O154*$Y$20))*$Y$16),0)</f>
        <v>3418.55562493476</v>
      </c>
      <c r="R154" s="79" t="n">
        <f aca="false">Q154/(E154*$Y$9+F154*($Y$10+$Y$11))</f>
        <v>1.0371990590318</v>
      </c>
      <c r="S154" s="16"/>
      <c r="T154" s="16"/>
      <c r="U154" s="15"/>
      <c r="V154" s="5"/>
      <c r="W154" s="5"/>
      <c r="X154" s="5"/>
      <c r="Y154" s="74"/>
      <c r="Z154" s="55"/>
      <c r="AA154" s="55"/>
      <c r="AB154" s="23"/>
      <c r="AC154" s="23"/>
      <c r="AD154" s="23"/>
      <c r="AE154" s="23"/>
      <c r="AF154" s="23"/>
      <c r="AG154" s="23"/>
      <c r="AH154" s="23"/>
      <c r="AI154" s="23"/>
      <c r="AK154" s="5"/>
      <c r="AL154" s="55"/>
    </row>
    <row r="155" customFormat="false" ht="15.75" hidden="false" customHeight="false" outlineLevel="0" collapsed="false">
      <c r="A155" s="12" t="s">
        <v>339</v>
      </c>
      <c r="B155" s="13" t="s">
        <v>340</v>
      </c>
      <c r="C155" s="77" t="n">
        <v>79.87</v>
      </c>
      <c r="D155" s="77" t="n">
        <v>63.515</v>
      </c>
      <c r="E155" s="23" t="n">
        <f aca="false">C155/$C$168</f>
        <v>2.53988626321261E-005</v>
      </c>
      <c r="F155" s="23" t="n">
        <f aca="false">D155/$D$168</f>
        <v>4.41826204777246E-005</v>
      </c>
      <c r="G155" s="77" t="n">
        <f aca="false">(E155*$Y$9+F155*($Y$10+$Y$11))*$R155</f>
        <v>1311.46622883062</v>
      </c>
      <c r="H155" s="23"/>
      <c r="J155" s="77" t="n">
        <v>655.737704918033</v>
      </c>
      <c r="K155" s="23"/>
      <c r="L155" s="78" t="n">
        <f aca="false">Feed!D154*1000</f>
        <v>120</v>
      </c>
      <c r="M155" s="78" t="n">
        <f aca="false">(('Meat Production'!C155*$Y$21)+('Meat Production'!D155*$Y$22))/1000</f>
        <v>60.88583487</v>
      </c>
      <c r="N155" s="78" t="n">
        <f aca="false">('Meat Production'!E155/1000)*$Y$23</f>
        <v>98.02348445</v>
      </c>
      <c r="O155" s="78" t="n">
        <f aca="false">MAX(0,L155-M155-N155)</f>
        <v>0</v>
      </c>
      <c r="P155" s="78" t="n">
        <f aca="false">MAX(0,(MIN((N155-L155+M155),N155)/$Y$23))</f>
        <v>3.95350994293221</v>
      </c>
      <c r="Q155" s="78" t="n">
        <f aca="false">MAX((P155*$Y$17)+((J155-(O155*$Y$20))*$Y$16),0)</f>
        <v>1311.46622883062</v>
      </c>
      <c r="R155" s="79" t="n">
        <f aca="false">Q155/(E155*$Y$9+F155*($Y$10+$Y$11))</f>
        <v>9.60474885851476</v>
      </c>
      <c r="S155" s="16"/>
      <c r="T155" s="16"/>
      <c r="U155" s="15"/>
      <c r="V155" s="5"/>
      <c r="W155" s="5"/>
      <c r="X155" s="5"/>
      <c r="Y155" s="74"/>
      <c r="Z155" s="55"/>
      <c r="AA155" s="55"/>
      <c r="AB155" s="23"/>
      <c r="AC155" s="23"/>
      <c r="AD155" s="23"/>
      <c r="AE155" s="23"/>
      <c r="AF155" s="23"/>
      <c r="AG155" s="23"/>
      <c r="AH155" s="23"/>
      <c r="AI155" s="23"/>
      <c r="AK155" s="5"/>
      <c r="AL155" s="55"/>
    </row>
    <row r="156" customFormat="false" ht="15.75" hidden="false" customHeight="false" outlineLevel="0" collapsed="false">
      <c r="A156" s="12" t="s">
        <v>341</v>
      </c>
      <c r="B156" s="13" t="s">
        <v>342</v>
      </c>
      <c r="C156" s="77" t="n">
        <v>0</v>
      </c>
      <c r="D156" s="77" t="n">
        <v>10.38</v>
      </c>
      <c r="E156" s="23" t="n">
        <f aca="false">C156/$C$168</f>
        <v>0</v>
      </c>
      <c r="F156" s="23" t="n">
        <f aca="false">D156/$D$168</f>
        <v>7.22058727164893E-006</v>
      </c>
      <c r="G156" s="77" t="n">
        <f aca="false">(E156*$Y$9+F156*($Y$10+$Y$11))*$R156</f>
        <v>19.0165746658304</v>
      </c>
      <c r="H156" s="23"/>
      <c r="J156" s="77" t="n">
        <v>0</v>
      </c>
      <c r="K156" s="23"/>
      <c r="L156" s="78" t="n">
        <f aca="false">Feed!D155*1000</f>
        <v>50</v>
      </c>
      <c r="M156" s="78" t="n">
        <f aca="false">(('Meat Production'!C156*$Y$21)+('Meat Production'!D156*$Y$22))/1000</f>
        <v>41.49039622</v>
      </c>
      <c r="N156" s="78" t="n">
        <f aca="false">('Meat Production'!E156/1000)*$Y$23</f>
        <v>10.53063538</v>
      </c>
      <c r="O156" s="78" t="n">
        <f aca="false">MAX(0,L156-M156-N156)</f>
        <v>0</v>
      </c>
      <c r="P156" s="78" t="n">
        <f aca="false">MAX(0,(MIN((N156-L156+M156),N156)/$Y$23))</f>
        <v>0.205353593052272</v>
      </c>
      <c r="Q156" s="78" t="n">
        <f aca="false">MAX((P156*$Y$17)+((J156-(O156*$Y$20))*$Y$16),0)</f>
        <v>19.0165746658304</v>
      </c>
      <c r="R156" s="79" t="n">
        <f aca="false">Q156/(E156*$Y$9+F156*($Y$10+$Y$11))</f>
        <v>1.66476636325494</v>
      </c>
      <c r="S156" s="16"/>
      <c r="T156" s="16"/>
      <c r="U156" s="15"/>
      <c r="V156" s="5"/>
      <c r="W156" s="5"/>
      <c r="X156" s="5"/>
      <c r="Y156" s="74"/>
      <c r="Z156" s="74"/>
      <c r="AA156" s="74"/>
      <c r="AB156" s="23"/>
      <c r="AC156" s="23"/>
      <c r="AD156" s="23"/>
      <c r="AE156" s="23"/>
      <c r="AF156" s="23"/>
      <c r="AG156" s="23"/>
      <c r="AH156" s="23"/>
      <c r="AI156" s="23"/>
      <c r="AK156" s="5"/>
      <c r="AL156" s="55"/>
    </row>
    <row r="157" customFormat="false" ht="15.75" hidden="false" customHeight="false" outlineLevel="0" collapsed="false">
      <c r="A157" s="12" t="s">
        <v>394</v>
      </c>
      <c r="B157" s="13" t="s">
        <v>395</v>
      </c>
      <c r="C157" s="77" t="n">
        <v>244.4</v>
      </c>
      <c r="D157" s="77" t="n">
        <v>15</v>
      </c>
      <c r="E157" s="23" t="n">
        <f aca="false">C157/$C$168</f>
        <v>7.77198200487243E-005</v>
      </c>
      <c r="F157" s="23" t="n">
        <f aca="false">D157/$D$168</f>
        <v>1.04343746700129E-005</v>
      </c>
      <c r="G157" s="77" t="n">
        <f aca="false">(E157*$Y$9+F157*($Y$10+$Y$11))*$R157</f>
        <v>89.5982340005614</v>
      </c>
      <c r="H157" s="23"/>
      <c r="J157" s="77" t="n">
        <v>0</v>
      </c>
      <c r="K157" s="23"/>
      <c r="L157" s="78" t="n">
        <f aca="false">Feed!D157*1000</f>
        <v>60</v>
      </c>
      <c r="M157" s="78" t="n">
        <f aca="false">(('Meat Production'!C157*$Y$21)+('Meat Production'!D157*$Y$22))/1000</f>
        <v>32.911084</v>
      </c>
      <c r="N157" s="78" t="n">
        <f aca="false">('Meat Production'!E157/1000)*$Y$23</f>
        <v>36.61118094</v>
      </c>
      <c r="O157" s="78" t="n">
        <f aca="false">MAX(0,L157-M157-N157)</f>
        <v>0</v>
      </c>
      <c r="P157" s="78" t="n">
        <f aca="false">MAX(0,(MIN((N157-L157+M157),N157)/$Y$23))</f>
        <v>0.967541190065845</v>
      </c>
      <c r="Q157" s="78" t="n">
        <f aca="false">MAX((P157*$Y$17)+((J157-(O157*$Y$20))*$Y$16),0)</f>
        <v>89.5982340005614</v>
      </c>
      <c r="R157" s="79" t="n">
        <f aca="false">Q157/(E157*$Y$9+F157*($Y$10+$Y$11))</f>
        <v>0.406444442398598</v>
      </c>
      <c r="S157" s="16"/>
      <c r="T157" s="16"/>
      <c r="U157" s="15"/>
      <c r="V157" s="5"/>
      <c r="W157" s="5"/>
      <c r="X157" s="5"/>
      <c r="Y157" s="74"/>
      <c r="Z157" s="74"/>
      <c r="AA157" s="74"/>
      <c r="AB157" s="23"/>
      <c r="AC157" s="23"/>
      <c r="AD157" s="23"/>
      <c r="AE157" s="23"/>
      <c r="AF157" s="23"/>
      <c r="AG157" s="23"/>
      <c r="AH157" s="23"/>
      <c r="AI157" s="23"/>
      <c r="AK157" s="5"/>
      <c r="AL157" s="74"/>
    </row>
    <row r="158" customFormat="false" ht="15.75" hidden="false" customHeight="false" outlineLevel="0" collapsed="false">
      <c r="A158" s="12" t="s">
        <v>343</v>
      </c>
      <c r="B158" s="13" t="s">
        <v>344</v>
      </c>
      <c r="C158" s="77" t="n">
        <v>984</v>
      </c>
      <c r="D158" s="77" t="n">
        <v>1048.8</v>
      </c>
      <c r="E158" s="23" t="n">
        <f aca="false">C158/$C$168</f>
        <v>0.000312914496431853</v>
      </c>
      <c r="F158" s="23" t="n">
        <f aca="false">D158/$D$168</f>
        <v>0.000729571476927302</v>
      </c>
      <c r="G158" s="77" t="n">
        <f aca="false">(E158*$Y$9+F158*($Y$10+$Y$11))*$R158</f>
        <v>63322.5206062165</v>
      </c>
      <c r="H158" s="23"/>
      <c r="J158" s="77" t="n">
        <v>14426.2295081967</v>
      </c>
      <c r="K158" s="23"/>
      <c r="L158" s="78" t="n">
        <f aca="false">Feed!D158*1000</f>
        <v>11540</v>
      </c>
      <c r="M158" s="78" t="n">
        <f aca="false">(('Meat Production'!C158*$Y$21)+('Meat Production'!D158*$Y$22))/1000</f>
        <v>12721.74612</v>
      </c>
      <c r="N158" s="78" t="n">
        <f aca="false">('Meat Production'!E158/1000)*$Y$23</f>
        <v>4519.414086</v>
      </c>
      <c r="O158" s="78" t="n">
        <f aca="false">MAX(0,L158-M158-N158)</f>
        <v>0</v>
      </c>
      <c r="P158" s="78" t="n">
        <f aca="false">MAX(0,(MIN((N158-L158+M158),N158)/$Y$23))</f>
        <v>459.210000007496</v>
      </c>
      <c r="Q158" s="78" t="n">
        <f aca="false">MAX((P158*$Y$17)+((J158-(O158*$Y$20))*$Y$16),0)</f>
        <v>63322.5206062165</v>
      </c>
      <c r="R158" s="79" t="n">
        <f aca="false">Q158/(E158*$Y$9+F158*($Y$10+$Y$11))</f>
        <v>32.057657807937</v>
      </c>
      <c r="S158" s="16"/>
      <c r="T158" s="16"/>
      <c r="U158" s="15"/>
      <c r="V158" s="5"/>
      <c r="W158" s="5"/>
      <c r="X158" s="5"/>
      <c r="Y158" s="74"/>
      <c r="Z158" s="74"/>
      <c r="AA158" s="74"/>
      <c r="AB158" s="23"/>
      <c r="AC158" s="23"/>
      <c r="AD158" s="23"/>
      <c r="AE158" s="23"/>
      <c r="AF158" s="23"/>
      <c r="AG158" s="23"/>
      <c r="AH158" s="23"/>
      <c r="AI158" s="23"/>
      <c r="AK158" s="5"/>
      <c r="AL158" s="55"/>
    </row>
    <row r="159" customFormat="false" ht="15.75" hidden="false" customHeight="false" outlineLevel="0" collapsed="false">
      <c r="A159" s="12" t="s">
        <v>345</v>
      </c>
      <c r="B159" s="13" t="s">
        <v>346</v>
      </c>
      <c r="C159" s="77" t="n">
        <v>3128</v>
      </c>
      <c r="D159" s="77" t="n">
        <v>11395</v>
      </c>
      <c r="E159" s="23" t="n">
        <f aca="false">C159/$C$168</f>
        <v>0.000994711935811824</v>
      </c>
      <c r="F159" s="23" t="n">
        <f aca="false">D159/$D$168</f>
        <v>0.0079266466243198</v>
      </c>
      <c r="G159" s="77" t="n">
        <f aca="false">(E159*$Y$9+F159*($Y$10+$Y$11))*$R159</f>
        <v>73099.6563419339</v>
      </c>
      <c r="H159" s="23"/>
      <c r="J159" s="77" t="n">
        <v>14426.2295081967</v>
      </c>
      <c r="K159" s="23"/>
      <c r="L159" s="78" t="n">
        <f aca="false">Feed!D159*1000</f>
        <v>14540</v>
      </c>
      <c r="M159" s="78" t="n">
        <f aca="false">(('Meat Production'!C159*$Y$21)+('Meat Production'!D159*$Y$22))/1000</f>
        <v>19889.19098</v>
      </c>
      <c r="N159" s="78" t="n">
        <f aca="false">('Meat Production'!E159/1000)*$Y$23</f>
        <v>5558.502388</v>
      </c>
      <c r="O159" s="78" t="n">
        <f aca="false">MAX(0,L159-M159-N159)</f>
        <v>0</v>
      </c>
      <c r="P159" s="78" t="n">
        <f aca="false">MAX(0,(MIN((N159-L159+M159),N159)/$Y$23))</f>
        <v>564.79000000071</v>
      </c>
      <c r="Q159" s="78" t="n">
        <f aca="false">MAX((P159*$Y$17)+((J159-(O159*$Y$20))*$Y$16),0)</f>
        <v>73099.6563419339</v>
      </c>
      <c r="R159" s="79" t="n">
        <f aca="false">Q159/(E159*$Y$9+F159*($Y$10+$Y$11))</f>
        <v>4.82503463906545</v>
      </c>
      <c r="S159" s="16"/>
      <c r="T159" s="16"/>
      <c r="U159" s="15"/>
      <c r="V159" s="5"/>
      <c r="W159" s="5"/>
      <c r="X159" s="5"/>
      <c r="Y159" s="74"/>
      <c r="Z159" s="74"/>
      <c r="AA159" s="74"/>
      <c r="AB159" s="23"/>
      <c r="AC159" s="23"/>
      <c r="AD159" s="23"/>
      <c r="AE159" s="23"/>
      <c r="AF159" s="23"/>
      <c r="AG159" s="23"/>
      <c r="AH159" s="23"/>
      <c r="AI159" s="23"/>
      <c r="AK159" s="5"/>
      <c r="AL159" s="55"/>
    </row>
    <row r="160" customFormat="false" ht="15.75" hidden="false" customHeight="false" outlineLevel="0" collapsed="false">
      <c r="A160" s="12" t="s">
        <v>347</v>
      </c>
      <c r="B160" s="13" t="s">
        <v>348</v>
      </c>
      <c r="C160" s="77" t="n">
        <v>2171.276</v>
      </c>
      <c r="D160" s="77" t="n">
        <v>1843.4951</v>
      </c>
      <c r="E160" s="23" t="n">
        <f aca="false">C160/$C$168</f>
        <v>0.000690471276579845</v>
      </c>
      <c r="F160" s="23" t="n">
        <f aca="false">D160/$D$168</f>
        <v>0.00128238123838219</v>
      </c>
      <c r="G160" s="77" t="n">
        <f aca="false">(E160*$Y$9+F160*($Y$10+$Y$11))*$R160</f>
        <v>8314.552431885</v>
      </c>
      <c r="H160" s="23"/>
      <c r="J160" s="77" t="n">
        <v>1967.2131147541</v>
      </c>
      <c r="K160" s="23"/>
      <c r="L160" s="78" t="n">
        <f aca="false">Feed!D160*1000</f>
        <v>3570</v>
      </c>
      <c r="M160" s="78" t="n">
        <f aca="false">(('Meat Production'!C160*$Y$21)+('Meat Production'!D160*$Y$22))/1000</f>
        <v>3229.184713</v>
      </c>
      <c r="N160" s="78" t="n">
        <f aca="false">('Meat Production'!E160/1000)*$Y$23</f>
        <v>923.0544786</v>
      </c>
      <c r="O160" s="78" t="n">
        <f aca="false">MAX(0,L160-M160-N160)</f>
        <v>0</v>
      </c>
      <c r="P160" s="78" t="n">
        <f aca="false">MAX(0,(MIN((N160-L160+M160),N160)/$Y$23))</f>
        <v>59.1603367364025</v>
      </c>
      <c r="Q160" s="78" t="n">
        <f aca="false">MAX((P160*$Y$17)+((J160-(O160*$Y$20))*$Y$16),0)</f>
        <v>8314.552431885</v>
      </c>
      <c r="R160" s="79" t="n">
        <f aca="false">Q160/(E160*$Y$9+F160*($Y$10+$Y$11))</f>
        <v>2.16495274488011</v>
      </c>
      <c r="S160" s="16"/>
      <c r="T160" s="16"/>
      <c r="U160" s="15"/>
      <c r="V160" s="5"/>
      <c r="W160" s="5"/>
      <c r="X160" s="5"/>
      <c r="Y160" s="74"/>
      <c r="Z160" s="55"/>
      <c r="AA160" s="55"/>
      <c r="AB160" s="23"/>
      <c r="AC160" s="23"/>
      <c r="AD160" s="23"/>
      <c r="AE160" s="23"/>
      <c r="AF160" s="23"/>
      <c r="AG160" s="23"/>
      <c r="AH160" s="23"/>
      <c r="AI160" s="23"/>
      <c r="AK160" s="5"/>
      <c r="AL160" s="74"/>
    </row>
    <row r="161" customFormat="false" ht="15.75" hidden="false" customHeight="false" outlineLevel="0" collapsed="false">
      <c r="A161" s="12" t="s">
        <v>349</v>
      </c>
      <c r="B161" s="13" t="s">
        <v>350</v>
      </c>
      <c r="C161" s="77" t="n">
        <v>5349</v>
      </c>
      <c r="D161" s="77" t="n">
        <v>9378</v>
      </c>
      <c r="E161" s="23" t="n">
        <f aca="false">C161/$C$168</f>
        <v>0.00170099557054266</v>
      </c>
      <c r="F161" s="23" t="n">
        <f aca="false">D161/$D$168</f>
        <v>0.00652357104369207</v>
      </c>
      <c r="G161" s="77" t="n">
        <f aca="false">(E161*$Y$9+F161*($Y$10+$Y$11))*$R161</f>
        <v>0</v>
      </c>
      <c r="H161" s="23"/>
      <c r="J161" s="77" t="n">
        <v>4590.16393442623</v>
      </c>
      <c r="K161" s="23"/>
      <c r="L161" s="78" t="n">
        <f aca="false">Feed!D161*1000</f>
        <v>9520</v>
      </c>
      <c r="M161" s="78" t="n">
        <f aca="false">(('Meat Production'!C161*$Y$21)+('Meat Production'!D161*$Y$22))/1000</f>
        <v>1892.238152</v>
      </c>
      <c r="N161" s="78" t="n">
        <f aca="false">('Meat Production'!E161/1000)*$Y$23</f>
        <v>912.9175118</v>
      </c>
      <c r="O161" s="78" t="n">
        <f aca="false">MAX(0,L161-M161-N161)</f>
        <v>6714.8443362</v>
      </c>
      <c r="P161" s="78" t="n">
        <f aca="false">MAX(0,(MIN((N161-L161+M161),N161)/$Y$23))</f>
        <v>0</v>
      </c>
      <c r="Q161" s="78" t="n">
        <f aca="false">MAX((P161*$Y$17)+((J161-(O161*$Y$20))*$Y$16),0)</f>
        <v>0</v>
      </c>
      <c r="R161" s="79" t="n">
        <f aca="false">Q161/(E161*$Y$9+F161*($Y$10+$Y$11))</f>
        <v>0</v>
      </c>
      <c r="S161" s="16"/>
      <c r="T161" s="16"/>
      <c r="U161" s="15"/>
      <c r="V161" s="5"/>
      <c r="W161" s="5"/>
      <c r="X161" s="5"/>
      <c r="Y161" s="74"/>
      <c r="Z161" s="55"/>
      <c r="AA161" s="55"/>
      <c r="AB161" s="23"/>
      <c r="AC161" s="23"/>
      <c r="AD161" s="23"/>
      <c r="AE161" s="23"/>
      <c r="AF161" s="23"/>
      <c r="AG161" s="23"/>
      <c r="AH161" s="23"/>
      <c r="AI161" s="23"/>
      <c r="AK161" s="5"/>
      <c r="AL161" s="55"/>
    </row>
    <row r="162" customFormat="false" ht="15.75" hidden="false" customHeight="false" outlineLevel="0" collapsed="false">
      <c r="A162" s="12" t="s">
        <v>351</v>
      </c>
      <c r="B162" s="13" t="s">
        <v>352</v>
      </c>
      <c r="C162" s="77" t="n">
        <v>571</v>
      </c>
      <c r="D162" s="77" t="n">
        <v>1367</v>
      </c>
      <c r="E162" s="23" t="n">
        <f aca="false">C162/$C$168</f>
        <v>0.000181579448640841</v>
      </c>
      <c r="F162" s="23" t="n">
        <f aca="false">D162/$D$168</f>
        <v>0.000950919344927176</v>
      </c>
      <c r="G162" s="77" t="n">
        <f aca="false">(E162*$Y$9+F162*($Y$10+$Y$11))*$R162</f>
        <v>610.90186973808</v>
      </c>
      <c r="H162" s="23"/>
      <c r="J162" s="77" t="n">
        <v>655.737704918033</v>
      </c>
      <c r="K162" s="23"/>
      <c r="L162" s="78" t="n">
        <f aca="false">Feed!D162*1000</f>
        <v>780</v>
      </c>
      <c r="M162" s="78" t="n">
        <f aca="false">(('Meat Production'!C162*$Y$21)+('Meat Production'!D162*$Y$22))/1000</f>
        <v>343.5735502</v>
      </c>
      <c r="N162" s="78" t="n">
        <f aca="false">('Meat Production'!E162/1000)*$Y$23</f>
        <v>105.0111023</v>
      </c>
      <c r="O162" s="78" t="n">
        <f aca="false">MAX(0,L162-M162-N162)</f>
        <v>331.4153475</v>
      </c>
      <c r="P162" s="78" t="n">
        <f aca="false">MAX(0,(MIN((N162-L162+M162),N162)/$Y$23))</f>
        <v>0</v>
      </c>
      <c r="Q162" s="78" t="n">
        <f aca="false">MAX((P162*$Y$17)+((J162-(O162*$Y$20))*$Y$16),0)</f>
        <v>610.90186973808</v>
      </c>
      <c r="R162" s="79" t="n">
        <f aca="false">Q162/(E162*$Y$9+F162*($Y$10+$Y$11))</f>
        <v>0.3084087479475</v>
      </c>
      <c r="S162" s="16"/>
      <c r="T162" s="16"/>
      <c r="U162" s="15"/>
      <c r="V162" s="5"/>
      <c r="W162" s="5"/>
      <c r="X162" s="5"/>
      <c r="Y162" s="74"/>
      <c r="Z162" s="74"/>
      <c r="AA162" s="74"/>
      <c r="AB162" s="23"/>
      <c r="AC162" s="23"/>
      <c r="AD162" s="23"/>
      <c r="AE162" s="23"/>
      <c r="AF162" s="23"/>
      <c r="AG162" s="23"/>
      <c r="AH162" s="23"/>
      <c r="AI162" s="23"/>
      <c r="AK162" s="5"/>
      <c r="AL162" s="55"/>
    </row>
    <row r="163" customFormat="false" ht="15.75" hidden="false" customHeight="false" outlineLevel="0" collapsed="false">
      <c r="A163" s="12" t="s">
        <v>353</v>
      </c>
      <c r="B163" s="13" t="s">
        <v>354</v>
      </c>
      <c r="C163" s="77" t="n">
        <v>400.62</v>
      </c>
      <c r="D163" s="77" t="n">
        <v>234.46</v>
      </c>
      <c r="E163" s="23" t="n">
        <f aca="false">C163/$C$168</f>
        <v>0.000127398176382651</v>
      </c>
      <c r="F163" s="23" t="n">
        <f aca="false">D163/$D$168</f>
        <v>0.000163096232342082</v>
      </c>
      <c r="G163" s="77" t="n">
        <f aca="false">(E163*$Y$9+F163*($Y$10+$Y$11))*$R163</f>
        <v>4174.45845974356</v>
      </c>
      <c r="H163" s="23"/>
      <c r="J163" s="77" t="n">
        <v>655.737704918033</v>
      </c>
      <c r="K163" s="23"/>
      <c r="L163" s="78" t="n">
        <f aca="false">Feed!D163*1000</f>
        <v>290</v>
      </c>
      <c r="M163" s="78" t="n">
        <f aca="false">(('Meat Production'!C163*$Y$21)+('Meat Production'!D163*$Y$22))/1000</f>
        <v>452.2783034</v>
      </c>
      <c r="N163" s="78" t="n">
        <f aca="false">('Meat Production'!E163/1000)*$Y$23</f>
        <v>343.1806127</v>
      </c>
      <c r="O163" s="78" t="n">
        <f aca="false">MAX(0,L163-M163-N163)</f>
        <v>0</v>
      </c>
      <c r="P163" s="78" t="n">
        <f aca="false">MAX(0,(MIN((N163-L163+M163),N163)/$Y$23))</f>
        <v>34.8699999959551</v>
      </c>
      <c r="Q163" s="78" t="n">
        <f aca="false">MAX((P163*$Y$17)+((J163-(O163*$Y$20))*$Y$16),0)</f>
        <v>4174.45845974356</v>
      </c>
      <c r="R163" s="79" t="n">
        <f aca="false">Q163/(E163*$Y$9+F163*($Y$10+$Y$11))</f>
        <v>7.0477470051944</v>
      </c>
      <c r="S163" s="16"/>
      <c r="T163" s="16"/>
      <c r="U163" s="15"/>
      <c r="V163" s="5"/>
      <c r="W163" s="5"/>
      <c r="X163" s="5"/>
      <c r="Y163" s="74"/>
      <c r="Z163" s="74"/>
      <c r="AA163" s="74"/>
      <c r="AB163" s="23"/>
      <c r="AC163" s="23"/>
      <c r="AD163" s="23"/>
      <c r="AE163" s="23"/>
      <c r="AF163" s="23"/>
      <c r="AG163" s="23"/>
      <c r="AH163" s="23"/>
      <c r="AI163" s="23"/>
      <c r="AK163" s="5"/>
      <c r="AL163" s="55"/>
    </row>
    <row r="164" customFormat="false" ht="15.75" hidden="false" customHeight="false" outlineLevel="0" collapsed="false">
      <c r="A164" s="12" t="s">
        <v>355</v>
      </c>
      <c r="B164" s="13" t="s">
        <v>356</v>
      </c>
      <c r="C164" s="77" t="n">
        <v>10620.85</v>
      </c>
      <c r="D164" s="77" t="n">
        <v>16759.8066</v>
      </c>
      <c r="E164" s="23" t="n">
        <f aca="false">C164/$C$168</f>
        <v>0.0033774572453539</v>
      </c>
      <c r="F164" s="23" t="n">
        <f aca="false">D164/$D$168</f>
        <v>0.0116585400974237</v>
      </c>
      <c r="G164" s="77" t="n">
        <f aca="false">(E164*$Y$9+F164*($Y$10+$Y$11))*$R164</f>
        <v>74242.6538448479</v>
      </c>
      <c r="H164" s="23"/>
      <c r="J164" s="77" t="n">
        <v>8524.59016393443</v>
      </c>
      <c r="K164" s="23"/>
      <c r="L164" s="78" t="n">
        <f aca="false">Feed!D164*1000</f>
        <v>23660</v>
      </c>
      <c r="M164" s="78" t="n">
        <f aca="false">(('Meat Production'!C164*$Y$21)+('Meat Production'!D164*$Y$22))/1000</f>
        <v>30894.93982</v>
      </c>
      <c r="N164" s="78" t="n">
        <f aca="false">('Meat Production'!E164/1000)*$Y$23</f>
        <v>6584.205957</v>
      </c>
      <c r="O164" s="78" t="n">
        <f aca="false">MAX(0,L164-M164-N164)</f>
        <v>0</v>
      </c>
      <c r="P164" s="78" t="n">
        <f aca="false">MAX(0,(MIN((N164-L164+M164),N164)/$Y$23))</f>
        <v>669.009999975321</v>
      </c>
      <c r="Q164" s="78" t="n">
        <f aca="false">MAX((P164*$Y$17)+((J164-(O164*$Y$20))*$Y$16),0)</f>
        <v>74242.6538448479</v>
      </c>
      <c r="R164" s="79" t="n">
        <f aca="false">Q164/(E164*$Y$9+F164*($Y$10+$Y$11))</f>
        <v>2.71888785260082</v>
      </c>
      <c r="S164" s="16"/>
      <c r="T164" s="16"/>
      <c r="U164" s="15"/>
      <c r="V164" s="5"/>
      <c r="W164" s="5"/>
      <c r="X164" s="5"/>
      <c r="Y164" s="74"/>
      <c r="Z164" s="74"/>
      <c r="AA164" s="74"/>
      <c r="AB164" s="23"/>
      <c r="AC164" s="23"/>
      <c r="AD164" s="23"/>
      <c r="AE164" s="23"/>
      <c r="AF164" s="23"/>
      <c r="AG164" s="23"/>
      <c r="AH164" s="23"/>
      <c r="AI164" s="23"/>
      <c r="AK164" s="5"/>
      <c r="AL164" s="74"/>
    </row>
    <row r="165" customFormat="false" ht="15.75" hidden="false" customHeight="false" outlineLevel="0" collapsed="false">
      <c r="A165" s="12" t="s">
        <v>357</v>
      </c>
      <c r="B165" s="13" t="s">
        <v>358</v>
      </c>
      <c r="C165" s="77" t="n">
        <v>1545.78</v>
      </c>
      <c r="D165" s="77" t="n">
        <v>2543.5</v>
      </c>
      <c r="E165" s="23" t="n">
        <f aca="false">C165/$C$168</f>
        <v>0.00049156196168133</v>
      </c>
      <c r="F165" s="23" t="n">
        <f aca="false">D165/$D$168</f>
        <v>0.00176932213154519</v>
      </c>
      <c r="G165" s="77" t="n">
        <f aca="false">(E165*$Y$9+F165*($Y$10+$Y$11))*$R165</f>
        <v>16599.6735485939</v>
      </c>
      <c r="H165" s="23"/>
      <c r="J165" s="77" t="n">
        <v>2622.95081967213</v>
      </c>
      <c r="K165" s="23"/>
      <c r="L165" s="78" t="n">
        <f aca="false">Feed!D165*1000</f>
        <v>1570</v>
      </c>
      <c r="M165" s="78" t="n">
        <f aca="false">(('Meat Production'!C165*$Y$21)+('Meat Production'!D165*$Y$22))/1000</f>
        <v>1982.131634</v>
      </c>
      <c r="N165" s="78" t="n">
        <f aca="false">('Meat Production'!E165/1000)*$Y$23</f>
        <v>1362.290233</v>
      </c>
      <c r="O165" s="78" t="n">
        <f aca="false">MAX(0,L165-M165-N165)</f>
        <v>0</v>
      </c>
      <c r="P165" s="78" t="n">
        <f aca="false">MAX(0,(MIN((N165-L165+M165),N165)/$Y$23))</f>
        <v>138.420000027</v>
      </c>
      <c r="Q165" s="78" t="n">
        <f aca="false">MAX((P165*$Y$17)+((J165-(O165*$Y$20))*$Y$16),0)</f>
        <v>16599.6735485939</v>
      </c>
      <c r="R165" s="79" t="n">
        <f aca="false">Q165/(E165*$Y$9+F165*($Y$10+$Y$11))</f>
        <v>4.05966572602733</v>
      </c>
      <c r="S165" s="16"/>
      <c r="T165" s="16"/>
      <c r="U165" s="15"/>
      <c r="V165" s="5"/>
      <c r="W165" s="5"/>
      <c r="X165" s="5"/>
      <c r="Y165" s="74"/>
      <c r="Z165" s="74"/>
      <c r="AA165" s="74"/>
      <c r="AB165" s="23"/>
      <c r="AC165" s="23"/>
      <c r="AD165" s="23"/>
      <c r="AE165" s="23"/>
      <c r="AF165" s="23"/>
      <c r="AG165" s="23"/>
      <c r="AH165" s="23"/>
      <c r="AI165" s="23"/>
      <c r="AK165" s="5"/>
      <c r="AL165" s="74"/>
    </row>
    <row r="166" customFormat="false" ht="15.75" hidden="false" customHeight="false" outlineLevel="0" collapsed="false">
      <c r="A166" s="12" t="s">
        <v>359</v>
      </c>
      <c r="B166" s="13" t="s">
        <v>360</v>
      </c>
      <c r="C166" s="77" t="n">
        <v>12583.18</v>
      </c>
      <c r="D166" s="77" t="n">
        <v>6131.5423</v>
      </c>
      <c r="E166" s="23" t="n">
        <f aca="false">C166/$C$168</f>
        <v>0.00400148316383268</v>
      </c>
      <c r="F166" s="23" t="n">
        <f aca="false">D166/$D$168</f>
        <v>0.00426525397754884</v>
      </c>
      <c r="G166" s="77" t="n">
        <f aca="false">(E166*$Y$9+F166*($Y$10+$Y$11))*$R166</f>
        <v>98249.9457636818</v>
      </c>
      <c r="H166" s="23"/>
      <c r="J166" s="77" t="n">
        <v>15081.9672131148</v>
      </c>
      <c r="K166" s="23"/>
      <c r="L166" s="78" t="n">
        <f aca="false">Feed!D166*1000</f>
        <v>14020</v>
      </c>
      <c r="M166" s="78" t="n">
        <f aca="false">(('Meat Production'!C166*$Y$21)+('Meat Production'!D166*$Y$22))/1000</f>
        <v>13076.8777</v>
      </c>
      <c r="N166" s="78" t="n">
        <f aca="false">('Meat Production'!E166/1000)*$Y$23</f>
        <v>9074.061513</v>
      </c>
      <c r="O166" s="78" t="n">
        <f aca="false">MAX(0,L166-M166-N166)</f>
        <v>0</v>
      </c>
      <c r="P166" s="78" t="n">
        <f aca="false">MAX(0,(MIN((N166-L166+M166),N166)/$Y$23))</f>
        <v>826.170942739917</v>
      </c>
      <c r="Q166" s="78" t="n">
        <f aca="false">MAX((P166*$Y$17)+((J166-(O166*$Y$20))*$Y$16),0)</f>
        <v>98249.9457636818</v>
      </c>
      <c r="R166" s="79" t="n">
        <f aca="false">Q166/(E166*$Y$9+F166*($Y$10+$Y$11))</f>
        <v>5.69646680650264</v>
      </c>
      <c r="S166" s="16"/>
      <c r="T166" s="16"/>
      <c r="U166" s="15"/>
      <c r="V166" s="5"/>
      <c r="W166" s="5"/>
      <c r="X166" s="5"/>
      <c r="Y166" s="74"/>
      <c r="Z166" s="74"/>
      <c r="AA166" s="74"/>
      <c r="AB166" s="23"/>
      <c r="AC166" s="23"/>
      <c r="AD166" s="23"/>
      <c r="AE166" s="23"/>
      <c r="AF166" s="23"/>
      <c r="AG166" s="23"/>
      <c r="AH166" s="23"/>
      <c r="AI166" s="23"/>
      <c r="AK166" s="5"/>
      <c r="AL166" s="74"/>
    </row>
    <row r="167" customFormat="false" ht="15.75" hidden="false" customHeight="false" outlineLevel="0" collapsed="false">
      <c r="B167" s="13"/>
      <c r="C167" s="23"/>
      <c r="D167" s="23"/>
      <c r="E167" s="23"/>
      <c r="F167" s="23"/>
      <c r="G167" s="23"/>
      <c r="H167" s="23"/>
      <c r="J167" s="23"/>
      <c r="K167" s="23"/>
      <c r="L167" s="95"/>
      <c r="M167" s="95"/>
      <c r="N167" s="95"/>
      <c r="O167" s="95"/>
      <c r="P167" s="95"/>
      <c r="Q167" s="95"/>
      <c r="R167" s="34"/>
      <c r="S167" s="16"/>
      <c r="T167" s="16"/>
      <c r="U167" s="15"/>
      <c r="V167" s="5"/>
      <c r="W167" s="5"/>
      <c r="X167" s="5"/>
      <c r="Y167" s="74"/>
      <c r="Z167" s="74"/>
      <c r="AA167" s="74"/>
      <c r="AB167" s="23"/>
      <c r="AC167" s="23"/>
      <c r="AD167" s="23"/>
      <c r="AE167" s="23"/>
      <c r="AF167" s="23"/>
      <c r="AG167" s="23"/>
      <c r="AH167" s="23"/>
      <c r="AI167" s="23"/>
      <c r="AK167" s="5"/>
      <c r="AL167" s="74"/>
    </row>
    <row r="168" customFormat="false" ht="15.75" hidden="false" customHeight="false" outlineLevel="0" collapsed="false">
      <c r="A168" s="5"/>
      <c r="B168" s="13" t="s">
        <v>361</v>
      </c>
      <c r="C168" s="77" t="n">
        <f aca="false">SUM(C2:C137)</f>
        <v>3144629</v>
      </c>
      <c r="D168" s="77" t="n">
        <f aca="false">SUM(D2:D137)</f>
        <v>1437556.2</v>
      </c>
      <c r="E168" s="96"/>
      <c r="F168" s="96"/>
      <c r="G168" s="23" t="n">
        <f aca="false">SUM(G2:G137)/1000</f>
        <v>4295.93408991004</v>
      </c>
      <c r="H168" s="23" t="n">
        <f aca="false">SUM(H2:H137)/1000</f>
        <v>0</v>
      </c>
      <c r="I168" s="23"/>
      <c r="J168" s="23" t="n">
        <v>875957</v>
      </c>
      <c r="K168" s="23"/>
      <c r="L168" s="97" t="n">
        <f aca="false">SUM(L2:L137)</f>
        <v>1248780</v>
      </c>
      <c r="M168" s="78" t="n">
        <f aca="false">(('Meat Production'!C168*$Y$21)+('Meat Production'!D168*$Y$22))/1000</f>
        <v>1096439.521</v>
      </c>
      <c r="N168" s="78" t="n">
        <f aca="false">('Meat Production'!E168/1000)*$Y$23</f>
        <v>667757.5196</v>
      </c>
      <c r="O168" s="78" t="n">
        <f aca="false">SUM(O2:O137)</f>
        <v>133991.825276238</v>
      </c>
      <c r="P168" s="78" t="n">
        <f aca="false">SUM(P2:P137)</f>
        <v>36709.6308620945</v>
      </c>
      <c r="Q168" s="78" t="n">
        <f aca="false">(P168*$Y$17)+((J168-(O168*$Y$20))*$Y$16)</f>
        <v>4527078.464</v>
      </c>
      <c r="R168" s="79"/>
      <c r="S168" s="16"/>
      <c r="T168" s="16"/>
      <c r="U168" s="15"/>
      <c r="V168" s="5"/>
      <c r="W168" s="5"/>
      <c r="X168" s="5"/>
      <c r="Y168" s="74"/>
      <c r="Z168" s="55"/>
      <c r="AA168" s="55"/>
      <c r="AB168" s="23"/>
      <c r="AC168" s="23"/>
      <c r="AD168" s="23"/>
      <c r="AE168" s="23"/>
      <c r="AF168" s="23"/>
      <c r="AG168" s="23"/>
      <c r="AH168" s="23"/>
      <c r="AI168" s="23"/>
      <c r="AK168" s="5"/>
      <c r="AL168" s="55"/>
    </row>
    <row r="169" customFormat="false" ht="15.75" hidden="false" customHeight="false" outlineLevel="0" collapsed="false">
      <c r="B169" s="13"/>
      <c r="C169" s="23"/>
      <c r="D169" s="23"/>
      <c r="E169" s="23"/>
      <c r="F169" s="23"/>
      <c r="G169" s="23"/>
      <c r="H169" s="23"/>
      <c r="J169" s="23"/>
      <c r="K169" s="23"/>
      <c r="L169" s="95"/>
      <c r="M169" s="95"/>
      <c r="N169" s="95"/>
      <c r="O169" s="95"/>
      <c r="P169" s="95"/>
      <c r="Q169" s="95"/>
      <c r="R169" s="34"/>
      <c r="S169" s="16"/>
      <c r="T169" s="16"/>
      <c r="U169" s="15"/>
      <c r="V169" s="5"/>
      <c r="W169" s="5"/>
      <c r="X169" s="5"/>
      <c r="Y169" s="74"/>
      <c r="Z169" s="55"/>
      <c r="AA169" s="55"/>
      <c r="AB169" s="23"/>
      <c r="AC169" s="23"/>
      <c r="AD169" s="23"/>
      <c r="AE169" s="23"/>
      <c r="AF169" s="23"/>
      <c r="AG169" s="23"/>
      <c r="AH169" s="23"/>
      <c r="AI169" s="23"/>
      <c r="AK169" s="5"/>
      <c r="AL169" s="74"/>
    </row>
    <row r="170" customFormat="false" ht="15.75" hidden="false" customHeight="false" outlineLevel="0" collapsed="false">
      <c r="B170" s="13"/>
      <c r="C170" s="23"/>
      <c r="D170" s="23"/>
      <c r="E170" s="23"/>
      <c r="F170" s="23"/>
      <c r="G170" s="5"/>
      <c r="H170" s="23"/>
      <c r="J170" s="5"/>
      <c r="K170" s="23"/>
      <c r="L170" s="95"/>
      <c r="M170" s="95"/>
      <c r="N170" s="95"/>
      <c r="O170" s="95"/>
      <c r="P170" s="95"/>
      <c r="Q170" s="95"/>
      <c r="R170" s="34"/>
      <c r="S170" s="16"/>
      <c r="T170" s="16"/>
      <c r="U170" s="15"/>
      <c r="V170" s="5"/>
      <c r="W170" s="5"/>
      <c r="X170" s="5"/>
      <c r="Y170" s="74"/>
      <c r="Z170" s="55"/>
      <c r="AA170" s="55"/>
      <c r="AB170" s="23"/>
      <c r="AC170" s="23"/>
      <c r="AD170" s="23"/>
      <c r="AE170" s="23"/>
      <c r="AF170" s="23"/>
      <c r="AG170" s="23"/>
      <c r="AH170" s="23"/>
      <c r="AI170" s="23"/>
      <c r="AK170" s="5"/>
      <c r="AL170" s="55"/>
    </row>
    <row r="171" customFormat="false" ht="15.75" hidden="false" customHeight="false" outlineLevel="0" collapsed="false">
      <c r="B171" s="13"/>
      <c r="C171" s="23"/>
      <c r="D171" s="23"/>
      <c r="E171" s="23"/>
      <c r="F171" s="23"/>
      <c r="G171" s="5"/>
      <c r="H171" s="23"/>
      <c r="J171" s="5"/>
      <c r="K171" s="23"/>
      <c r="L171" s="95"/>
      <c r="M171" s="95"/>
      <c r="N171" s="95"/>
      <c r="O171" s="95"/>
      <c r="P171" s="95"/>
      <c r="Q171" s="95"/>
      <c r="R171" s="34"/>
      <c r="S171" s="16"/>
      <c r="T171" s="16"/>
      <c r="U171" s="15"/>
      <c r="V171" s="5"/>
      <c r="W171" s="5"/>
      <c r="X171" s="5"/>
      <c r="Y171" s="74"/>
      <c r="Z171" s="74"/>
      <c r="AA171" s="74"/>
      <c r="AB171" s="23"/>
      <c r="AC171" s="23"/>
      <c r="AD171" s="23"/>
      <c r="AE171" s="23"/>
      <c r="AF171" s="23"/>
      <c r="AG171" s="23"/>
      <c r="AH171" s="23"/>
      <c r="AI171" s="23"/>
      <c r="AK171" s="5"/>
      <c r="AL171" s="55"/>
    </row>
    <row r="172" customFormat="false" ht="15.75" hidden="false" customHeight="false" outlineLevel="0" collapsed="false">
      <c r="B172" s="13"/>
      <c r="C172" s="23"/>
      <c r="D172" s="23"/>
      <c r="E172" s="23"/>
      <c r="F172" s="23"/>
      <c r="G172" s="23"/>
      <c r="H172" s="23"/>
      <c r="J172" s="23"/>
      <c r="K172" s="23"/>
      <c r="L172" s="95"/>
      <c r="M172" s="95"/>
      <c r="N172" s="95"/>
      <c r="O172" s="95"/>
      <c r="P172" s="95"/>
      <c r="Q172" s="95"/>
      <c r="R172" s="34"/>
      <c r="S172" s="16"/>
      <c r="T172" s="16"/>
      <c r="U172" s="15"/>
      <c r="V172" s="5"/>
      <c r="W172" s="5"/>
      <c r="X172" s="5"/>
      <c r="Y172" s="74"/>
      <c r="Z172" s="55"/>
      <c r="AA172" s="55"/>
      <c r="AB172" s="23"/>
      <c r="AC172" s="23"/>
      <c r="AD172" s="23"/>
      <c r="AE172" s="23"/>
      <c r="AF172" s="23"/>
      <c r="AG172" s="23"/>
      <c r="AH172" s="23"/>
      <c r="AI172" s="23"/>
      <c r="AK172" s="5"/>
      <c r="AL172" s="55"/>
    </row>
    <row r="173" customFormat="false" ht="15.75" hidden="false" customHeight="false" outlineLevel="0" collapsed="false">
      <c r="B173" s="13"/>
      <c r="C173" s="23"/>
      <c r="D173" s="23"/>
      <c r="E173" s="23"/>
      <c r="F173" s="23"/>
      <c r="G173" s="23"/>
      <c r="H173" s="23"/>
      <c r="J173" s="23"/>
      <c r="K173" s="23"/>
      <c r="L173" s="95"/>
      <c r="M173" s="95"/>
      <c r="N173" s="95"/>
      <c r="O173" s="95"/>
      <c r="P173" s="95"/>
      <c r="Q173" s="95"/>
      <c r="R173" s="34"/>
      <c r="S173" s="16"/>
      <c r="T173" s="16"/>
      <c r="U173" s="15"/>
      <c r="V173" s="5"/>
      <c r="W173" s="5"/>
      <c r="X173" s="5"/>
      <c r="Y173" s="74"/>
      <c r="Z173" s="74"/>
      <c r="AA173" s="74"/>
      <c r="AB173" s="23"/>
      <c r="AC173" s="23"/>
      <c r="AD173" s="23"/>
      <c r="AE173" s="23"/>
      <c r="AF173" s="23"/>
      <c r="AG173" s="23"/>
      <c r="AH173" s="23"/>
      <c r="AI173" s="23"/>
      <c r="AK173" s="5"/>
      <c r="AL173" s="55"/>
    </row>
    <row r="174" customFormat="false" ht="15.75" hidden="false" customHeight="false" outlineLevel="0" collapsed="false">
      <c r="B174" s="13"/>
      <c r="C174" s="23"/>
      <c r="D174" s="23"/>
      <c r="E174" s="23"/>
      <c r="F174" s="23"/>
      <c r="G174" s="23"/>
      <c r="H174" s="23"/>
      <c r="J174" s="23"/>
      <c r="K174" s="23"/>
      <c r="L174" s="95"/>
      <c r="M174" s="95"/>
      <c r="N174" s="95"/>
      <c r="O174" s="95"/>
      <c r="P174" s="95"/>
      <c r="Q174" s="95"/>
      <c r="R174" s="34"/>
      <c r="S174" s="16"/>
      <c r="T174" s="16"/>
      <c r="U174" s="15"/>
      <c r="V174" s="5"/>
      <c r="W174" s="5"/>
      <c r="X174" s="5"/>
      <c r="Y174" s="74"/>
      <c r="Z174" s="74"/>
      <c r="AA174" s="74"/>
      <c r="AB174" s="23"/>
      <c r="AC174" s="23"/>
      <c r="AD174" s="23"/>
      <c r="AE174" s="23"/>
      <c r="AF174" s="23"/>
      <c r="AG174" s="23"/>
      <c r="AH174" s="23"/>
      <c r="AI174" s="23"/>
      <c r="AK174" s="5"/>
      <c r="AL174" s="55"/>
    </row>
    <row r="175" customFormat="false" ht="15.75" hidden="false" customHeight="false" outlineLevel="0" collapsed="false">
      <c r="B175" s="13"/>
      <c r="C175" s="23"/>
      <c r="D175" s="23"/>
      <c r="E175" s="23"/>
      <c r="F175" s="23"/>
      <c r="G175" s="23"/>
      <c r="H175" s="23"/>
      <c r="J175" s="23"/>
      <c r="K175" s="23"/>
      <c r="L175" s="95"/>
      <c r="M175" s="95"/>
      <c r="N175" s="95"/>
      <c r="O175" s="95"/>
      <c r="P175" s="95"/>
      <c r="Q175" s="95"/>
      <c r="R175" s="34"/>
      <c r="S175" s="16"/>
      <c r="T175" s="16"/>
      <c r="U175" s="15"/>
      <c r="V175" s="5"/>
      <c r="W175" s="5"/>
      <c r="X175" s="5"/>
      <c r="Y175" s="74"/>
      <c r="Z175" s="74"/>
      <c r="AA175" s="74"/>
      <c r="AB175" s="23"/>
      <c r="AC175" s="23"/>
      <c r="AD175" s="23"/>
      <c r="AE175" s="23"/>
      <c r="AF175" s="23"/>
      <c r="AG175" s="23"/>
      <c r="AH175" s="23"/>
      <c r="AI175" s="23"/>
      <c r="AK175" s="5"/>
      <c r="AL175" s="74"/>
    </row>
    <row r="176" customFormat="false" ht="15.75" hidden="false" customHeight="false" outlineLevel="0" collapsed="false">
      <c r="B176" s="13"/>
      <c r="C176" s="23"/>
      <c r="D176" s="23"/>
      <c r="E176" s="23"/>
      <c r="F176" s="23"/>
      <c r="G176" s="23"/>
      <c r="H176" s="23"/>
      <c r="J176" s="23"/>
      <c r="K176" s="23"/>
      <c r="L176" s="95"/>
      <c r="M176" s="95"/>
      <c r="N176" s="95"/>
      <c r="O176" s="95"/>
      <c r="P176" s="95"/>
      <c r="Q176" s="95"/>
      <c r="R176" s="34"/>
      <c r="S176" s="16"/>
      <c r="T176" s="16"/>
      <c r="U176" s="15"/>
      <c r="V176" s="5"/>
      <c r="W176" s="5"/>
      <c r="X176" s="5"/>
      <c r="Y176" s="74"/>
      <c r="Z176" s="55"/>
      <c r="AA176" s="55"/>
      <c r="AB176" s="23"/>
      <c r="AC176" s="23"/>
      <c r="AD176" s="23"/>
      <c r="AE176" s="23"/>
      <c r="AF176" s="23"/>
      <c r="AG176" s="23"/>
      <c r="AH176" s="23"/>
      <c r="AI176" s="23"/>
      <c r="AK176" s="5"/>
      <c r="AL176" s="74"/>
    </row>
    <row r="177" customFormat="false" ht="15.75" hidden="false" customHeight="false" outlineLevel="0" collapsed="false">
      <c r="B177" s="13"/>
      <c r="C177" s="23"/>
      <c r="D177" s="23"/>
      <c r="E177" s="23"/>
      <c r="F177" s="23"/>
      <c r="G177" s="23"/>
      <c r="H177" s="23"/>
      <c r="J177" s="23"/>
      <c r="K177" s="23"/>
      <c r="L177" s="95"/>
      <c r="M177" s="95"/>
      <c r="N177" s="95"/>
      <c r="O177" s="95"/>
      <c r="P177" s="95"/>
      <c r="Q177" s="95"/>
      <c r="R177" s="34"/>
      <c r="S177" s="16"/>
      <c r="T177" s="16"/>
      <c r="U177" s="15"/>
      <c r="V177" s="5"/>
      <c r="W177" s="5"/>
      <c r="X177" s="5"/>
      <c r="Y177" s="74"/>
      <c r="Z177" s="55"/>
      <c r="AA177" s="55"/>
      <c r="AB177" s="23"/>
      <c r="AC177" s="23"/>
      <c r="AD177" s="23"/>
      <c r="AE177" s="23"/>
      <c r="AF177" s="23"/>
      <c r="AG177" s="23"/>
      <c r="AH177" s="23"/>
      <c r="AI177" s="23"/>
      <c r="AK177" s="5"/>
      <c r="AL177" s="55"/>
    </row>
    <row r="178" customFormat="false" ht="15.75" hidden="false" customHeight="false" outlineLevel="0" collapsed="false">
      <c r="B178" s="13"/>
      <c r="C178" s="23"/>
      <c r="D178" s="23"/>
      <c r="E178" s="23"/>
      <c r="F178" s="23"/>
      <c r="G178" s="23"/>
      <c r="H178" s="23"/>
      <c r="J178" s="23"/>
      <c r="K178" s="23"/>
      <c r="L178" s="95"/>
      <c r="M178" s="95"/>
      <c r="N178" s="95"/>
      <c r="O178" s="95"/>
      <c r="P178" s="95"/>
      <c r="Q178" s="95"/>
      <c r="R178" s="34"/>
      <c r="S178" s="16"/>
      <c r="T178" s="16"/>
      <c r="U178" s="15"/>
      <c r="V178" s="5"/>
      <c r="W178" s="5"/>
      <c r="X178" s="5"/>
      <c r="Y178" s="74"/>
      <c r="Z178" s="55"/>
      <c r="AA178" s="55"/>
      <c r="AB178" s="23"/>
      <c r="AC178" s="23"/>
      <c r="AD178" s="23"/>
      <c r="AE178" s="23"/>
      <c r="AF178" s="23"/>
      <c r="AG178" s="23"/>
      <c r="AH178" s="23"/>
      <c r="AI178" s="23"/>
      <c r="AK178" s="5"/>
      <c r="AL178" s="55"/>
    </row>
    <row r="179" customFormat="false" ht="15.75" hidden="false" customHeight="false" outlineLevel="0" collapsed="false">
      <c r="B179" s="13"/>
      <c r="C179" s="23"/>
      <c r="D179" s="23"/>
      <c r="E179" s="23"/>
      <c r="F179" s="23"/>
      <c r="G179" s="23"/>
      <c r="H179" s="23"/>
      <c r="J179" s="23"/>
      <c r="K179" s="23"/>
      <c r="L179" s="95"/>
      <c r="M179" s="95"/>
      <c r="N179" s="95"/>
      <c r="O179" s="95"/>
      <c r="P179" s="95"/>
      <c r="Q179" s="95"/>
      <c r="R179" s="34"/>
      <c r="S179" s="16"/>
      <c r="T179" s="16"/>
      <c r="U179" s="15"/>
      <c r="V179" s="5"/>
      <c r="W179" s="5"/>
      <c r="X179" s="5"/>
      <c r="Y179" s="55"/>
      <c r="Z179" s="55"/>
      <c r="AA179" s="55"/>
      <c r="AB179" s="23"/>
      <c r="AC179" s="23"/>
      <c r="AD179" s="23"/>
      <c r="AE179" s="23"/>
      <c r="AF179" s="23"/>
      <c r="AG179" s="23"/>
      <c r="AH179" s="23"/>
      <c r="AI179" s="23"/>
      <c r="AK179" s="5"/>
      <c r="AL179" s="55"/>
    </row>
    <row r="180" customFormat="false" ht="15.75" hidden="false" customHeight="false" outlineLevel="0" collapsed="false">
      <c r="B180" s="13"/>
      <c r="C180" s="23"/>
      <c r="D180" s="23"/>
      <c r="E180" s="23"/>
      <c r="F180" s="23"/>
      <c r="G180" s="23"/>
      <c r="H180" s="23"/>
      <c r="J180" s="23"/>
      <c r="K180" s="23"/>
      <c r="L180" s="95"/>
      <c r="M180" s="95"/>
      <c r="N180" s="95"/>
      <c r="O180" s="95"/>
      <c r="P180" s="95"/>
      <c r="Q180" s="95"/>
      <c r="R180" s="34"/>
      <c r="S180" s="16"/>
      <c r="T180" s="16"/>
      <c r="U180" s="15"/>
      <c r="V180" s="5"/>
      <c r="W180" s="5"/>
      <c r="X180" s="5"/>
      <c r="Y180" s="74"/>
      <c r="Z180" s="74"/>
      <c r="AA180" s="74"/>
      <c r="AB180" s="23"/>
      <c r="AC180" s="23"/>
      <c r="AD180" s="23"/>
      <c r="AE180" s="23"/>
      <c r="AF180" s="23"/>
      <c r="AG180" s="23"/>
      <c r="AH180" s="23"/>
      <c r="AI180" s="23"/>
      <c r="AK180" s="5"/>
      <c r="AL180" s="55"/>
    </row>
    <row r="181" customFormat="false" ht="15.75" hidden="false" customHeight="false" outlineLevel="0" collapsed="false">
      <c r="B181" s="13"/>
      <c r="C181" s="23"/>
      <c r="D181" s="23"/>
      <c r="E181" s="23"/>
      <c r="F181" s="23"/>
      <c r="G181" s="23"/>
      <c r="H181" s="23"/>
      <c r="J181" s="23"/>
      <c r="K181" s="23"/>
      <c r="L181" s="95"/>
      <c r="M181" s="95"/>
      <c r="N181" s="95"/>
      <c r="O181" s="95"/>
      <c r="P181" s="95"/>
      <c r="Q181" s="95"/>
      <c r="R181" s="34"/>
      <c r="S181" s="16"/>
      <c r="T181" s="16"/>
      <c r="U181" s="15"/>
      <c r="V181" s="5"/>
      <c r="W181" s="5"/>
      <c r="X181" s="5"/>
      <c r="Y181" s="74"/>
      <c r="Z181" s="55"/>
      <c r="AA181" s="55"/>
      <c r="AB181" s="23"/>
      <c r="AC181" s="23"/>
      <c r="AD181" s="23"/>
      <c r="AE181" s="23"/>
      <c r="AF181" s="23"/>
      <c r="AG181" s="23"/>
      <c r="AH181" s="23"/>
      <c r="AI181" s="23"/>
      <c r="AK181" s="5"/>
      <c r="AL181" s="55"/>
    </row>
    <row r="182" customFormat="false" ht="15.75" hidden="false" customHeight="false" outlineLevel="0" collapsed="false">
      <c r="B182" s="13"/>
      <c r="C182" s="23"/>
      <c r="D182" s="23"/>
      <c r="E182" s="23"/>
      <c r="F182" s="23"/>
      <c r="G182" s="23"/>
      <c r="H182" s="23"/>
      <c r="J182" s="23"/>
      <c r="K182" s="23"/>
      <c r="L182" s="95"/>
      <c r="M182" s="95"/>
      <c r="N182" s="95"/>
      <c r="O182" s="95"/>
      <c r="P182" s="95"/>
      <c r="Q182" s="95"/>
      <c r="R182" s="34"/>
      <c r="S182" s="16"/>
      <c r="T182" s="16"/>
      <c r="U182" s="15"/>
      <c r="V182" s="5"/>
      <c r="W182" s="5"/>
      <c r="X182" s="5"/>
      <c r="Y182" s="74"/>
      <c r="Z182" s="74"/>
      <c r="AA182" s="74"/>
      <c r="AB182" s="23"/>
      <c r="AC182" s="23"/>
      <c r="AD182" s="23"/>
      <c r="AE182" s="23"/>
      <c r="AF182" s="23"/>
      <c r="AG182" s="23"/>
      <c r="AH182" s="23"/>
      <c r="AI182" s="23"/>
      <c r="AK182" s="5"/>
      <c r="AL182" s="55"/>
    </row>
    <row r="183" customFormat="false" ht="15.75" hidden="false" customHeight="false" outlineLevel="0" collapsed="false">
      <c r="B183" s="13"/>
      <c r="C183" s="23"/>
      <c r="D183" s="23"/>
      <c r="E183" s="23"/>
      <c r="F183" s="23"/>
      <c r="G183" s="23"/>
      <c r="H183" s="23"/>
      <c r="J183" s="23"/>
      <c r="K183" s="23"/>
      <c r="L183" s="95"/>
      <c r="M183" s="95"/>
      <c r="N183" s="95"/>
      <c r="O183" s="95"/>
      <c r="P183" s="95"/>
      <c r="Q183" s="95"/>
      <c r="R183" s="34"/>
      <c r="S183" s="16"/>
      <c r="T183" s="16"/>
      <c r="U183" s="15"/>
      <c r="V183" s="5"/>
      <c r="W183" s="5"/>
      <c r="X183" s="5"/>
      <c r="Y183" s="55"/>
      <c r="Z183" s="74"/>
      <c r="AA183" s="55"/>
      <c r="AB183" s="23"/>
      <c r="AC183" s="23"/>
      <c r="AD183" s="23"/>
      <c r="AE183" s="23"/>
      <c r="AF183" s="23"/>
      <c r="AG183" s="23"/>
      <c r="AH183" s="23"/>
      <c r="AI183" s="23"/>
      <c r="AK183" s="5"/>
      <c r="AL183" s="74"/>
    </row>
    <row r="184" customFormat="false" ht="15.75" hidden="false" customHeight="false" outlineLevel="0" collapsed="false">
      <c r="B184" s="13"/>
      <c r="C184" s="23"/>
      <c r="D184" s="23"/>
      <c r="E184" s="23"/>
      <c r="F184" s="23"/>
      <c r="G184" s="23"/>
      <c r="H184" s="23"/>
      <c r="J184" s="23"/>
      <c r="K184" s="23"/>
      <c r="L184" s="95"/>
      <c r="M184" s="95"/>
      <c r="N184" s="95"/>
      <c r="O184" s="95"/>
      <c r="P184" s="95"/>
      <c r="Q184" s="95"/>
      <c r="R184" s="34"/>
      <c r="S184" s="16"/>
      <c r="T184" s="16"/>
      <c r="U184" s="15"/>
      <c r="V184" s="5"/>
      <c r="W184" s="5"/>
      <c r="X184" s="5"/>
      <c r="Y184" s="74"/>
      <c r="Z184" s="55"/>
      <c r="AA184" s="55"/>
      <c r="AB184" s="23"/>
      <c r="AC184" s="23"/>
      <c r="AD184" s="23"/>
      <c r="AE184" s="23"/>
      <c r="AF184" s="23"/>
      <c r="AG184" s="23"/>
      <c r="AH184" s="23"/>
      <c r="AI184" s="23"/>
      <c r="AK184" s="5"/>
      <c r="AL184" s="55"/>
    </row>
    <row r="185" customFormat="false" ht="15.75" hidden="false" customHeight="false" outlineLevel="0" collapsed="false">
      <c r="B185" s="13"/>
      <c r="C185" s="23"/>
      <c r="D185" s="23"/>
      <c r="E185" s="23"/>
      <c r="F185" s="23"/>
      <c r="G185" s="23"/>
      <c r="H185" s="23"/>
      <c r="J185" s="23"/>
      <c r="K185" s="23"/>
      <c r="L185" s="95"/>
      <c r="M185" s="95"/>
      <c r="N185" s="95"/>
      <c r="O185" s="95"/>
      <c r="P185" s="95"/>
      <c r="Q185" s="95"/>
      <c r="R185" s="34"/>
      <c r="S185" s="16"/>
      <c r="T185" s="16"/>
      <c r="U185" s="15"/>
      <c r="V185" s="5"/>
      <c r="W185" s="5"/>
      <c r="X185" s="5"/>
      <c r="Y185" s="74"/>
      <c r="Z185" s="55"/>
      <c r="AA185" s="55"/>
      <c r="AB185" s="23"/>
      <c r="AC185" s="23"/>
      <c r="AD185" s="23"/>
      <c r="AE185" s="23"/>
      <c r="AF185" s="23"/>
      <c r="AG185" s="23"/>
      <c r="AH185" s="23"/>
      <c r="AI185" s="23"/>
      <c r="AK185" s="5"/>
      <c r="AL185" s="55"/>
    </row>
    <row r="186" customFormat="false" ht="15.75" hidden="false" customHeight="false" outlineLevel="0" collapsed="false">
      <c r="B186" s="13"/>
      <c r="C186" s="23"/>
      <c r="D186" s="23"/>
      <c r="E186" s="23"/>
      <c r="F186" s="23"/>
      <c r="G186" s="23"/>
      <c r="H186" s="23"/>
      <c r="J186" s="23"/>
      <c r="K186" s="23"/>
      <c r="L186" s="95"/>
      <c r="M186" s="95"/>
      <c r="N186" s="95"/>
      <c r="O186" s="95"/>
      <c r="P186" s="95"/>
      <c r="Q186" s="95"/>
      <c r="R186" s="34"/>
      <c r="S186" s="16"/>
      <c r="T186" s="16"/>
      <c r="U186" s="15"/>
      <c r="V186" s="5"/>
      <c r="W186" s="5"/>
      <c r="X186" s="5"/>
      <c r="Y186" s="74"/>
      <c r="Z186" s="55"/>
      <c r="AA186" s="55"/>
      <c r="AB186" s="23"/>
      <c r="AC186" s="23"/>
      <c r="AD186" s="23"/>
      <c r="AE186" s="23"/>
      <c r="AF186" s="23"/>
      <c r="AG186" s="23"/>
      <c r="AH186" s="23"/>
      <c r="AI186" s="23"/>
      <c r="AK186" s="5"/>
      <c r="AL186" s="55"/>
    </row>
    <row r="187" customFormat="false" ht="15.75" hidden="false" customHeight="false" outlineLevel="0" collapsed="false">
      <c r="B187" s="13"/>
      <c r="C187" s="23"/>
      <c r="D187" s="23"/>
      <c r="E187" s="23"/>
      <c r="F187" s="23"/>
      <c r="G187" s="23"/>
      <c r="H187" s="23"/>
      <c r="J187" s="23"/>
      <c r="K187" s="23"/>
      <c r="L187" s="95"/>
      <c r="M187" s="95"/>
      <c r="N187" s="95"/>
      <c r="O187" s="95"/>
      <c r="P187" s="95"/>
      <c r="Q187" s="95"/>
      <c r="R187" s="34"/>
      <c r="S187" s="16"/>
      <c r="T187" s="16"/>
      <c r="U187" s="15"/>
      <c r="V187" s="5"/>
      <c r="W187" s="5"/>
      <c r="X187" s="5"/>
      <c r="Y187" s="74"/>
      <c r="Z187" s="74"/>
      <c r="AA187" s="74"/>
      <c r="AB187" s="23"/>
      <c r="AC187" s="23"/>
      <c r="AD187" s="23"/>
      <c r="AE187" s="23"/>
      <c r="AF187" s="23"/>
      <c r="AG187" s="23"/>
      <c r="AH187" s="23"/>
      <c r="AI187" s="23"/>
      <c r="AK187" s="5"/>
      <c r="AL187" s="55"/>
    </row>
    <row r="188" customFormat="false" ht="15.75" hidden="false" customHeight="false" outlineLevel="0" collapsed="false">
      <c r="B188" s="13"/>
      <c r="C188" s="23"/>
      <c r="D188" s="23"/>
      <c r="E188" s="23"/>
      <c r="F188" s="23"/>
      <c r="G188" s="23"/>
      <c r="H188" s="23"/>
      <c r="J188" s="23"/>
      <c r="K188" s="23"/>
      <c r="L188" s="95"/>
      <c r="M188" s="95"/>
      <c r="N188" s="95"/>
      <c r="O188" s="95"/>
      <c r="P188" s="95"/>
      <c r="Q188" s="95"/>
      <c r="R188" s="34"/>
      <c r="S188" s="16"/>
      <c r="T188" s="16"/>
      <c r="U188" s="15"/>
      <c r="V188" s="5"/>
      <c r="W188" s="5"/>
      <c r="X188" s="5"/>
      <c r="Y188" s="74"/>
      <c r="Z188" s="74"/>
      <c r="AA188" s="74"/>
      <c r="AB188" s="23"/>
      <c r="AC188" s="23"/>
      <c r="AD188" s="23"/>
      <c r="AE188" s="23"/>
      <c r="AF188" s="23"/>
      <c r="AG188" s="23"/>
      <c r="AH188" s="23"/>
      <c r="AI188" s="23"/>
      <c r="AK188" s="5"/>
      <c r="AL188" s="55"/>
    </row>
    <row r="189" customFormat="false" ht="15.75" hidden="false" customHeight="false" outlineLevel="0" collapsed="false">
      <c r="B189" s="13"/>
      <c r="C189" s="23"/>
      <c r="D189" s="23"/>
      <c r="E189" s="23"/>
      <c r="F189" s="23"/>
      <c r="G189" s="23"/>
      <c r="H189" s="23"/>
      <c r="J189" s="23"/>
      <c r="K189" s="23"/>
      <c r="L189" s="95"/>
      <c r="M189" s="95"/>
      <c r="N189" s="95"/>
      <c r="O189" s="95"/>
      <c r="P189" s="95"/>
      <c r="Q189" s="95"/>
      <c r="R189" s="34"/>
      <c r="S189" s="16"/>
      <c r="T189" s="16"/>
      <c r="U189" s="15"/>
      <c r="V189" s="5"/>
      <c r="W189" s="5"/>
      <c r="X189" s="5"/>
      <c r="Y189" s="74"/>
      <c r="Z189" s="55"/>
      <c r="AA189" s="55"/>
      <c r="AB189" s="23"/>
      <c r="AC189" s="23"/>
      <c r="AD189" s="23"/>
      <c r="AE189" s="23"/>
      <c r="AF189" s="23"/>
      <c r="AG189" s="23"/>
      <c r="AH189" s="23"/>
      <c r="AI189" s="23"/>
      <c r="AK189" s="5"/>
      <c r="AL189" s="74"/>
    </row>
    <row r="190" customFormat="false" ht="15.75" hidden="false" customHeight="false" outlineLevel="0" collapsed="false">
      <c r="B190" s="13"/>
      <c r="C190" s="23"/>
      <c r="D190" s="23"/>
      <c r="E190" s="23"/>
      <c r="F190" s="23"/>
      <c r="G190" s="23"/>
      <c r="H190" s="23"/>
      <c r="J190" s="23"/>
      <c r="K190" s="23"/>
      <c r="L190" s="95"/>
      <c r="M190" s="95"/>
      <c r="N190" s="95"/>
      <c r="O190" s="95"/>
      <c r="P190" s="95"/>
      <c r="Q190" s="95"/>
      <c r="R190" s="34"/>
      <c r="S190" s="16"/>
      <c r="T190" s="16"/>
      <c r="U190" s="15"/>
      <c r="V190" s="5"/>
      <c r="W190" s="5"/>
      <c r="X190" s="5"/>
      <c r="Y190" s="74"/>
      <c r="Z190" s="74"/>
      <c r="AA190" s="74"/>
      <c r="AB190" s="23"/>
      <c r="AC190" s="23"/>
      <c r="AD190" s="23"/>
      <c r="AE190" s="23"/>
      <c r="AF190" s="23"/>
      <c r="AG190" s="23"/>
      <c r="AH190" s="23"/>
      <c r="AI190" s="23"/>
      <c r="AK190" s="5"/>
      <c r="AL190" s="55"/>
    </row>
    <row r="191" customFormat="false" ht="15.75" hidden="false" customHeight="false" outlineLevel="0" collapsed="false">
      <c r="B191" s="13"/>
      <c r="C191" s="23"/>
      <c r="D191" s="23"/>
      <c r="E191" s="23"/>
      <c r="F191" s="23"/>
      <c r="G191" s="23"/>
      <c r="H191" s="23"/>
      <c r="J191" s="23"/>
      <c r="K191" s="23"/>
      <c r="L191" s="95"/>
      <c r="M191" s="95"/>
      <c r="N191" s="95"/>
      <c r="O191" s="95"/>
      <c r="P191" s="95"/>
      <c r="Q191" s="95"/>
      <c r="R191" s="34"/>
      <c r="S191" s="16"/>
      <c r="T191" s="16"/>
      <c r="U191" s="15"/>
      <c r="V191" s="5"/>
      <c r="W191" s="5"/>
      <c r="X191" s="5"/>
      <c r="Y191" s="74"/>
      <c r="Z191" s="74"/>
      <c r="AA191" s="74"/>
      <c r="AB191" s="23"/>
      <c r="AC191" s="23"/>
      <c r="AD191" s="23"/>
      <c r="AE191" s="23"/>
      <c r="AF191" s="23"/>
      <c r="AG191" s="23"/>
      <c r="AH191" s="23"/>
      <c r="AI191" s="23"/>
      <c r="AK191" s="5"/>
      <c r="AL191" s="74"/>
    </row>
    <row r="192" customFormat="false" ht="15.75" hidden="false" customHeight="false" outlineLevel="0" collapsed="false">
      <c r="B192" s="13"/>
      <c r="C192" s="23"/>
      <c r="D192" s="23"/>
      <c r="E192" s="23"/>
      <c r="F192" s="23"/>
      <c r="G192" s="23"/>
      <c r="H192" s="23"/>
      <c r="J192" s="23"/>
      <c r="K192" s="23"/>
      <c r="L192" s="95"/>
      <c r="M192" s="95"/>
      <c r="N192" s="95"/>
      <c r="O192" s="95"/>
      <c r="P192" s="95"/>
      <c r="Q192" s="95"/>
      <c r="R192" s="34"/>
      <c r="S192" s="16"/>
      <c r="T192" s="16"/>
      <c r="U192" s="15"/>
      <c r="V192" s="5"/>
      <c r="W192" s="5"/>
      <c r="X192" s="5"/>
      <c r="Y192" s="74"/>
      <c r="Z192" s="55"/>
      <c r="AA192" s="55"/>
      <c r="AB192" s="23"/>
      <c r="AC192" s="23"/>
      <c r="AD192" s="23"/>
      <c r="AE192" s="23"/>
      <c r="AF192" s="23"/>
      <c r="AG192" s="23"/>
      <c r="AH192" s="23"/>
      <c r="AI192" s="23"/>
      <c r="AK192" s="5"/>
      <c r="AL192" s="74"/>
    </row>
    <row r="193" customFormat="false" ht="15.75" hidden="false" customHeight="false" outlineLevel="0" collapsed="false">
      <c r="B193" s="13"/>
      <c r="C193" s="23"/>
      <c r="D193" s="23"/>
      <c r="E193" s="23"/>
      <c r="F193" s="23"/>
      <c r="G193" s="23"/>
      <c r="H193" s="23"/>
      <c r="J193" s="23"/>
      <c r="K193" s="23"/>
      <c r="L193" s="95"/>
      <c r="M193" s="95"/>
      <c r="N193" s="95"/>
      <c r="O193" s="95"/>
      <c r="P193" s="95"/>
      <c r="Q193" s="95"/>
      <c r="R193" s="34"/>
      <c r="S193" s="16"/>
      <c r="T193" s="16"/>
      <c r="U193" s="15"/>
      <c r="V193" s="5"/>
      <c r="W193" s="5"/>
      <c r="X193" s="5"/>
      <c r="Y193" s="74"/>
      <c r="Z193" s="55"/>
      <c r="AA193" s="55"/>
      <c r="AB193" s="23"/>
      <c r="AC193" s="23"/>
      <c r="AD193" s="23"/>
      <c r="AE193" s="23"/>
      <c r="AF193" s="23"/>
      <c r="AG193" s="23"/>
      <c r="AH193" s="23"/>
      <c r="AI193" s="23"/>
      <c r="AK193" s="5"/>
      <c r="AL193" s="55"/>
    </row>
    <row r="194" customFormat="false" ht="15.75" hidden="false" customHeight="false" outlineLevel="0" collapsed="false">
      <c r="B194" s="13"/>
      <c r="C194" s="23"/>
      <c r="D194" s="23"/>
      <c r="E194" s="23"/>
      <c r="F194" s="23"/>
      <c r="G194" s="23"/>
      <c r="H194" s="23"/>
      <c r="J194" s="23"/>
      <c r="K194" s="23"/>
      <c r="L194" s="95"/>
      <c r="M194" s="95"/>
      <c r="N194" s="95"/>
      <c r="O194" s="95"/>
      <c r="P194" s="95"/>
      <c r="Q194" s="95"/>
      <c r="R194" s="34"/>
      <c r="S194" s="16"/>
      <c r="T194" s="16"/>
      <c r="U194" s="15"/>
      <c r="V194" s="5"/>
      <c r="W194" s="5"/>
      <c r="X194" s="5"/>
      <c r="Y194" s="74"/>
      <c r="Z194" s="55"/>
      <c r="AA194" s="55"/>
      <c r="AB194" s="23"/>
      <c r="AC194" s="23"/>
      <c r="AD194" s="23"/>
      <c r="AE194" s="23"/>
      <c r="AF194" s="23"/>
      <c r="AG194" s="23"/>
      <c r="AH194" s="23"/>
      <c r="AI194" s="23"/>
      <c r="AK194" s="5"/>
      <c r="AL194" s="55"/>
    </row>
    <row r="195" customFormat="false" ht="15.75" hidden="false" customHeight="false" outlineLevel="0" collapsed="false">
      <c r="B195" s="13"/>
      <c r="C195" s="23"/>
      <c r="D195" s="23"/>
      <c r="E195" s="23"/>
      <c r="F195" s="23"/>
      <c r="G195" s="23"/>
      <c r="H195" s="23"/>
      <c r="J195" s="23"/>
      <c r="K195" s="23"/>
      <c r="L195" s="95"/>
      <c r="M195" s="95"/>
      <c r="N195" s="95"/>
      <c r="O195" s="95"/>
      <c r="P195" s="95"/>
      <c r="Q195" s="95"/>
      <c r="R195" s="34"/>
      <c r="S195" s="16"/>
      <c r="T195" s="16"/>
      <c r="U195" s="15"/>
      <c r="V195" s="5"/>
      <c r="W195" s="5"/>
      <c r="X195" s="5"/>
      <c r="Y195" s="74"/>
      <c r="Z195" s="55"/>
      <c r="AA195" s="55"/>
      <c r="AB195" s="23"/>
      <c r="AC195" s="23"/>
      <c r="AD195" s="23"/>
      <c r="AE195" s="23"/>
      <c r="AF195" s="23"/>
      <c r="AG195" s="23"/>
      <c r="AH195" s="23"/>
      <c r="AI195" s="23"/>
      <c r="AK195" s="5"/>
      <c r="AL195" s="55"/>
    </row>
    <row r="196" customFormat="false" ht="15.75" hidden="false" customHeight="false" outlineLevel="0" collapsed="false">
      <c r="B196" s="13"/>
      <c r="C196" s="23"/>
      <c r="D196" s="23"/>
      <c r="E196" s="23"/>
      <c r="F196" s="23"/>
      <c r="G196" s="23"/>
      <c r="H196" s="23"/>
      <c r="J196" s="23"/>
      <c r="K196" s="23"/>
      <c r="L196" s="95"/>
      <c r="M196" s="95"/>
      <c r="N196" s="95"/>
      <c r="O196" s="95"/>
      <c r="P196" s="95"/>
      <c r="Q196" s="95"/>
      <c r="R196" s="34"/>
      <c r="S196" s="16"/>
      <c r="T196" s="16"/>
      <c r="U196" s="15"/>
      <c r="V196" s="5"/>
      <c r="W196" s="5"/>
      <c r="X196" s="5"/>
      <c r="Y196" s="74"/>
      <c r="Z196" s="55"/>
      <c r="AA196" s="55"/>
      <c r="AB196" s="23"/>
      <c r="AC196" s="23"/>
      <c r="AD196" s="23"/>
      <c r="AE196" s="23"/>
      <c r="AF196" s="23"/>
      <c r="AG196" s="23"/>
      <c r="AH196" s="23"/>
      <c r="AI196" s="23"/>
      <c r="AK196" s="5"/>
      <c r="AL196" s="55"/>
    </row>
    <row r="197" customFormat="false" ht="15.75" hidden="false" customHeight="false" outlineLevel="0" collapsed="false">
      <c r="B197" s="13"/>
      <c r="C197" s="23"/>
      <c r="D197" s="23"/>
      <c r="E197" s="23"/>
      <c r="F197" s="23"/>
      <c r="G197" s="23"/>
      <c r="H197" s="23"/>
      <c r="J197" s="23"/>
      <c r="K197" s="23"/>
      <c r="L197" s="95"/>
      <c r="M197" s="95"/>
      <c r="N197" s="95"/>
      <c r="O197" s="95"/>
      <c r="P197" s="95"/>
      <c r="Q197" s="95"/>
      <c r="R197" s="34"/>
      <c r="S197" s="16"/>
      <c r="T197" s="15"/>
      <c r="U197" s="15"/>
      <c r="V197" s="5"/>
      <c r="W197" s="5"/>
      <c r="X197" s="5"/>
      <c r="Y197" s="74"/>
      <c r="Z197" s="74"/>
      <c r="AA197" s="74"/>
      <c r="AB197" s="23"/>
      <c r="AC197" s="23"/>
      <c r="AD197" s="23"/>
      <c r="AE197" s="23"/>
      <c r="AF197" s="23"/>
      <c r="AG197" s="23"/>
      <c r="AH197" s="23"/>
      <c r="AI197" s="23"/>
      <c r="AK197" s="5"/>
      <c r="AL197" s="55"/>
    </row>
    <row r="198" customFormat="false" ht="15.75" hidden="false" customHeight="false" outlineLevel="0" collapsed="false">
      <c r="B198" s="13"/>
      <c r="C198" s="23"/>
      <c r="D198" s="23"/>
      <c r="E198" s="23"/>
      <c r="F198" s="23"/>
      <c r="G198" s="23"/>
      <c r="H198" s="23"/>
      <c r="J198" s="23"/>
      <c r="K198" s="23"/>
      <c r="L198" s="95"/>
      <c r="M198" s="95"/>
      <c r="N198" s="95"/>
      <c r="O198" s="95"/>
      <c r="P198" s="95"/>
      <c r="Q198" s="95"/>
      <c r="R198" s="34"/>
      <c r="S198" s="16"/>
      <c r="T198" s="15"/>
      <c r="U198" s="15"/>
      <c r="V198" s="5"/>
      <c r="W198" s="5"/>
      <c r="X198" s="5"/>
      <c r="Y198" s="55"/>
      <c r="Z198" s="55"/>
      <c r="AA198" s="55"/>
      <c r="AB198" s="23"/>
      <c r="AC198" s="23"/>
      <c r="AD198" s="23"/>
      <c r="AE198" s="23"/>
      <c r="AF198" s="23"/>
      <c r="AG198" s="23"/>
      <c r="AH198" s="23"/>
      <c r="AI198" s="23"/>
      <c r="AK198" s="5"/>
      <c r="AL198" s="74"/>
    </row>
    <row r="199" customFormat="false" ht="15.75" hidden="false" customHeight="false" outlineLevel="0" collapsed="false">
      <c r="B199" s="13"/>
      <c r="C199" s="23"/>
      <c r="D199" s="23"/>
      <c r="E199" s="23"/>
      <c r="F199" s="23"/>
      <c r="G199" s="23"/>
      <c r="H199" s="23"/>
      <c r="J199" s="23"/>
      <c r="K199" s="23"/>
      <c r="L199" s="95"/>
      <c r="M199" s="95"/>
      <c r="N199" s="95"/>
      <c r="O199" s="95"/>
      <c r="P199" s="95"/>
      <c r="Q199" s="95"/>
      <c r="R199" s="34"/>
      <c r="S199" s="16"/>
      <c r="T199" s="15"/>
      <c r="U199" s="15"/>
      <c r="V199" s="5"/>
      <c r="W199" s="5"/>
      <c r="X199" s="5"/>
      <c r="Y199" s="74"/>
      <c r="Z199" s="55"/>
      <c r="AA199" s="55"/>
      <c r="AB199" s="23"/>
      <c r="AC199" s="23"/>
      <c r="AD199" s="23"/>
      <c r="AE199" s="23"/>
      <c r="AF199" s="23"/>
      <c r="AG199" s="23"/>
      <c r="AH199" s="23"/>
      <c r="AI199" s="23"/>
      <c r="AK199" s="5"/>
      <c r="AL199" s="55"/>
    </row>
    <row r="200" customFormat="false" ht="15.75" hidden="false" customHeight="false" outlineLevel="0" collapsed="false">
      <c r="B200" s="13"/>
      <c r="C200" s="23"/>
      <c r="D200" s="23"/>
      <c r="E200" s="23"/>
      <c r="F200" s="23"/>
      <c r="G200" s="23"/>
      <c r="H200" s="23"/>
      <c r="J200" s="23"/>
      <c r="K200" s="23"/>
      <c r="L200" s="95"/>
      <c r="M200" s="95"/>
      <c r="N200" s="95"/>
      <c r="O200" s="95"/>
      <c r="P200" s="95"/>
      <c r="Q200" s="95"/>
      <c r="R200" s="34"/>
      <c r="S200" s="16"/>
      <c r="T200" s="15"/>
      <c r="U200" s="15"/>
      <c r="V200" s="5"/>
      <c r="W200" s="5"/>
      <c r="X200" s="5"/>
      <c r="Y200" s="55"/>
      <c r="Z200" s="55"/>
      <c r="AA200" s="55"/>
      <c r="AB200" s="23"/>
      <c r="AC200" s="23"/>
      <c r="AD200" s="23"/>
      <c r="AE200" s="23"/>
      <c r="AF200" s="23"/>
      <c r="AG200" s="23"/>
      <c r="AH200" s="23"/>
      <c r="AI200" s="23"/>
      <c r="AK200" s="5"/>
      <c r="AL200" s="55"/>
    </row>
    <row r="201" customFormat="false" ht="15.75" hidden="false" customHeight="false" outlineLevel="0" collapsed="false">
      <c r="B201" s="13"/>
      <c r="C201" s="23"/>
      <c r="D201" s="23"/>
      <c r="E201" s="23"/>
      <c r="F201" s="23"/>
      <c r="G201" s="23"/>
      <c r="H201" s="23"/>
      <c r="J201" s="23"/>
      <c r="K201" s="23"/>
      <c r="L201" s="95"/>
      <c r="M201" s="95"/>
      <c r="N201" s="95"/>
      <c r="O201" s="95"/>
      <c r="P201" s="95"/>
      <c r="Q201" s="95"/>
      <c r="R201" s="34"/>
      <c r="S201" s="16"/>
      <c r="T201" s="15"/>
      <c r="U201" s="15"/>
      <c r="V201" s="5"/>
      <c r="W201" s="5"/>
      <c r="X201" s="5"/>
      <c r="Y201" s="74"/>
      <c r="Z201" s="74"/>
      <c r="AA201" s="74"/>
      <c r="AB201" s="23"/>
      <c r="AC201" s="23"/>
      <c r="AD201" s="23"/>
      <c r="AE201" s="23"/>
      <c r="AF201" s="23"/>
      <c r="AG201" s="23"/>
      <c r="AH201" s="23"/>
      <c r="AI201" s="23"/>
      <c r="AK201" s="5"/>
      <c r="AL201" s="55"/>
    </row>
    <row r="202" customFormat="false" ht="15.75" hidden="false" customHeight="false" outlineLevel="0" collapsed="false">
      <c r="B202" s="13"/>
      <c r="C202" s="23"/>
      <c r="D202" s="23"/>
      <c r="E202" s="23"/>
      <c r="F202" s="23"/>
      <c r="G202" s="23"/>
      <c r="H202" s="23"/>
      <c r="J202" s="23"/>
      <c r="K202" s="23"/>
      <c r="L202" s="95"/>
      <c r="M202" s="95"/>
      <c r="N202" s="95"/>
      <c r="O202" s="95"/>
      <c r="P202" s="95"/>
      <c r="Q202" s="95"/>
      <c r="R202" s="34"/>
      <c r="S202" s="16"/>
      <c r="T202" s="15"/>
      <c r="U202" s="15"/>
      <c r="V202" s="5"/>
      <c r="W202" s="5"/>
      <c r="X202" s="5"/>
      <c r="Y202" s="74"/>
      <c r="Z202" s="55"/>
      <c r="AA202" s="55"/>
      <c r="AB202" s="23"/>
      <c r="AC202" s="23"/>
      <c r="AD202" s="23"/>
      <c r="AE202" s="23"/>
      <c r="AF202" s="23"/>
      <c r="AG202" s="23"/>
      <c r="AH202" s="23"/>
      <c r="AI202" s="23"/>
      <c r="AK202" s="5"/>
      <c r="AL202" s="74"/>
    </row>
    <row r="203" customFormat="false" ht="15.75" hidden="false" customHeight="false" outlineLevel="0" collapsed="false">
      <c r="B203" s="13"/>
      <c r="C203" s="23"/>
      <c r="D203" s="23"/>
      <c r="E203" s="23"/>
      <c r="F203" s="23"/>
      <c r="G203" s="23"/>
      <c r="H203" s="23"/>
      <c r="J203" s="23"/>
      <c r="K203" s="23"/>
      <c r="L203" s="95"/>
      <c r="M203" s="95"/>
      <c r="N203" s="95"/>
      <c r="O203" s="95"/>
      <c r="P203" s="95"/>
      <c r="Q203" s="95"/>
      <c r="R203" s="34"/>
      <c r="S203" s="16"/>
      <c r="T203" s="15"/>
      <c r="U203" s="15"/>
      <c r="V203" s="5"/>
      <c r="W203" s="5"/>
      <c r="X203" s="5"/>
      <c r="Y203" s="74"/>
      <c r="Z203" s="55"/>
      <c r="AA203" s="55"/>
      <c r="AB203" s="23"/>
      <c r="AC203" s="23"/>
      <c r="AD203" s="23"/>
      <c r="AE203" s="23"/>
      <c r="AF203" s="23"/>
      <c r="AG203" s="23"/>
      <c r="AH203" s="23"/>
      <c r="AI203" s="23"/>
      <c r="AK203" s="5"/>
      <c r="AL203" s="55"/>
    </row>
    <row r="204" customFormat="false" ht="15.75" hidden="false" customHeight="false" outlineLevel="0" collapsed="false">
      <c r="B204" s="13"/>
      <c r="C204" s="23"/>
      <c r="D204" s="23"/>
      <c r="E204" s="23"/>
      <c r="F204" s="23"/>
      <c r="G204" s="23"/>
      <c r="H204" s="23"/>
      <c r="J204" s="23"/>
      <c r="K204" s="23"/>
      <c r="L204" s="95"/>
      <c r="M204" s="95"/>
      <c r="N204" s="95"/>
      <c r="O204" s="95"/>
      <c r="P204" s="95"/>
      <c r="Q204" s="95"/>
      <c r="R204" s="34"/>
      <c r="S204" s="16"/>
      <c r="T204" s="15"/>
      <c r="U204" s="15"/>
      <c r="V204" s="5"/>
      <c r="W204" s="5"/>
      <c r="X204" s="5"/>
      <c r="Y204" s="74"/>
      <c r="Z204" s="74"/>
      <c r="AA204" s="74"/>
      <c r="AB204" s="23"/>
      <c r="AC204" s="23"/>
      <c r="AD204" s="23"/>
      <c r="AE204" s="23"/>
      <c r="AF204" s="23"/>
      <c r="AG204" s="23"/>
      <c r="AH204" s="23"/>
      <c r="AI204" s="23"/>
      <c r="AK204" s="5"/>
      <c r="AL204" s="55"/>
    </row>
    <row r="205" customFormat="false" ht="15.75" hidden="false" customHeight="false" outlineLevel="0" collapsed="false">
      <c r="B205" s="13"/>
      <c r="C205" s="23"/>
      <c r="D205" s="23"/>
      <c r="E205" s="23"/>
      <c r="F205" s="23"/>
      <c r="G205" s="23"/>
      <c r="H205" s="23"/>
      <c r="J205" s="23"/>
      <c r="K205" s="23"/>
      <c r="L205" s="95"/>
      <c r="M205" s="95"/>
      <c r="N205" s="95"/>
      <c r="O205" s="95"/>
      <c r="P205" s="95"/>
      <c r="Q205" s="95"/>
      <c r="R205" s="34"/>
      <c r="S205" s="16"/>
      <c r="T205" s="15"/>
      <c r="U205" s="15"/>
      <c r="V205" s="5"/>
      <c r="W205" s="5"/>
      <c r="X205" s="5"/>
      <c r="Y205" s="74"/>
      <c r="Z205" s="55"/>
      <c r="AA205" s="55"/>
      <c r="AB205" s="23"/>
      <c r="AC205" s="23"/>
      <c r="AD205" s="23"/>
      <c r="AE205" s="23"/>
      <c r="AF205" s="23"/>
      <c r="AG205" s="23"/>
      <c r="AH205" s="23"/>
      <c r="AI205" s="23"/>
      <c r="AK205" s="5"/>
      <c r="AL205" s="74"/>
    </row>
    <row r="206" customFormat="false" ht="15.75" hidden="false" customHeight="false" outlineLevel="0" collapsed="false">
      <c r="B206" s="13"/>
      <c r="C206" s="23"/>
      <c r="D206" s="23"/>
      <c r="E206" s="23"/>
      <c r="F206" s="23"/>
      <c r="G206" s="23"/>
      <c r="H206" s="23"/>
      <c r="J206" s="23"/>
      <c r="K206" s="23"/>
      <c r="L206" s="95"/>
      <c r="M206" s="95"/>
      <c r="N206" s="95"/>
      <c r="O206" s="95"/>
      <c r="P206" s="95"/>
      <c r="Q206" s="95"/>
      <c r="R206" s="34"/>
      <c r="S206" s="16"/>
      <c r="T206" s="15"/>
      <c r="U206" s="15"/>
      <c r="V206" s="5"/>
      <c r="W206" s="5"/>
      <c r="X206" s="5"/>
      <c r="Y206" s="74"/>
      <c r="Z206" s="74"/>
      <c r="AA206" s="74"/>
      <c r="AB206" s="23"/>
      <c r="AC206" s="23"/>
      <c r="AD206" s="23"/>
      <c r="AE206" s="23"/>
      <c r="AF206" s="23"/>
      <c r="AG206" s="23"/>
      <c r="AH206" s="23"/>
      <c r="AI206" s="23"/>
      <c r="AK206" s="5"/>
      <c r="AL206" s="55"/>
    </row>
    <row r="207" customFormat="false" ht="15.75" hidden="false" customHeight="false" outlineLevel="0" collapsed="false">
      <c r="B207" s="13"/>
      <c r="C207" s="23"/>
      <c r="D207" s="23"/>
      <c r="E207" s="23"/>
      <c r="F207" s="23"/>
      <c r="G207" s="23"/>
      <c r="H207" s="23"/>
      <c r="J207" s="23"/>
      <c r="K207" s="23"/>
      <c r="L207" s="95"/>
      <c r="M207" s="95"/>
      <c r="N207" s="95"/>
      <c r="O207" s="95"/>
      <c r="P207" s="95"/>
      <c r="Q207" s="95"/>
      <c r="R207" s="34"/>
      <c r="S207" s="16"/>
      <c r="T207" s="15"/>
      <c r="U207" s="15"/>
      <c r="V207" s="5"/>
      <c r="W207" s="5"/>
      <c r="X207" s="5"/>
      <c r="Y207" s="74"/>
      <c r="Z207" s="55"/>
      <c r="AA207" s="55"/>
      <c r="AB207" s="23"/>
      <c r="AC207" s="23"/>
      <c r="AD207" s="23"/>
      <c r="AE207" s="23"/>
      <c r="AF207" s="23"/>
      <c r="AG207" s="23"/>
      <c r="AH207" s="23"/>
      <c r="AI207" s="23"/>
      <c r="AK207" s="5"/>
      <c r="AL207" s="55"/>
    </row>
    <row r="208" customFormat="false" ht="15.75" hidden="false" customHeight="false" outlineLevel="0" collapsed="false">
      <c r="B208" s="13"/>
      <c r="C208" s="23"/>
      <c r="D208" s="23"/>
      <c r="E208" s="23"/>
      <c r="F208" s="23"/>
      <c r="G208" s="23"/>
      <c r="H208" s="23"/>
      <c r="J208" s="23"/>
      <c r="K208" s="23"/>
      <c r="L208" s="95"/>
      <c r="M208" s="95"/>
      <c r="N208" s="95"/>
      <c r="O208" s="95"/>
      <c r="P208" s="95"/>
      <c r="Q208" s="95"/>
      <c r="R208" s="34"/>
      <c r="S208" s="16"/>
      <c r="T208" s="15"/>
      <c r="U208" s="15"/>
      <c r="V208" s="5"/>
      <c r="W208" s="5"/>
      <c r="X208" s="5"/>
      <c r="Y208" s="74"/>
      <c r="Z208" s="55"/>
      <c r="AA208" s="55"/>
      <c r="AB208" s="23"/>
      <c r="AC208" s="23"/>
      <c r="AD208" s="23"/>
      <c r="AE208" s="23"/>
      <c r="AF208" s="23"/>
      <c r="AG208" s="23"/>
      <c r="AH208" s="23"/>
      <c r="AI208" s="23"/>
      <c r="AK208" s="5"/>
      <c r="AL208" s="74"/>
    </row>
    <row r="209" customFormat="false" ht="15.75" hidden="false" customHeight="false" outlineLevel="0" collapsed="false">
      <c r="B209" s="13"/>
      <c r="C209" s="23"/>
      <c r="D209" s="23"/>
      <c r="E209" s="23"/>
      <c r="F209" s="23"/>
      <c r="G209" s="23"/>
      <c r="H209" s="23"/>
      <c r="J209" s="23"/>
      <c r="K209" s="23"/>
      <c r="L209" s="95"/>
      <c r="M209" s="95"/>
      <c r="N209" s="95"/>
      <c r="O209" s="95"/>
      <c r="P209" s="95"/>
      <c r="Q209" s="95"/>
      <c r="R209" s="34"/>
      <c r="S209" s="16"/>
      <c r="T209" s="15"/>
      <c r="U209" s="15"/>
      <c r="V209" s="5"/>
      <c r="W209" s="5"/>
      <c r="X209" s="5"/>
      <c r="Y209" s="74"/>
      <c r="Z209" s="55"/>
      <c r="AA209" s="55"/>
      <c r="AB209" s="23"/>
      <c r="AC209" s="23"/>
      <c r="AD209" s="23"/>
      <c r="AE209" s="23"/>
      <c r="AF209" s="23"/>
      <c r="AG209" s="23"/>
      <c r="AH209" s="23"/>
      <c r="AI209" s="23"/>
      <c r="AK209" s="5"/>
      <c r="AL209" s="55"/>
    </row>
    <row r="210" customFormat="false" ht="15.75" hidden="false" customHeight="false" outlineLevel="0" collapsed="false">
      <c r="B210" s="13"/>
      <c r="C210" s="23"/>
      <c r="D210" s="23"/>
      <c r="E210" s="23"/>
      <c r="F210" s="23"/>
      <c r="G210" s="23"/>
      <c r="H210" s="23"/>
      <c r="J210" s="23"/>
      <c r="K210" s="23"/>
      <c r="L210" s="95"/>
      <c r="M210" s="95"/>
      <c r="N210" s="95"/>
      <c r="O210" s="95"/>
      <c r="P210" s="95"/>
      <c r="Q210" s="95"/>
      <c r="R210" s="34"/>
      <c r="S210" s="16"/>
      <c r="T210" s="15"/>
      <c r="U210" s="15"/>
      <c r="V210" s="5"/>
      <c r="W210" s="5"/>
      <c r="X210" s="5"/>
      <c r="Y210" s="74"/>
      <c r="Z210" s="55"/>
      <c r="AA210" s="55"/>
      <c r="AB210" s="23"/>
      <c r="AC210" s="23"/>
      <c r="AD210" s="23"/>
      <c r="AE210" s="23"/>
      <c r="AF210" s="23"/>
      <c r="AG210" s="23"/>
      <c r="AH210" s="23"/>
      <c r="AI210" s="23"/>
      <c r="AK210" s="5"/>
      <c r="AL210" s="55"/>
    </row>
    <row r="211" customFormat="false" ht="15.75" hidden="false" customHeight="false" outlineLevel="0" collapsed="false">
      <c r="B211" s="13"/>
      <c r="C211" s="23"/>
      <c r="D211" s="23"/>
      <c r="E211" s="23"/>
      <c r="F211" s="23"/>
      <c r="G211" s="23"/>
      <c r="H211" s="23"/>
      <c r="J211" s="23"/>
      <c r="K211" s="23"/>
      <c r="L211" s="95"/>
      <c r="M211" s="95"/>
      <c r="N211" s="95"/>
      <c r="O211" s="95"/>
      <c r="P211" s="95"/>
      <c r="Q211" s="95"/>
      <c r="R211" s="34"/>
      <c r="S211" s="16"/>
      <c r="T211" s="15"/>
      <c r="U211" s="15"/>
      <c r="V211" s="5"/>
      <c r="W211" s="5"/>
      <c r="X211" s="5"/>
      <c r="Y211" s="74"/>
      <c r="Z211" s="55"/>
      <c r="AA211" s="55"/>
      <c r="AB211" s="23"/>
      <c r="AC211" s="23"/>
      <c r="AD211" s="23"/>
      <c r="AE211" s="23"/>
      <c r="AF211" s="23"/>
      <c r="AG211" s="23"/>
      <c r="AH211" s="23"/>
      <c r="AI211" s="23"/>
      <c r="AK211" s="5"/>
      <c r="AL211" s="55"/>
    </row>
    <row r="212" customFormat="false" ht="15.75" hidden="false" customHeight="false" outlineLevel="0" collapsed="false">
      <c r="B212" s="13"/>
      <c r="C212" s="23"/>
      <c r="D212" s="23"/>
      <c r="E212" s="23"/>
      <c r="F212" s="23"/>
      <c r="G212" s="23"/>
      <c r="H212" s="23"/>
      <c r="J212" s="23"/>
      <c r="K212" s="23"/>
      <c r="L212" s="95"/>
      <c r="M212" s="95"/>
      <c r="N212" s="95"/>
      <c r="O212" s="95"/>
      <c r="P212" s="95"/>
      <c r="Q212" s="95"/>
      <c r="R212" s="34"/>
      <c r="S212" s="16"/>
      <c r="T212" s="15"/>
      <c r="U212" s="15"/>
      <c r="V212" s="5"/>
      <c r="W212" s="5"/>
      <c r="X212" s="5"/>
      <c r="Y212" s="5"/>
      <c r="Z212" s="5"/>
      <c r="AA212" s="5"/>
      <c r="AB212" s="23"/>
      <c r="AC212" s="23"/>
      <c r="AD212" s="23"/>
      <c r="AE212" s="23"/>
      <c r="AF212" s="23"/>
      <c r="AG212" s="23"/>
      <c r="AH212" s="23"/>
      <c r="AI212" s="23"/>
      <c r="AK212" s="5"/>
      <c r="AL212" s="55"/>
    </row>
    <row r="213" customFormat="false" ht="15.75" hidden="false" customHeight="false" outlineLevel="0" collapsed="false">
      <c r="B213" s="13"/>
      <c r="C213" s="23"/>
      <c r="D213" s="23"/>
      <c r="E213" s="23"/>
      <c r="F213" s="23"/>
      <c r="G213" s="23"/>
      <c r="H213" s="23"/>
      <c r="J213" s="23"/>
      <c r="K213" s="23"/>
      <c r="L213" s="95"/>
      <c r="M213" s="95"/>
      <c r="N213" s="95"/>
      <c r="O213" s="95"/>
      <c r="P213" s="95"/>
      <c r="Q213" s="95"/>
      <c r="R213" s="34"/>
      <c r="S213" s="16"/>
      <c r="T213" s="15"/>
      <c r="U213" s="15"/>
      <c r="V213" s="5"/>
      <c r="W213" s="5"/>
      <c r="X213" s="5"/>
      <c r="Y213" s="55"/>
      <c r="Z213" s="55"/>
      <c r="AA213" s="55"/>
      <c r="AB213" s="23"/>
      <c r="AC213" s="23"/>
      <c r="AD213" s="23"/>
      <c r="AE213" s="23"/>
      <c r="AF213" s="23"/>
      <c r="AG213" s="23"/>
      <c r="AH213" s="23"/>
      <c r="AI213" s="23"/>
      <c r="AK213" s="5"/>
      <c r="AL213" s="5"/>
    </row>
    <row r="214" customFormat="false" ht="15.75" hidden="false" customHeight="false" outlineLevel="0" collapsed="false">
      <c r="B214" s="13"/>
      <c r="C214" s="23"/>
      <c r="D214" s="23"/>
      <c r="E214" s="23"/>
      <c r="F214" s="23"/>
      <c r="G214" s="23"/>
      <c r="H214" s="23"/>
      <c r="J214" s="23"/>
      <c r="K214" s="23"/>
      <c r="L214" s="95"/>
      <c r="M214" s="95"/>
      <c r="N214" s="95"/>
      <c r="O214" s="95"/>
      <c r="P214" s="95"/>
      <c r="Q214" s="95"/>
      <c r="R214" s="34"/>
      <c r="S214" s="16"/>
      <c r="T214" s="15"/>
      <c r="U214" s="15"/>
      <c r="V214" s="5"/>
      <c r="W214" s="5"/>
      <c r="X214" s="5"/>
      <c r="Y214" s="5"/>
      <c r="Z214" s="5"/>
      <c r="AA214" s="5"/>
      <c r="AB214" s="23"/>
      <c r="AC214" s="23"/>
      <c r="AD214" s="23"/>
      <c r="AE214" s="23"/>
      <c r="AF214" s="23"/>
      <c r="AG214" s="23"/>
      <c r="AH214" s="23"/>
      <c r="AI214" s="23"/>
      <c r="AK214" s="5"/>
      <c r="AL214" s="55"/>
    </row>
    <row r="215" customFormat="false" ht="15.75" hidden="false" customHeight="false" outlineLevel="0" collapsed="false">
      <c r="B215" s="13"/>
      <c r="C215" s="23"/>
      <c r="D215" s="23"/>
      <c r="E215" s="23"/>
      <c r="F215" s="23"/>
      <c r="G215" s="23"/>
      <c r="H215" s="23"/>
      <c r="J215" s="23"/>
      <c r="K215" s="23"/>
      <c r="L215" s="98"/>
      <c r="M215" s="98"/>
      <c r="N215" s="98"/>
      <c r="O215" s="98"/>
      <c r="P215" s="98"/>
      <c r="Q215" s="98"/>
      <c r="R215" s="46"/>
      <c r="S215" s="16"/>
      <c r="T215" s="15"/>
      <c r="U215" s="15"/>
      <c r="V215" s="2"/>
      <c r="W215" s="2"/>
      <c r="X215" s="2"/>
      <c r="Y215" s="84"/>
      <c r="Z215" s="84"/>
      <c r="AA215" s="84"/>
      <c r="AB215" s="23"/>
      <c r="AC215" s="23"/>
      <c r="AD215" s="23"/>
      <c r="AE215" s="23"/>
      <c r="AF215" s="23"/>
      <c r="AG215" s="23"/>
      <c r="AH215" s="23"/>
      <c r="AI215" s="23"/>
      <c r="AK215" s="5"/>
      <c r="AL215" s="55"/>
    </row>
    <row r="216" customFormat="false" ht="15.75" hidden="false" customHeight="false" outlineLevel="0" collapsed="false">
      <c r="B216" s="13"/>
      <c r="C216" s="23"/>
      <c r="D216" s="23"/>
      <c r="E216" s="23"/>
      <c r="F216" s="23"/>
      <c r="G216" s="23"/>
      <c r="H216" s="23"/>
      <c r="J216" s="23"/>
      <c r="K216" s="23"/>
      <c r="L216" s="99"/>
      <c r="M216" s="99"/>
      <c r="N216" s="99"/>
      <c r="O216" s="99"/>
      <c r="P216" s="99"/>
      <c r="Q216" s="99"/>
      <c r="R216" s="94"/>
      <c r="S216" s="16"/>
      <c r="T216" s="15"/>
      <c r="U216" s="15"/>
      <c r="V216" s="13"/>
      <c r="W216" s="13"/>
      <c r="X216" s="1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K216" s="5"/>
      <c r="AL216" s="74"/>
    </row>
    <row r="217" customFormat="false" ht="15.75" hidden="false" customHeight="false" outlineLevel="0" collapsed="false">
      <c r="B217" s="13"/>
      <c r="C217" s="23"/>
      <c r="D217" s="23"/>
      <c r="E217" s="23"/>
      <c r="F217" s="23"/>
      <c r="G217" s="23"/>
      <c r="H217" s="23"/>
      <c r="J217" s="23"/>
      <c r="K217" s="23"/>
      <c r="L217" s="99"/>
      <c r="M217" s="99"/>
      <c r="N217" s="99"/>
      <c r="O217" s="99"/>
      <c r="P217" s="99"/>
      <c r="Q217" s="99"/>
      <c r="R217" s="94"/>
      <c r="S217" s="16"/>
      <c r="T217" s="15"/>
      <c r="U217" s="15"/>
      <c r="V217" s="13"/>
      <c r="W217" s="13"/>
      <c r="X217" s="1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K217" s="23"/>
      <c r="AL217" s="23"/>
    </row>
    <row r="218" customFormat="false" ht="15.75" hidden="false" customHeight="false" outlineLevel="0" collapsed="false">
      <c r="B218" s="13"/>
      <c r="C218" s="23"/>
      <c r="D218" s="23"/>
      <c r="E218" s="23"/>
      <c r="F218" s="23"/>
      <c r="G218" s="23"/>
      <c r="H218" s="23"/>
      <c r="J218" s="23"/>
      <c r="K218" s="23"/>
      <c r="L218" s="99"/>
      <c r="M218" s="99"/>
      <c r="N218" s="99"/>
      <c r="O218" s="99"/>
      <c r="P218" s="99"/>
      <c r="Q218" s="99"/>
      <c r="R218" s="94"/>
      <c r="S218" s="16"/>
      <c r="T218" s="15"/>
      <c r="U218" s="15"/>
      <c r="V218" s="13"/>
      <c r="W218" s="13"/>
      <c r="X218" s="1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K218" s="23"/>
      <c r="AL218" s="23"/>
    </row>
    <row r="219" customFormat="false" ht="15.75" hidden="false" customHeight="false" outlineLevel="0" collapsed="false">
      <c r="B219" s="13"/>
      <c r="C219" s="23"/>
      <c r="D219" s="23"/>
      <c r="E219" s="23"/>
      <c r="F219" s="23"/>
      <c r="G219" s="23"/>
      <c r="H219" s="23"/>
      <c r="J219" s="23"/>
      <c r="K219" s="23"/>
      <c r="L219" s="99"/>
      <c r="M219" s="99"/>
      <c r="N219" s="99"/>
      <c r="O219" s="99"/>
      <c r="P219" s="99"/>
      <c r="Q219" s="99"/>
      <c r="R219" s="94"/>
      <c r="S219" s="16"/>
      <c r="T219" s="15"/>
      <c r="U219" s="15"/>
      <c r="V219" s="13"/>
      <c r="W219" s="13"/>
      <c r="X219" s="1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K219" s="23"/>
      <c r="AL219" s="23"/>
    </row>
    <row r="220" customFormat="false" ht="15.75" hidden="false" customHeight="false" outlineLevel="0" collapsed="false">
      <c r="B220" s="13"/>
      <c r="C220" s="23"/>
      <c r="D220" s="23"/>
      <c r="E220" s="23"/>
      <c r="F220" s="23"/>
      <c r="G220" s="23"/>
      <c r="H220" s="23"/>
      <c r="J220" s="23"/>
      <c r="K220" s="23"/>
      <c r="L220" s="99"/>
      <c r="M220" s="99"/>
      <c r="N220" s="99"/>
      <c r="O220" s="99"/>
      <c r="P220" s="99"/>
      <c r="Q220" s="99"/>
      <c r="R220" s="94"/>
      <c r="S220" s="16"/>
      <c r="T220" s="15"/>
      <c r="U220" s="15"/>
      <c r="V220" s="13"/>
      <c r="W220" s="13"/>
      <c r="X220" s="1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K220" s="23"/>
      <c r="AL220" s="23"/>
    </row>
    <row r="221" customFormat="false" ht="15.75" hidden="false" customHeight="false" outlineLevel="0" collapsed="false">
      <c r="B221" s="13"/>
      <c r="C221" s="23"/>
      <c r="D221" s="23"/>
      <c r="E221" s="23"/>
      <c r="F221" s="23"/>
      <c r="G221" s="23"/>
      <c r="H221" s="23"/>
      <c r="J221" s="23"/>
      <c r="K221" s="23"/>
      <c r="L221" s="99"/>
      <c r="M221" s="99"/>
      <c r="N221" s="99"/>
      <c r="O221" s="99"/>
      <c r="P221" s="99"/>
      <c r="Q221" s="99"/>
      <c r="R221" s="94"/>
      <c r="S221" s="16"/>
      <c r="T221" s="15"/>
      <c r="U221" s="15"/>
      <c r="V221" s="13"/>
      <c r="W221" s="13"/>
      <c r="X221" s="1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K221" s="23"/>
      <c r="AL221" s="23"/>
    </row>
    <row r="222" customFormat="false" ht="15.75" hidden="false" customHeight="false" outlineLevel="0" collapsed="false">
      <c r="B222" s="13"/>
      <c r="C222" s="23"/>
      <c r="D222" s="23"/>
      <c r="E222" s="23"/>
      <c r="F222" s="23"/>
      <c r="G222" s="23"/>
      <c r="H222" s="23"/>
      <c r="J222" s="23"/>
      <c r="K222" s="23"/>
      <c r="L222" s="99"/>
      <c r="M222" s="99"/>
      <c r="N222" s="99"/>
      <c r="O222" s="99"/>
      <c r="P222" s="99"/>
      <c r="Q222" s="99"/>
      <c r="R222" s="94"/>
      <c r="S222" s="16"/>
      <c r="T222" s="15"/>
      <c r="U222" s="15"/>
      <c r="V222" s="13"/>
      <c r="W222" s="13"/>
      <c r="X222" s="1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K222" s="23"/>
      <c r="AL222" s="23"/>
    </row>
    <row r="223" customFormat="false" ht="15.75" hidden="false" customHeight="false" outlineLevel="0" collapsed="false">
      <c r="B223" s="13"/>
      <c r="C223" s="23"/>
      <c r="D223" s="23"/>
      <c r="E223" s="23"/>
      <c r="F223" s="23"/>
      <c r="G223" s="23"/>
      <c r="H223" s="23"/>
      <c r="J223" s="23"/>
      <c r="K223" s="23"/>
      <c r="L223" s="99"/>
      <c r="M223" s="99"/>
      <c r="N223" s="99"/>
      <c r="O223" s="99"/>
      <c r="P223" s="99"/>
      <c r="Q223" s="99"/>
      <c r="R223" s="94"/>
      <c r="S223" s="16"/>
      <c r="T223" s="15"/>
      <c r="U223" s="15"/>
      <c r="V223" s="13"/>
      <c r="W223" s="13"/>
      <c r="X223" s="1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K223" s="23"/>
      <c r="AL223" s="23"/>
    </row>
    <row r="224" customFormat="false" ht="15.75" hidden="false" customHeight="false" outlineLevel="0" collapsed="false">
      <c r="B224" s="13"/>
      <c r="C224" s="23"/>
      <c r="D224" s="23"/>
      <c r="E224" s="23"/>
      <c r="F224" s="23"/>
      <c r="G224" s="23"/>
      <c r="H224" s="23"/>
      <c r="J224" s="23"/>
      <c r="K224" s="23"/>
      <c r="L224" s="99"/>
      <c r="M224" s="99"/>
      <c r="N224" s="99"/>
      <c r="O224" s="99"/>
      <c r="P224" s="99"/>
      <c r="Q224" s="99"/>
      <c r="R224" s="94"/>
      <c r="S224" s="16"/>
      <c r="T224" s="15"/>
      <c r="U224" s="15"/>
      <c r="V224" s="13"/>
      <c r="W224" s="13"/>
      <c r="X224" s="1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K224" s="23"/>
      <c r="AL224" s="23"/>
    </row>
    <row r="225" customFormat="false" ht="15.75" hidden="false" customHeight="false" outlineLevel="0" collapsed="false">
      <c r="B225" s="13"/>
      <c r="C225" s="23"/>
      <c r="D225" s="23"/>
      <c r="E225" s="23"/>
      <c r="F225" s="23"/>
      <c r="G225" s="23"/>
      <c r="H225" s="23"/>
      <c r="J225" s="23"/>
      <c r="K225" s="23"/>
      <c r="L225" s="99"/>
      <c r="M225" s="99"/>
      <c r="N225" s="99"/>
      <c r="O225" s="99"/>
      <c r="P225" s="99"/>
      <c r="Q225" s="99"/>
      <c r="R225" s="94"/>
      <c r="S225" s="16"/>
      <c r="T225" s="15"/>
      <c r="U225" s="15"/>
      <c r="V225" s="13"/>
      <c r="W225" s="13"/>
      <c r="X225" s="1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K225" s="23"/>
      <c r="AL225" s="23"/>
    </row>
    <row r="226" customFormat="false" ht="15.75" hidden="false" customHeight="false" outlineLevel="0" collapsed="false">
      <c r="B226" s="13"/>
      <c r="C226" s="23"/>
      <c r="D226" s="23"/>
      <c r="E226" s="23"/>
      <c r="F226" s="23"/>
      <c r="G226" s="23"/>
      <c r="H226" s="23"/>
      <c r="J226" s="23"/>
      <c r="K226" s="23"/>
      <c r="L226" s="99"/>
      <c r="M226" s="99"/>
      <c r="N226" s="99"/>
      <c r="O226" s="99"/>
      <c r="P226" s="99"/>
      <c r="Q226" s="99"/>
      <c r="R226" s="94"/>
      <c r="S226" s="16"/>
      <c r="T226" s="15"/>
      <c r="U226" s="15"/>
      <c r="V226" s="13"/>
      <c r="W226" s="13"/>
      <c r="X226" s="1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K226" s="23"/>
      <c r="AL226" s="23"/>
    </row>
    <row r="227" customFormat="false" ht="15.75" hidden="false" customHeight="false" outlineLevel="0" collapsed="false">
      <c r="B227" s="13"/>
      <c r="C227" s="23"/>
      <c r="D227" s="23"/>
      <c r="E227" s="23"/>
      <c r="F227" s="23"/>
      <c r="G227" s="23"/>
      <c r="H227" s="23"/>
      <c r="J227" s="23"/>
      <c r="K227" s="23"/>
      <c r="L227" s="99"/>
      <c r="M227" s="99"/>
      <c r="N227" s="99"/>
      <c r="O227" s="99"/>
      <c r="P227" s="99"/>
      <c r="Q227" s="99"/>
      <c r="R227" s="94"/>
      <c r="S227" s="16"/>
      <c r="T227" s="15"/>
      <c r="U227" s="15"/>
      <c r="V227" s="13"/>
      <c r="W227" s="13"/>
      <c r="X227" s="1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K227" s="23"/>
      <c r="AL227" s="23"/>
    </row>
    <row r="228" customFormat="false" ht="15.75" hidden="false" customHeight="false" outlineLevel="0" collapsed="false">
      <c r="B228" s="13"/>
      <c r="C228" s="23"/>
      <c r="D228" s="23"/>
      <c r="E228" s="23"/>
      <c r="F228" s="23"/>
      <c r="G228" s="23"/>
      <c r="H228" s="23"/>
      <c r="J228" s="23"/>
      <c r="K228" s="23"/>
      <c r="L228" s="99"/>
      <c r="M228" s="99"/>
      <c r="N228" s="99"/>
      <c r="O228" s="99"/>
      <c r="P228" s="99"/>
      <c r="Q228" s="99"/>
      <c r="R228" s="94"/>
      <c r="S228" s="16"/>
      <c r="T228" s="16"/>
      <c r="U228" s="16"/>
      <c r="V228" s="13"/>
      <c r="W228" s="13"/>
      <c r="X228" s="1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K228" s="23"/>
      <c r="AL228" s="23"/>
    </row>
    <row r="229" customFormat="false" ht="15.75" hidden="false" customHeight="false" outlineLevel="0" collapsed="false">
      <c r="B229" s="13"/>
      <c r="C229" s="23"/>
      <c r="D229" s="23"/>
      <c r="E229" s="23"/>
      <c r="F229" s="23"/>
      <c r="G229" s="23"/>
      <c r="H229" s="23"/>
      <c r="J229" s="23"/>
      <c r="K229" s="23"/>
      <c r="L229" s="99"/>
      <c r="M229" s="99"/>
      <c r="N229" s="99"/>
      <c r="O229" s="99"/>
      <c r="P229" s="99"/>
      <c r="Q229" s="99"/>
      <c r="R229" s="94"/>
      <c r="S229" s="16"/>
      <c r="T229" s="16"/>
      <c r="U229" s="16"/>
      <c r="V229" s="13"/>
      <c r="W229" s="13"/>
      <c r="X229" s="1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K229" s="23"/>
      <c r="AL229" s="23"/>
    </row>
    <row r="230" customFormat="false" ht="15.75" hidden="false" customHeight="false" outlineLevel="0" collapsed="false">
      <c r="B230" s="13"/>
      <c r="C230" s="23"/>
      <c r="D230" s="23"/>
      <c r="E230" s="23"/>
      <c r="F230" s="23"/>
      <c r="G230" s="23"/>
      <c r="H230" s="23"/>
      <c r="J230" s="23"/>
      <c r="K230" s="23"/>
      <c r="L230" s="99"/>
      <c r="M230" s="99"/>
      <c r="N230" s="99"/>
      <c r="O230" s="99"/>
      <c r="P230" s="99"/>
      <c r="Q230" s="99"/>
      <c r="R230" s="94"/>
      <c r="S230" s="16"/>
      <c r="T230" s="16"/>
      <c r="U230" s="16"/>
      <c r="V230" s="13"/>
      <c r="W230" s="13"/>
      <c r="X230" s="1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K230" s="23"/>
      <c r="AL230" s="23"/>
    </row>
    <row r="231" customFormat="false" ht="15.75" hidden="false" customHeight="false" outlineLevel="0" collapsed="false">
      <c r="B231" s="13"/>
      <c r="C231" s="23"/>
      <c r="D231" s="23"/>
      <c r="E231" s="23"/>
      <c r="F231" s="23"/>
      <c r="G231" s="23"/>
      <c r="H231" s="23"/>
      <c r="J231" s="23"/>
      <c r="K231" s="23"/>
      <c r="L231" s="99"/>
      <c r="M231" s="99"/>
      <c r="N231" s="99"/>
      <c r="O231" s="99"/>
      <c r="P231" s="99"/>
      <c r="Q231" s="99"/>
      <c r="R231" s="94"/>
      <c r="S231" s="16"/>
      <c r="T231" s="16"/>
      <c r="U231" s="16"/>
      <c r="V231" s="13"/>
      <c r="W231" s="13"/>
      <c r="X231" s="1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K231" s="23"/>
      <c r="AL231" s="23"/>
    </row>
    <row r="232" customFormat="false" ht="15.75" hidden="false" customHeight="false" outlineLevel="0" collapsed="false">
      <c r="B232" s="13"/>
      <c r="C232" s="23"/>
      <c r="D232" s="23"/>
      <c r="E232" s="23"/>
      <c r="F232" s="23"/>
      <c r="G232" s="23"/>
      <c r="H232" s="23"/>
      <c r="J232" s="23"/>
      <c r="K232" s="23"/>
      <c r="L232" s="99"/>
      <c r="M232" s="99"/>
      <c r="N232" s="99"/>
      <c r="O232" s="99"/>
      <c r="P232" s="99"/>
      <c r="Q232" s="99"/>
      <c r="R232" s="94"/>
      <c r="S232" s="16"/>
      <c r="T232" s="16"/>
      <c r="U232" s="16"/>
      <c r="V232" s="13"/>
      <c r="W232" s="13"/>
      <c r="X232" s="1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K232" s="23"/>
      <c r="AL232" s="23"/>
    </row>
    <row r="233" customFormat="false" ht="15.75" hidden="false" customHeight="false" outlineLevel="0" collapsed="false">
      <c r="B233" s="13"/>
      <c r="C233" s="23"/>
      <c r="D233" s="23"/>
      <c r="E233" s="23"/>
      <c r="F233" s="23"/>
      <c r="G233" s="23"/>
      <c r="H233" s="23"/>
      <c r="J233" s="23"/>
      <c r="K233" s="23"/>
      <c r="L233" s="99"/>
      <c r="M233" s="99"/>
      <c r="N233" s="99"/>
      <c r="O233" s="99"/>
      <c r="P233" s="99"/>
      <c r="Q233" s="99"/>
      <c r="R233" s="94"/>
      <c r="S233" s="16"/>
      <c r="T233" s="16"/>
      <c r="U233" s="16"/>
      <c r="V233" s="13"/>
      <c r="W233" s="13"/>
      <c r="X233" s="1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K233" s="23"/>
      <c r="AL233" s="23"/>
    </row>
    <row r="234" customFormat="false" ht="15.75" hidden="false" customHeight="false" outlineLevel="0" collapsed="false">
      <c r="B234" s="13"/>
      <c r="C234" s="23"/>
      <c r="D234" s="23"/>
      <c r="E234" s="23"/>
      <c r="F234" s="23"/>
      <c r="G234" s="23"/>
      <c r="H234" s="23"/>
      <c r="J234" s="23"/>
      <c r="K234" s="23"/>
      <c r="L234" s="99"/>
      <c r="M234" s="99"/>
      <c r="N234" s="99"/>
      <c r="O234" s="99"/>
      <c r="P234" s="99"/>
      <c r="Q234" s="99"/>
      <c r="R234" s="94"/>
      <c r="S234" s="16"/>
      <c r="T234" s="16"/>
      <c r="U234" s="16"/>
      <c r="V234" s="13"/>
      <c r="W234" s="13"/>
      <c r="X234" s="1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K234" s="23"/>
      <c r="AL234" s="23"/>
    </row>
    <row r="235" customFormat="false" ht="15.75" hidden="false" customHeight="false" outlineLevel="0" collapsed="false">
      <c r="B235" s="13"/>
      <c r="C235" s="23"/>
      <c r="D235" s="23"/>
      <c r="E235" s="23"/>
      <c r="F235" s="23"/>
      <c r="G235" s="23"/>
      <c r="H235" s="23"/>
      <c r="J235" s="23"/>
      <c r="K235" s="23"/>
      <c r="L235" s="99"/>
      <c r="M235" s="99"/>
      <c r="N235" s="99"/>
      <c r="O235" s="99"/>
      <c r="P235" s="99"/>
      <c r="Q235" s="99"/>
      <c r="R235" s="94"/>
      <c r="S235" s="16"/>
      <c r="T235" s="16"/>
      <c r="U235" s="16"/>
      <c r="V235" s="13"/>
      <c r="W235" s="13"/>
      <c r="X235" s="1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K235" s="23"/>
      <c r="AL235" s="23"/>
    </row>
    <row r="236" customFormat="false" ht="15.75" hidden="false" customHeight="false" outlineLevel="0" collapsed="false">
      <c r="B236" s="13"/>
      <c r="C236" s="23"/>
      <c r="D236" s="23"/>
      <c r="E236" s="23"/>
      <c r="F236" s="23"/>
      <c r="G236" s="23"/>
      <c r="H236" s="23"/>
      <c r="J236" s="23"/>
      <c r="K236" s="23"/>
      <c r="L236" s="99"/>
      <c r="M236" s="99"/>
      <c r="N236" s="99"/>
      <c r="O236" s="99"/>
      <c r="P236" s="99"/>
      <c r="Q236" s="99"/>
      <c r="R236" s="94"/>
      <c r="S236" s="16"/>
      <c r="T236" s="16"/>
      <c r="U236" s="16"/>
      <c r="V236" s="13"/>
      <c r="W236" s="13"/>
      <c r="X236" s="1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K236" s="23"/>
      <c r="AL236" s="23"/>
    </row>
    <row r="237" customFormat="false" ht="15.75" hidden="false" customHeight="false" outlineLevel="0" collapsed="false">
      <c r="B237" s="13"/>
      <c r="C237" s="23"/>
      <c r="D237" s="23"/>
      <c r="E237" s="23"/>
      <c r="F237" s="23"/>
      <c r="G237" s="23"/>
      <c r="H237" s="23"/>
      <c r="J237" s="23"/>
      <c r="K237" s="23"/>
      <c r="L237" s="99"/>
      <c r="M237" s="99"/>
      <c r="N237" s="99"/>
      <c r="O237" s="99"/>
      <c r="P237" s="99"/>
      <c r="Q237" s="99"/>
      <c r="R237" s="94"/>
      <c r="S237" s="16"/>
      <c r="T237" s="16"/>
      <c r="U237" s="16"/>
      <c r="V237" s="13"/>
      <c r="W237" s="13"/>
      <c r="X237" s="1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K237" s="23"/>
      <c r="AL237" s="23"/>
    </row>
    <row r="238" customFormat="false" ht="15.75" hidden="false" customHeight="false" outlineLevel="0" collapsed="false">
      <c r="B238" s="13"/>
      <c r="C238" s="23"/>
      <c r="D238" s="23"/>
      <c r="E238" s="23"/>
      <c r="F238" s="23"/>
      <c r="G238" s="23"/>
      <c r="H238" s="23"/>
      <c r="J238" s="23"/>
      <c r="K238" s="23"/>
      <c r="L238" s="99"/>
      <c r="M238" s="99"/>
      <c r="N238" s="99"/>
      <c r="O238" s="99"/>
      <c r="P238" s="99"/>
      <c r="Q238" s="99"/>
      <c r="R238" s="94"/>
      <c r="S238" s="16"/>
      <c r="T238" s="16"/>
      <c r="U238" s="16"/>
      <c r="V238" s="13"/>
      <c r="W238" s="13"/>
      <c r="X238" s="1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K238" s="23"/>
      <c r="AL238" s="23"/>
    </row>
    <row r="239" customFormat="false" ht="15.75" hidden="false" customHeight="false" outlineLevel="0" collapsed="false">
      <c r="B239" s="13"/>
      <c r="C239" s="23"/>
      <c r="D239" s="23"/>
      <c r="E239" s="23"/>
      <c r="F239" s="23"/>
      <c r="G239" s="23"/>
      <c r="H239" s="23"/>
      <c r="J239" s="23"/>
      <c r="K239" s="23"/>
      <c r="L239" s="99"/>
      <c r="M239" s="99"/>
      <c r="N239" s="99"/>
      <c r="O239" s="99"/>
      <c r="P239" s="99"/>
      <c r="Q239" s="99"/>
      <c r="R239" s="94"/>
      <c r="S239" s="16"/>
      <c r="T239" s="16"/>
      <c r="U239" s="16"/>
      <c r="V239" s="13"/>
      <c r="W239" s="13"/>
      <c r="X239" s="1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K239" s="23"/>
      <c r="AL239" s="23"/>
    </row>
    <row r="240" customFormat="false" ht="15.75" hidden="false" customHeight="false" outlineLevel="0" collapsed="false">
      <c r="B240" s="13"/>
      <c r="C240" s="23"/>
      <c r="D240" s="23"/>
      <c r="E240" s="23"/>
      <c r="F240" s="23"/>
      <c r="G240" s="23"/>
      <c r="H240" s="23"/>
      <c r="J240" s="23"/>
      <c r="K240" s="23"/>
      <c r="L240" s="99"/>
      <c r="M240" s="99"/>
      <c r="N240" s="99"/>
      <c r="O240" s="99"/>
      <c r="P240" s="99"/>
      <c r="Q240" s="99"/>
      <c r="R240" s="94"/>
      <c r="S240" s="16"/>
      <c r="T240" s="16"/>
      <c r="U240" s="16"/>
      <c r="V240" s="13"/>
      <c r="W240" s="13"/>
      <c r="X240" s="1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K240" s="23"/>
      <c r="AL240" s="23"/>
    </row>
    <row r="241" customFormat="false" ht="15.75" hidden="false" customHeight="false" outlineLevel="0" collapsed="false">
      <c r="B241" s="13"/>
      <c r="C241" s="23"/>
      <c r="D241" s="23"/>
      <c r="E241" s="23"/>
      <c r="F241" s="23"/>
      <c r="G241" s="23"/>
      <c r="H241" s="23"/>
      <c r="J241" s="23"/>
      <c r="K241" s="23"/>
      <c r="L241" s="99"/>
      <c r="M241" s="99"/>
      <c r="N241" s="99"/>
      <c r="O241" s="99"/>
      <c r="P241" s="99"/>
      <c r="Q241" s="99"/>
      <c r="R241" s="94"/>
      <c r="S241" s="16"/>
      <c r="T241" s="16"/>
      <c r="U241" s="16"/>
      <c r="V241" s="13"/>
      <c r="W241" s="13"/>
      <c r="X241" s="1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K241" s="23"/>
      <c r="AL241" s="23"/>
    </row>
    <row r="242" customFormat="false" ht="15.75" hidden="false" customHeight="false" outlineLevel="0" collapsed="false">
      <c r="B242" s="13"/>
      <c r="C242" s="23"/>
      <c r="D242" s="23"/>
      <c r="E242" s="23"/>
      <c r="F242" s="23"/>
      <c r="G242" s="23"/>
      <c r="H242" s="23"/>
      <c r="J242" s="23"/>
      <c r="K242" s="23"/>
      <c r="L242" s="99"/>
      <c r="M242" s="99"/>
      <c r="N242" s="99"/>
      <c r="O242" s="99"/>
      <c r="P242" s="99"/>
      <c r="Q242" s="99"/>
      <c r="R242" s="94"/>
      <c r="S242" s="16"/>
      <c r="T242" s="16"/>
      <c r="U242" s="16"/>
      <c r="V242" s="13"/>
      <c r="W242" s="13"/>
      <c r="X242" s="1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K242" s="23"/>
      <c r="AL242" s="23"/>
    </row>
    <row r="243" customFormat="false" ht="15.75" hidden="false" customHeight="false" outlineLevel="0" collapsed="false">
      <c r="B243" s="13"/>
      <c r="C243" s="23"/>
      <c r="D243" s="23"/>
      <c r="E243" s="23"/>
      <c r="F243" s="23"/>
      <c r="G243" s="23"/>
      <c r="H243" s="23"/>
      <c r="J243" s="23"/>
      <c r="K243" s="23"/>
      <c r="L243" s="99"/>
      <c r="M243" s="99"/>
      <c r="N243" s="99"/>
      <c r="O243" s="99"/>
      <c r="P243" s="99"/>
      <c r="Q243" s="99"/>
      <c r="R243" s="94"/>
      <c r="S243" s="16"/>
      <c r="T243" s="16"/>
      <c r="U243" s="16"/>
      <c r="V243" s="13"/>
      <c r="W243" s="13"/>
      <c r="X243" s="1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K243" s="23"/>
      <c r="AL243" s="23"/>
    </row>
    <row r="244" customFormat="false" ht="15.75" hidden="false" customHeight="false" outlineLevel="0" collapsed="false">
      <c r="B244" s="13"/>
      <c r="C244" s="23"/>
      <c r="D244" s="23"/>
      <c r="E244" s="23"/>
      <c r="F244" s="23"/>
      <c r="G244" s="23"/>
      <c r="H244" s="23"/>
      <c r="J244" s="23"/>
      <c r="K244" s="23"/>
      <c r="L244" s="99"/>
      <c r="M244" s="99"/>
      <c r="N244" s="99"/>
      <c r="O244" s="99"/>
      <c r="P244" s="99"/>
      <c r="Q244" s="99"/>
      <c r="R244" s="94"/>
      <c r="S244" s="16"/>
      <c r="T244" s="16"/>
      <c r="U244" s="16"/>
      <c r="V244" s="13"/>
      <c r="W244" s="13"/>
      <c r="X244" s="1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K244" s="23"/>
      <c r="AL244" s="23"/>
    </row>
    <row r="245" customFormat="false" ht="15.75" hidden="false" customHeight="false" outlineLevel="0" collapsed="false">
      <c r="B245" s="13"/>
      <c r="C245" s="23"/>
      <c r="D245" s="23"/>
      <c r="E245" s="23"/>
      <c r="F245" s="23"/>
      <c r="G245" s="23"/>
      <c r="H245" s="23"/>
      <c r="J245" s="23"/>
      <c r="K245" s="23"/>
      <c r="L245" s="99"/>
      <c r="M245" s="99"/>
      <c r="N245" s="99"/>
      <c r="O245" s="99"/>
      <c r="P245" s="99"/>
      <c r="Q245" s="99"/>
      <c r="R245" s="94"/>
      <c r="S245" s="16"/>
      <c r="T245" s="16"/>
      <c r="U245" s="16"/>
      <c r="V245" s="13"/>
      <c r="W245" s="13"/>
      <c r="X245" s="1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K245" s="23"/>
      <c r="AL245" s="23"/>
    </row>
    <row r="246" customFormat="false" ht="15.75" hidden="false" customHeight="false" outlineLevel="0" collapsed="false">
      <c r="B246" s="13"/>
      <c r="C246" s="23"/>
      <c r="D246" s="23"/>
      <c r="E246" s="23"/>
      <c r="F246" s="23"/>
      <c r="G246" s="23"/>
      <c r="H246" s="23"/>
      <c r="J246" s="23"/>
      <c r="K246" s="23"/>
      <c r="L246" s="99"/>
      <c r="M246" s="99"/>
      <c r="N246" s="99"/>
      <c r="O246" s="99"/>
      <c r="P246" s="99"/>
      <c r="Q246" s="99"/>
      <c r="R246" s="94"/>
      <c r="S246" s="16"/>
      <c r="T246" s="16"/>
      <c r="U246" s="16"/>
      <c r="V246" s="13"/>
      <c r="W246" s="13"/>
      <c r="X246" s="1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K246" s="23"/>
      <c r="AL246" s="23"/>
    </row>
    <row r="247" customFormat="false" ht="15.75" hidden="false" customHeight="false" outlineLevel="0" collapsed="false">
      <c r="B247" s="13"/>
      <c r="C247" s="23"/>
      <c r="D247" s="23"/>
      <c r="E247" s="23"/>
      <c r="F247" s="23"/>
      <c r="G247" s="23"/>
      <c r="H247" s="23"/>
      <c r="J247" s="23"/>
      <c r="K247" s="23"/>
      <c r="L247" s="99"/>
      <c r="M247" s="99"/>
      <c r="N247" s="99"/>
      <c r="O247" s="99"/>
      <c r="P247" s="99"/>
      <c r="Q247" s="99"/>
      <c r="R247" s="94"/>
      <c r="S247" s="16"/>
      <c r="T247" s="16"/>
      <c r="U247" s="16"/>
      <c r="V247" s="13"/>
      <c r="W247" s="13"/>
      <c r="X247" s="1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K247" s="23"/>
      <c r="AL247" s="23"/>
    </row>
    <row r="248" customFormat="false" ht="15.75" hidden="false" customHeight="false" outlineLevel="0" collapsed="false">
      <c r="B248" s="13"/>
      <c r="C248" s="23"/>
      <c r="D248" s="23"/>
      <c r="E248" s="23"/>
      <c r="F248" s="23"/>
      <c r="G248" s="23"/>
      <c r="H248" s="23"/>
      <c r="J248" s="23"/>
      <c r="K248" s="23"/>
      <c r="L248" s="99"/>
      <c r="M248" s="99"/>
      <c r="N248" s="99"/>
      <c r="O248" s="99"/>
      <c r="P248" s="99"/>
      <c r="Q248" s="99"/>
      <c r="R248" s="94"/>
      <c r="S248" s="16"/>
      <c r="T248" s="16"/>
      <c r="U248" s="16"/>
      <c r="V248" s="13"/>
      <c r="W248" s="13"/>
      <c r="X248" s="1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K248" s="23"/>
      <c r="AL248" s="23"/>
    </row>
    <row r="249" customFormat="false" ht="15.75" hidden="false" customHeight="false" outlineLevel="0" collapsed="false">
      <c r="B249" s="13"/>
      <c r="C249" s="23"/>
      <c r="D249" s="23"/>
      <c r="E249" s="23"/>
      <c r="F249" s="23"/>
      <c r="G249" s="23"/>
      <c r="H249" s="23"/>
      <c r="J249" s="23"/>
      <c r="K249" s="23"/>
      <c r="L249" s="99"/>
      <c r="M249" s="99"/>
      <c r="N249" s="99"/>
      <c r="O249" s="99"/>
      <c r="P249" s="99"/>
      <c r="Q249" s="99"/>
      <c r="R249" s="94"/>
      <c r="S249" s="16"/>
      <c r="T249" s="16"/>
      <c r="U249" s="16"/>
      <c r="V249" s="13"/>
      <c r="W249" s="13"/>
      <c r="X249" s="1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K249" s="23"/>
      <c r="AL249" s="23"/>
    </row>
    <row r="250" customFormat="false" ht="15.75" hidden="false" customHeight="false" outlineLevel="0" collapsed="false">
      <c r="B250" s="13"/>
      <c r="C250" s="23"/>
      <c r="D250" s="23"/>
      <c r="E250" s="23"/>
      <c r="F250" s="23"/>
      <c r="G250" s="23"/>
      <c r="H250" s="23"/>
      <c r="J250" s="23"/>
      <c r="K250" s="23"/>
      <c r="L250" s="99"/>
      <c r="M250" s="99"/>
      <c r="N250" s="99"/>
      <c r="O250" s="99"/>
      <c r="P250" s="99"/>
      <c r="Q250" s="99"/>
      <c r="R250" s="94"/>
      <c r="S250" s="16"/>
      <c r="T250" s="16"/>
      <c r="U250" s="16"/>
      <c r="V250" s="13"/>
      <c r="W250" s="13"/>
      <c r="X250" s="1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K250" s="23"/>
      <c r="AL250" s="23"/>
    </row>
    <row r="251" customFormat="false" ht="15.75" hidden="false" customHeight="false" outlineLevel="0" collapsed="false">
      <c r="B251" s="13"/>
      <c r="C251" s="23"/>
      <c r="D251" s="23"/>
      <c r="E251" s="23"/>
      <c r="F251" s="23"/>
      <c r="G251" s="23"/>
      <c r="H251" s="23"/>
      <c r="J251" s="23"/>
      <c r="K251" s="23"/>
      <c r="L251" s="99"/>
      <c r="M251" s="99"/>
      <c r="N251" s="99"/>
      <c r="O251" s="99"/>
      <c r="P251" s="99"/>
      <c r="Q251" s="99"/>
      <c r="R251" s="94"/>
      <c r="S251" s="16"/>
      <c r="T251" s="16"/>
      <c r="U251" s="16"/>
      <c r="V251" s="13"/>
      <c r="W251" s="13"/>
      <c r="X251" s="1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K251" s="23"/>
      <c r="AL251" s="23"/>
    </row>
    <row r="252" customFormat="false" ht="15.75" hidden="false" customHeight="false" outlineLevel="0" collapsed="false">
      <c r="B252" s="13"/>
      <c r="C252" s="23"/>
      <c r="D252" s="23"/>
      <c r="E252" s="23"/>
      <c r="F252" s="23"/>
      <c r="G252" s="23"/>
      <c r="H252" s="23"/>
      <c r="J252" s="23"/>
      <c r="K252" s="23"/>
      <c r="L252" s="99"/>
      <c r="M252" s="99"/>
      <c r="N252" s="99"/>
      <c r="O252" s="99"/>
      <c r="P252" s="99"/>
      <c r="Q252" s="99"/>
      <c r="R252" s="94"/>
      <c r="S252" s="16"/>
      <c r="T252" s="16"/>
      <c r="U252" s="16"/>
      <c r="V252" s="13"/>
      <c r="W252" s="13"/>
      <c r="X252" s="1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K252" s="23"/>
      <c r="AL252" s="23"/>
    </row>
    <row r="253" customFormat="false" ht="15.75" hidden="false" customHeight="false" outlineLevel="0" collapsed="false">
      <c r="B253" s="13"/>
      <c r="C253" s="23"/>
      <c r="D253" s="23"/>
      <c r="E253" s="23"/>
      <c r="F253" s="23"/>
      <c r="G253" s="23"/>
      <c r="H253" s="23"/>
      <c r="J253" s="23"/>
      <c r="K253" s="23"/>
      <c r="L253" s="99"/>
      <c r="M253" s="99"/>
      <c r="N253" s="99"/>
      <c r="O253" s="99"/>
      <c r="P253" s="99"/>
      <c r="Q253" s="99"/>
      <c r="R253" s="94"/>
      <c r="S253" s="16"/>
      <c r="T253" s="16"/>
      <c r="U253" s="16"/>
      <c r="V253" s="13"/>
      <c r="W253" s="13"/>
      <c r="X253" s="1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K253" s="23"/>
      <c r="AL253" s="23"/>
    </row>
    <row r="254" customFormat="false" ht="15.75" hidden="false" customHeight="false" outlineLevel="0" collapsed="false">
      <c r="B254" s="13"/>
      <c r="C254" s="23"/>
      <c r="D254" s="23"/>
      <c r="E254" s="23"/>
      <c r="F254" s="23"/>
      <c r="G254" s="23"/>
      <c r="H254" s="23"/>
      <c r="J254" s="23"/>
      <c r="K254" s="23"/>
      <c r="L254" s="99"/>
      <c r="M254" s="99"/>
      <c r="N254" s="99"/>
      <c r="O254" s="99"/>
      <c r="P254" s="99"/>
      <c r="Q254" s="99"/>
      <c r="R254" s="94"/>
      <c r="S254" s="16"/>
      <c r="T254" s="16"/>
      <c r="U254" s="16"/>
      <c r="V254" s="13"/>
      <c r="W254" s="13"/>
      <c r="X254" s="1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K254" s="23"/>
      <c r="AL254" s="23"/>
    </row>
    <row r="255" customFormat="false" ht="15.75" hidden="false" customHeight="false" outlineLevel="0" collapsed="false">
      <c r="B255" s="13"/>
      <c r="C255" s="23"/>
      <c r="D255" s="23"/>
      <c r="E255" s="23"/>
      <c r="F255" s="23"/>
      <c r="G255" s="23"/>
      <c r="H255" s="23"/>
      <c r="J255" s="23"/>
      <c r="K255" s="23"/>
      <c r="L255" s="99"/>
      <c r="M255" s="99"/>
      <c r="N255" s="99"/>
      <c r="O255" s="99"/>
      <c r="P255" s="99"/>
      <c r="Q255" s="99"/>
      <c r="R255" s="94"/>
      <c r="S255" s="16"/>
      <c r="T255" s="16"/>
      <c r="U255" s="16"/>
      <c r="V255" s="13"/>
      <c r="W255" s="13"/>
      <c r="X255" s="1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K255" s="23"/>
      <c r="AL255" s="23"/>
    </row>
    <row r="256" customFormat="false" ht="15.75" hidden="false" customHeight="false" outlineLevel="0" collapsed="false">
      <c r="B256" s="13"/>
      <c r="C256" s="23"/>
      <c r="D256" s="23"/>
      <c r="E256" s="23"/>
      <c r="F256" s="23"/>
      <c r="G256" s="23"/>
      <c r="H256" s="23"/>
      <c r="J256" s="23"/>
      <c r="K256" s="23"/>
      <c r="L256" s="99"/>
      <c r="M256" s="99"/>
      <c r="N256" s="99"/>
      <c r="O256" s="99"/>
      <c r="P256" s="99"/>
      <c r="Q256" s="99"/>
      <c r="R256" s="94"/>
      <c r="S256" s="16"/>
      <c r="T256" s="16"/>
      <c r="U256" s="16"/>
      <c r="V256" s="13"/>
      <c r="W256" s="13"/>
      <c r="X256" s="1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K256" s="23"/>
      <c r="AL256" s="23"/>
    </row>
    <row r="257" customFormat="false" ht="15.75" hidden="false" customHeight="false" outlineLevel="0" collapsed="false">
      <c r="B257" s="13"/>
      <c r="C257" s="23"/>
      <c r="D257" s="23"/>
      <c r="E257" s="23"/>
      <c r="F257" s="23"/>
      <c r="G257" s="23"/>
      <c r="H257" s="23"/>
      <c r="J257" s="23"/>
      <c r="K257" s="23"/>
      <c r="L257" s="99"/>
      <c r="M257" s="99"/>
      <c r="N257" s="99"/>
      <c r="O257" s="99"/>
      <c r="P257" s="99"/>
      <c r="Q257" s="99"/>
      <c r="R257" s="94"/>
      <c r="S257" s="16"/>
      <c r="T257" s="16"/>
      <c r="U257" s="16"/>
      <c r="V257" s="13"/>
      <c r="W257" s="13"/>
      <c r="X257" s="1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K257" s="23"/>
      <c r="AL257" s="23"/>
    </row>
    <row r="258" customFormat="false" ht="15.75" hidden="false" customHeight="false" outlineLevel="0" collapsed="false">
      <c r="B258" s="13"/>
      <c r="C258" s="23"/>
      <c r="D258" s="23"/>
      <c r="E258" s="23"/>
      <c r="F258" s="23"/>
      <c r="G258" s="23"/>
      <c r="H258" s="23"/>
      <c r="J258" s="23"/>
      <c r="K258" s="23"/>
      <c r="L258" s="99"/>
      <c r="M258" s="99"/>
      <c r="N258" s="99"/>
      <c r="O258" s="99"/>
      <c r="P258" s="99"/>
      <c r="Q258" s="99"/>
      <c r="R258" s="94"/>
      <c r="S258" s="16"/>
      <c r="T258" s="16"/>
      <c r="U258" s="16"/>
      <c r="V258" s="13"/>
      <c r="W258" s="13"/>
      <c r="X258" s="1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K258" s="23"/>
      <c r="AL258" s="23"/>
    </row>
    <row r="259" customFormat="false" ht="15.75" hidden="false" customHeight="false" outlineLevel="0" collapsed="false">
      <c r="B259" s="13"/>
      <c r="C259" s="23"/>
      <c r="D259" s="23"/>
      <c r="E259" s="23"/>
      <c r="F259" s="23"/>
      <c r="G259" s="23"/>
      <c r="H259" s="23"/>
      <c r="J259" s="23"/>
      <c r="K259" s="23"/>
      <c r="L259" s="99"/>
      <c r="M259" s="99"/>
      <c r="N259" s="99"/>
      <c r="O259" s="99"/>
      <c r="P259" s="99"/>
      <c r="Q259" s="99"/>
      <c r="R259" s="94"/>
      <c r="S259" s="16"/>
      <c r="T259" s="16"/>
      <c r="U259" s="16"/>
      <c r="V259" s="13"/>
      <c r="W259" s="13"/>
      <c r="X259" s="1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K259" s="23"/>
      <c r="AL259" s="23"/>
    </row>
    <row r="260" customFormat="false" ht="15.75" hidden="false" customHeight="false" outlineLevel="0" collapsed="false">
      <c r="B260" s="13"/>
      <c r="C260" s="23"/>
      <c r="D260" s="23"/>
      <c r="E260" s="23"/>
      <c r="F260" s="23"/>
      <c r="G260" s="23"/>
      <c r="H260" s="23"/>
      <c r="J260" s="23"/>
      <c r="K260" s="23"/>
      <c r="L260" s="99"/>
      <c r="M260" s="99"/>
      <c r="N260" s="99"/>
      <c r="O260" s="99"/>
      <c r="P260" s="99"/>
      <c r="Q260" s="99"/>
      <c r="R260" s="94"/>
      <c r="S260" s="16"/>
      <c r="T260" s="16"/>
      <c r="U260" s="16"/>
      <c r="V260" s="13"/>
      <c r="W260" s="13"/>
      <c r="X260" s="1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K260" s="23"/>
      <c r="AL260" s="23"/>
    </row>
    <row r="261" customFormat="false" ht="15.75" hidden="false" customHeight="false" outlineLevel="0" collapsed="false">
      <c r="B261" s="13"/>
      <c r="C261" s="23"/>
      <c r="D261" s="23"/>
      <c r="E261" s="23"/>
      <c r="F261" s="23"/>
      <c r="G261" s="23"/>
      <c r="H261" s="23"/>
      <c r="J261" s="23"/>
      <c r="K261" s="23"/>
      <c r="L261" s="99"/>
      <c r="M261" s="99"/>
      <c r="N261" s="99"/>
      <c r="O261" s="99"/>
      <c r="P261" s="99"/>
      <c r="Q261" s="99"/>
      <c r="R261" s="94"/>
      <c r="S261" s="16"/>
      <c r="T261" s="16"/>
      <c r="U261" s="16"/>
      <c r="V261" s="13"/>
      <c r="W261" s="13"/>
      <c r="X261" s="1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K261" s="23"/>
      <c r="AL261" s="23"/>
    </row>
    <row r="262" customFormat="false" ht="15.75" hidden="false" customHeight="false" outlineLevel="0" collapsed="false">
      <c r="B262" s="13"/>
      <c r="C262" s="23"/>
      <c r="D262" s="23"/>
      <c r="E262" s="23"/>
      <c r="F262" s="23"/>
      <c r="G262" s="23"/>
      <c r="H262" s="23"/>
      <c r="J262" s="23"/>
      <c r="K262" s="23"/>
      <c r="L262" s="99"/>
      <c r="M262" s="99"/>
      <c r="N262" s="99"/>
      <c r="O262" s="99"/>
      <c r="P262" s="99"/>
      <c r="Q262" s="99"/>
      <c r="R262" s="94"/>
      <c r="S262" s="16"/>
      <c r="T262" s="16"/>
      <c r="U262" s="16"/>
      <c r="V262" s="13"/>
      <c r="W262" s="13"/>
      <c r="X262" s="1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K262" s="23"/>
      <c r="AL262" s="23"/>
    </row>
    <row r="263" customFormat="false" ht="15.75" hidden="false" customHeight="false" outlineLevel="0" collapsed="false">
      <c r="B263" s="13"/>
      <c r="C263" s="23"/>
      <c r="D263" s="23"/>
      <c r="E263" s="23"/>
      <c r="F263" s="23"/>
      <c r="G263" s="23"/>
      <c r="H263" s="23"/>
      <c r="J263" s="23"/>
      <c r="K263" s="23"/>
      <c r="L263" s="99"/>
      <c r="M263" s="99"/>
      <c r="N263" s="99"/>
      <c r="O263" s="99"/>
      <c r="P263" s="99"/>
      <c r="Q263" s="99"/>
      <c r="R263" s="94"/>
      <c r="S263" s="16"/>
      <c r="T263" s="16"/>
      <c r="U263" s="16"/>
      <c r="V263" s="13"/>
      <c r="W263" s="13"/>
      <c r="X263" s="1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K263" s="23"/>
      <c r="AL263" s="23"/>
    </row>
    <row r="264" customFormat="false" ht="15.75" hidden="false" customHeight="false" outlineLevel="0" collapsed="false">
      <c r="B264" s="13"/>
      <c r="C264" s="23"/>
      <c r="D264" s="23"/>
      <c r="E264" s="23"/>
      <c r="F264" s="23"/>
      <c r="G264" s="23"/>
      <c r="H264" s="23"/>
      <c r="J264" s="23"/>
      <c r="K264" s="23"/>
      <c r="L264" s="99"/>
      <c r="M264" s="99"/>
      <c r="N264" s="99"/>
      <c r="O264" s="99"/>
      <c r="P264" s="99"/>
      <c r="Q264" s="99"/>
      <c r="R264" s="94"/>
      <c r="S264" s="16"/>
      <c r="T264" s="16"/>
      <c r="U264" s="16"/>
      <c r="V264" s="13"/>
      <c r="W264" s="13"/>
      <c r="X264" s="1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K264" s="23"/>
      <c r="AL264" s="23"/>
    </row>
    <row r="265" customFormat="false" ht="15.75" hidden="false" customHeight="false" outlineLevel="0" collapsed="false">
      <c r="B265" s="13"/>
      <c r="C265" s="23"/>
      <c r="D265" s="23"/>
      <c r="E265" s="23"/>
      <c r="F265" s="23"/>
      <c r="G265" s="23"/>
      <c r="H265" s="23"/>
      <c r="J265" s="23"/>
      <c r="K265" s="23"/>
      <c r="L265" s="99"/>
      <c r="M265" s="99"/>
      <c r="N265" s="99"/>
      <c r="O265" s="99"/>
      <c r="P265" s="99"/>
      <c r="Q265" s="99"/>
      <c r="R265" s="94"/>
      <c r="S265" s="16"/>
      <c r="T265" s="16"/>
      <c r="U265" s="16"/>
      <c r="V265" s="13"/>
      <c r="W265" s="13"/>
      <c r="X265" s="1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K265" s="23"/>
      <c r="AL265" s="23"/>
    </row>
    <row r="266" customFormat="false" ht="15.75" hidden="false" customHeight="false" outlineLevel="0" collapsed="false">
      <c r="B266" s="13"/>
      <c r="C266" s="23"/>
      <c r="D266" s="23"/>
      <c r="E266" s="23"/>
      <c r="F266" s="23"/>
      <c r="G266" s="23"/>
      <c r="H266" s="23"/>
      <c r="J266" s="23"/>
      <c r="K266" s="23"/>
      <c r="L266" s="99"/>
      <c r="M266" s="99"/>
      <c r="N266" s="99"/>
      <c r="O266" s="99"/>
      <c r="P266" s="99"/>
      <c r="Q266" s="99"/>
      <c r="R266" s="94"/>
      <c r="S266" s="16"/>
      <c r="T266" s="16"/>
      <c r="U266" s="16"/>
      <c r="V266" s="13"/>
      <c r="W266" s="13"/>
      <c r="X266" s="1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K266" s="23"/>
      <c r="AL266" s="23"/>
    </row>
    <row r="267" customFormat="false" ht="15.75" hidden="false" customHeight="false" outlineLevel="0" collapsed="false">
      <c r="B267" s="13"/>
      <c r="C267" s="23"/>
      <c r="D267" s="23"/>
      <c r="E267" s="23"/>
      <c r="F267" s="23"/>
      <c r="G267" s="23"/>
      <c r="H267" s="23"/>
      <c r="J267" s="23"/>
      <c r="K267" s="23"/>
      <c r="L267" s="99"/>
      <c r="M267" s="99"/>
      <c r="N267" s="99"/>
      <c r="O267" s="99"/>
      <c r="P267" s="99"/>
      <c r="Q267" s="99"/>
      <c r="R267" s="94"/>
      <c r="S267" s="16"/>
      <c r="T267" s="16"/>
      <c r="U267" s="16"/>
      <c r="V267" s="13"/>
      <c r="W267" s="13"/>
      <c r="X267" s="1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K267" s="23"/>
      <c r="AL267" s="23"/>
    </row>
    <row r="268" customFormat="false" ht="15.75" hidden="false" customHeight="false" outlineLevel="0" collapsed="false">
      <c r="B268" s="13"/>
      <c r="C268" s="23"/>
      <c r="D268" s="23"/>
      <c r="E268" s="23"/>
      <c r="F268" s="23"/>
      <c r="G268" s="23"/>
      <c r="H268" s="23"/>
      <c r="J268" s="23"/>
      <c r="K268" s="23"/>
      <c r="L268" s="99"/>
      <c r="M268" s="99"/>
      <c r="N268" s="99"/>
      <c r="O268" s="99"/>
      <c r="P268" s="99"/>
      <c r="Q268" s="99"/>
      <c r="R268" s="94"/>
      <c r="S268" s="16"/>
      <c r="T268" s="16"/>
      <c r="U268" s="16"/>
      <c r="V268" s="13"/>
      <c r="W268" s="13"/>
      <c r="X268" s="1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K268" s="23"/>
      <c r="AL268" s="23"/>
    </row>
    <row r="269" customFormat="false" ht="15.75" hidden="false" customHeight="false" outlineLevel="0" collapsed="false">
      <c r="B269" s="13"/>
      <c r="C269" s="23"/>
      <c r="D269" s="23"/>
      <c r="E269" s="23"/>
      <c r="F269" s="23"/>
      <c r="G269" s="23"/>
      <c r="H269" s="23"/>
      <c r="J269" s="23"/>
      <c r="K269" s="23"/>
      <c r="L269" s="99"/>
      <c r="M269" s="99"/>
      <c r="N269" s="99"/>
      <c r="O269" s="99"/>
      <c r="P269" s="99"/>
      <c r="Q269" s="99"/>
      <c r="R269" s="94"/>
      <c r="S269" s="16"/>
      <c r="T269" s="16"/>
      <c r="U269" s="16"/>
      <c r="V269" s="13"/>
      <c r="W269" s="13"/>
      <c r="X269" s="1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K269" s="23"/>
      <c r="AL269" s="23"/>
    </row>
    <row r="270" customFormat="false" ht="15.75" hidden="false" customHeight="false" outlineLevel="0" collapsed="false">
      <c r="B270" s="13"/>
      <c r="C270" s="23"/>
      <c r="D270" s="23"/>
      <c r="E270" s="23"/>
      <c r="F270" s="23"/>
      <c r="G270" s="23"/>
      <c r="H270" s="23"/>
      <c r="J270" s="23"/>
      <c r="K270" s="23"/>
      <c r="L270" s="99"/>
      <c r="M270" s="99"/>
      <c r="N270" s="99"/>
      <c r="O270" s="99"/>
      <c r="P270" s="99"/>
      <c r="Q270" s="99"/>
      <c r="R270" s="94"/>
      <c r="S270" s="16"/>
      <c r="T270" s="16"/>
      <c r="U270" s="16"/>
      <c r="V270" s="13"/>
      <c r="W270" s="13"/>
      <c r="X270" s="1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K270" s="23"/>
      <c r="AL270" s="23"/>
    </row>
    <row r="271" customFormat="false" ht="15.75" hidden="false" customHeight="false" outlineLevel="0" collapsed="false">
      <c r="B271" s="13"/>
      <c r="C271" s="23"/>
      <c r="D271" s="23"/>
      <c r="E271" s="23"/>
      <c r="F271" s="23"/>
      <c r="G271" s="23"/>
      <c r="H271" s="23"/>
      <c r="J271" s="23"/>
      <c r="K271" s="23"/>
      <c r="L271" s="99"/>
      <c r="M271" s="99"/>
      <c r="N271" s="99"/>
      <c r="O271" s="99"/>
      <c r="P271" s="99"/>
      <c r="Q271" s="99"/>
      <c r="R271" s="94"/>
      <c r="S271" s="16"/>
      <c r="T271" s="16"/>
      <c r="U271" s="16"/>
      <c r="V271" s="13"/>
      <c r="W271" s="13"/>
      <c r="X271" s="1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K271" s="23"/>
      <c r="AL271" s="23"/>
    </row>
    <row r="272" customFormat="false" ht="15.75" hidden="false" customHeight="false" outlineLevel="0" collapsed="false">
      <c r="B272" s="13"/>
      <c r="C272" s="23"/>
      <c r="D272" s="23"/>
      <c r="E272" s="23"/>
      <c r="F272" s="23"/>
      <c r="G272" s="23"/>
      <c r="H272" s="23"/>
      <c r="J272" s="23"/>
      <c r="K272" s="23"/>
      <c r="L272" s="99"/>
      <c r="M272" s="99"/>
      <c r="N272" s="99"/>
      <c r="O272" s="99"/>
      <c r="P272" s="99"/>
      <c r="Q272" s="99"/>
      <c r="R272" s="94"/>
      <c r="S272" s="16"/>
      <c r="T272" s="16"/>
      <c r="U272" s="16"/>
      <c r="V272" s="13"/>
      <c r="W272" s="13"/>
      <c r="X272" s="1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K272" s="23"/>
      <c r="AL272" s="23"/>
    </row>
    <row r="273" customFormat="false" ht="15.75" hidden="false" customHeight="false" outlineLevel="0" collapsed="false">
      <c r="B273" s="13"/>
      <c r="C273" s="23"/>
      <c r="D273" s="23"/>
      <c r="E273" s="23"/>
      <c r="F273" s="23"/>
      <c r="G273" s="23"/>
      <c r="H273" s="23"/>
      <c r="J273" s="23"/>
      <c r="K273" s="23"/>
      <c r="L273" s="99"/>
      <c r="M273" s="99"/>
      <c r="N273" s="99"/>
      <c r="O273" s="99"/>
      <c r="P273" s="99"/>
      <c r="Q273" s="99"/>
      <c r="R273" s="94"/>
      <c r="S273" s="16"/>
      <c r="T273" s="16"/>
      <c r="U273" s="16"/>
      <c r="V273" s="13"/>
      <c r="W273" s="13"/>
      <c r="X273" s="1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K273" s="23"/>
      <c r="AL273" s="23"/>
    </row>
    <row r="274" customFormat="false" ht="15.75" hidden="false" customHeight="false" outlineLevel="0" collapsed="false">
      <c r="B274" s="13"/>
      <c r="C274" s="23"/>
      <c r="D274" s="23"/>
      <c r="E274" s="23"/>
      <c r="F274" s="23"/>
      <c r="G274" s="23"/>
      <c r="H274" s="23"/>
      <c r="J274" s="23"/>
      <c r="K274" s="23"/>
      <c r="L274" s="99"/>
      <c r="M274" s="99"/>
      <c r="N274" s="99"/>
      <c r="O274" s="99"/>
      <c r="P274" s="99"/>
      <c r="Q274" s="99"/>
      <c r="R274" s="94"/>
      <c r="S274" s="16"/>
      <c r="T274" s="16"/>
      <c r="U274" s="16"/>
      <c r="V274" s="13"/>
      <c r="W274" s="13"/>
      <c r="X274" s="1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K274" s="23"/>
      <c r="AL274" s="23"/>
    </row>
    <row r="275" customFormat="false" ht="15.75" hidden="false" customHeight="false" outlineLevel="0" collapsed="false">
      <c r="B275" s="23"/>
      <c r="C275" s="23"/>
      <c r="D275" s="23"/>
      <c r="E275" s="23"/>
      <c r="F275" s="23"/>
      <c r="G275" s="23"/>
      <c r="H275" s="23"/>
      <c r="J275" s="23"/>
      <c r="K275" s="23"/>
      <c r="L275" s="99"/>
      <c r="M275" s="99"/>
      <c r="N275" s="99"/>
      <c r="O275" s="99"/>
      <c r="P275" s="99"/>
      <c r="Q275" s="99"/>
      <c r="R275" s="94"/>
      <c r="S275" s="16"/>
      <c r="T275" s="16"/>
      <c r="U275" s="16"/>
      <c r="V275" s="13"/>
      <c r="W275" s="13"/>
      <c r="X275" s="1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K275" s="23"/>
      <c r="AL275" s="23"/>
    </row>
    <row r="276" customFormat="false" ht="15.75" hidden="false" customHeight="false" outlineLevel="0" collapsed="false">
      <c r="B276" s="23"/>
      <c r="C276" s="23"/>
      <c r="D276" s="23"/>
      <c r="E276" s="23"/>
      <c r="F276" s="23"/>
      <c r="G276" s="23"/>
      <c r="H276" s="23"/>
      <c r="J276" s="23"/>
      <c r="K276" s="23"/>
      <c r="L276" s="99"/>
      <c r="M276" s="99"/>
      <c r="N276" s="99"/>
      <c r="O276" s="99"/>
      <c r="P276" s="99"/>
      <c r="Q276" s="99"/>
      <c r="R276" s="94"/>
      <c r="S276" s="16"/>
      <c r="T276" s="16"/>
      <c r="U276" s="16"/>
      <c r="V276" s="13"/>
      <c r="W276" s="13"/>
      <c r="X276" s="1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K276" s="23"/>
      <c r="AL276" s="23"/>
    </row>
    <row r="277" customFormat="false" ht="15.75" hidden="false" customHeight="false" outlineLevel="0" collapsed="false">
      <c r="B277" s="23"/>
      <c r="C277" s="23"/>
      <c r="D277" s="23"/>
      <c r="E277" s="23"/>
      <c r="F277" s="23"/>
      <c r="G277" s="23"/>
      <c r="H277" s="23"/>
      <c r="J277" s="23"/>
      <c r="K277" s="23"/>
      <c r="L277" s="99"/>
      <c r="M277" s="99"/>
      <c r="N277" s="99"/>
      <c r="O277" s="99"/>
      <c r="P277" s="99"/>
      <c r="Q277" s="99"/>
      <c r="R277" s="94"/>
      <c r="S277" s="16"/>
      <c r="T277" s="16"/>
      <c r="U277" s="16"/>
      <c r="V277" s="13"/>
      <c r="W277" s="13"/>
      <c r="X277" s="1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K277" s="23"/>
      <c r="AL277" s="23"/>
    </row>
    <row r="278" customFormat="false" ht="15.75" hidden="false" customHeight="false" outlineLevel="0" collapsed="false">
      <c r="B278" s="23"/>
      <c r="C278" s="23"/>
      <c r="D278" s="23"/>
      <c r="E278" s="23"/>
      <c r="F278" s="23"/>
      <c r="G278" s="23"/>
      <c r="H278" s="23"/>
      <c r="J278" s="23"/>
      <c r="K278" s="23"/>
      <c r="L278" s="99"/>
      <c r="M278" s="99"/>
      <c r="N278" s="99"/>
      <c r="O278" s="99"/>
      <c r="P278" s="99"/>
      <c r="Q278" s="99"/>
      <c r="R278" s="94"/>
      <c r="S278" s="16"/>
      <c r="T278" s="16"/>
      <c r="U278" s="16"/>
      <c r="V278" s="13"/>
      <c r="W278" s="13"/>
      <c r="X278" s="1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K278" s="23"/>
      <c r="AL278" s="23"/>
    </row>
    <row r="279" customFormat="false" ht="15.75" hidden="false" customHeight="false" outlineLevel="0" collapsed="false">
      <c r="B279" s="23"/>
      <c r="C279" s="23"/>
      <c r="D279" s="23"/>
      <c r="E279" s="23"/>
      <c r="F279" s="23"/>
      <c r="G279" s="23"/>
      <c r="H279" s="23"/>
      <c r="J279" s="23"/>
      <c r="K279" s="23"/>
      <c r="L279" s="99"/>
      <c r="M279" s="99"/>
      <c r="N279" s="99"/>
      <c r="O279" s="99"/>
      <c r="P279" s="99"/>
      <c r="Q279" s="99"/>
      <c r="R279" s="94"/>
      <c r="S279" s="16"/>
      <c r="T279" s="16"/>
      <c r="U279" s="16"/>
      <c r="V279" s="13"/>
      <c r="W279" s="13"/>
      <c r="X279" s="1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K279" s="23"/>
      <c r="AL279" s="23"/>
    </row>
    <row r="280" customFormat="false" ht="15.75" hidden="false" customHeight="false" outlineLevel="0" collapsed="false">
      <c r="B280" s="23"/>
      <c r="C280" s="23"/>
      <c r="D280" s="23"/>
      <c r="E280" s="23"/>
      <c r="F280" s="23"/>
      <c r="G280" s="23"/>
      <c r="H280" s="23"/>
      <c r="J280" s="23"/>
      <c r="K280" s="23"/>
      <c r="L280" s="99"/>
      <c r="M280" s="99"/>
      <c r="N280" s="99"/>
      <c r="O280" s="99"/>
      <c r="P280" s="99"/>
      <c r="Q280" s="99"/>
      <c r="R280" s="94"/>
      <c r="S280" s="16"/>
      <c r="T280" s="16"/>
      <c r="U280" s="16"/>
      <c r="V280" s="13"/>
      <c r="W280" s="13"/>
      <c r="X280" s="1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K280" s="23"/>
      <c r="AL280" s="23"/>
    </row>
    <row r="281" customFormat="false" ht="15.75" hidden="false" customHeight="false" outlineLevel="0" collapsed="false">
      <c r="B281" s="23"/>
      <c r="C281" s="23"/>
      <c r="D281" s="23"/>
      <c r="E281" s="23"/>
      <c r="F281" s="23"/>
      <c r="G281" s="23"/>
      <c r="H281" s="23"/>
      <c r="J281" s="23"/>
      <c r="K281" s="23"/>
      <c r="L281" s="99"/>
      <c r="M281" s="99"/>
      <c r="N281" s="99"/>
      <c r="O281" s="99"/>
      <c r="P281" s="99"/>
      <c r="Q281" s="99"/>
      <c r="R281" s="94"/>
      <c r="S281" s="16"/>
      <c r="T281" s="16"/>
      <c r="U281" s="16"/>
      <c r="V281" s="13"/>
      <c r="W281" s="13"/>
      <c r="X281" s="1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K281" s="23"/>
      <c r="AL281" s="23"/>
    </row>
    <row r="282" customFormat="false" ht="15.75" hidden="false" customHeight="false" outlineLevel="0" collapsed="false">
      <c r="B282" s="23"/>
      <c r="C282" s="23"/>
      <c r="D282" s="23"/>
      <c r="E282" s="23"/>
      <c r="F282" s="23"/>
      <c r="G282" s="23"/>
      <c r="H282" s="23"/>
      <c r="J282" s="23"/>
      <c r="K282" s="23"/>
      <c r="L282" s="99"/>
      <c r="M282" s="99"/>
      <c r="N282" s="99"/>
      <c r="O282" s="99"/>
      <c r="P282" s="99"/>
      <c r="Q282" s="99"/>
      <c r="R282" s="94"/>
      <c r="S282" s="16"/>
      <c r="T282" s="16"/>
      <c r="U282" s="16"/>
      <c r="V282" s="13"/>
      <c r="W282" s="13"/>
      <c r="X282" s="1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K282" s="23"/>
      <c r="AL282" s="23"/>
    </row>
    <row r="283" customFormat="false" ht="15.75" hidden="false" customHeight="false" outlineLevel="0" collapsed="false">
      <c r="B283" s="23"/>
      <c r="C283" s="23"/>
      <c r="D283" s="23"/>
      <c r="E283" s="23"/>
      <c r="F283" s="23"/>
      <c r="G283" s="23"/>
      <c r="H283" s="23"/>
      <c r="J283" s="23"/>
      <c r="K283" s="23"/>
      <c r="L283" s="99"/>
      <c r="M283" s="99"/>
      <c r="N283" s="99"/>
      <c r="O283" s="99"/>
      <c r="P283" s="99"/>
      <c r="Q283" s="99"/>
      <c r="R283" s="94"/>
      <c r="S283" s="16"/>
      <c r="T283" s="16"/>
      <c r="U283" s="16"/>
      <c r="V283" s="13"/>
      <c r="W283" s="13"/>
      <c r="X283" s="1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K283" s="23"/>
      <c r="AL283" s="23"/>
    </row>
    <row r="284" customFormat="false" ht="15.75" hidden="false" customHeight="false" outlineLevel="0" collapsed="false">
      <c r="B284" s="23"/>
      <c r="C284" s="23"/>
      <c r="D284" s="23"/>
      <c r="E284" s="23"/>
      <c r="F284" s="23"/>
      <c r="G284" s="23"/>
      <c r="H284" s="23"/>
      <c r="J284" s="23"/>
      <c r="K284" s="23"/>
      <c r="L284" s="99"/>
      <c r="M284" s="99"/>
      <c r="N284" s="99"/>
      <c r="O284" s="99"/>
      <c r="P284" s="99"/>
      <c r="Q284" s="99"/>
      <c r="R284" s="94"/>
      <c r="S284" s="16"/>
      <c r="T284" s="16"/>
      <c r="U284" s="16"/>
      <c r="V284" s="13"/>
      <c r="W284" s="13"/>
      <c r="X284" s="1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K284" s="23"/>
      <c r="AL284" s="23"/>
    </row>
    <row r="285" customFormat="false" ht="15.75" hidden="false" customHeight="false" outlineLevel="0" collapsed="false">
      <c r="B285" s="23"/>
      <c r="C285" s="23"/>
      <c r="D285" s="23"/>
      <c r="E285" s="23"/>
      <c r="F285" s="23"/>
      <c r="G285" s="23"/>
      <c r="H285" s="23"/>
      <c r="J285" s="23"/>
      <c r="K285" s="23"/>
      <c r="L285" s="99"/>
      <c r="M285" s="99"/>
      <c r="N285" s="99"/>
      <c r="O285" s="99"/>
      <c r="P285" s="99"/>
      <c r="Q285" s="99"/>
      <c r="R285" s="94"/>
      <c r="S285" s="16"/>
      <c r="T285" s="16"/>
      <c r="U285" s="16"/>
      <c r="V285" s="13"/>
      <c r="W285" s="13"/>
      <c r="X285" s="1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K285" s="23"/>
      <c r="AL285" s="23"/>
    </row>
    <row r="286" customFormat="false" ht="15.75" hidden="false" customHeight="false" outlineLevel="0" collapsed="false">
      <c r="B286" s="23"/>
      <c r="C286" s="23"/>
      <c r="D286" s="23"/>
      <c r="E286" s="23"/>
      <c r="F286" s="23"/>
      <c r="G286" s="23"/>
      <c r="H286" s="23"/>
      <c r="J286" s="23"/>
      <c r="K286" s="23"/>
      <c r="L286" s="99"/>
      <c r="M286" s="99"/>
      <c r="N286" s="99"/>
      <c r="O286" s="99"/>
      <c r="P286" s="99"/>
      <c r="Q286" s="99"/>
      <c r="R286" s="94"/>
      <c r="S286" s="16"/>
      <c r="T286" s="16"/>
      <c r="U286" s="16"/>
      <c r="V286" s="13"/>
      <c r="W286" s="13"/>
      <c r="X286" s="1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K286" s="23"/>
      <c r="AL286" s="23"/>
    </row>
    <row r="287" customFormat="false" ht="15.75" hidden="false" customHeight="false" outlineLevel="0" collapsed="false">
      <c r="B287" s="23"/>
      <c r="C287" s="23"/>
      <c r="D287" s="23"/>
      <c r="E287" s="23"/>
      <c r="F287" s="23"/>
      <c r="G287" s="23"/>
      <c r="H287" s="23"/>
      <c r="J287" s="23"/>
      <c r="K287" s="23"/>
      <c r="L287" s="99"/>
      <c r="M287" s="99"/>
      <c r="N287" s="99"/>
      <c r="O287" s="99"/>
      <c r="P287" s="99"/>
      <c r="Q287" s="99"/>
      <c r="R287" s="94"/>
      <c r="S287" s="16"/>
      <c r="T287" s="16"/>
      <c r="U287" s="16"/>
      <c r="V287" s="13"/>
      <c r="W287" s="13"/>
      <c r="X287" s="1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K287" s="23"/>
      <c r="AL287" s="23"/>
    </row>
    <row r="288" customFormat="false" ht="15.75" hidden="false" customHeight="false" outlineLevel="0" collapsed="false">
      <c r="B288" s="23"/>
      <c r="C288" s="23"/>
      <c r="D288" s="23"/>
      <c r="E288" s="23"/>
      <c r="F288" s="23"/>
      <c r="G288" s="23"/>
      <c r="H288" s="23"/>
      <c r="J288" s="23"/>
      <c r="K288" s="23"/>
      <c r="L288" s="99"/>
      <c r="M288" s="99"/>
      <c r="N288" s="99"/>
      <c r="O288" s="99"/>
      <c r="P288" s="99"/>
      <c r="Q288" s="99"/>
      <c r="R288" s="94"/>
      <c r="S288" s="16"/>
      <c r="T288" s="16"/>
      <c r="U288" s="16"/>
      <c r="V288" s="13"/>
      <c r="W288" s="13"/>
      <c r="X288" s="1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K288" s="23"/>
      <c r="AL288" s="23"/>
    </row>
    <row r="289" customFormat="false" ht="15.75" hidden="false" customHeight="false" outlineLevel="0" collapsed="false">
      <c r="B289" s="23"/>
      <c r="C289" s="23"/>
      <c r="D289" s="23"/>
      <c r="E289" s="23"/>
      <c r="F289" s="23"/>
      <c r="G289" s="23"/>
      <c r="H289" s="23"/>
      <c r="J289" s="23"/>
      <c r="K289" s="23"/>
      <c r="L289" s="99"/>
      <c r="M289" s="99"/>
      <c r="N289" s="99"/>
      <c r="O289" s="99"/>
      <c r="P289" s="99"/>
      <c r="Q289" s="99"/>
      <c r="R289" s="94"/>
      <c r="S289" s="16"/>
      <c r="T289" s="16"/>
      <c r="U289" s="16"/>
      <c r="V289" s="13"/>
      <c r="W289" s="13"/>
      <c r="X289" s="1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K289" s="23"/>
      <c r="AL289" s="23"/>
    </row>
    <row r="290" customFormat="false" ht="15.75" hidden="false" customHeight="false" outlineLevel="0" collapsed="false">
      <c r="B290" s="23"/>
      <c r="C290" s="23"/>
      <c r="D290" s="23"/>
      <c r="E290" s="23"/>
      <c r="F290" s="23"/>
      <c r="G290" s="23"/>
      <c r="H290" s="23"/>
      <c r="J290" s="23"/>
      <c r="K290" s="23"/>
      <c r="L290" s="99"/>
      <c r="M290" s="99"/>
      <c r="N290" s="99"/>
      <c r="O290" s="99"/>
      <c r="P290" s="99"/>
      <c r="Q290" s="99"/>
      <c r="R290" s="94"/>
      <c r="S290" s="16"/>
      <c r="T290" s="16"/>
      <c r="U290" s="16"/>
      <c r="V290" s="13"/>
      <c r="W290" s="13"/>
      <c r="X290" s="1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K290" s="23"/>
      <c r="AL290" s="23"/>
    </row>
    <row r="291" customFormat="false" ht="15.75" hidden="false" customHeight="false" outlineLevel="0" collapsed="false">
      <c r="B291" s="23"/>
      <c r="C291" s="23"/>
      <c r="D291" s="23"/>
      <c r="E291" s="23"/>
      <c r="F291" s="23"/>
      <c r="G291" s="23"/>
      <c r="H291" s="23"/>
      <c r="J291" s="23"/>
      <c r="K291" s="23"/>
      <c r="L291" s="99"/>
      <c r="M291" s="99"/>
      <c r="N291" s="99"/>
      <c r="O291" s="99"/>
      <c r="P291" s="99"/>
      <c r="Q291" s="99"/>
      <c r="R291" s="94"/>
      <c r="S291" s="16"/>
      <c r="T291" s="16"/>
      <c r="U291" s="16"/>
      <c r="V291" s="13"/>
      <c r="W291" s="13"/>
      <c r="X291" s="1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K291" s="23"/>
      <c r="AL291" s="23"/>
    </row>
    <row r="292" customFormat="false" ht="15.75" hidden="false" customHeight="false" outlineLevel="0" collapsed="false">
      <c r="B292" s="23"/>
      <c r="C292" s="23"/>
      <c r="D292" s="23"/>
      <c r="E292" s="23"/>
      <c r="F292" s="23"/>
      <c r="G292" s="23"/>
      <c r="H292" s="23"/>
      <c r="J292" s="23"/>
      <c r="K292" s="23"/>
      <c r="L292" s="99"/>
      <c r="M292" s="99"/>
      <c r="N292" s="99"/>
      <c r="O292" s="99"/>
      <c r="P292" s="99"/>
      <c r="Q292" s="99"/>
      <c r="R292" s="94"/>
      <c r="S292" s="16"/>
      <c r="T292" s="16"/>
      <c r="U292" s="16"/>
      <c r="V292" s="13"/>
      <c r="W292" s="13"/>
      <c r="X292" s="1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K292" s="23"/>
      <c r="AL292" s="23"/>
    </row>
    <row r="293" customFormat="false" ht="15.75" hidden="false" customHeight="false" outlineLevel="0" collapsed="false">
      <c r="B293" s="23"/>
      <c r="C293" s="23"/>
      <c r="D293" s="23"/>
      <c r="E293" s="23"/>
      <c r="F293" s="23"/>
      <c r="G293" s="23"/>
      <c r="H293" s="23"/>
      <c r="J293" s="23"/>
      <c r="K293" s="23"/>
      <c r="L293" s="99"/>
      <c r="M293" s="99"/>
      <c r="N293" s="99"/>
      <c r="O293" s="99"/>
      <c r="P293" s="99"/>
      <c r="Q293" s="99"/>
      <c r="R293" s="94"/>
      <c r="S293" s="16"/>
      <c r="T293" s="16"/>
      <c r="U293" s="16"/>
      <c r="V293" s="13"/>
      <c r="W293" s="13"/>
      <c r="X293" s="1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K293" s="23"/>
      <c r="AL293" s="23"/>
    </row>
    <row r="294" customFormat="false" ht="15.75" hidden="false" customHeight="false" outlineLevel="0" collapsed="false">
      <c r="B294" s="23"/>
      <c r="C294" s="23"/>
      <c r="D294" s="23"/>
      <c r="E294" s="23"/>
      <c r="F294" s="23"/>
      <c r="G294" s="23"/>
      <c r="H294" s="23"/>
      <c r="J294" s="23"/>
      <c r="K294" s="23"/>
      <c r="L294" s="99"/>
      <c r="M294" s="99"/>
      <c r="N294" s="99"/>
      <c r="O294" s="99"/>
      <c r="P294" s="99"/>
      <c r="Q294" s="99"/>
      <c r="R294" s="94"/>
      <c r="S294" s="16"/>
      <c r="T294" s="16"/>
      <c r="U294" s="16"/>
      <c r="V294" s="13"/>
      <c r="W294" s="13"/>
      <c r="X294" s="1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K294" s="23"/>
      <c r="AL294" s="23"/>
    </row>
    <row r="295" customFormat="false" ht="15.75" hidden="false" customHeight="false" outlineLevel="0" collapsed="false">
      <c r="B295" s="23"/>
      <c r="C295" s="23"/>
      <c r="D295" s="23"/>
      <c r="E295" s="23"/>
      <c r="F295" s="23"/>
      <c r="G295" s="23"/>
      <c r="H295" s="23"/>
      <c r="J295" s="23"/>
      <c r="K295" s="23"/>
      <c r="L295" s="99"/>
      <c r="M295" s="99"/>
      <c r="N295" s="99"/>
      <c r="O295" s="99"/>
      <c r="P295" s="99"/>
      <c r="Q295" s="99"/>
      <c r="R295" s="94"/>
      <c r="S295" s="16"/>
      <c r="T295" s="16"/>
      <c r="U295" s="16"/>
      <c r="V295" s="13"/>
      <c r="W295" s="13"/>
      <c r="X295" s="1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K295" s="23"/>
      <c r="AL295" s="23"/>
    </row>
    <row r="296" customFormat="false" ht="15.75" hidden="false" customHeight="false" outlineLevel="0" collapsed="false">
      <c r="B296" s="23"/>
      <c r="C296" s="23"/>
      <c r="D296" s="23"/>
      <c r="E296" s="23"/>
      <c r="F296" s="23"/>
      <c r="G296" s="23"/>
      <c r="H296" s="23"/>
      <c r="J296" s="23"/>
      <c r="K296" s="23"/>
      <c r="L296" s="99"/>
      <c r="M296" s="99"/>
      <c r="N296" s="99"/>
      <c r="O296" s="99"/>
      <c r="P296" s="99"/>
      <c r="Q296" s="99"/>
      <c r="R296" s="94"/>
      <c r="S296" s="16"/>
      <c r="T296" s="16"/>
      <c r="U296" s="16"/>
      <c r="V296" s="13"/>
      <c r="W296" s="13"/>
      <c r="X296" s="1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K296" s="23"/>
      <c r="AL296" s="23"/>
    </row>
    <row r="297" customFormat="false" ht="15.75" hidden="false" customHeight="false" outlineLevel="0" collapsed="false">
      <c r="B297" s="23"/>
      <c r="C297" s="23"/>
      <c r="D297" s="23"/>
      <c r="E297" s="23"/>
      <c r="F297" s="23"/>
      <c r="G297" s="23"/>
      <c r="H297" s="23"/>
      <c r="J297" s="23"/>
      <c r="K297" s="23"/>
      <c r="L297" s="99"/>
      <c r="M297" s="99"/>
      <c r="N297" s="99"/>
      <c r="O297" s="99"/>
      <c r="P297" s="99"/>
      <c r="Q297" s="99"/>
      <c r="R297" s="94"/>
      <c r="S297" s="16"/>
      <c r="T297" s="16"/>
      <c r="U297" s="16"/>
      <c r="V297" s="13"/>
      <c r="W297" s="13"/>
      <c r="X297" s="1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K297" s="23"/>
      <c r="AL297" s="23"/>
    </row>
    <row r="298" customFormat="false" ht="15.75" hidden="false" customHeight="false" outlineLevel="0" collapsed="false">
      <c r="B298" s="23"/>
      <c r="C298" s="23"/>
      <c r="D298" s="23"/>
      <c r="E298" s="23"/>
      <c r="F298" s="23"/>
      <c r="G298" s="23"/>
      <c r="H298" s="23"/>
      <c r="J298" s="23"/>
      <c r="K298" s="23"/>
      <c r="L298" s="99"/>
      <c r="M298" s="99"/>
      <c r="N298" s="99"/>
      <c r="O298" s="99"/>
      <c r="P298" s="99"/>
      <c r="Q298" s="99"/>
      <c r="R298" s="94"/>
      <c r="S298" s="16"/>
      <c r="T298" s="16"/>
      <c r="U298" s="16"/>
      <c r="V298" s="13"/>
      <c r="W298" s="13"/>
      <c r="X298" s="1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K298" s="23"/>
      <c r="AL298" s="23"/>
    </row>
    <row r="299" customFormat="false" ht="15.75" hidden="false" customHeight="false" outlineLevel="0" collapsed="false">
      <c r="B299" s="23"/>
      <c r="C299" s="23"/>
      <c r="D299" s="23"/>
      <c r="E299" s="23"/>
      <c r="F299" s="23"/>
      <c r="G299" s="23"/>
      <c r="H299" s="23"/>
      <c r="J299" s="23"/>
      <c r="K299" s="23"/>
      <c r="L299" s="99"/>
      <c r="M299" s="99"/>
      <c r="N299" s="99"/>
      <c r="O299" s="99"/>
      <c r="P299" s="99"/>
      <c r="Q299" s="99"/>
      <c r="R299" s="94"/>
      <c r="S299" s="16"/>
      <c r="T299" s="16"/>
      <c r="U299" s="16"/>
      <c r="V299" s="13"/>
      <c r="W299" s="13"/>
      <c r="X299" s="1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K299" s="23"/>
      <c r="AL299" s="23"/>
    </row>
    <row r="300" customFormat="false" ht="15.75" hidden="false" customHeight="false" outlineLevel="0" collapsed="false">
      <c r="B300" s="23"/>
      <c r="C300" s="23"/>
      <c r="D300" s="23"/>
      <c r="E300" s="23"/>
      <c r="F300" s="23"/>
      <c r="G300" s="23"/>
      <c r="H300" s="23"/>
      <c r="J300" s="23"/>
      <c r="K300" s="23"/>
      <c r="L300" s="99"/>
      <c r="M300" s="99"/>
      <c r="N300" s="99"/>
      <c r="O300" s="99"/>
      <c r="P300" s="99"/>
      <c r="Q300" s="99"/>
      <c r="R300" s="94"/>
      <c r="S300" s="16"/>
      <c r="T300" s="16"/>
      <c r="U300" s="16"/>
      <c r="V300" s="13"/>
      <c r="W300" s="13"/>
      <c r="X300" s="1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K300" s="23"/>
      <c r="AL300" s="23"/>
    </row>
    <row r="301" customFormat="false" ht="15.75" hidden="false" customHeight="false" outlineLevel="0" collapsed="false">
      <c r="B301" s="23"/>
      <c r="C301" s="23"/>
      <c r="D301" s="23"/>
      <c r="E301" s="23"/>
      <c r="F301" s="23"/>
      <c r="G301" s="23"/>
      <c r="H301" s="23"/>
      <c r="J301" s="23"/>
      <c r="K301" s="23"/>
      <c r="L301" s="99"/>
      <c r="M301" s="99"/>
      <c r="N301" s="99"/>
      <c r="O301" s="99"/>
      <c r="P301" s="99"/>
      <c r="Q301" s="99"/>
      <c r="R301" s="94"/>
      <c r="S301" s="16"/>
      <c r="T301" s="16"/>
      <c r="U301" s="16"/>
      <c r="V301" s="13"/>
      <c r="W301" s="13"/>
      <c r="X301" s="1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K301" s="23"/>
      <c r="AL301" s="23"/>
    </row>
    <row r="302" customFormat="false" ht="15.75" hidden="false" customHeight="false" outlineLevel="0" collapsed="false">
      <c r="B302" s="23"/>
      <c r="C302" s="23"/>
      <c r="D302" s="23"/>
      <c r="E302" s="23"/>
      <c r="F302" s="23"/>
      <c r="G302" s="23"/>
      <c r="H302" s="23"/>
      <c r="J302" s="23"/>
      <c r="K302" s="23"/>
      <c r="L302" s="99"/>
      <c r="M302" s="99"/>
      <c r="N302" s="99"/>
      <c r="O302" s="99"/>
      <c r="P302" s="99"/>
      <c r="Q302" s="99"/>
      <c r="R302" s="94"/>
      <c r="S302" s="16"/>
      <c r="T302" s="16"/>
      <c r="U302" s="16"/>
      <c r="V302" s="13"/>
      <c r="W302" s="13"/>
      <c r="X302" s="1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K302" s="23"/>
      <c r="AL302" s="23"/>
    </row>
    <row r="303" customFormat="false" ht="15.75" hidden="false" customHeight="false" outlineLevel="0" collapsed="false">
      <c r="B303" s="23"/>
      <c r="C303" s="23"/>
      <c r="D303" s="23"/>
      <c r="E303" s="23"/>
      <c r="F303" s="23"/>
      <c r="G303" s="23"/>
      <c r="H303" s="23"/>
      <c r="J303" s="23"/>
      <c r="K303" s="23"/>
      <c r="L303" s="99"/>
      <c r="M303" s="99"/>
      <c r="N303" s="99"/>
      <c r="O303" s="99"/>
      <c r="P303" s="99"/>
      <c r="Q303" s="99"/>
      <c r="R303" s="94"/>
      <c r="S303" s="16"/>
      <c r="T303" s="16"/>
      <c r="U303" s="16"/>
      <c r="V303" s="13"/>
      <c r="W303" s="13"/>
      <c r="X303" s="1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K303" s="23"/>
      <c r="AL303" s="23"/>
    </row>
    <row r="304" customFormat="false" ht="15.75" hidden="false" customHeight="false" outlineLevel="0" collapsed="false">
      <c r="B304" s="23"/>
      <c r="C304" s="23"/>
      <c r="D304" s="23"/>
      <c r="E304" s="23"/>
      <c r="F304" s="23"/>
      <c r="G304" s="23"/>
      <c r="H304" s="23"/>
      <c r="J304" s="23"/>
      <c r="K304" s="23"/>
      <c r="L304" s="99"/>
      <c r="M304" s="99"/>
      <c r="N304" s="99"/>
      <c r="O304" s="99"/>
      <c r="P304" s="99"/>
      <c r="Q304" s="99"/>
      <c r="R304" s="94"/>
      <c r="S304" s="16"/>
      <c r="T304" s="16"/>
      <c r="U304" s="16"/>
      <c r="V304" s="13"/>
      <c r="W304" s="13"/>
      <c r="X304" s="1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K304" s="23"/>
      <c r="AL304" s="23"/>
    </row>
    <row r="305" customFormat="false" ht="15.75" hidden="false" customHeight="false" outlineLevel="0" collapsed="false">
      <c r="B305" s="23"/>
      <c r="C305" s="23"/>
      <c r="D305" s="23"/>
      <c r="E305" s="23"/>
      <c r="F305" s="23"/>
      <c r="G305" s="23"/>
      <c r="H305" s="23"/>
      <c r="J305" s="23"/>
      <c r="K305" s="23"/>
      <c r="L305" s="99"/>
      <c r="M305" s="99"/>
      <c r="N305" s="99"/>
      <c r="O305" s="99"/>
      <c r="P305" s="99"/>
      <c r="Q305" s="99"/>
      <c r="R305" s="94"/>
      <c r="S305" s="16"/>
      <c r="T305" s="16"/>
      <c r="U305" s="16"/>
      <c r="V305" s="13"/>
      <c r="W305" s="13"/>
      <c r="X305" s="1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K305" s="23"/>
      <c r="AL305" s="23"/>
    </row>
    <row r="306" customFormat="false" ht="15.75" hidden="false" customHeight="false" outlineLevel="0" collapsed="false">
      <c r="B306" s="23"/>
      <c r="C306" s="23"/>
      <c r="D306" s="23"/>
      <c r="E306" s="23"/>
      <c r="F306" s="23"/>
      <c r="G306" s="23"/>
      <c r="H306" s="23"/>
      <c r="J306" s="23"/>
      <c r="K306" s="23"/>
      <c r="L306" s="99"/>
      <c r="M306" s="99"/>
      <c r="N306" s="99"/>
      <c r="O306" s="99"/>
      <c r="P306" s="99"/>
      <c r="Q306" s="99"/>
      <c r="R306" s="94"/>
      <c r="S306" s="16"/>
      <c r="T306" s="16"/>
      <c r="U306" s="16"/>
      <c r="V306" s="13"/>
      <c r="W306" s="13"/>
      <c r="X306" s="1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K306" s="23"/>
      <c r="AL306" s="23"/>
    </row>
    <row r="307" customFormat="false" ht="15.75" hidden="false" customHeight="false" outlineLevel="0" collapsed="false">
      <c r="B307" s="23"/>
      <c r="C307" s="23"/>
      <c r="D307" s="23"/>
      <c r="E307" s="23"/>
      <c r="F307" s="23"/>
      <c r="G307" s="23"/>
      <c r="H307" s="23"/>
      <c r="J307" s="23"/>
      <c r="K307" s="23"/>
      <c r="L307" s="99"/>
      <c r="M307" s="99"/>
      <c r="N307" s="99"/>
      <c r="O307" s="99"/>
      <c r="P307" s="99"/>
      <c r="Q307" s="99"/>
      <c r="R307" s="94"/>
      <c r="S307" s="16"/>
      <c r="T307" s="16"/>
      <c r="U307" s="16"/>
      <c r="V307" s="13"/>
      <c r="W307" s="13"/>
      <c r="X307" s="1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K307" s="23"/>
      <c r="AL307" s="23"/>
    </row>
    <row r="308" customFormat="false" ht="15.75" hidden="false" customHeight="false" outlineLevel="0" collapsed="false">
      <c r="B308" s="23"/>
      <c r="C308" s="23"/>
      <c r="D308" s="23"/>
      <c r="E308" s="23"/>
      <c r="F308" s="23"/>
      <c r="G308" s="23"/>
      <c r="H308" s="23"/>
      <c r="J308" s="23"/>
      <c r="K308" s="23"/>
      <c r="L308" s="99"/>
      <c r="M308" s="99"/>
      <c r="N308" s="99"/>
      <c r="O308" s="99"/>
      <c r="P308" s="99"/>
      <c r="Q308" s="99"/>
      <c r="R308" s="94"/>
      <c r="S308" s="16"/>
      <c r="T308" s="16"/>
      <c r="U308" s="16"/>
      <c r="V308" s="13"/>
      <c r="W308" s="13"/>
      <c r="X308" s="1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K308" s="23"/>
      <c r="AL308" s="23"/>
    </row>
    <row r="309" customFormat="false" ht="15.75" hidden="false" customHeight="false" outlineLevel="0" collapsed="false">
      <c r="B309" s="23"/>
      <c r="C309" s="23"/>
      <c r="D309" s="23"/>
      <c r="E309" s="23"/>
      <c r="F309" s="23"/>
      <c r="G309" s="23"/>
      <c r="H309" s="23"/>
      <c r="J309" s="23"/>
      <c r="K309" s="23"/>
      <c r="L309" s="99"/>
      <c r="M309" s="99"/>
      <c r="N309" s="99"/>
      <c r="O309" s="99"/>
      <c r="P309" s="99"/>
      <c r="Q309" s="99"/>
      <c r="R309" s="94"/>
      <c r="S309" s="16"/>
      <c r="T309" s="16"/>
      <c r="U309" s="16"/>
      <c r="V309" s="13"/>
      <c r="W309" s="13"/>
      <c r="X309" s="1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K309" s="23"/>
      <c r="AL309" s="23"/>
    </row>
    <row r="310" customFormat="false" ht="15.75" hidden="false" customHeight="false" outlineLevel="0" collapsed="false">
      <c r="B310" s="23"/>
      <c r="C310" s="23"/>
      <c r="D310" s="23"/>
      <c r="E310" s="23"/>
      <c r="F310" s="23"/>
      <c r="G310" s="23"/>
      <c r="H310" s="23"/>
      <c r="J310" s="23"/>
      <c r="K310" s="23"/>
      <c r="L310" s="99"/>
      <c r="M310" s="99"/>
      <c r="N310" s="99"/>
      <c r="O310" s="99"/>
      <c r="P310" s="99"/>
      <c r="Q310" s="99"/>
      <c r="R310" s="94"/>
      <c r="S310" s="16"/>
      <c r="T310" s="16"/>
      <c r="U310" s="16"/>
      <c r="V310" s="13"/>
      <c r="W310" s="13"/>
      <c r="X310" s="1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K310" s="23"/>
      <c r="AL310" s="23"/>
    </row>
    <row r="311" customFormat="false" ht="15.75" hidden="false" customHeight="false" outlineLevel="0" collapsed="false">
      <c r="B311" s="23"/>
      <c r="C311" s="23"/>
      <c r="D311" s="23"/>
      <c r="E311" s="23"/>
      <c r="F311" s="23"/>
      <c r="G311" s="23"/>
      <c r="H311" s="23"/>
      <c r="J311" s="23"/>
      <c r="K311" s="23"/>
      <c r="L311" s="99"/>
      <c r="M311" s="99"/>
      <c r="N311" s="99"/>
      <c r="O311" s="99"/>
      <c r="P311" s="99"/>
      <c r="Q311" s="99"/>
      <c r="R311" s="94"/>
      <c r="S311" s="16"/>
      <c r="T311" s="16"/>
      <c r="U311" s="16"/>
      <c r="V311" s="13"/>
      <c r="W311" s="13"/>
      <c r="X311" s="1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K311" s="23"/>
      <c r="AL311" s="23"/>
    </row>
    <row r="312" customFormat="false" ht="15.75" hidden="false" customHeight="false" outlineLevel="0" collapsed="false">
      <c r="B312" s="23"/>
      <c r="C312" s="23"/>
      <c r="D312" s="23"/>
      <c r="E312" s="23"/>
      <c r="F312" s="23"/>
      <c r="G312" s="23"/>
      <c r="H312" s="23"/>
      <c r="J312" s="23"/>
      <c r="K312" s="23"/>
      <c r="L312" s="99"/>
      <c r="M312" s="99"/>
      <c r="N312" s="99"/>
      <c r="O312" s="99"/>
      <c r="P312" s="99"/>
      <c r="Q312" s="99"/>
      <c r="R312" s="94"/>
      <c r="S312" s="16"/>
      <c r="T312" s="16"/>
      <c r="U312" s="16"/>
      <c r="V312" s="13"/>
      <c r="W312" s="13"/>
      <c r="X312" s="1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K312" s="23"/>
      <c r="AL312" s="23"/>
    </row>
    <row r="313" customFormat="false" ht="15.75" hidden="false" customHeight="false" outlineLevel="0" collapsed="false">
      <c r="B313" s="23"/>
      <c r="C313" s="23"/>
      <c r="D313" s="23"/>
      <c r="E313" s="23"/>
      <c r="F313" s="23"/>
      <c r="G313" s="23"/>
      <c r="H313" s="23"/>
      <c r="J313" s="23"/>
      <c r="K313" s="23"/>
      <c r="L313" s="99"/>
      <c r="M313" s="99"/>
      <c r="N313" s="99"/>
      <c r="O313" s="99"/>
      <c r="P313" s="99"/>
      <c r="Q313" s="99"/>
      <c r="R313" s="94"/>
      <c r="S313" s="16"/>
      <c r="T313" s="16"/>
      <c r="U313" s="16"/>
      <c r="V313" s="13"/>
      <c r="W313" s="13"/>
      <c r="X313" s="1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K313" s="23"/>
      <c r="AL313" s="23"/>
    </row>
    <row r="314" customFormat="false" ht="15.75" hidden="false" customHeight="false" outlineLevel="0" collapsed="false">
      <c r="B314" s="23"/>
      <c r="C314" s="23"/>
      <c r="D314" s="23"/>
      <c r="E314" s="23"/>
      <c r="F314" s="23"/>
      <c r="G314" s="23"/>
      <c r="H314" s="23"/>
      <c r="J314" s="23"/>
      <c r="K314" s="23"/>
      <c r="L314" s="99"/>
      <c r="M314" s="99"/>
      <c r="N314" s="99"/>
      <c r="O314" s="99"/>
      <c r="P314" s="99"/>
      <c r="Q314" s="99"/>
      <c r="R314" s="94"/>
      <c r="S314" s="16"/>
      <c r="T314" s="16"/>
      <c r="U314" s="16"/>
      <c r="V314" s="13"/>
      <c r="W314" s="13"/>
      <c r="X314" s="1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K314" s="23"/>
      <c r="AL314" s="23"/>
    </row>
    <row r="315" customFormat="false" ht="15.75" hidden="false" customHeight="false" outlineLevel="0" collapsed="false">
      <c r="B315" s="23"/>
      <c r="C315" s="23"/>
      <c r="D315" s="23"/>
      <c r="E315" s="23"/>
      <c r="F315" s="23"/>
      <c r="G315" s="23"/>
      <c r="H315" s="23"/>
      <c r="J315" s="23"/>
      <c r="K315" s="23"/>
      <c r="L315" s="99"/>
      <c r="M315" s="99"/>
      <c r="N315" s="99"/>
      <c r="O315" s="99"/>
      <c r="P315" s="99"/>
      <c r="Q315" s="99"/>
      <c r="R315" s="94"/>
      <c r="S315" s="16"/>
      <c r="T315" s="16"/>
      <c r="U315" s="16"/>
      <c r="V315" s="13"/>
      <c r="W315" s="13"/>
      <c r="X315" s="1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K315" s="23"/>
      <c r="AL315" s="23"/>
    </row>
    <row r="316" customFormat="false" ht="15.75" hidden="false" customHeight="false" outlineLevel="0" collapsed="false">
      <c r="B316" s="23"/>
      <c r="C316" s="23"/>
      <c r="D316" s="23"/>
      <c r="E316" s="23"/>
      <c r="F316" s="23"/>
      <c r="G316" s="23"/>
      <c r="H316" s="23"/>
      <c r="J316" s="23"/>
      <c r="K316" s="23"/>
      <c r="L316" s="99"/>
      <c r="M316" s="99"/>
      <c r="N316" s="99"/>
      <c r="O316" s="99"/>
      <c r="P316" s="99"/>
      <c r="Q316" s="99"/>
      <c r="R316" s="94"/>
      <c r="S316" s="16"/>
      <c r="T316" s="16"/>
      <c r="U316" s="16"/>
      <c r="V316" s="13"/>
      <c r="W316" s="13"/>
      <c r="X316" s="1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K316" s="23"/>
      <c r="AL316" s="23"/>
    </row>
    <row r="317" customFormat="false" ht="15.75" hidden="false" customHeight="false" outlineLevel="0" collapsed="false">
      <c r="B317" s="23"/>
      <c r="C317" s="23"/>
      <c r="D317" s="23"/>
      <c r="E317" s="23"/>
      <c r="F317" s="23"/>
      <c r="G317" s="23"/>
      <c r="H317" s="23"/>
      <c r="J317" s="23"/>
      <c r="K317" s="23"/>
      <c r="L317" s="99"/>
      <c r="M317" s="99"/>
      <c r="N317" s="99"/>
      <c r="O317" s="99"/>
      <c r="P317" s="99"/>
      <c r="Q317" s="99"/>
      <c r="R317" s="94"/>
      <c r="S317" s="16"/>
      <c r="T317" s="16"/>
      <c r="U317" s="16"/>
      <c r="V317" s="13"/>
      <c r="W317" s="13"/>
      <c r="X317" s="1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K317" s="23"/>
      <c r="AL317" s="23"/>
    </row>
    <row r="318" customFormat="false" ht="15.75" hidden="false" customHeight="false" outlineLevel="0" collapsed="false">
      <c r="B318" s="23"/>
      <c r="C318" s="23"/>
      <c r="D318" s="23"/>
      <c r="E318" s="23"/>
      <c r="F318" s="23"/>
      <c r="G318" s="23"/>
      <c r="H318" s="23"/>
      <c r="J318" s="23"/>
      <c r="K318" s="23"/>
      <c r="L318" s="99"/>
      <c r="M318" s="99"/>
      <c r="N318" s="99"/>
      <c r="O318" s="99"/>
      <c r="P318" s="99"/>
      <c r="Q318" s="99"/>
      <c r="R318" s="94"/>
      <c r="S318" s="16"/>
      <c r="T318" s="16"/>
      <c r="U318" s="16"/>
      <c r="V318" s="13"/>
      <c r="W318" s="13"/>
      <c r="X318" s="1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K318" s="23"/>
      <c r="AL318" s="23"/>
    </row>
    <row r="319" customFormat="false" ht="15.75" hidden="false" customHeight="false" outlineLevel="0" collapsed="false">
      <c r="B319" s="23"/>
      <c r="C319" s="23"/>
      <c r="D319" s="23"/>
      <c r="E319" s="23"/>
      <c r="F319" s="23"/>
      <c r="G319" s="23"/>
      <c r="H319" s="23"/>
      <c r="J319" s="23"/>
      <c r="K319" s="23"/>
      <c r="L319" s="99"/>
      <c r="M319" s="99"/>
      <c r="N319" s="99"/>
      <c r="O319" s="99"/>
      <c r="P319" s="99"/>
      <c r="Q319" s="99"/>
      <c r="R319" s="94"/>
      <c r="S319" s="16"/>
      <c r="T319" s="16"/>
      <c r="U319" s="16"/>
      <c r="V319" s="13"/>
      <c r="W319" s="13"/>
      <c r="X319" s="1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K319" s="23"/>
      <c r="AL319" s="23"/>
    </row>
    <row r="320" customFormat="false" ht="15.75" hidden="false" customHeight="false" outlineLevel="0" collapsed="false">
      <c r="B320" s="23"/>
      <c r="C320" s="23"/>
      <c r="D320" s="23"/>
      <c r="E320" s="23"/>
      <c r="F320" s="23"/>
      <c r="G320" s="23"/>
      <c r="H320" s="23"/>
      <c r="J320" s="23"/>
      <c r="K320" s="23"/>
      <c r="L320" s="99"/>
      <c r="M320" s="99"/>
      <c r="N320" s="99"/>
      <c r="O320" s="99"/>
      <c r="P320" s="99"/>
      <c r="Q320" s="99"/>
      <c r="R320" s="94"/>
      <c r="S320" s="16"/>
      <c r="T320" s="16"/>
      <c r="U320" s="16"/>
      <c r="V320" s="13"/>
      <c r="W320" s="13"/>
      <c r="X320" s="1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K320" s="23"/>
      <c r="AL320" s="23"/>
    </row>
    <row r="321" customFormat="false" ht="15.75" hidden="false" customHeight="false" outlineLevel="0" collapsed="false">
      <c r="B321" s="23"/>
      <c r="C321" s="23"/>
      <c r="D321" s="23"/>
      <c r="E321" s="23"/>
      <c r="F321" s="23"/>
      <c r="G321" s="23"/>
      <c r="H321" s="23"/>
      <c r="J321" s="23"/>
      <c r="K321" s="23"/>
      <c r="L321" s="99"/>
      <c r="M321" s="99"/>
      <c r="N321" s="99"/>
      <c r="O321" s="99"/>
      <c r="P321" s="99"/>
      <c r="Q321" s="99"/>
      <c r="R321" s="94"/>
      <c r="S321" s="16"/>
      <c r="T321" s="16"/>
      <c r="U321" s="16"/>
      <c r="V321" s="13"/>
      <c r="W321" s="13"/>
      <c r="X321" s="1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K321" s="23"/>
      <c r="AL321" s="23"/>
    </row>
    <row r="322" customFormat="false" ht="15.75" hidden="false" customHeight="false" outlineLevel="0" collapsed="false">
      <c r="B322" s="23"/>
      <c r="C322" s="23"/>
      <c r="D322" s="23"/>
      <c r="E322" s="23"/>
      <c r="F322" s="23"/>
      <c r="G322" s="23"/>
      <c r="H322" s="23"/>
      <c r="J322" s="23"/>
      <c r="K322" s="23"/>
      <c r="L322" s="99"/>
      <c r="M322" s="99"/>
      <c r="N322" s="99"/>
      <c r="O322" s="99"/>
      <c r="P322" s="99"/>
      <c r="Q322" s="99"/>
      <c r="R322" s="94"/>
      <c r="S322" s="16"/>
      <c r="T322" s="16"/>
      <c r="U322" s="16"/>
      <c r="V322" s="13"/>
      <c r="W322" s="13"/>
      <c r="X322" s="1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K322" s="23"/>
      <c r="AL322" s="23"/>
    </row>
    <row r="323" customFormat="false" ht="15.75" hidden="false" customHeight="false" outlineLevel="0" collapsed="false">
      <c r="B323" s="23"/>
      <c r="C323" s="23"/>
      <c r="D323" s="23"/>
      <c r="E323" s="23"/>
      <c r="F323" s="23"/>
      <c r="G323" s="23"/>
      <c r="H323" s="23"/>
      <c r="J323" s="23"/>
      <c r="K323" s="23"/>
      <c r="L323" s="99"/>
      <c r="M323" s="99"/>
      <c r="N323" s="99"/>
      <c r="O323" s="99"/>
      <c r="P323" s="99"/>
      <c r="Q323" s="99"/>
      <c r="R323" s="94"/>
      <c r="S323" s="16"/>
      <c r="T323" s="16"/>
      <c r="U323" s="16"/>
      <c r="V323" s="13"/>
      <c r="W323" s="13"/>
      <c r="X323" s="1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K323" s="23"/>
      <c r="AL323" s="23"/>
    </row>
    <row r="324" customFormat="false" ht="15.75" hidden="false" customHeight="false" outlineLevel="0" collapsed="false">
      <c r="B324" s="23"/>
      <c r="C324" s="23"/>
      <c r="D324" s="23"/>
      <c r="E324" s="23"/>
      <c r="F324" s="23"/>
      <c r="G324" s="23"/>
      <c r="H324" s="23"/>
      <c r="J324" s="23"/>
      <c r="K324" s="23"/>
      <c r="L324" s="99"/>
      <c r="M324" s="99"/>
      <c r="N324" s="99"/>
      <c r="O324" s="99"/>
      <c r="P324" s="99"/>
      <c r="Q324" s="99"/>
      <c r="R324" s="94"/>
      <c r="S324" s="16"/>
      <c r="T324" s="16"/>
      <c r="U324" s="16"/>
      <c r="V324" s="13"/>
      <c r="W324" s="13"/>
      <c r="X324" s="1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K324" s="23"/>
      <c r="AL324" s="23"/>
    </row>
    <row r="325" customFormat="false" ht="15.75" hidden="false" customHeight="false" outlineLevel="0" collapsed="false">
      <c r="B325" s="23"/>
      <c r="C325" s="23"/>
      <c r="D325" s="23"/>
      <c r="E325" s="23"/>
      <c r="F325" s="23"/>
      <c r="G325" s="23"/>
      <c r="H325" s="23"/>
      <c r="J325" s="23"/>
      <c r="K325" s="23"/>
      <c r="L325" s="99"/>
      <c r="M325" s="99"/>
      <c r="N325" s="99"/>
      <c r="O325" s="99"/>
      <c r="P325" s="99"/>
      <c r="Q325" s="99"/>
      <c r="R325" s="94"/>
      <c r="S325" s="16"/>
      <c r="T325" s="16"/>
      <c r="U325" s="16"/>
      <c r="V325" s="13"/>
      <c r="W325" s="13"/>
      <c r="X325" s="1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K325" s="23"/>
      <c r="AL325" s="23"/>
    </row>
    <row r="326" customFormat="false" ht="15.75" hidden="false" customHeight="false" outlineLevel="0" collapsed="false">
      <c r="B326" s="23"/>
      <c r="C326" s="23"/>
      <c r="D326" s="23"/>
      <c r="E326" s="23"/>
      <c r="F326" s="23"/>
      <c r="G326" s="23"/>
      <c r="H326" s="23"/>
      <c r="J326" s="23"/>
      <c r="K326" s="23"/>
      <c r="L326" s="99"/>
      <c r="M326" s="99"/>
      <c r="N326" s="99"/>
      <c r="O326" s="99"/>
      <c r="P326" s="99"/>
      <c r="Q326" s="99"/>
      <c r="R326" s="94"/>
      <c r="S326" s="16"/>
      <c r="T326" s="16"/>
      <c r="U326" s="16"/>
      <c r="V326" s="13"/>
      <c r="W326" s="13"/>
      <c r="X326" s="1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K326" s="23"/>
      <c r="AL326" s="23"/>
    </row>
    <row r="327" customFormat="false" ht="15.75" hidden="false" customHeight="false" outlineLevel="0" collapsed="false">
      <c r="B327" s="23"/>
      <c r="C327" s="23"/>
      <c r="D327" s="23"/>
      <c r="E327" s="23"/>
      <c r="F327" s="23"/>
      <c r="G327" s="23"/>
      <c r="H327" s="23"/>
      <c r="J327" s="23"/>
      <c r="K327" s="23"/>
      <c r="L327" s="99"/>
      <c r="M327" s="99"/>
      <c r="N327" s="99"/>
      <c r="O327" s="99"/>
      <c r="P327" s="99"/>
      <c r="Q327" s="99"/>
      <c r="R327" s="94"/>
      <c r="S327" s="16"/>
      <c r="T327" s="16"/>
      <c r="U327" s="16"/>
      <c r="V327" s="13"/>
      <c r="W327" s="13"/>
      <c r="X327" s="1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K327" s="23"/>
      <c r="AL327" s="23"/>
    </row>
    <row r="328" customFormat="false" ht="15.75" hidden="false" customHeight="false" outlineLevel="0" collapsed="false">
      <c r="B328" s="23"/>
      <c r="C328" s="23"/>
      <c r="D328" s="23"/>
      <c r="E328" s="23"/>
      <c r="F328" s="23"/>
      <c r="G328" s="23"/>
      <c r="H328" s="23"/>
      <c r="J328" s="23"/>
      <c r="K328" s="23"/>
      <c r="L328" s="99"/>
      <c r="M328" s="99"/>
      <c r="N328" s="99"/>
      <c r="O328" s="99"/>
      <c r="P328" s="99"/>
      <c r="Q328" s="99"/>
      <c r="R328" s="94"/>
      <c r="S328" s="16"/>
      <c r="T328" s="16"/>
      <c r="U328" s="16"/>
      <c r="V328" s="13"/>
      <c r="W328" s="13"/>
      <c r="X328" s="1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K328" s="23"/>
      <c r="AL328" s="23"/>
    </row>
    <row r="329" customFormat="false" ht="15.75" hidden="false" customHeight="false" outlineLevel="0" collapsed="false">
      <c r="B329" s="23"/>
      <c r="C329" s="23"/>
      <c r="D329" s="23"/>
      <c r="E329" s="23"/>
      <c r="F329" s="23"/>
      <c r="G329" s="23"/>
      <c r="H329" s="23"/>
      <c r="J329" s="23"/>
      <c r="K329" s="23"/>
      <c r="L329" s="99"/>
      <c r="M329" s="99"/>
      <c r="N329" s="99"/>
      <c r="O329" s="99"/>
      <c r="P329" s="99"/>
      <c r="Q329" s="99"/>
      <c r="R329" s="94"/>
      <c r="S329" s="16"/>
      <c r="T329" s="16"/>
      <c r="U329" s="16"/>
      <c r="V329" s="13"/>
      <c r="W329" s="13"/>
      <c r="X329" s="1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K329" s="23"/>
      <c r="AL329" s="23"/>
    </row>
    <row r="330" customFormat="false" ht="15.75" hidden="false" customHeight="false" outlineLevel="0" collapsed="false">
      <c r="B330" s="23"/>
      <c r="C330" s="23"/>
      <c r="D330" s="23"/>
      <c r="E330" s="23"/>
      <c r="F330" s="23"/>
      <c r="G330" s="23"/>
      <c r="H330" s="23"/>
      <c r="J330" s="23"/>
      <c r="K330" s="23"/>
      <c r="L330" s="99"/>
      <c r="M330" s="99"/>
      <c r="N330" s="99"/>
      <c r="O330" s="99"/>
      <c r="P330" s="99"/>
      <c r="Q330" s="99"/>
      <c r="R330" s="94"/>
      <c r="S330" s="16"/>
      <c r="T330" s="16"/>
      <c r="U330" s="16"/>
      <c r="V330" s="13"/>
      <c r="W330" s="13"/>
      <c r="X330" s="1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K330" s="23"/>
      <c r="AL330" s="23"/>
    </row>
    <row r="331" customFormat="false" ht="15.75" hidden="false" customHeight="false" outlineLevel="0" collapsed="false">
      <c r="B331" s="23"/>
      <c r="C331" s="23"/>
      <c r="D331" s="23"/>
      <c r="E331" s="23"/>
      <c r="F331" s="23"/>
      <c r="G331" s="23"/>
      <c r="H331" s="23"/>
      <c r="J331" s="23"/>
      <c r="K331" s="23"/>
      <c r="L331" s="99"/>
      <c r="M331" s="99"/>
      <c r="N331" s="99"/>
      <c r="O331" s="99"/>
      <c r="P331" s="99"/>
      <c r="Q331" s="99"/>
      <c r="R331" s="94"/>
      <c r="S331" s="16"/>
      <c r="T331" s="16"/>
      <c r="U331" s="16"/>
      <c r="V331" s="13"/>
      <c r="W331" s="13"/>
      <c r="X331" s="1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K331" s="23"/>
      <c r="AL331" s="23"/>
    </row>
    <row r="332" customFormat="false" ht="15.75" hidden="false" customHeight="false" outlineLevel="0" collapsed="false">
      <c r="B332" s="23"/>
      <c r="C332" s="23"/>
      <c r="D332" s="23"/>
      <c r="E332" s="23"/>
      <c r="F332" s="23"/>
      <c r="G332" s="23"/>
      <c r="H332" s="23"/>
      <c r="J332" s="23"/>
      <c r="K332" s="23"/>
      <c r="L332" s="99"/>
      <c r="M332" s="99"/>
      <c r="N332" s="99"/>
      <c r="O332" s="99"/>
      <c r="P332" s="99"/>
      <c r="Q332" s="99"/>
      <c r="R332" s="94"/>
      <c r="S332" s="16"/>
      <c r="T332" s="16"/>
      <c r="U332" s="16"/>
      <c r="V332" s="13"/>
      <c r="W332" s="13"/>
      <c r="X332" s="1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K332" s="23"/>
      <c r="AL332" s="23"/>
    </row>
    <row r="333" customFormat="false" ht="15.75" hidden="false" customHeight="false" outlineLevel="0" collapsed="false">
      <c r="B333" s="23"/>
      <c r="C333" s="23"/>
      <c r="D333" s="23"/>
      <c r="E333" s="23"/>
      <c r="F333" s="23"/>
      <c r="G333" s="23"/>
      <c r="H333" s="23"/>
      <c r="J333" s="23"/>
      <c r="K333" s="23"/>
      <c r="L333" s="99"/>
      <c r="M333" s="99"/>
      <c r="N333" s="99"/>
      <c r="O333" s="99"/>
      <c r="P333" s="99"/>
      <c r="Q333" s="99"/>
      <c r="R333" s="94"/>
      <c r="S333" s="16"/>
      <c r="T333" s="16"/>
      <c r="U333" s="16"/>
      <c r="V333" s="13"/>
      <c r="W333" s="13"/>
      <c r="X333" s="1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K333" s="23"/>
      <c r="AL333" s="23"/>
    </row>
    <row r="334" customFormat="false" ht="15.75" hidden="false" customHeight="false" outlineLevel="0" collapsed="false">
      <c r="B334" s="23"/>
      <c r="C334" s="23"/>
      <c r="D334" s="23"/>
      <c r="E334" s="23"/>
      <c r="F334" s="23"/>
      <c r="G334" s="23"/>
      <c r="H334" s="23"/>
      <c r="J334" s="23"/>
      <c r="K334" s="23"/>
      <c r="L334" s="99"/>
      <c r="M334" s="99"/>
      <c r="N334" s="99"/>
      <c r="O334" s="99"/>
      <c r="P334" s="99"/>
      <c r="Q334" s="99"/>
      <c r="R334" s="94"/>
      <c r="S334" s="16"/>
      <c r="T334" s="16"/>
      <c r="U334" s="16"/>
      <c r="V334" s="13"/>
      <c r="W334" s="13"/>
      <c r="X334" s="1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K334" s="23"/>
      <c r="AL334" s="23"/>
    </row>
    <row r="335" customFormat="false" ht="15.75" hidden="false" customHeight="false" outlineLevel="0" collapsed="false">
      <c r="B335" s="23"/>
      <c r="C335" s="23"/>
      <c r="D335" s="23"/>
      <c r="E335" s="23"/>
      <c r="F335" s="23"/>
      <c r="G335" s="23"/>
      <c r="H335" s="23"/>
      <c r="J335" s="23"/>
      <c r="K335" s="23"/>
      <c r="L335" s="99"/>
      <c r="M335" s="99"/>
      <c r="N335" s="99"/>
      <c r="O335" s="99"/>
      <c r="P335" s="99"/>
      <c r="Q335" s="99"/>
      <c r="R335" s="94"/>
      <c r="S335" s="16"/>
      <c r="T335" s="16"/>
      <c r="U335" s="16"/>
      <c r="V335" s="13"/>
      <c r="W335" s="13"/>
      <c r="X335" s="1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K335" s="23"/>
      <c r="AL335" s="23"/>
    </row>
    <row r="336" customFormat="false" ht="15.75" hidden="false" customHeight="false" outlineLevel="0" collapsed="false">
      <c r="B336" s="23"/>
      <c r="C336" s="23"/>
      <c r="D336" s="23"/>
      <c r="E336" s="23"/>
      <c r="F336" s="23"/>
      <c r="G336" s="23"/>
      <c r="H336" s="23"/>
      <c r="J336" s="23"/>
      <c r="K336" s="23"/>
      <c r="L336" s="99"/>
      <c r="M336" s="99"/>
      <c r="N336" s="99"/>
      <c r="O336" s="99"/>
      <c r="P336" s="99"/>
      <c r="Q336" s="99"/>
      <c r="R336" s="94"/>
      <c r="S336" s="16"/>
      <c r="T336" s="16"/>
      <c r="U336" s="16"/>
      <c r="V336" s="13"/>
      <c r="W336" s="13"/>
      <c r="X336" s="1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K336" s="23"/>
      <c r="AL336" s="23"/>
    </row>
    <row r="337" customFormat="false" ht="15.75" hidden="false" customHeight="false" outlineLevel="0" collapsed="false">
      <c r="B337" s="23"/>
      <c r="C337" s="23"/>
      <c r="D337" s="23"/>
      <c r="E337" s="23"/>
      <c r="F337" s="23"/>
      <c r="G337" s="23"/>
      <c r="H337" s="23"/>
      <c r="J337" s="23"/>
      <c r="K337" s="23"/>
      <c r="L337" s="99"/>
      <c r="M337" s="99"/>
      <c r="N337" s="99"/>
      <c r="O337" s="99"/>
      <c r="P337" s="99"/>
      <c r="Q337" s="99"/>
      <c r="R337" s="94"/>
      <c r="S337" s="16"/>
      <c r="T337" s="16"/>
      <c r="U337" s="16"/>
      <c r="V337" s="13"/>
      <c r="W337" s="13"/>
      <c r="X337" s="1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K337" s="23"/>
      <c r="AL337" s="23"/>
    </row>
    <row r="338" customFormat="false" ht="15.75" hidden="false" customHeight="false" outlineLevel="0" collapsed="false">
      <c r="B338" s="23"/>
      <c r="C338" s="23"/>
      <c r="D338" s="23"/>
      <c r="E338" s="23"/>
      <c r="F338" s="23"/>
      <c r="G338" s="23"/>
      <c r="H338" s="23"/>
      <c r="J338" s="23"/>
      <c r="K338" s="23"/>
      <c r="L338" s="99"/>
      <c r="M338" s="99"/>
      <c r="N338" s="99"/>
      <c r="O338" s="99"/>
      <c r="P338" s="99"/>
      <c r="Q338" s="99"/>
      <c r="R338" s="94"/>
      <c r="S338" s="16"/>
      <c r="T338" s="16"/>
      <c r="U338" s="16"/>
      <c r="V338" s="13"/>
      <c r="W338" s="13"/>
      <c r="X338" s="1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K338" s="23"/>
      <c r="AL338" s="23"/>
    </row>
    <row r="339" customFormat="false" ht="15.75" hidden="false" customHeight="false" outlineLevel="0" collapsed="false">
      <c r="B339" s="23"/>
      <c r="C339" s="23"/>
      <c r="D339" s="23"/>
      <c r="E339" s="23"/>
      <c r="F339" s="23"/>
      <c r="G339" s="23"/>
      <c r="H339" s="23"/>
      <c r="J339" s="23"/>
      <c r="K339" s="23"/>
      <c r="L339" s="99"/>
      <c r="M339" s="99"/>
      <c r="N339" s="99"/>
      <c r="O339" s="99"/>
      <c r="P339" s="99"/>
      <c r="Q339" s="99"/>
      <c r="R339" s="94"/>
      <c r="S339" s="16"/>
      <c r="T339" s="16"/>
      <c r="U339" s="16"/>
      <c r="V339" s="13"/>
      <c r="W339" s="13"/>
      <c r="X339" s="1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K339" s="23"/>
      <c r="AL339" s="23"/>
    </row>
    <row r="340" customFormat="false" ht="15.75" hidden="false" customHeight="false" outlineLevel="0" collapsed="false">
      <c r="B340" s="23"/>
      <c r="C340" s="23"/>
      <c r="D340" s="23"/>
      <c r="E340" s="23"/>
      <c r="F340" s="23"/>
      <c r="G340" s="23"/>
      <c r="H340" s="23"/>
      <c r="J340" s="23"/>
      <c r="K340" s="23"/>
      <c r="L340" s="99"/>
      <c r="M340" s="99"/>
      <c r="N340" s="99"/>
      <c r="O340" s="99"/>
      <c r="P340" s="99"/>
      <c r="Q340" s="99"/>
      <c r="R340" s="94"/>
      <c r="S340" s="16"/>
      <c r="T340" s="16"/>
      <c r="U340" s="16"/>
      <c r="V340" s="13"/>
      <c r="W340" s="13"/>
      <c r="X340" s="1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K340" s="23"/>
      <c r="AL340" s="23"/>
    </row>
    <row r="341" customFormat="false" ht="15.75" hidden="false" customHeight="false" outlineLevel="0" collapsed="false">
      <c r="B341" s="23"/>
      <c r="C341" s="23"/>
      <c r="D341" s="23"/>
      <c r="E341" s="23"/>
      <c r="F341" s="23"/>
      <c r="G341" s="23"/>
      <c r="H341" s="23"/>
      <c r="J341" s="23"/>
      <c r="K341" s="23"/>
      <c r="L341" s="99"/>
      <c r="M341" s="99"/>
      <c r="N341" s="99"/>
      <c r="O341" s="99"/>
      <c r="P341" s="99"/>
      <c r="Q341" s="99"/>
      <c r="R341" s="94"/>
      <c r="S341" s="16"/>
      <c r="T341" s="16"/>
      <c r="U341" s="16"/>
      <c r="V341" s="13"/>
      <c r="W341" s="13"/>
      <c r="X341" s="1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K341" s="23"/>
      <c r="AL341" s="23"/>
    </row>
    <row r="342" customFormat="false" ht="15.75" hidden="false" customHeight="false" outlineLevel="0" collapsed="false">
      <c r="B342" s="23"/>
      <c r="C342" s="23"/>
      <c r="D342" s="23"/>
      <c r="E342" s="23"/>
      <c r="F342" s="23"/>
      <c r="G342" s="23"/>
      <c r="H342" s="23"/>
      <c r="J342" s="23"/>
      <c r="K342" s="23"/>
      <c r="L342" s="99"/>
      <c r="M342" s="99"/>
      <c r="N342" s="99"/>
      <c r="O342" s="99"/>
      <c r="P342" s="99"/>
      <c r="Q342" s="99"/>
      <c r="R342" s="94"/>
      <c r="S342" s="16"/>
      <c r="T342" s="16"/>
      <c r="U342" s="16"/>
      <c r="V342" s="13"/>
      <c r="W342" s="13"/>
      <c r="X342" s="1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K342" s="23"/>
      <c r="AL342" s="23"/>
    </row>
    <row r="343" customFormat="false" ht="15.75" hidden="false" customHeight="false" outlineLevel="0" collapsed="false">
      <c r="B343" s="23"/>
      <c r="C343" s="23"/>
      <c r="D343" s="23"/>
      <c r="E343" s="23"/>
      <c r="F343" s="23"/>
      <c r="G343" s="23"/>
      <c r="H343" s="23"/>
      <c r="J343" s="23"/>
      <c r="K343" s="23"/>
      <c r="L343" s="99"/>
      <c r="M343" s="99"/>
      <c r="N343" s="99"/>
      <c r="O343" s="99"/>
      <c r="P343" s="99"/>
      <c r="Q343" s="99"/>
      <c r="R343" s="94"/>
      <c r="S343" s="16"/>
      <c r="T343" s="16"/>
      <c r="U343" s="16"/>
      <c r="V343" s="13"/>
      <c r="W343" s="13"/>
      <c r="X343" s="1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K343" s="23"/>
      <c r="AL343" s="23"/>
    </row>
    <row r="344" customFormat="false" ht="15.75" hidden="false" customHeight="false" outlineLevel="0" collapsed="false">
      <c r="B344" s="23"/>
      <c r="C344" s="23"/>
      <c r="D344" s="23"/>
      <c r="E344" s="23"/>
      <c r="F344" s="23"/>
      <c r="G344" s="23"/>
      <c r="H344" s="23"/>
      <c r="J344" s="23"/>
      <c r="K344" s="23"/>
      <c r="L344" s="99"/>
      <c r="M344" s="99"/>
      <c r="N344" s="99"/>
      <c r="O344" s="99"/>
      <c r="P344" s="99"/>
      <c r="Q344" s="99"/>
      <c r="R344" s="94"/>
      <c r="S344" s="16"/>
      <c r="T344" s="16"/>
      <c r="U344" s="16"/>
      <c r="V344" s="13"/>
      <c r="W344" s="13"/>
      <c r="X344" s="1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K344" s="23"/>
      <c r="AL344" s="23"/>
    </row>
    <row r="345" customFormat="false" ht="15.75" hidden="false" customHeight="false" outlineLevel="0" collapsed="false">
      <c r="B345" s="23"/>
      <c r="C345" s="23"/>
      <c r="D345" s="23"/>
      <c r="E345" s="23"/>
      <c r="F345" s="23"/>
      <c r="G345" s="23"/>
      <c r="H345" s="23"/>
      <c r="J345" s="23"/>
      <c r="K345" s="23"/>
      <c r="L345" s="99"/>
      <c r="M345" s="99"/>
      <c r="N345" s="99"/>
      <c r="O345" s="99"/>
      <c r="P345" s="99"/>
      <c r="Q345" s="99"/>
      <c r="R345" s="94"/>
      <c r="S345" s="16"/>
      <c r="T345" s="16"/>
      <c r="U345" s="16"/>
      <c r="V345" s="13"/>
      <c r="W345" s="13"/>
      <c r="X345" s="1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K345" s="23"/>
      <c r="AL345" s="23"/>
    </row>
    <row r="346" customFormat="false" ht="15.75" hidden="false" customHeight="false" outlineLevel="0" collapsed="false">
      <c r="B346" s="23"/>
      <c r="C346" s="23"/>
      <c r="D346" s="23"/>
      <c r="E346" s="23"/>
      <c r="F346" s="23"/>
      <c r="G346" s="23"/>
      <c r="H346" s="23"/>
      <c r="J346" s="23"/>
      <c r="K346" s="23"/>
      <c r="L346" s="99"/>
      <c r="M346" s="99"/>
      <c r="N346" s="99"/>
      <c r="O346" s="99"/>
      <c r="P346" s="99"/>
      <c r="Q346" s="99"/>
      <c r="R346" s="94"/>
      <c r="S346" s="16"/>
      <c r="T346" s="16"/>
      <c r="U346" s="16"/>
      <c r="V346" s="13"/>
      <c r="W346" s="13"/>
      <c r="X346" s="1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K346" s="23"/>
      <c r="AL346" s="23"/>
    </row>
    <row r="347" customFormat="false" ht="15.75" hidden="false" customHeight="false" outlineLevel="0" collapsed="false">
      <c r="B347" s="23"/>
      <c r="C347" s="23"/>
      <c r="D347" s="23"/>
      <c r="E347" s="23"/>
      <c r="F347" s="23"/>
      <c r="G347" s="23"/>
      <c r="H347" s="23"/>
      <c r="J347" s="23"/>
      <c r="K347" s="23"/>
      <c r="L347" s="99"/>
      <c r="M347" s="99"/>
      <c r="N347" s="99"/>
      <c r="O347" s="99"/>
      <c r="P347" s="99"/>
      <c r="Q347" s="99"/>
      <c r="R347" s="94"/>
      <c r="S347" s="16"/>
      <c r="T347" s="16"/>
      <c r="U347" s="16"/>
      <c r="V347" s="13"/>
      <c r="W347" s="13"/>
      <c r="X347" s="1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K347" s="23"/>
      <c r="AL347" s="23"/>
    </row>
    <row r="348" customFormat="false" ht="15.75" hidden="false" customHeight="false" outlineLevel="0" collapsed="false">
      <c r="B348" s="23"/>
      <c r="C348" s="23"/>
      <c r="D348" s="23"/>
      <c r="E348" s="23"/>
      <c r="F348" s="23"/>
      <c r="G348" s="23"/>
      <c r="H348" s="23"/>
      <c r="J348" s="23"/>
      <c r="K348" s="23"/>
      <c r="L348" s="99"/>
      <c r="M348" s="99"/>
      <c r="N348" s="99"/>
      <c r="O348" s="99"/>
      <c r="P348" s="99"/>
      <c r="Q348" s="99"/>
      <c r="R348" s="94"/>
      <c r="S348" s="16"/>
      <c r="T348" s="16"/>
      <c r="U348" s="16"/>
      <c r="V348" s="13"/>
      <c r="W348" s="13"/>
      <c r="X348" s="1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K348" s="23"/>
      <c r="AL348" s="23"/>
    </row>
    <row r="349" customFormat="false" ht="15.75" hidden="false" customHeight="false" outlineLevel="0" collapsed="false">
      <c r="B349" s="23"/>
      <c r="C349" s="23"/>
      <c r="D349" s="23"/>
      <c r="E349" s="23"/>
      <c r="F349" s="23"/>
      <c r="G349" s="23"/>
      <c r="H349" s="23"/>
      <c r="J349" s="23"/>
      <c r="K349" s="23"/>
      <c r="L349" s="99"/>
      <c r="M349" s="99"/>
      <c r="N349" s="99"/>
      <c r="O349" s="99"/>
      <c r="P349" s="99"/>
      <c r="Q349" s="99"/>
      <c r="R349" s="94"/>
      <c r="S349" s="16"/>
      <c r="T349" s="16"/>
      <c r="U349" s="16"/>
      <c r="V349" s="13"/>
      <c r="W349" s="13"/>
      <c r="X349" s="1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K349" s="23"/>
      <c r="AL349" s="23"/>
    </row>
    <row r="350" customFormat="false" ht="15.75" hidden="false" customHeight="false" outlineLevel="0" collapsed="false">
      <c r="B350" s="23"/>
      <c r="C350" s="23"/>
      <c r="D350" s="23"/>
      <c r="E350" s="23"/>
      <c r="F350" s="23"/>
      <c r="G350" s="23"/>
      <c r="H350" s="23"/>
      <c r="J350" s="23"/>
      <c r="K350" s="23"/>
      <c r="L350" s="99"/>
      <c r="M350" s="99"/>
      <c r="N350" s="99"/>
      <c r="O350" s="99"/>
      <c r="P350" s="99"/>
      <c r="Q350" s="99"/>
      <c r="R350" s="94"/>
      <c r="S350" s="16"/>
      <c r="T350" s="16"/>
      <c r="U350" s="16"/>
      <c r="V350" s="13"/>
      <c r="W350" s="13"/>
      <c r="X350" s="1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K350" s="23"/>
      <c r="AL350" s="23"/>
    </row>
    <row r="351" customFormat="false" ht="15.75" hidden="false" customHeight="false" outlineLevel="0" collapsed="false">
      <c r="B351" s="23"/>
      <c r="C351" s="23"/>
      <c r="D351" s="23"/>
      <c r="E351" s="23"/>
      <c r="F351" s="23"/>
      <c r="G351" s="23"/>
      <c r="H351" s="23"/>
      <c r="J351" s="23"/>
      <c r="K351" s="23"/>
      <c r="L351" s="99"/>
      <c r="M351" s="99"/>
      <c r="N351" s="99"/>
      <c r="O351" s="99"/>
      <c r="P351" s="99"/>
      <c r="Q351" s="99"/>
      <c r="R351" s="94"/>
      <c r="S351" s="16"/>
      <c r="T351" s="16"/>
      <c r="U351" s="16"/>
      <c r="V351" s="13"/>
      <c r="W351" s="13"/>
      <c r="X351" s="1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K351" s="23"/>
      <c r="AL351" s="23"/>
    </row>
    <row r="352" customFormat="false" ht="15.75" hidden="false" customHeight="false" outlineLevel="0" collapsed="false">
      <c r="B352" s="23"/>
      <c r="C352" s="23"/>
      <c r="D352" s="23"/>
      <c r="E352" s="23"/>
      <c r="F352" s="23"/>
      <c r="G352" s="23"/>
      <c r="H352" s="23"/>
      <c r="J352" s="23"/>
      <c r="K352" s="23"/>
      <c r="L352" s="99"/>
      <c r="M352" s="99"/>
      <c r="N352" s="99"/>
      <c r="O352" s="99"/>
      <c r="P352" s="99"/>
      <c r="Q352" s="99"/>
      <c r="R352" s="94"/>
      <c r="S352" s="16"/>
      <c r="T352" s="16"/>
      <c r="U352" s="16"/>
      <c r="V352" s="13"/>
      <c r="W352" s="13"/>
      <c r="X352" s="1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K352" s="23"/>
      <c r="AL352" s="23"/>
    </row>
    <row r="353" customFormat="false" ht="15.75" hidden="false" customHeight="false" outlineLevel="0" collapsed="false">
      <c r="B353" s="23"/>
      <c r="C353" s="23"/>
      <c r="D353" s="23"/>
      <c r="E353" s="23"/>
      <c r="F353" s="23"/>
      <c r="G353" s="23"/>
      <c r="H353" s="23"/>
      <c r="J353" s="23"/>
      <c r="K353" s="23"/>
      <c r="L353" s="99"/>
      <c r="M353" s="99"/>
      <c r="N353" s="99"/>
      <c r="O353" s="99"/>
      <c r="P353" s="99"/>
      <c r="Q353" s="99"/>
      <c r="R353" s="94"/>
      <c r="S353" s="16"/>
      <c r="T353" s="16"/>
      <c r="U353" s="16"/>
      <c r="V353" s="13"/>
      <c r="W353" s="13"/>
      <c r="X353" s="1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K353" s="23"/>
      <c r="AL353" s="23"/>
    </row>
    <row r="354" customFormat="false" ht="15.75" hidden="false" customHeight="false" outlineLevel="0" collapsed="false">
      <c r="B354" s="23"/>
      <c r="C354" s="23"/>
      <c r="D354" s="23"/>
      <c r="E354" s="23"/>
      <c r="F354" s="23"/>
      <c r="G354" s="23"/>
      <c r="H354" s="23"/>
      <c r="J354" s="23"/>
      <c r="K354" s="23"/>
      <c r="L354" s="99"/>
      <c r="M354" s="99"/>
      <c r="N354" s="99"/>
      <c r="O354" s="99"/>
      <c r="P354" s="99"/>
      <c r="Q354" s="99"/>
      <c r="R354" s="94"/>
      <c r="S354" s="16"/>
      <c r="T354" s="16"/>
      <c r="U354" s="16"/>
      <c r="V354" s="13"/>
      <c r="W354" s="13"/>
      <c r="X354" s="1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K354" s="23"/>
      <c r="AL354" s="23"/>
    </row>
    <row r="355" customFormat="false" ht="15.75" hidden="false" customHeight="false" outlineLevel="0" collapsed="false">
      <c r="B355" s="23"/>
      <c r="C355" s="23"/>
      <c r="D355" s="23"/>
      <c r="E355" s="23"/>
      <c r="F355" s="23"/>
      <c r="G355" s="23"/>
      <c r="H355" s="23"/>
      <c r="J355" s="23"/>
      <c r="K355" s="23"/>
      <c r="L355" s="99"/>
      <c r="M355" s="99"/>
      <c r="N355" s="99"/>
      <c r="O355" s="99"/>
      <c r="P355" s="99"/>
      <c r="Q355" s="99"/>
      <c r="R355" s="94"/>
      <c r="S355" s="16"/>
      <c r="T355" s="16"/>
      <c r="U355" s="16"/>
      <c r="V355" s="13"/>
      <c r="W355" s="13"/>
      <c r="X355" s="1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K355" s="23"/>
      <c r="AL355" s="23"/>
    </row>
    <row r="356" customFormat="false" ht="15.75" hidden="false" customHeight="false" outlineLevel="0" collapsed="false">
      <c r="B356" s="23"/>
      <c r="C356" s="23"/>
      <c r="D356" s="23"/>
      <c r="E356" s="23"/>
      <c r="F356" s="23"/>
      <c r="G356" s="23"/>
      <c r="H356" s="23"/>
      <c r="J356" s="23"/>
      <c r="K356" s="23"/>
      <c r="L356" s="99"/>
      <c r="M356" s="99"/>
      <c r="N356" s="99"/>
      <c r="O356" s="99"/>
      <c r="P356" s="99"/>
      <c r="Q356" s="99"/>
      <c r="R356" s="94"/>
      <c r="S356" s="16"/>
      <c r="T356" s="16"/>
      <c r="U356" s="16"/>
      <c r="V356" s="13"/>
      <c r="W356" s="13"/>
      <c r="X356" s="1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K356" s="23"/>
      <c r="AL356" s="23"/>
    </row>
    <row r="357" customFormat="false" ht="15.75" hidden="false" customHeight="false" outlineLevel="0" collapsed="false">
      <c r="B357" s="23"/>
      <c r="C357" s="23"/>
      <c r="D357" s="23"/>
      <c r="E357" s="23"/>
      <c r="F357" s="23"/>
      <c r="G357" s="23"/>
      <c r="H357" s="23"/>
      <c r="J357" s="23"/>
      <c r="K357" s="23"/>
      <c r="L357" s="99"/>
      <c r="M357" s="99"/>
      <c r="N357" s="99"/>
      <c r="O357" s="99"/>
      <c r="P357" s="99"/>
      <c r="Q357" s="99"/>
      <c r="R357" s="94"/>
      <c r="S357" s="16"/>
      <c r="T357" s="16"/>
      <c r="U357" s="16"/>
      <c r="V357" s="13"/>
      <c r="W357" s="13"/>
      <c r="X357" s="1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K357" s="23"/>
      <c r="AL357" s="23"/>
    </row>
    <row r="358" customFormat="false" ht="15.75" hidden="false" customHeight="false" outlineLevel="0" collapsed="false">
      <c r="B358" s="23"/>
      <c r="C358" s="23"/>
      <c r="D358" s="23"/>
      <c r="E358" s="23"/>
      <c r="F358" s="23"/>
      <c r="G358" s="23"/>
      <c r="H358" s="23"/>
      <c r="J358" s="23"/>
      <c r="K358" s="23"/>
      <c r="L358" s="99"/>
      <c r="M358" s="99"/>
      <c r="N358" s="99"/>
      <c r="O358" s="99"/>
      <c r="P358" s="99"/>
      <c r="Q358" s="99"/>
      <c r="R358" s="94"/>
      <c r="S358" s="16"/>
      <c r="T358" s="16"/>
      <c r="U358" s="16"/>
      <c r="V358" s="13"/>
      <c r="W358" s="13"/>
      <c r="X358" s="1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K358" s="23"/>
      <c r="AL358" s="23"/>
    </row>
    <row r="359" customFormat="false" ht="15.75" hidden="false" customHeight="false" outlineLevel="0" collapsed="false">
      <c r="B359" s="23"/>
      <c r="C359" s="23"/>
      <c r="D359" s="23"/>
      <c r="E359" s="23"/>
      <c r="F359" s="23"/>
      <c r="G359" s="23"/>
      <c r="H359" s="23"/>
      <c r="J359" s="23"/>
      <c r="K359" s="23"/>
      <c r="L359" s="99"/>
      <c r="M359" s="99"/>
      <c r="N359" s="99"/>
      <c r="O359" s="99"/>
      <c r="P359" s="99"/>
      <c r="Q359" s="99"/>
      <c r="R359" s="94"/>
      <c r="S359" s="16"/>
      <c r="T359" s="16"/>
      <c r="U359" s="16"/>
      <c r="V359" s="13"/>
      <c r="W359" s="13"/>
      <c r="X359" s="1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K359" s="23"/>
      <c r="AL359" s="23"/>
    </row>
    <row r="360" customFormat="false" ht="15.75" hidden="false" customHeight="false" outlineLevel="0" collapsed="false">
      <c r="B360" s="23"/>
      <c r="C360" s="23"/>
      <c r="D360" s="23"/>
      <c r="E360" s="23"/>
      <c r="F360" s="23"/>
      <c r="G360" s="23"/>
      <c r="H360" s="23"/>
      <c r="J360" s="23"/>
      <c r="K360" s="23"/>
      <c r="L360" s="99"/>
      <c r="M360" s="99"/>
      <c r="N360" s="99"/>
      <c r="O360" s="99"/>
      <c r="P360" s="99"/>
      <c r="Q360" s="99"/>
      <c r="R360" s="94"/>
      <c r="S360" s="16"/>
      <c r="T360" s="16"/>
      <c r="U360" s="16"/>
      <c r="V360" s="13"/>
      <c r="W360" s="13"/>
      <c r="X360" s="1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K360" s="23"/>
      <c r="AL360" s="23"/>
    </row>
    <row r="361" customFormat="false" ht="15.75" hidden="false" customHeight="false" outlineLevel="0" collapsed="false">
      <c r="B361" s="23"/>
      <c r="C361" s="23"/>
      <c r="D361" s="23"/>
      <c r="E361" s="23"/>
      <c r="F361" s="23"/>
      <c r="G361" s="23"/>
      <c r="H361" s="23"/>
      <c r="J361" s="23"/>
      <c r="K361" s="23"/>
      <c r="L361" s="99"/>
      <c r="M361" s="99"/>
      <c r="N361" s="99"/>
      <c r="O361" s="99"/>
      <c r="P361" s="99"/>
      <c r="Q361" s="99"/>
      <c r="R361" s="94"/>
      <c r="S361" s="16"/>
      <c r="T361" s="16"/>
      <c r="U361" s="16"/>
      <c r="V361" s="13"/>
      <c r="W361" s="13"/>
      <c r="X361" s="1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K361" s="23"/>
      <c r="AL361" s="23"/>
    </row>
    <row r="362" customFormat="false" ht="15.75" hidden="false" customHeight="false" outlineLevel="0" collapsed="false">
      <c r="B362" s="23"/>
      <c r="C362" s="23"/>
      <c r="D362" s="23"/>
      <c r="E362" s="23"/>
      <c r="F362" s="23"/>
      <c r="G362" s="23"/>
      <c r="H362" s="23"/>
      <c r="J362" s="23"/>
      <c r="K362" s="23"/>
      <c r="L362" s="99"/>
      <c r="M362" s="99"/>
      <c r="N362" s="99"/>
      <c r="O362" s="99"/>
      <c r="P362" s="99"/>
      <c r="Q362" s="99"/>
      <c r="R362" s="94"/>
      <c r="S362" s="16"/>
      <c r="T362" s="16"/>
      <c r="U362" s="16"/>
      <c r="V362" s="13"/>
      <c r="W362" s="13"/>
      <c r="X362" s="1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K362" s="23"/>
      <c r="AL362" s="23"/>
    </row>
    <row r="363" customFormat="false" ht="15.75" hidden="false" customHeight="false" outlineLevel="0" collapsed="false">
      <c r="B363" s="23"/>
      <c r="C363" s="23"/>
      <c r="D363" s="23"/>
      <c r="E363" s="23"/>
      <c r="F363" s="23"/>
      <c r="G363" s="23"/>
      <c r="H363" s="23"/>
      <c r="J363" s="23"/>
      <c r="K363" s="23"/>
      <c r="L363" s="99"/>
      <c r="M363" s="99"/>
      <c r="N363" s="99"/>
      <c r="O363" s="99"/>
      <c r="P363" s="99"/>
      <c r="Q363" s="99"/>
      <c r="R363" s="94"/>
      <c r="S363" s="16"/>
      <c r="T363" s="16"/>
      <c r="U363" s="16"/>
      <c r="V363" s="13"/>
      <c r="W363" s="13"/>
      <c r="X363" s="1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K363" s="23"/>
      <c r="AL363" s="23"/>
    </row>
    <row r="364" customFormat="false" ht="15.75" hidden="false" customHeight="false" outlineLevel="0" collapsed="false">
      <c r="B364" s="23"/>
      <c r="C364" s="23"/>
      <c r="D364" s="23"/>
      <c r="E364" s="23"/>
      <c r="F364" s="23"/>
      <c r="G364" s="23"/>
      <c r="H364" s="23"/>
      <c r="J364" s="23"/>
      <c r="K364" s="23"/>
      <c r="L364" s="99"/>
      <c r="M364" s="99"/>
      <c r="N364" s="99"/>
      <c r="O364" s="99"/>
      <c r="P364" s="99"/>
      <c r="Q364" s="99"/>
      <c r="R364" s="94"/>
      <c r="S364" s="16"/>
      <c r="T364" s="16"/>
      <c r="U364" s="16"/>
      <c r="V364" s="13"/>
      <c r="W364" s="13"/>
      <c r="X364" s="1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K364" s="23"/>
      <c r="AL364" s="23"/>
    </row>
    <row r="365" customFormat="false" ht="15.75" hidden="false" customHeight="false" outlineLevel="0" collapsed="false">
      <c r="B365" s="23"/>
      <c r="C365" s="23"/>
      <c r="D365" s="23"/>
      <c r="E365" s="23"/>
      <c r="F365" s="23"/>
      <c r="G365" s="23"/>
      <c r="H365" s="23"/>
      <c r="J365" s="23"/>
      <c r="K365" s="23"/>
      <c r="L365" s="99"/>
      <c r="M365" s="99"/>
      <c r="N365" s="99"/>
      <c r="O365" s="99"/>
      <c r="P365" s="99"/>
      <c r="Q365" s="99"/>
      <c r="R365" s="94"/>
      <c r="S365" s="16"/>
      <c r="T365" s="16"/>
      <c r="U365" s="16"/>
      <c r="V365" s="13"/>
      <c r="W365" s="13"/>
      <c r="X365" s="1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K365" s="23"/>
      <c r="AL365" s="23"/>
    </row>
    <row r="366" customFormat="false" ht="15.75" hidden="false" customHeight="false" outlineLevel="0" collapsed="false">
      <c r="B366" s="23"/>
      <c r="C366" s="23"/>
      <c r="D366" s="23"/>
      <c r="E366" s="23"/>
      <c r="F366" s="23"/>
      <c r="G366" s="23"/>
      <c r="H366" s="23"/>
      <c r="J366" s="23"/>
      <c r="K366" s="23"/>
      <c r="L366" s="99"/>
      <c r="M366" s="99"/>
      <c r="N366" s="99"/>
      <c r="O366" s="99"/>
      <c r="P366" s="99"/>
      <c r="Q366" s="99"/>
      <c r="R366" s="94"/>
      <c r="S366" s="16"/>
      <c r="T366" s="16"/>
      <c r="U366" s="16"/>
      <c r="V366" s="13"/>
      <c r="W366" s="13"/>
      <c r="X366" s="1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K366" s="23"/>
      <c r="AL366" s="23"/>
    </row>
    <row r="367" customFormat="false" ht="15.75" hidden="false" customHeight="false" outlineLevel="0" collapsed="false">
      <c r="B367" s="23"/>
      <c r="C367" s="23"/>
      <c r="D367" s="23"/>
      <c r="E367" s="23"/>
      <c r="F367" s="23"/>
      <c r="G367" s="23"/>
      <c r="H367" s="23"/>
      <c r="J367" s="23"/>
      <c r="K367" s="23"/>
      <c r="L367" s="99"/>
      <c r="M367" s="99"/>
      <c r="N367" s="99"/>
      <c r="O367" s="99"/>
      <c r="P367" s="99"/>
      <c r="Q367" s="99"/>
      <c r="R367" s="94"/>
      <c r="S367" s="16"/>
      <c r="T367" s="16"/>
      <c r="U367" s="16"/>
      <c r="V367" s="13"/>
      <c r="W367" s="13"/>
      <c r="X367" s="1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K367" s="23"/>
      <c r="AL367" s="23"/>
    </row>
    <row r="368" customFormat="false" ht="15.75" hidden="false" customHeight="false" outlineLevel="0" collapsed="false">
      <c r="B368" s="23"/>
      <c r="C368" s="23"/>
      <c r="D368" s="23"/>
      <c r="E368" s="23"/>
      <c r="F368" s="23"/>
      <c r="G368" s="23"/>
      <c r="H368" s="23"/>
      <c r="J368" s="23"/>
      <c r="K368" s="23"/>
      <c r="L368" s="99"/>
      <c r="M368" s="99"/>
      <c r="N368" s="99"/>
      <c r="O368" s="99"/>
      <c r="P368" s="99"/>
      <c r="Q368" s="99"/>
      <c r="R368" s="94"/>
      <c r="S368" s="16"/>
      <c r="T368" s="16"/>
      <c r="U368" s="16"/>
      <c r="V368" s="13"/>
      <c r="W368" s="13"/>
      <c r="X368" s="1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K368" s="23"/>
      <c r="AL368" s="23"/>
    </row>
    <row r="369" customFormat="false" ht="15.75" hidden="false" customHeight="false" outlineLevel="0" collapsed="false">
      <c r="B369" s="23"/>
      <c r="C369" s="23"/>
      <c r="D369" s="23"/>
      <c r="E369" s="23"/>
      <c r="F369" s="23"/>
      <c r="G369" s="23"/>
      <c r="H369" s="23"/>
      <c r="J369" s="23"/>
      <c r="K369" s="23"/>
      <c r="L369" s="99"/>
      <c r="M369" s="99"/>
      <c r="N369" s="99"/>
      <c r="O369" s="99"/>
      <c r="P369" s="99"/>
      <c r="Q369" s="99"/>
      <c r="R369" s="94"/>
      <c r="S369" s="16"/>
      <c r="T369" s="16"/>
      <c r="U369" s="16"/>
      <c r="V369" s="13"/>
      <c r="W369" s="13"/>
      <c r="X369" s="1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K369" s="23"/>
      <c r="AL369" s="23"/>
    </row>
    <row r="370" customFormat="false" ht="15.75" hidden="false" customHeight="false" outlineLevel="0" collapsed="false">
      <c r="B370" s="23"/>
      <c r="C370" s="23"/>
      <c r="D370" s="23"/>
      <c r="E370" s="23"/>
      <c r="F370" s="23"/>
      <c r="G370" s="23"/>
      <c r="H370" s="23"/>
      <c r="J370" s="23"/>
      <c r="K370" s="23"/>
      <c r="L370" s="99"/>
      <c r="M370" s="99"/>
      <c r="N370" s="99"/>
      <c r="O370" s="99"/>
      <c r="P370" s="99"/>
      <c r="Q370" s="99"/>
      <c r="R370" s="94"/>
      <c r="S370" s="16"/>
      <c r="T370" s="16"/>
      <c r="U370" s="16"/>
      <c r="V370" s="13"/>
      <c r="W370" s="13"/>
      <c r="X370" s="1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K370" s="23"/>
      <c r="AL370" s="23"/>
    </row>
    <row r="371" customFormat="false" ht="15.75" hidden="false" customHeight="false" outlineLevel="0" collapsed="false">
      <c r="B371" s="23"/>
      <c r="C371" s="23"/>
      <c r="D371" s="23"/>
      <c r="E371" s="23"/>
      <c r="F371" s="23"/>
      <c r="G371" s="23"/>
      <c r="H371" s="23"/>
      <c r="J371" s="23"/>
      <c r="K371" s="23"/>
      <c r="L371" s="99"/>
      <c r="M371" s="99"/>
      <c r="N371" s="99"/>
      <c r="O371" s="99"/>
      <c r="P371" s="99"/>
      <c r="Q371" s="99"/>
      <c r="R371" s="94"/>
      <c r="S371" s="16"/>
      <c r="T371" s="16"/>
      <c r="U371" s="16"/>
      <c r="V371" s="13"/>
      <c r="W371" s="13"/>
      <c r="X371" s="1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K371" s="23"/>
      <c r="AL371" s="23"/>
    </row>
    <row r="372" customFormat="false" ht="15.75" hidden="false" customHeight="false" outlineLevel="0" collapsed="false">
      <c r="B372" s="23"/>
      <c r="C372" s="23"/>
      <c r="D372" s="23"/>
      <c r="E372" s="23"/>
      <c r="F372" s="23"/>
      <c r="G372" s="23"/>
      <c r="H372" s="23"/>
      <c r="J372" s="23"/>
      <c r="K372" s="23"/>
      <c r="L372" s="99"/>
      <c r="M372" s="99"/>
      <c r="N372" s="99"/>
      <c r="O372" s="99"/>
      <c r="P372" s="99"/>
      <c r="Q372" s="99"/>
      <c r="R372" s="94"/>
      <c r="S372" s="16"/>
      <c r="T372" s="16"/>
      <c r="U372" s="16"/>
      <c r="V372" s="13"/>
      <c r="W372" s="13"/>
      <c r="X372" s="1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K372" s="23"/>
      <c r="AL372" s="23"/>
    </row>
    <row r="373" customFormat="false" ht="15.75" hidden="false" customHeight="false" outlineLevel="0" collapsed="false">
      <c r="B373" s="23"/>
      <c r="C373" s="23"/>
      <c r="D373" s="23"/>
      <c r="E373" s="23"/>
      <c r="F373" s="23"/>
      <c r="G373" s="23"/>
      <c r="H373" s="23"/>
      <c r="J373" s="23"/>
      <c r="K373" s="23"/>
      <c r="L373" s="99"/>
      <c r="M373" s="99"/>
      <c r="N373" s="99"/>
      <c r="O373" s="99"/>
      <c r="P373" s="99"/>
      <c r="Q373" s="99"/>
      <c r="R373" s="94"/>
      <c r="S373" s="16"/>
      <c r="T373" s="16"/>
      <c r="U373" s="16"/>
      <c r="V373" s="13"/>
      <c r="W373" s="13"/>
      <c r="X373" s="1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K373" s="23"/>
      <c r="AL373" s="23"/>
    </row>
    <row r="374" customFormat="false" ht="15.75" hidden="false" customHeight="false" outlineLevel="0" collapsed="false">
      <c r="B374" s="23"/>
      <c r="C374" s="23"/>
      <c r="D374" s="23"/>
      <c r="E374" s="23"/>
      <c r="F374" s="23"/>
      <c r="G374" s="23"/>
      <c r="H374" s="23"/>
      <c r="J374" s="23"/>
      <c r="K374" s="23"/>
      <c r="L374" s="99"/>
      <c r="M374" s="99"/>
      <c r="N374" s="99"/>
      <c r="O374" s="99"/>
      <c r="P374" s="99"/>
      <c r="Q374" s="99"/>
      <c r="R374" s="94"/>
      <c r="S374" s="16"/>
      <c r="T374" s="16"/>
      <c r="U374" s="16"/>
      <c r="V374" s="13"/>
      <c r="W374" s="13"/>
      <c r="X374" s="1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K374" s="23"/>
      <c r="AL374" s="23"/>
    </row>
    <row r="375" customFormat="false" ht="15.75" hidden="false" customHeight="false" outlineLevel="0" collapsed="false">
      <c r="B375" s="23"/>
      <c r="C375" s="23"/>
      <c r="D375" s="23"/>
      <c r="E375" s="23"/>
      <c r="F375" s="23"/>
      <c r="G375" s="23"/>
      <c r="H375" s="23"/>
      <c r="J375" s="23"/>
      <c r="K375" s="23"/>
      <c r="L375" s="99"/>
      <c r="M375" s="99"/>
      <c r="N375" s="99"/>
      <c r="O375" s="99"/>
      <c r="P375" s="99"/>
      <c r="Q375" s="99"/>
      <c r="R375" s="94"/>
      <c r="S375" s="16"/>
      <c r="T375" s="16"/>
      <c r="U375" s="16"/>
      <c r="V375" s="13"/>
      <c r="W375" s="13"/>
      <c r="X375" s="1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K375" s="23"/>
      <c r="AL375" s="23"/>
    </row>
    <row r="376" customFormat="false" ht="15.75" hidden="false" customHeight="false" outlineLevel="0" collapsed="false">
      <c r="B376" s="23"/>
      <c r="C376" s="23"/>
      <c r="D376" s="23"/>
      <c r="E376" s="23"/>
      <c r="F376" s="23"/>
      <c r="G376" s="23"/>
      <c r="H376" s="23"/>
      <c r="J376" s="23"/>
      <c r="K376" s="23"/>
      <c r="L376" s="99"/>
      <c r="M376" s="99"/>
      <c r="N376" s="99"/>
      <c r="O376" s="99"/>
      <c r="P376" s="99"/>
      <c r="Q376" s="99"/>
      <c r="R376" s="94"/>
      <c r="S376" s="16"/>
      <c r="T376" s="16"/>
      <c r="U376" s="16"/>
      <c r="V376" s="13"/>
      <c r="W376" s="13"/>
      <c r="X376" s="1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K376" s="23"/>
      <c r="AL376" s="23"/>
    </row>
    <row r="377" customFormat="false" ht="15.75" hidden="false" customHeight="false" outlineLevel="0" collapsed="false">
      <c r="B377" s="23"/>
      <c r="C377" s="23"/>
      <c r="D377" s="23"/>
      <c r="E377" s="23"/>
      <c r="F377" s="23"/>
      <c r="G377" s="23"/>
      <c r="H377" s="23"/>
      <c r="J377" s="23"/>
      <c r="K377" s="23"/>
      <c r="L377" s="99"/>
      <c r="M377" s="99"/>
      <c r="N377" s="99"/>
      <c r="O377" s="99"/>
      <c r="P377" s="99"/>
      <c r="Q377" s="99"/>
      <c r="R377" s="94"/>
      <c r="S377" s="16"/>
      <c r="T377" s="16"/>
      <c r="U377" s="16"/>
      <c r="V377" s="13"/>
      <c r="W377" s="13"/>
      <c r="X377" s="1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K377" s="23"/>
      <c r="AL377" s="23"/>
    </row>
    <row r="378" customFormat="false" ht="15.75" hidden="false" customHeight="false" outlineLevel="0" collapsed="false">
      <c r="B378" s="23"/>
      <c r="C378" s="23"/>
      <c r="D378" s="23"/>
      <c r="E378" s="23"/>
      <c r="F378" s="23"/>
      <c r="G378" s="23"/>
      <c r="H378" s="23"/>
      <c r="J378" s="23"/>
      <c r="K378" s="23"/>
      <c r="L378" s="99"/>
      <c r="M378" s="99"/>
      <c r="N378" s="99"/>
      <c r="O378" s="99"/>
      <c r="P378" s="99"/>
      <c r="Q378" s="99"/>
      <c r="R378" s="94"/>
      <c r="S378" s="16"/>
      <c r="T378" s="16"/>
      <c r="U378" s="16"/>
      <c r="V378" s="13"/>
      <c r="W378" s="13"/>
      <c r="X378" s="1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K378" s="23"/>
      <c r="AL378" s="23"/>
    </row>
    <row r="379" customFormat="false" ht="15.75" hidden="false" customHeight="false" outlineLevel="0" collapsed="false">
      <c r="B379" s="23"/>
      <c r="C379" s="23"/>
      <c r="D379" s="23"/>
      <c r="E379" s="23"/>
      <c r="F379" s="23"/>
      <c r="G379" s="23"/>
      <c r="H379" s="23"/>
      <c r="J379" s="23"/>
      <c r="K379" s="23"/>
      <c r="L379" s="99"/>
      <c r="M379" s="99"/>
      <c r="N379" s="99"/>
      <c r="O379" s="99"/>
      <c r="P379" s="99"/>
      <c r="Q379" s="99"/>
      <c r="R379" s="94"/>
      <c r="S379" s="16"/>
      <c r="T379" s="16"/>
      <c r="U379" s="16"/>
      <c r="V379" s="13"/>
      <c r="W379" s="13"/>
      <c r="X379" s="1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K379" s="23"/>
      <c r="AL379" s="23"/>
    </row>
    <row r="380" customFormat="false" ht="15.75" hidden="false" customHeight="false" outlineLevel="0" collapsed="false">
      <c r="B380" s="23"/>
      <c r="C380" s="23"/>
      <c r="D380" s="23"/>
      <c r="E380" s="23"/>
      <c r="F380" s="23"/>
      <c r="G380" s="23"/>
      <c r="H380" s="23"/>
      <c r="J380" s="23"/>
      <c r="K380" s="23"/>
      <c r="L380" s="99"/>
      <c r="M380" s="99"/>
      <c r="N380" s="99"/>
      <c r="O380" s="99"/>
      <c r="P380" s="99"/>
      <c r="Q380" s="99"/>
      <c r="R380" s="94"/>
      <c r="S380" s="16"/>
      <c r="T380" s="16"/>
      <c r="U380" s="16"/>
      <c r="V380" s="13"/>
      <c r="W380" s="13"/>
      <c r="X380" s="1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K380" s="23"/>
      <c r="AL380" s="23"/>
    </row>
    <row r="381" customFormat="false" ht="15.75" hidden="false" customHeight="false" outlineLevel="0" collapsed="false">
      <c r="B381" s="23"/>
      <c r="C381" s="23"/>
      <c r="D381" s="23"/>
      <c r="E381" s="23"/>
      <c r="F381" s="23"/>
      <c r="G381" s="23"/>
      <c r="H381" s="23"/>
      <c r="J381" s="23"/>
      <c r="K381" s="23"/>
      <c r="L381" s="99"/>
      <c r="M381" s="99"/>
      <c r="N381" s="99"/>
      <c r="O381" s="99"/>
      <c r="P381" s="99"/>
      <c r="Q381" s="99"/>
      <c r="R381" s="94"/>
      <c r="S381" s="16"/>
      <c r="T381" s="16"/>
      <c r="U381" s="16"/>
      <c r="V381" s="13"/>
      <c r="W381" s="13"/>
      <c r="X381" s="1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K381" s="23"/>
      <c r="AL381" s="23"/>
    </row>
    <row r="382" customFormat="false" ht="15.75" hidden="false" customHeight="false" outlineLevel="0" collapsed="false">
      <c r="B382" s="23"/>
      <c r="C382" s="23"/>
      <c r="D382" s="23"/>
      <c r="E382" s="23"/>
      <c r="F382" s="23"/>
      <c r="G382" s="23"/>
      <c r="H382" s="23"/>
      <c r="J382" s="23"/>
      <c r="K382" s="23"/>
      <c r="L382" s="99"/>
      <c r="M382" s="99"/>
      <c r="N382" s="99"/>
      <c r="O382" s="99"/>
      <c r="P382" s="99"/>
      <c r="Q382" s="99"/>
      <c r="R382" s="94"/>
      <c r="S382" s="16"/>
      <c r="T382" s="16"/>
      <c r="U382" s="16"/>
      <c r="V382" s="13"/>
      <c r="W382" s="13"/>
      <c r="X382" s="1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K382" s="23"/>
      <c r="AL382" s="23"/>
    </row>
    <row r="383" customFormat="false" ht="15.75" hidden="false" customHeight="false" outlineLevel="0" collapsed="false">
      <c r="B383" s="23"/>
      <c r="C383" s="23"/>
      <c r="D383" s="23"/>
      <c r="E383" s="23"/>
      <c r="F383" s="23"/>
      <c r="G383" s="23"/>
      <c r="H383" s="23"/>
      <c r="J383" s="23"/>
      <c r="K383" s="23"/>
      <c r="L383" s="99"/>
      <c r="M383" s="99"/>
      <c r="N383" s="99"/>
      <c r="O383" s="99"/>
      <c r="P383" s="99"/>
      <c r="Q383" s="99"/>
      <c r="R383" s="94"/>
      <c r="S383" s="16"/>
      <c r="T383" s="16"/>
      <c r="U383" s="16"/>
      <c r="V383" s="13"/>
      <c r="W383" s="13"/>
      <c r="X383" s="1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K383" s="23"/>
      <c r="AL383" s="23"/>
    </row>
    <row r="384" customFormat="false" ht="15.75" hidden="false" customHeight="false" outlineLevel="0" collapsed="false">
      <c r="B384" s="23"/>
      <c r="C384" s="23"/>
      <c r="D384" s="23"/>
      <c r="E384" s="23"/>
      <c r="F384" s="23"/>
      <c r="G384" s="23"/>
      <c r="H384" s="23"/>
      <c r="J384" s="23"/>
      <c r="K384" s="23"/>
      <c r="L384" s="99"/>
      <c r="M384" s="99"/>
      <c r="N384" s="99"/>
      <c r="O384" s="99"/>
      <c r="P384" s="99"/>
      <c r="Q384" s="99"/>
      <c r="R384" s="94"/>
      <c r="S384" s="16"/>
      <c r="T384" s="16"/>
      <c r="U384" s="16"/>
      <c r="V384" s="13"/>
      <c r="W384" s="13"/>
      <c r="X384" s="1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K384" s="23"/>
      <c r="AL384" s="23"/>
    </row>
    <row r="385" customFormat="false" ht="15.75" hidden="false" customHeight="false" outlineLevel="0" collapsed="false">
      <c r="B385" s="23"/>
      <c r="C385" s="23"/>
      <c r="D385" s="23"/>
      <c r="E385" s="23"/>
      <c r="F385" s="23"/>
      <c r="G385" s="23"/>
      <c r="H385" s="23"/>
      <c r="J385" s="23"/>
      <c r="K385" s="23"/>
      <c r="L385" s="99"/>
      <c r="M385" s="99"/>
      <c r="N385" s="99"/>
      <c r="O385" s="99"/>
      <c r="P385" s="99"/>
      <c r="Q385" s="99"/>
      <c r="R385" s="94"/>
      <c r="S385" s="16"/>
      <c r="T385" s="16"/>
      <c r="U385" s="16"/>
      <c r="V385" s="13"/>
      <c r="W385" s="13"/>
      <c r="X385" s="1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K385" s="23"/>
      <c r="AL385" s="23"/>
    </row>
    <row r="386" customFormat="false" ht="15.75" hidden="false" customHeight="false" outlineLevel="0" collapsed="false">
      <c r="B386" s="23"/>
      <c r="C386" s="23"/>
      <c r="D386" s="23"/>
      <c r="E386" s="23"/>
      <c r="F386" s="23"/>
      <c r="G386" s="23"/>
      <c r="H386" s="23"/>
      <c r="J386" s="23"/>
      <c r="K386" s="23"/>
      <c r="L386" s="99"/>
      <c r="M386" s="99"/>
      <c r="N386" s="99"/>
      <c r="O386" s="99"/>
      <c r="P386" s="99"/>
      <c r="Q386" s="99"/>
      <c r="R386" s="94"/>
      <c r="S386" s="16"/>
      <c r="T386" s="16"/>
      <c r="U386" s="16"/>
      <c r="V386" s="13"/>
      <c r="W386" s="13"/>
      <c r="X386" s="1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K386" s="23"/>
      <c r="AL386" s="23"/>
    </row>
    <row r="387" customFormat="false" ht="15.75" hidden="false" customHeight="false" outlineLevel="0" collapsed="false">
      <c r="B387" s="23"/>
      <c r="C387" s="23"/>
      <c r="D387" s="23"/>
      <c r="E387" s="23"/>
      <c r="F387" s="23"/>
      <c r="G387" s="23"/>
      <c r="H387" s="23"/>
      <c r="J387" s="23"/>
      <c r="K387" s="23"/>
      <c r="L387" s="99"/>
      <c r="M387" s="99"/>
      <c r="N387" s="99"/>
      <c r="O387" s="99"/>
      <c r="P387" s="99"/>
      <c r="Q387" s="99"/>
      <c r="R387" s="94"/>
      <c r="S387" s="16"/>
      <c r="T387" s="16"/>
      <c r="U387" s="16"/>
      <c r="V387" s="13"/>
      <c r="W387" s="13"/>
      <c r="X387" s="1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K387" s="23"/>
      <c r="AL387" s="23"/>
    </row>
    <row r="388" customFormat="false" ht="15.75" hidden="false" customHeight="false" outlineLevel="0" collapsed="false">
      <c r="B388" s="23"/>
      <c r="C388" s="23"/>
      <c r="D388" s="23"/>
      <c r="E388" s="23"/>
      <c r="F388" s="23"/>
      <c r="G388" s="23"/>
      <c r="H388" s="23"/>
      <c r="J388" s="23"/>
      <c r="K388" s="23"/>
      <c r="L388" s="99"/>
      <c r="M388" s="99"/>
      <c r="N388" s="99"/>
      <c r="O388" s="99"/>
      <c r="P388" s="99"/>
      <c r="Q388" s="99"/>
      <c r="R388" s="94"/>
      <c r="S388" s="16"/>
      <c r="T388" s="16"/>
      <c r="U388" s="16"/>
      <c r="V388" s="13"/>
      <c r="W388" s="13"/>
      <c r="X388" s="1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K388" s="23"/>
      <c r="AL388" s="23"/>
    </row>
    <row r="389" customFormat="false" ht="15.75" hidden="false" customHeight="false" outlineLevel="0" collapsed="false">
      <c r="B389" s="23"/>
      <c r="C389" s="23"/>
      <c r="D389" s="23"/>
      <c r="E389" s="23"/>
      <c r="F389" s="23"/>
      <c r="G389" s="23"/>
      <c r="H389" s="23"/>
      <c r="J389" s="23"/>
      <c r="K389" s="23"/>
      <c r="L389" s="99"/>
      <c r="M389" s="99"/>
      <c r="N389" s="99"/>
      <c r="O389" s="99"/>
      <c r="P389" s="99"/>
      <c r="Q389" s="99"/>
      <c r="R389" s="94"/>
      <c r="S389" s="16"/>
      <c r="T389" s="16"/>
      <c r="U389" s="16"/>
      <c r="V389" s="13"/>
      <c r="W389" s="13"/>
      <c r="X389" s="1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K389" s="23"/>
      <c r="AL389" s="23"/>
    </row>
    <row r="390" customFormat="false" ht="15.75" hidden="false" customHeight="false" outlineLevel="0" collapsed="false">
      <c r="B390" s="23"/>
      <c r="C390" s="23"/>
      <c r="D390" s="23"/>
      <c r="E390" s="23"/>
      <c r="F390" s="23"/>
      <c r="G390" s="23"/>
      <c r="H390" s="23"/>
      <c r="J390" s="23"/>
      <c r="K390" s="23"/>
      <c r="L390" s="99"/>
      <c r="M390" s="99"/>
      <c r="N390" s="99"/>
      <c r="O390" s="99"/>
      <c r="P390" s="99"/>
      <c r="Q390" s="99"/>
      <c r="R390" s="94"/>
      <c r="S390" s="16"/>
      <c r="T390" s="16"/>
      <c r="U390" s="16"/>
      <c r="V390" s="13"/>
      <c r="W390" s="13"/>
      <c r="X390" s="1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K390" s="23"/>
      <c r="AL390" s="23"/>
    </row>
    <row r="391" customFormat="false" ht="15.75" hidden="false" customHeight="false" outlineLevel="0" collapsed="false">
      <c r="B391" s="23"/>
      <c r="C391" s="23"/>
      <c r="D391" s="23"/>
      <c r="E391" s="23"/>
      <c r="F391" s="23"/>
      <c r="G391" s="23"/>
      <c r="H391" s="23"/>
      <c r="J391" s="23"/>
      <c r="K391" s="23"/>
      <c r="L391" s="99"/>
      <c r="M391" s="99"/>
      <c r="N391" s="99"/>
      <c r="O391" s="99"/>
      <c r="P391" s="99"/>
      <c r="Q391" s="99"/>
      <c r="R391" s="94"/>
      <c r="S391" s="16"/>
      <c r="T391" s="16"/>
      <c r="U391" s="16"/>
      <c r="V391" s="13"/>
      <c r="W391" s="13"/>
      <c r="X391" s="1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K391" s="23"/>
      <c r="AL391" s="23"/>
    </row>
    <row r="392" customFormat="false" ht="15.75" hidden="false" customHeight="false" outlineLevel="0" collapsed="false">
      <c r="B392" s="23"/>
      <c r="C392" s="23"/>
      <c r="D392" s="23"/>
      <c r="E392" s="23"/>
      <c r="F392" s="23"/>
      <c r="G392" s="23"/>
      <c r="H392" s="23"/>
      <c r="J392" s="23"/>
      <c r="K392" s="23"/>
      <c r="L392" s="99"/>
      <c r="M392" s="99"/>
      <c r="N392" s="99"/>
      <c r="O392" s="99"/>
      <c r="P392" s="99"/>
      <c r="Q392" s="99"/>
      <c r="R392" s="94"/>
      <c r="S392" s="16"/>
      <c r="T392" s="16"/>
      <c r="U392" s="16"/>
      <c r="V392" s="13"/>
      <c r="W392" s="13"/>
      <c r="X392" s="1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K392" s="23"/>
      <c r="AL392" s="23"/>
    </row>
    <row r="393" customFormat="false" ht="15.75" hidden="false" customHeight="false" outlineLevel="0" collapsed="false">
      <c r="B393" s="23"/>
      <c r="C393" s="23"/>
      <c r="D393" s="23"/>
      <c r="E393" s="23"/>
      <c r="F393" s="23"/>
      <c r="G393" s="23"/>
      <c r="H393" s="23"/>
      <c r="J393" s="23"/>
      <c r="K393" s="23"/>
      <c r="L393" s="99"/>
      <c r="M393" s="99"/>
      <c r="N393" s="99"/>
      <c r="O393" s="99"/>
      <c r="P393" s="99"/>
      <c r="Q393" s="99"/>
      <c r="R393" s="94"/>
      <c r="S393" s="16"/>
      <c r="T393" s="16"/>
      <c r="U393" s="16"/>
      <c r="V393" s="13"/>
      <c r="W393" s="13"/>
      <c r="X393" s="1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K393" s="23"/>
      <c r="AL393" s="23"/>
    </row>
    <row r="394" customFormat="false" ht="15.75" hidden="false" customHeight="false" outlineLevel="0" collapsed="false">
      <c r="B394" s="23"/>
      <c r="C394" s="23"/>
      <c r="D394" s="23"/>
      <c r="E394" s="23"/>
      <c r="F394" s="23"/>
      <c r="G394" s="23"/>
      <c r="H394" s="23"/>
      <c r="J394" s="23"/>
      <c r="K394" s="23"/>
      <c r="L394" s="99"/>
      <c r="M394" s="99"/>
      <c r="N394" s="99"/>
      <c r="O394" s="99"/>
      <c r="P394" s="99"/>
      <c r="Q394" s="99"/>
      <c r="R394" s="94"/>
      <c r="S394" s="16"/>
      <c r="T394" s="16"/>
      <c r="U394" s="16"/>
      <c r="V394" s="13"/>
      <c r="W394" s="13"/>
      <c r="X394" s="1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K394" s="23"/>
      <c r="AL394" s="23"/>
    </row>
    <row r="395" customFormat="false" ht="15.75" hidden="false" customHeight="false" outlineLevel="0" collapsed="false">
      <c r="B395" s="23"/>
      <c r="C395" s="23"/>
      <c r="D395" s="23"/>
      <c r="E395" s="23"/>
      <c r="F395" s="23"/>
      <c r="G395" s="23"/>
      <c r="H395" s="23"/>
      <c r="J395" s="23"/>
      <c r="K395" s="23"/>
      <c r="L395" s="99"/>
      <c r="M395" s="99"/>
      <c r="N395" s="99"/>
      <c r="O395" s="99"/>
      <c r="P395" s="99"/>
      <c r="Q395" s="99"/>
      <c r="R395" s="94"/>
      <c r="S395" s="16"/>
      <c r="T395" s="16"/>
      <c r="U395" s="16"/>
      <c r="V395" s="13"/>
      <c r="W395" s="13"/>
      <c r="X395" s="1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K395" s="23"/>
      <c r="AL395" s="23"/>
    </row>
    <row r="396" customFormat="false" ht="15.75" hidden="false" customHeight="false" outlineLevel="0" collapsed="false">
      <c r="B396" s="23"/>
      <c r="C396" s="23"/>
      <c r="D396" s="23"/>
      <c r="E396" s="23"/>
      <c r="F396" s="23"/>
      <c r="G396" s="23"/>
      <c r="H396" s="23"/>
      <c r="J396" s="23"/>
      <c r="K396" s="23"/>
      <c r="L396" s="99"/>
      <c r="M396" s="99"/>
      <c r="N396" s="99"/>
      <c r="O396" s="99"/>
      <c r="P396" s="99"/>
      <c r="Q396" s="99"/>
      <c r="R396" s="94"/>
      <c r="S396" s="16"/>
      <c r="T396" s="16"/>
      <c r="U396" s="16"/>
      <c r="V396" s="13"/>
      <c r="W396" s="13"/>
      <c r="X396" s="1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K396" s="23"/>
      <c r="AL396" s="23"/>
    </row>
    <row r="397" customFormat="false" ht="15.75" hidden="false" customHeight="false" outlineLevel="0" collapsed="false">
      <c r="B397" s="23"/>
      <c r="C397" s="23"/>
      <c r="D397" s="23"/>
      <c r="E397" s="23"/>
      <c r="F397" s="23"/>
      <c r="G397" s="23"/>
      <c r="H397" s="23"/>
      <c r="J397" s="23"/>
      <c r="K397" s="23"/>
      <c r="L397" s="99"/>
      <c r="M397" s="99"/>
      <c r="N397" s="99"/>
      <c r="O397" s="99"/>
      <c r="P397" s="99"/>
      <c r="Q397" s="99"/>
      <c r="R397" s="94"/>
      <c r="S397" s="16"/>
      <c r="T397" s="16"/>
      <c r="U397" s="16"/>
      <c r="V397" s="13"/>
      <c r="W397" s="13"/>
      <c r="X397" s="1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K397" s="23"/>
      <c r="AL397" s="23"/>
    </row>
    <row r="398" customFormat="false" ht="15.75" hidden="false" customHeight="false" outlineLevel="0" collapsed="false">
      <c r="B398" s="23"/>
      <c r="C398" s="23"/>
      <c r="D398" s="23"/>
      <c r="E398" s="23"/>
      <c r="F398" s="23"/>
      <c r="G398" s="23"/>
      <c r="H398" s="23"/>
      <c r="J398" s="23"/>
      <c r="K398" s="23"/>
      <c r="L398" s="99"/>
      <c r="M398" s="99"/>
      <c r="N398" s="99"/>
      <c r="O398" s="99"/>
      <c r="P398" s="99"/>
      <c r="Q398" s="99"/>
      <c r="R398" s="94"/>
      <c r="S398" s="16"/>
      <c r="T398" s="16"/>
      <c r="U398" s="16"/>
      <c r="V398" s="13"/>
      <c r="W398" s="13"/>
      <c r="X398" s="1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K398" s="23"/>
      <c r="AL398" s="23"/>
    </row>
    <row r="399" customFormat="false" ht="15.75" hidden="false" customHeight="false" outlineLevel="0" collapsed="false">
      <c r="B399" s="23"/>
      <c r="C399" s="23"/>
      <c r="D399" s="23"/>
      <c r="E399" s="23"/>
      <c r="F399" s="23"/>
      <c r="G399" s="23"/>
      <c r="H399" s="23"/>
      <c r="J399" s="23"/>
      <c r="K399" s="23"/>
      <c r="L399" s="99"/>
      <c r="M399" s="99"/>
      <c r="N399" s="99"/>
      <c r="O399" s="99"/>
      <c r="P399" s="99"/>
      <c r="Q399" s="99"/>
      <c r="R399" s="94"/>
      <c r="S399" s="16"/>
      <c r="T399" s="16"/>
      <c r="U399" s="16"/>
      <c r="V399" s="13"/>
      <c r="W399" s="13"/>
      <c r="X399" s="1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K399" s="23"/>
      <c r="AL399" s="23"/>
    </row>
    <row r="400" customFormat="false" ht="15.75" hidden="false" customHeight="false" outlineLevel="0" collapsed="false">
      <c r="B400" s="23"/>
      <c r="C400" s="23"/>
      <c r="D400" s="23"/>
      <c r="E400" s="23"/>
      <c r="F400" s="23"/>
      <c r="G400" s="23"/>
      <c r="H400" s="23"/>
      <c r="J400" s="23"/>
      <c r="K400" s="23"/>
      <c r="L400" s="99"/>
      <c r="M400" s="99"/>
      <c r="N400" s="99"/>
      <c r="O400" s="99"/>
      <c r="P400" s="99"/>
      <c r="Q400" s="99"/>
      <c r="R400" s="94"/>
      <c r="S400" s="16"/>
      <c r="T400" s="16"/>
      <c r="U400" s="16"/>
      <c r="V400" s="13"/>
      <c r="W400" s="13"/>
      <c r="X400" s="1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K400" s="23"/>
      <c r="AL400" s="23"/>
    </row>
    <row r="401" customFormat="false" ht="15.75" hidden="false" customHeight="false" outlineLevel="0" collapsed="false">
      <c r="B401" s="23"/>
      <c r="C401" s="23"/>
      <c r="D401" s="23"/>
      <c r="E401" s="23"/>
      <c r="F401" s="23"/>
      <c r="G401" s="23"/>
      <c r="H401" s="23"/>
      <c r="J401" s="23"/>
      <c r="K401" s="23"/>
      <c r="L401" s="99"/>
      <c r="M401" s="99"/>
      <c r="N401" s="99"/>
      <c r="O401" s="99"/>
      <c r="P401" s="99"/>
      <c r="Q401" s="99"/>
      <c r="R401" s="94"/>
      <c r="S401" s="16"/>
      <c r="T401" s="16"/>
      <c r="U401" s="16"/>
      <c r="V401" s="13"/>
      <c r="W401" s="13"/>
      <c r="X401" s="1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K401" s="23"/>
      <c r="AL401" s="23"/>
    </row>
    <row r="402" customFormat="false" ht="15.75" hidden="false" customHeight="false" outlineLevel="0" collapsed="false">
      <c r="B402" s="23"/>
      <c r="C402" s="23"/>
      <c r="D402" s="23"/>
      <c r="E402" s="23"/>
      <c r="F402" s="23"/>
      <c r="G402" s="23"/>
      <c r="H402" s="23"/>
      <c r="J402" s="23"/>
      <c r="K402" s="23"/>
      <c r="L402" s="99"/>
      <c r="M402" s="99"/>
      <c r="N402" s="99"/>
      <c r="O402" s="99"/>
      <c r="P402" s="99"/>
      <c r="Q402" s="99"/>
      <c r="R402" s="94"/>
      <c r="S402" s="16"/>
      <c r="T402" s="16"/>
      <c r="U402" s="16"/>
      <c r="V402" s="13"/>
      <c r="W402" s="13"/>
      <c r="X402" s="1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K402" s="23"/>
      <c r="AL402" s="23"/>
    </row>
    <row r="403" customFormat="false" ht="15.75" hidden="false" customHeight="false" outlineLevel="0" collapsed="false">
      <c r="B403" s="23"/>
      <c r="C403" s="23"/>
      <c r="D403" s="23"/>
      <c r="E403" s="23"/>
      <c r="F403" s="23"/>
      <c r="G403" s="23"/>
      <c r="H403" s="23"/>
      <c r="J403" s="23"/>
      <c r="K403" s="23"/>
      <c r="L403" s="99"/>
      <c r="M403" s="99"/>
      <c r="N403" s="99"/>
      <c r="O403" s="99"/>
      <c r="P403" s="99"/>
      <c r="Q403" s="99"/>
      <c r="R403" s="94"/>
      <c r="S403" s="16"/>
      <c r="T403" s="16"/>
      <c r="U403" s="16"/>
      <c r="V403" s="13"/>
      <c r="W403" s="13"/>
      <c r="X403" s="1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K403" s="23"/>
      <c r="AL403" s="23"/>
    </row>
    <row r="404" customFormat="false" ht="15.75" hidden="false" customHeight="false" outlineLevel="0" collapsed="false">
      <c r="B404" s="23"/>
      <c r="C404" s="23"/>
      <c r="D404" s="23"/>
      <c r="E404" s="23"/>
      <c r="F404" s="23"/>
      <c r="G404" s="23"/>
      <c r="H404" s="23"/>
      <c r="J404" s="23"/>
      <c r="K404" s="23"/>
      <c r="L404" s="99"/>
      <c r="M404" s="99"/>
      <c r="N404" s="99"/>
      <c r="O404" s="99"/>
      <c r="P404" s="99"/>
      <c r="Q404" s="99"/>
      <c r="R404" s="94"/>
      <c r="S404" s="16"/>
      <c r="T404" s="16"/>
      <c r="U404" s="16"/>
      <c r="V404" s="13"/>
      <c r="W404" s="13"/>
      <c r="X404" s="1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K404" s="23"/>
      <c r="AL404" s="23"/>
    </row>
    <row r="405" customFormat="false" ht="15.75" hidden="false" customHeight="false" outlineLevel="0" collapsed="false">
      <c r="B405" s="23"/>
      <c r="C405" s="23"/>
      <c r="D405" s="23"/>
      <c r="E405" s="23"/>
      <c r="F405" s="23"/>
      <c r="G405" s="23"/>
      <c r="H405" s="23"/>
      <c r="J405" s="23"/>
      <c r="K405" s="23"/>
      <c r="L405" s="99"/>
      <c r="M405" s="99"/>
      <c r="N405" s="99"/>
      <c r="O405" s="99"/>
      <c r="P405" s="99"/>
      <c r="Q405" s="99"/>
      <c r="R405" s="94"/>
      <c r="S405" s="16"/>
      <c r="T405" s="16"/>
      <c r="U405" s="16"/>
      <c r="V405" s="13"/>
      <c r="W405" s="13"/>
      <c r="X405" s="1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K405" s="23"/>
      <c r="AL405" s="23"/>
    </row>
    <row r="406" customFormat="false" ht="15.75" hidden="false" customHeight="false" outlineLevel="0" collapsed="false">
      <c r="B406" s="23"/>
      <c r="C406" s="23"/>
      <c r="D406" s="23"/>
      <c r="E406" s="23"/>
      <c r="F406" s="23"/>
      <c r="G406" s="23"/>
      <c r="H406" s="23"/>
      <c r="J406" s="23"/>
      <c r="K406" s="23"/>
      <c r="L406" s="99"/>
      <c r="M406" s="99"/>
      <c r="N406" s="99"/>
      <c r="O406" s="99"/>
      <c r="P406" s="99"/>
      <c r="Q406" s="99"/>
      <c r="R406" s="94"/>
      <c r="S406" s="16"/>
      <c r="T406" s="16"/>
      <c r="U406" s="16"/>
      <c r="V406" s="13"/>
      <c r="W406" s="13"/>
      <c r="X406" s="1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K406" s="23"/>
      <c r="AL406" s="23"/>
    </row>
    <row r="407" customFormat="false" ht="15.75" hidden="false" customHeight="false" outlineLevel="0" collapsed="false">
      <c r="B407" s="23"/>
      <c r="C407" s="23"/>
      <c r="D407" s="23"/>
      <c r="E407" s="23"/>
      <c r="F407" s="23"/>
      <c r="G407" s="23"/>
      <c r="H407" s="23"/>
      <c r="J407" s="23"/>
      <c r="K407" s="23"/>
      <c r="L407" s="99"/>
      <c r="M407" s="99"/>
      <c r="N407" s="99"/>
      <c r="O407" s="99"/>
      <c r="P407" s="99"/>
      <c r="Q407" s="99"/>
      <c r="R407" s="94"/>
      <c r="S407" s="16"/>
      <c r="T407" s="16"/>
      <c r="U407" s="16"/>
      <c r="V407" s="13"/>
      <c r="W407" s="13"/>
      <c r="X407" s="1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K407" s="23"/>
      <c r="AL407" s="23"/>
    </row>
    <row r="408" customFormat="false" ht="15.75" hidden="false" customHeight="false" outlineLevel="0" collapsed="false">
      <c r="B408" s="23"/>
      <c r="C408" s="23"/>
      <c r="D408" s="23"/>
      <c r="E408" s="23"/>
      <c r="F408" s="23"/>
      <c r="G408" s="23"/>
      <c r="H408" s="23"/>
      <c r="J408" s="23"/>
      <c r="K408" s="23"/>
      <c r="L408" s="99"/>
      <c r="M408" s="99"/>
      <c r="N408" s="99"/>
      <c r="O408" s="99"/>
      <c r="P408" s="99"/>
      <c r="Q408" s="99"/>
      <c r="R408" s="94"/>
      <c r="S408" s="16"/>
      <c r="T408" s="16"/>
      <c r="U408" s="16"/>
      <c r="V408" s="13"/>
      <c r="W408" s="13"/>
      <c r="X408" s="1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K408" s="23"/>
      <c r="AL408" s="23"/>
    </row>
    <row r="409" customFormat="false" ht="15.75" hidden="false" customHeight="false" outlineLevel="0" collapsed="false">
      <c r="B409" s="23"/>
      <c r="C409" s="23"/>
      <c r="D409" s="23"/>
      <c r="E409" s="23"/>
      <c r="F409" s="23"/>
      <c r="G409" s="23"/>
      <c r="H409" s="23"/>
      <c r="J409" s="23"/>
      <c r="K409" s="23"/>
      <c r="L409" s="99"/>
      <c r="M409" s="99"/>
      <c r="N409" s="99"/>
      <c r="O409" s="99"/>
      <c r="P409" s="99"/>
      <c r="Q409" s="99"/>
      <c r="R409" s="94"/>
      <c r="S409" s="16"/>
      <c r="T409" s="16"/>
      <c r="U409" s="16"/>
      <c r="V409" s="13"/>
      <c r="W409" s="13"/>
      <c r="X409" s="1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K409" s="23"/>
      <c r="AL409" s="23"/>
    </row>
    <row r="410" customFormat="false" ht="15.75" hidden="false" customHeight="false" outlineLevel="0" collapsed="false">
      <c r="B410" s="23"/>
      <c r="C410" s="23"/>
      <c r="D410" s="23"/>
      <c r="E410" s="23"/>
      <c r="F410" s="23"/>
      <c r="G410" s="23"/>
      <c r="H410" s="23"/>
      <c r="J410" s="23"/>
      <c r="K410" s="23"/>
      <c r="L410" s="99"/>
      <c r="M410" s="99"/>
      <c r="N410" s="99"/>
      <c r="O410" s="99"/>
      <c r="P410" s="99"/>
      <c r="Q410" s="99"/>
      <c r="R410" s="94"/>
      <c r="S410" s="16"/>
      <c r="T410" s="16"/>
      <c r="U410" s="16"/>
      <c r="V410" s="13"/>
      <c r="W410" s="13"/>
      <c r="X410" s="1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K410" s="23"/>
      <c r="AL410" s="23"/>
    </row>
    <row r="411" customFormat="false" ht="15.75" hidden="false" customHeight="false" outlineLevel="0" collapsed="false">
      <c r="B411" s="23"/>
      <c r="C411" s="23"/>
      <c r="D411" s="23"/>
      <c r="E411" s="23"/>
      <c r="F411" s="23"/>
      <c r="G411" s="23"/>
      <c r="H411" s="23"/>
      <c r="J411" s="23"/>
      <c r="K411" s="23"/>
      <c r="L411" s="99"/>
      <c r="M411" s="99"/>
      <c r="N411" s="99"/>
      <c r="O411" s="99"/>
      <c r="P411" s="99"/>
      <c r="Q411" s="99"/>
      <c r="R411" s="94"/>
      <c r="S411" s="16"/>
      <c r="T411" s="16"/>
      <c r="U411" s="16"/>
      <c r="V411" s="13"/>
      <c r="W411" s="13"/>
      <c r="X411" s="1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K411" s="23"/>
      <c r="AL411" s="23"/>
    </row>
    <row r="412" customFormat="false" ht="15.75" hidden="false" customHeight="false" outlineLevel="0" collapsed="false">
      <c r="B412" s="23"/>
      <c r="C412" s="23"/>
      <c r="D412" s="23"/>
      <c r="E412" s="23"/>
      <c r="F412" s="23"/>
      <c r="G412" s="23"/>
      <c r="H412" s="23"/>
      <c r="J412" s="23"/>
      <c r="K412" s="23"/>
      <c r="L412" s="99"/>
      <c r="M412" s="99"/>
      <c r="N412" s="99"/>
      <c r="O412" s="99"/>
      <c r="P412" s="99"/>
      <c r="Q412" s="99"/>
      <c r="R412" s="94"/>
      <c r="S412" s="16"/>
      <c r="T412" s="16"/>
      <c r="U412" s="16"/>
      <c r="V412" s="13"/>
      <c r="W412" s="13"/>
      <c r="X412" s="1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K412" s="23"/>
      <c r="AL412" s="23"/>
    </row>
    <row r="413" customFormat="false" ht="15.75" hidden="false" customHeight="false" outlineLevel="0" collapsed="false">
      <c r="B413" s="23"/>
      <c r="C413" s="23"/>
      <c r="D413" s="23"/>
      <c r="E413" s="23"/>
      <c r="F413" s="23"/>
      <c r="G413" s="23"/>
      <c r="H413" s="23"/>
      <c r="J413" s="23"/>
      <c r="K413" s="23"/>
      <c r="L413" s="99"/>
      <c r="M413" s="99"/>
      <c r="N413" s="99"/>
      <c r="O413" s="99"/>
      <c r="P413" s="99"/>
      <c r="Q413" s="99"/>
      <c r="R413" s="94"/>
      <c r="S413" s="16"/>
      <c r="T413" s="16"/>
      <c r="U413" s="16"/>
      <c r="V413" s="13"/>
      <c r="W413" s="13"/>
      <c r="X413" s="1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K413" s="23"/>
      <c r="AL413" s="23"/>
    </row>
    <row r="414" customFormat="false" ht="15.75" hidden="false" customHeight="false" outlineLevel="0" collapsed="false">
      <c r="B414" s="23"/>
      <c r="C414" s="23"/>
      <c r="D414" s="23"/>
      <c r="E414" s="23"/>
      <c r="F414" s="23"/>
      <c r="G414" s="23"/>
      <c r="H414" s="23"/>
      <c r="J414" s="23"/>
      <c r="K414" s="23"/>
      <c r="L414" s="99"/>
      <c r="M414" s="99"/>
      <c r="N414" s="99"/>
      <c r="O414" s="99"/>
      <c r="P414" s="99"/>
      <c r="Q414" s="99"/>
      <c r="R414" s="94"/>
      <c r="S414" s="16"/>
      <c r="T414" s="16"/>
      <c r="U414" s="16"/>
      <c r="V414" s="13"/>
      <c r="W414" s="13"/>
      <c r="X414" s="1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K414" s="23"/>
      <c r="AL414" s="23"/>
    </row>
    <row r="415" customFormat="false" ht="15.75" hidden="false" customHeight="false" outlineLevel="0" collapsed="false">
      <c r="B415" s="23"/>
      <c r="C415" s="23"/>
      <c r="D415" s="23"/>
      <c r="E415" s="23"/>
      <c r="F415" s="23"/>
      <c r="G415" s="23"/>
      <c r="H415" s="23"/>
      <c r="J415" s="23"/>
      <c r="K415" s="23"/>
      <c r="L415" s="99"/>
      <c r="M415" s="99"/>
      <c r="N415" s="99"/>
      <c r="O415" s="99"/>
      <c r="P415" s="99"/>
      <c r="Q415" s="99"/>
      <c r="R415" s="94"/>
      <c r="S415" s="16"/>
      <c r="T415" s="16"/>
      <c r="U415" s="16"/>
      <c r="V415" s="13"/>
      <c r="W415" s="13"/>
      <c r="X415" s="1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K415" s="23"/>
      <c r="AL415" s="23"/>
    </row>
    <row r="416" customFormat="false" ht="15.75" hidden="false" customHeight="false" outlineLevel="0" collapsed="false">
      <c r="B416" s="23"/>
      <c r="C416" s="23"/>
      <c r="D416" s="23"/>
      <c r="E416" s="23"/>
      <c r="F416" s="23"/>
      <c r="G416" s="23"/>
      <c r="H416" s="23"/>
      <c r="J416" s="23"/>
      <c r="K416" s="23"/>
      <c r="L416" s="99"/>
      <c r="M416" s="99"/>
      <c r="N416" s="99"/>
      <c r="O416" s="99"/>
      <c r="P416" s="99"/>
      <c r="Q416" s="99"/>
      <c r="R416" s="94"/>
      <c r="S416" s="16"/>
      <c r="T416" s="16"/>
      <c r="U416" s="16"/>
      <c r="V416" s="13"/>
      <c r="W416" s="13"/>
      <c r="X416" s="1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K416" s="23"/>
      <c r="AL416" s="23"/>
    </row>
    <row r="417" customFormat="false" ht="15.75" hidden="false" customHeight="false" outlineLevel="0" collapsed="false">
      <c r="B417" s="23"/>
      <c r="C417" s="23"/>
      <c r="D417" s="23"/>
      <c r="E417" s="23"/>
      <c r="F417" s="23"/>
      <c r="G417" s="23"/>
      <c r="H417" s="23"/>
      <c r="J417" s="23"/>
      <c r="K417" s="23"/>
      <c r="L417" s="99"/>
      <c r="M417" s="99"/>
      <c r="N417" s="99"/>
      <c r="O417" s="99"/>
      <c r="P417" s="99"/>
      <c r="Q417" s="99"/>
      <c r="R417" s="94"/>
      <c r="S417" s="16"/>
      <c r="T417" s="16"/>
      <c r="U417" s="16"/>
      <c r="V417" s="13"/>
      <c r="W417" s="13"/>
      <c r="X417" s="1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K417" s="23"/>
      <c r="AL417" s="23"/>
    </row>
    <row r="418" customFormat="false" ht="15.75" hidden="false" customHeight="false" outlineLevel="0" collapsed="false">
      <c r="B418" s="23"/>
      <c r="C418" s="23"/>
      <c r="D418" s="23"/>
      <c r="E418" s="23"/>
      <c r="F418" s="23"/>
      <c r="G418" s="23"/>
      <c r="H418" s="23"/>
      <c r="J418" s="23"/>
      <c r="K418" s="23"/>
      <c r="L418" s="99"/>
      <c r="M418" s="99"/>
      <c r="N418" s="99"/>
      <c r="O418" s="99"/>
      <c r="P418" s="99"/>
      <c r="Q418" s="99"/>
      <c r="R418" s="94"/>
      <c r="S418" s="16"/>
      <c r="T418" s="16"/>
      <c r="U418" s="16"/>
      <c r="V418" s="13"/>
      <c r="W418" s="13"/>
      <c r="X418" s="1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K418" s="23"/>
      <c r="AL418" s="23"/>
    </row>
    <row r="419" customFormat="false" ht="15.75" hidden="false" customHeight="false" outlineLevel="0" collapsed="false">
      <c r="B419" s="23"/>
      <c r="C419" s="23"/>
      <c r="D419" s="23"/>
      <c r="E419" s="23"/>
      <c r="F419" s="23"/>
      <c r="G419" s="23"/>
      <c r="H419" s="23"/>
      <c r="J419" s="23"/>
      <c r="K419" s="23"/>
      <c r="L419" s="99"/>
      <c r="M419" s="99"/>
      <c r="N419" s="99"/>
      <c r="O419" s="99"/>
      <c r="P419" s="99"/>
      <c r="Q419" s="99"/>
      <c r="R419" s="94"/>
      <c r="S419" s="16"/>
      <c r="T419" s="16"/>
      <c r="U419" s="16"/>
      <c r="V419" s="13"/>
      <c r="W419" s="13"/>
      <c r="X419" s="1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K419" s="23"/>
      <c r="AL419" s="23"/>
    </row>
    <row r="420" customFormat="false" ht="15.75" hidden="false" customHeight="false" outlineLevel="0" collapsed="false">
      <c r="B420" s="23"/>
      <c r="C420" s="23"/>
      <c r="D420" s="23"/>
      <c r="E420" s="23"/>
      <c r="F420" s="23"/>
      <c r="G420" s="23"/>
      <c r="H420" s="23"/>
      <c r="J420" s="23"/>
      <c r="K420" s="23"/>
      <c r="L420" s="99"/>
      <c r="M420" s="99"/>
      <c r="N420" s="99"/>
      <c r="O420" s="99"/>
      <c r="P420" s="99"/>
      <c r="Q420" s="99"/>
      <c r="R420" s="94"/>
      <c r="S420" s="16"/>
      <c r="T420" s="16"/>
      <c r="U420" s="16"/>
      <c r="V420" s="13"/>
      <c r="W420" s="13"/>
      <c r="X420" s="1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K420" s="23"/>
      <c r="AL420" s="23"/>
    </row>
    <row r="421" customFormat="false" ht="15.75" hidden="false" customHeight="false" outlineLevel="0" collapsed="false">
      <c r="B421" s="23"/>
      <c r="C421" s="23"/>
      <c r="D421" s="23"/>
      <c r="E421" s="23"/>
      <c r="F421" s="23"/>
      <c r="G421" s="23"/>
      <c r="H421" s="23"/>
      <c r="J421" s="23"/>
      <c r="K421" s="23"/>
      <c r="L421" s="99"/>
      <c r="M421" s="99"/>
      <c r="N421" s="99"/>
      <c r="O421" s="99"/>
      <c r="P421" s="99"/>
      <c r="Q421" s="99"/>
      <c r="R421" s="94"/>
      <c r="S421" s="16"/>
      <c r="T421" s="16"/>
      <c r="U421" s="16"/>
      <c r="V421" s="13"/>
      <c r="W421" s="13"/>
      <c r="X421" s="1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K421" s="23"/>
      <c r="AL421" s="23"/>
    </row>
    <row r="422" customFormat="false" ht="15.75" hidden="false" customHeight="false" outlineLevel="0" collapsed="false">
      <c r="B422" s="23"/>
      <c r="C422" s="23"/>
      <c r="D422" s="23"/>
      <c r="E422" s="23"/>
      <c r="F422" s="23"/>
      <c r="G422" s="23"/>
      <c r="H422" s="23"/>
      <c r="J422" s="23"/>
      <c r="K422" s="23"/>
      <c r="L422" s="99"/>
      <c r="M422" s="99"/>
      <c r="N422" s="99"/>
      <c r="O422" s="99"/>
      <c r="P422" s="99"/>
      <c r="Q422" s="99"/>
      <c r="R422" s="94"/>
      <c r="S422" s="16"/>
      <c r="T422" s="16"/>
      <c r="U422" s="16"/>
      <c r="V422" s="13"/>
      <c r="W422" s="13"/>
      <c r="X422" s="1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K422" s="23"/>
      <c r="AL422" s="23"/>
    </row>
    <row r="423" customFormat="false" ht="15.75" hidden="false" customHeight="false" outlineLevel="0" collapsed="false">
      <c r="B423" s="23"/>
      <c r="C423" s="23"/>
      <c r="D423" s="23"/>
      <c r="E423" s="23"/>
      <c r="F423" s="23"/>
      <c r="G423" s="23"/>
      <c r="H423" s="23"/>
      <c r="J423" s="23"/>
      <c r="K423" s="23"/>
      <c r="L423" s="99"/>
      <c r="M423" s="99"/>
      <c r="N423" s="99"/>
      <c r="O423" s="99"/>
      <c r="P423" s="99"/>
      <c r="Q423" s="99"/>
      <c r="R423" s="94"/>
      <c r="S423" s="16"/>
      <c r="T423" s="16"/>
      <c r="U423" s="16"/>
      <c r="V423" s="13"/>
      <c r="W423" s="13"/>
      <c r="X423" s="1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K423" s="23"/>
      <c r="AL423" s="23"/>
    </row>
    <row r="424" customFormat="false" ht="15.75" hidden="false" customHeight="false" outlineLevel="0" collapsed="false">
      <c r="B424" s="23"/>
      <c r="C424" s="23"/>
      <c r="D424" s="23"/>
      <c r="E424" s="23"/>
      <c r="F424" s="23"/>
      <c r="G424" s="23"/>
      <c r="H424" s="23"/>
      <c r="J424" s="23"/>
      <c r="K424" s="23"/>
      <c r="L424" s="99"/>
      <c r="M424" s="99"/>
      <c r="N424" s="99"/>
      <c r="O424" s="99"/>
      <c r="P424" s="99"/>
      <c r="Q424" s="99"/>
      <c r="R424" s="94"/>
      <c r="S424" s="16"/>
      <c r="T424" s="16"/>
      <c r="U424" s="16"/>
      <c r="V424" s="13"/>
      <c r="W424" s="13"/>
      <c r="X424" s="1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</row>
    <row r="425" customFormat="false" ht="15.75" hidden="false" customHeight="false" outlineLevel="0" collapsed="false">
      <c r="B425" s="23"/>
      <c r="C425" s="23"/>
      <c r="D425" s="23"/>
      <c r="E425" s="23"/>
      <c r="F425" s="23"/>
      <c r="G425" s="23"/>
      <c r="H425" s="23"/>
      <c r="J425" s="23"/>
      <c r="K425" s="23"/>
      <c r="L425" s="99"/>
      <c r="M425" s="99"/>
      <c r="N425" s="99"/>
      <c r="O425" s="99"/>
      <c r="P425" s="99"/>
      <c r="Q425" s="99"/>
      <c r="R425" s="94"/>
      <c r="S425" s="16"/>
      <c r="T425" s="16"/>
      <c r="U425" s="16"/>
      <c r="V425" s="13"/>
      <c r="W425" s="13"/>
      <c r="X425" s="1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</row>
    <row r="426" customFormat="false" ht="15.75" hidden="false" customHeight="false" outlineLevel="0" collapsed="false">
      <c r="B426" s="23"/>
      <c r="C426" s="23"/>
      <c r="D426" s="23"/>
      <c r="E426" s="23"/>
      <c r="F426" s="23"/>
      <c r="G426" s="23"/>
      <c r="H426" s="23"/>
      <c r="J426" s="23"/>
      <c r="K426" s="23"/>
      <c r="L426" s="99"/>
      <c r="M426" s="99"/>
      <c r="N426" s="99"/>
      <c r="O426" s="99"/>
      <c r="P426" s="99"/>
      <c r="Q426" s="99"/>
      <c r="R426" s="94"/>
      <c r="S426" s="16"/>
      <c r="T426" s="16"/>
      <c r="U426" s="16"/>
      <c r="V426" s="13"/>
      <c r="W426" s="13"/>
      <c r="X426" s="1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</row>
    <row r="427" customFormat="false" ht="15.75" hidden="false" customHeight="false" outlineLevel="0" collapsed="false">
      <c r="B427" s="23"/>
      <c r="C427" s="23"/>
      <c r="D427" s="23"/>
      <c r="E427" s="23"/>
      <c r="F427" s="23"/>
      <c r="G427" s="23"/>
      <c r="H427" s="23"/>
      <c r="J427" s="23"/>
      <c r="K427" s="23"/>
      <c r="L427" s="99"/>
      <c r="M427" s="99"/>
      <c r="N427" s="99"/>
      <c r="O427" s="99"/>
      <c r="P427" s="99"/>
      <c r="Q427" s="99"/>
      <c r="R427" s="94"/>
      <c r="S427" s="16"/>
      <c r="T427" s="16"/>
      <c r="U427" s="16"/>
      <c r="V427" s="13"/>
      <c r="W427" s="13"/>
      <c r="X427" s="1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</row>
    <row r="428" customFormat="false" ht="15.75" hidden="false" customHeight="false" outlineLevel="0" collapsed="false">
      <c r="B428" s="23"/>
      <c r="C428" s="23"/>
      <c r="D428" s="23"/>
      <c r="E428" s="23"/>
      <c r="F428" s="23"/>
      <c r="G428" s="23"/>
      <c r="H428" s="23"/>
      <c r="J428" s="23"/>
      <c r="K428" s="23"/>
      <c r="L428" s="99"/>
      <c r="M428" s="99"/>
      <c r="N428" s="99"/>
      <c r="O428" s="99"/>
      <c r="P428" s="99"/>
      <c r="Q428" s="99"/>
      <c r="R428" s="94"/>
      <c r="S428" s="16"/>
      <c r="T428" s="16"/>
      <c r="U428" s="16"/>
      <c r="V428" s="13"/>
      <c r="W428" s="13"/>
      <c r="X428" s="1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</row>
    <row r="429" customFormat="false" ht="15.75" hidden="false" customHeight="false" outlineLevel="0" collapsed="false">
      <c r="B429" s="23"/>
      <c r="C429" s="23"/>
      <c r="D429" s="23"/>
      <c r="E429" s="23"/>
      <c r="F429" s="23"/>
      <c r="G429" s="23"/>
      <c r="H429" s="23"/>
      <c r="J429" s="23"/>
      <c r="K429" s="23"/>
      <c r="L429" s="99"/>
      <c r="M429" s="99"/>
      <c r="N429" s="99"/>
      <c r="O429" s="99"/>
      <c r="P429" s="99"/>
      <c r="Q429" s="99"/>
      <c r="R429" s="94"/>
      <c r="S429" s="16"/>
      <c r="T429" s="16"/>
      <c r="U429" s="16"/>
      <c r="V429" s="13"/>
      <c r="W429" s="13"/>
      <c r="X429" s="1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</row>
    <row r="430" customFormat="false" ht="15.75" hidden="false" customHeight="false" outlineLevel="0" collapsed="false">
      <c r="B430" s="23"/>
      <c r="C430" s="23"/>
      <c r="D430" s="23"/>
      <c r="E430" s="23"/>
      <c r="F430" s="23"/>
      <c r="G430" s="23"/>
      <c r="H430" s="23"/>
      <c r="J430" s="23"/>
      <c r="K430" s="23"/>
      <c r="L430" s="99"/>
      <c r="M430" s="99"/>
      <c r="N430" s="99"/>
      <c r="O430" s="99"/>
      <c r="P430" s="99"/>
      <c r="Q430" s="99"/>
      <c r="R430" s="94"/>
      <c r="S430" s="16"/>
      <c r="T430" s="16"/>
      <c r="U430" s="16"/>
      <c r="V430" s="13"/>
      <c r="W430" s="13"/>
      <c r="X430" s="1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</row>
    <row r="431" customFormat="false" ht="15.75" hidden="false" customHeight="false" outlineLevel="0" collapsed="false">
      <c r="B431" s="23"/>
      <c r="C431" s="23"/>
      <c r="D431" s="23"/>
      <c r="E431" s="23"/>
      <c r="F431" s="23"/>
      <c r="G431" s="23"/>
      <c r="H431" s="23"/>
      <c r="J431" s="23"/>
      <c r="K431" s="23"/>
      <c r="L431" s="99"/>
      <c r="M431" s="99"/>
      <c r="N431" s="99"/>
      <c r="O431" s="99"/>
      <c r="P431" s="99"/>
      <c r="Q431" s="99"/>
      <c r="R431" s="94"/>
      <c r="S431" s="16"/>
      <c r="T431" s="16"/>
      <c r="U431" s="16"/>
      <c r="V431" s="13"/>
      <c r="W431" s="13"/>
      <c r="X431" s="1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</row>
    <row r="432" customFormat="false" ht="15.75" hidden="false" customHeight="false" outlineLevel="0" collapsed="false">
      <c r="B432" s="23"/>
      <c r="C432" s="23"/>
      <c r="D432" s="23"/>
      <c r="E432" s="23"/>
      <c r="F432" s="23"/>
      <c r="G432" s="23"/>
      <c r="H432" s="23"/>
      <c r="J432" s="23"/>
      <c r="K432" s="23"/>
      <c r="L432" s="99"/>
      <c r="M432" s="99"/>
      <c r="N432" s="99"/>
      <c r="O432" s="99"/>
      <c r="P432" s="99"/>
      <c r="Q432" s="99"/>
      <c r="R432" s="94"/>
      <c r="S432" s="16"/>
      <c r="T432" s="16"/>
      <c r="U432" s="16"/>
      <c r="V432" s="13"/>
      <c r="W432" s="13"/>
      <c r="X432" s="1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</row>
    <row r="433" customFormat="false" ht="15.75" hidden="false" customHeight="false" outlineLevel="0" collapsed="false">
      <c r="B433" s="23"/>
      <c r="C433" s="23"/>
      <c r="D433" s="23"/>
      <c r="E433" s="23"/>
      <c r="F433" s="23"/>
      <c r="G433" s="23"/>
      <c r="H433" s="23"/>
      <c r="J433" s="23"/>
      <c r="K433" s="23"/>
      <c r="L433" s="99"/>
      <c r="M433" s="99"/>
      <c r="N433" s="99"/>
      <c r="O433" s="99"/>
      <c r="P433" s="99"/>
      <c r="Q433" s="99"/>
      <c r="R433" s="94"/>
      <c r="S433" s="16"/>
      <c r="T433" s="16"/>
      <c r="U433" s="16"/>
      <c r="V433" s="13"/>
      <c r="W433" s="13"/>
      <c r="X433" s="1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</row>
    <row r="434" customFormat="false" ht="15.75" hidden="false" customHeight="false" outlineLevel="0" collapsed="false">
      <c r="B434" s="23"/>
      <c r="C434" s="23"/>
      <c r="D434" s="23"/>
      <c r="E434" s="23"/>
      <c r="F434" s="23"/>
      <c r="G434" s="23"/>
      <c r="H434" s="23"/>
      <c r="J434" s="23"/>
      <c r="K434" s="23"/>
      <c r="L434" s="99"/>
      <c r="M434" s="99"/>
      <c r="N434" s="99"/>
      <c r="O434" s="99"/>
      <c r="P434" s="99"/>
      <c r="Q434" s="99"/>
      <c r="R434" s="94"/>
      <c r="S434" s="16"/>
      <c r="T434" s="16"/>
      <c r="U434" s="16"/>
      <c r="V434" s="13"/>
      <c r="W434" s="13"/>
      <c r="X434" s="1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</row>
    <row r="435" customFormat="false" ht="15.75" hidden="false" customHeight="false" outlineLevel="0" collapsed="false">
      <c r="B435" s="23"/>
      <c r="C435" s="23"/>
      <c r="D435" s="23"/>
      <c r="E435" s="23"/>
      <c r="F435" s="23"/>
      <c r="G435" s="23"/>
      <c r="H435" s="23"/>
      <c r="J435" s="23"/>
      <c r="K435" s="23"/>
      <c r="L435" s="99"/>
      <c r="M435" s="99"/>
      <c r="N435" s="99"/>
      <c r="O435" s="99"/>
      <c r="P435" s="99"/>
      <c r="Q435" s="99"/>
      <c r="R435" s="94"/>
      <c r="S435" s="16"/>
      <c r="T435" s="16"/>
      <c r="U435" s="16"/>
      <c r="V435" s="13"/>
      <c r="W435" s="13"/>
      <c r="X435" s="1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</row>
    <row r="436" customFormat="false" ht="15.75" hidden="false" customHeight="false" outlineLevel="0" collapsed="false">
      <c r="B436" s="23"/>
      <c r="C436" s="23"/>
      <c r="D436" s="23"/>
      <c r="E436" s="23"/>
      <c r="F436" s="23"/>
      <c r="G436" s="23"/>
      <c r="H436" s="23"/>
      <c r="J436" s="23"/>
      <c r="K436" s="23"/>
      <c r="L436" s="99"/>
      <c r="M436" s="99"/>
      <c r="N436" s="99"/>
      <c r="O436" s="99"/>
      <c r="P436" s="99"/>
      <c r="Q436" s="99"/>
      <c r="R436" s="94"/>
      <c r="S436" s="16"/>
      <c r="T436" s="16"/>
      <c r="U436" s="16"/>
      <c r="V436" s="13"/>
      <c r="W436" s="13"/>
      <c r="X436" s="1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</row>
    <row r="437" customFormat="false" ht="15.75" hidden="false" customHeight="false" outlineLevel="0" collapsed="false">
      <c r="B437" s="23"/>
      <c r="C437" s="23"/>
      <c r="D437" s="23"/>
      <c r="E437" s="23"/>
      <c r="F437" s="23"/>
      <c r="G437" s="23"/>
      <c r="H437" s="23"/>
      <c r="J437" s="23"/>
      <c r="K437" s="23"/>
      <c r="L437" s="99"/>
      <c r="M437" s="99"/>
      <c r="N437" s="99"/>
      <c r="O437" s="99"/>
      <c r="P437" s="99"/>
      <c r="Q437" s="99"/>
      <c r="R437" s="94"/>
      <c r="S437" s="16"/>
      <c r="T437" s="16"/>
      <c r="U437" s="16"/>
      <c r="V437" s="13"/>
      <c r="W437" s="13"/>
      <c r="X437" s="1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</row>
    <row r="438" customFormat="false" ht="15.75" hidden="false" customHeight="false" outlineLevel="0" collapsed="false">
      <c r="B438" s="23"/>
      <c r="C438" s="23"/>
      <c r="D438" s="23"/>
      <c r="E438" s="23"/>
      <c r="F438" s="23"/>
      <c r="G438" s="23"/>
      <c r="H438" s="23"/>
      <c r="J438" s="23"/>
      <c r="K438" s="23"/>
      <c r="L438" s="99"/>
      <c r="M438" s="99"/>
      <c r="N438" s="99"/>
      <c r="O438" s="99"/>
      <c r="P438" s="99"/>
      <c r="Q438" s="99"/>
      <c r="R438" s="94"/>
      <c r="S438" s="16"/>
      <c r="T438" s="16"/>
      <c r="U438" s="16"/>
      <c r="V438" s="13"/>
      <c r="W438" s="13"/>
      <c r="X438" s="1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</row>
    <row r="439" customFormat="false" ht="15.75" hidden="false" customHeight="false" outlineLevel="0" collapsed="false">
      <c r="B439" s="23"/>
      <c r="C439" s="23"/>
      <c r="D439" s="23"/>
      <c r="E439" s="23"/>
      <c r="F439" s="23"/>
      <c r="G439" s="23"/>
      <c r="H439" s="23"/>
      <c r="J439" s="23"/>
      <c r="K439" s="23"/>
      <c r="L439" s="99"/>
      <c r="M439" s="99"/>
      <c r="N439" s="99"/>
      <c r="O439" s="99"/>
      <c r="P439" s="99"/>
      <c r="Q439" s="99"/>
      <c r="R439" s="94"/>
      <c r="S439" s="16"/>
      <c r="T439" s="16"/>
      <c r="U439" s="16"/>
      <c r="V439" s="13"/>
      <c r="W439" s="13"/>
      <c r="X439" s="1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</row>
    <row r="440" customFormat="false" ht="15.75" hidden="false" customHeight="false" outlineLevel="0" collapsed="false">
      <c r="B440" s="23"/>
      <c r="C440" s="23"/>
      <c r="D440" s="23"/>
      <c r="E440" s="23"/>
      <c r="F440" s="23"/>
      <c r="G440" s="23"/>
      <c r="H440" s="23"/>
      <c r="J440" s="23"/>
      <c r="K440" s="23"/>
      <c r="L440" s="99"/>
      <c r="M440" s="99"/>
      <c r="N440" s="99"/>
      <c r="O440" s="99"/>
      <c r="P440" s="99"/>
      <c r="Q440" s="99"/>
      <c r="R440" s="94"/>
      <c r="S440" s="16"/>
      <c r="T440" s="16"/>
      <c r="U440" s="16"/>
      <c r="V440" s="13"/>
      <c r="W440" s="13"/>
      <c r="X440" s="1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</row>
    <row r="441" customFormat="false" ht="15.75" hidden="false" customHeight="false" outlineLevel="0" collapsed="false">
      <c r="B441" s="23"/>
      <c r="C441" s="23"/>
      <c r="D441" s="23"/>
      <c r="E441" s="23"/>
      <c r="F441" s="23"/>
      <c r="G441" s="23"/>
      <c r="H441" s="23"/>
      <c r="J441" s="23"/>
      <c r="K441" s="23"/>
      <c r="L441" s="99"/>
      <c r="M441" s="99"/>
      <c r="N441" s="99"/>
      <c r="O441" s="99"/>
      <c r="P441" s="99"/>
      <c r="Q441" s="99"/>
      <c r="R441" s="94"/>
      <c r="S441" s="16"/>
      <c r="T441" s="16"/>
      <c r="U441" s="16"/>
      <c r="V441" s="13"/>
      <c r="W441" s="13"/>
      <c r="X441" s="1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</row>
    <row r="442" customFormat="false" ht="15.75" hidden="false" customHeight="false" outlineLevel="0" collapsed="false">
      <c r="B442" s="23"/>
      <c r="C442" s="23"/>
      <c r="D442" s="23"/>
      <c r="E442" s="23"/>
      <c r="F442" s="23"/>
      <c r="G442" s="23"/>
      <c r="H442" s="23"/>
      <c r="J442" s="23"/>
      <c r="K442" s="23"/>
      <c r="L442" s="99"/>
      <c r="M442" s="99"/>
      <c r="N442" s="99"/>
      <c r="O442" s="99"/>
      <c r="P442" s="99"/>
      <c r="Q442" s="99"/>
      <c r="R442" s="94"/>
      <c r="S442" s="16"/>
      <c r="T442" s="16"/>
      <c r="U442" s="16"/>
      <c r="V442" s="13"/>
      <c r="W442" s="13"/>
      <c r="X442" s="1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</row>
    <row r="443" customFormat="false" ht="15.75" hidden="false" customHeight="false" outlineLevel="0" collapsed="false">
      <c r="B443" s="23"/>
      <c r="C443" s="23"/>
      <c r="D443" s="23"/>
      <c r="E443" s="23"/>
      <c r="F443" s="23"/>
      <c r="G443" s="23"/>
      <c r="H443" s="23"/>
      <c r="J443" s="23"/>
      <c r="K443" s="23"/>
      <c r="L443" s="99"/>
      <c r="M443" s="99"/>
      <c r="N443" s="99"/>
      <c r="O443" s="99"/>
      <c r="P443" s="99"/>
      <c r="Q443" s="99"/>
      <c r="R443" s="94"/>
      <c r="S443" s="16"/>
      <c r="T443" s="16"/>
      <c r="U443" s="16"/>
      <c r="V443" s="13"/>
      <c r="W443" s="13"/>
      <c r="X443" s="1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</row>
    <row r="444" customFormat="false" ht="15.75" hidden="false" customHeight="false" outlineLevel="0" collapsed="false">
      <c r="B444" s="23"/>
      <c r="C444" s="23"/>
      <c r="D444" s="23"/>
      <c r="E444" s="23"/>
      <c r="F444" s="23"/>
      <c r="G444" s="23"/>
      <c r="H444" s="23"/>
      <c r="J444" s="23"/>
      <c r="K444" s="23"/>
      <c r="L444" s="99"/>
      <c r="M444" s="99"/>
      <c r="N444" s="99"/>
      <c r="O444" s="99"/>
      <c r="P444" s="99"/>
      <c r="Q444" s="99"/>
      <c r="R444" s="94"/>
      <c r="S444" s="16"/>
      <c r="T444" s="16"/>
      <c r="U444" s="16"/>
      <c r="V444" s="13"/>
      <c r="W444" s="13"/>
      <c r="X444" s="1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</row>
    <row r="445" customFormat="false" ht="15.75" hidden="false" customHeight="false" outlineLevel="0" collapsed="false">
      <c r="B445" s="23"/>
      <c r="C445" s="23"/>
      <c r="D445" s="23"/>
      <c r="E445" s="23"/>
      <c r="F445" s="23"/>
      <c r="G445" s="23"/>
      <c r="H445" s="23"/>
      <c r="J445" s="23"/>
      <c r="K445" s="23"/>
      <c r="L445" s="99"/>
      <c r="M445" s="99"/>
      <c r="N445" s="99"/>
      <c r="O445" s="99"/>
      <c r="P445" s="99"/>
      <c r="Q445" s="99"/>
      <c r="R445" s="94"/>
      <c r="S445" s="16"/>
      <c r="T445" s="16"/>
      <c r="U445" s="16"/>
      <c r="V445" s="13"/>
      <c r="W445" s="13"/>
      <c r="X445" s="1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</row>
    <row r="446" customFormat="false" ht="15.75" hidden="false" customHeight="false" outlineLevel="0" collapsed="false">
      <c r="B446" s="23"/>
      <c r="C446" s="23"/>
      <c r="D446" s="23"/>
      <c r="E446" s="23"/>
      <c r="F446" s="23"/>
      <c r="G446" s="23"/>
      <c r="H446" s="23"/>
      <c r="J446" s="23"/>
      <c r="K446" s="23"/>
      <c r="L446" s="99"/>
      <c r="M446" s="99"/>
      <c r="N446" s="99"/>
      <c r="O446" s="99"/>
      <c r="P446" s="99"/>
      <c r="Q446" s="99"/>
      <c r="R446" s="94"/>
      <c r="S446" s="16"/>
      <c r="T446" s="16"/>
      <c r="U446" s="16"/>
      <c r="V446" s="13"/>
      <c r="W446" s="13"/>
      <c r="X446" s="1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</row>
    <row r="447" customFormat="false" ht="15.75" hidden="false" customHeight="false" outlineLevel="0" collapsed="false">
      <c r="B447" s="23"/>
      <c r="C447" s="23"/>
      <c r="D447" s="23"/>
      <c r="E447" s="23"/>
      <c r="F447" s="23"/>
      <c r="G447" s="23"/>
      <c r="H447" s="23"/>
      <c r="J447" s="23"/>
      <c r="K447" s="23"/>
      <c r="L447" s="99"/>
      <c r="M447" s="99"/>
      <c r="N447" s="99"/>
      <c r="O447" s="99"/>
      <c r="P447" s="99"/>
      <c r="Q447" s="99"/>
      <c r="R447" s="94"/>
      <c r="S447" s="16"/>
      <c r="T447" s="16"/>
      <c r="U447" s="16"/>
      <c r="V447" s="13"/>
      <c r="W447" s="13"/>
      <c r="X447" s="1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</row>
    <row r="448" customFormat="false" ht="15.75" hidden="false" customHeight="false" outlineLevel="0" collapsed="false">
      <c r="B448" s="23"/>
      <c r="C448" s="23"/>
      <c r="D448" s="23"/>
      <c r="E448" s="23"/>
      <c r="F448" s="23"/>
      <c r="G448" s="23"/>
      <c r="H448" s="23"/>
      <c r="J448" s="23"/>
      <c r="K448" s="23"/>
      <c r="L448" s="99"/>
      <c r="M448" s="99"/>
      <c r="N448" s="99"/>
      <c r="O448" s="99"/>
      <c r="P448" s="99"/>
      <c r="Q448" s="99"/>
      <c r="R448" s="94"/>
      <c r="S448" s="16"/>
      <c r="T448" s="16"/>
      <c r="U448" s="16"/>
      <c r="V448" s="13"/>
      <c r="W448" s="13"/>
      <c r="X448" s="1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</row>
    <row r="449" customFormat="false" ht="15.75" hidden="false" customHeight="false" outlineLevel="0" collapsed="false">
      <c r="B449" s="23"/>
      <c r="C449" s="23"/>
      <c r="D449" s="23"/>
      <c r="E449" s="23"/>
      <c r="F449" s="23"/>
      <c r="G449" s="23"/>
      <c r="H449" s="23"/>
      <c r="J449" s="23"/>
      <c r="K449" s="23"/>
      <c r="L449" s="99"/>
      <c r="M449" s="99"/>
      <c r="N449" s="99"/>
      <c r="O449" s="99"/>
      <c r="P449" s="99"/>
      <c r="Q449" s="99"/>
      <c r="R449" s="94"/>
      <c r="S449" s="16"/>
      <c r="T449" s="16"/>
      <c r="U449" s="16"/>
      <c r="V449" s="13"/>
      <c r="W449" s="13"/>
      <c r="X449" s="1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</row>
    <row r="450" customFormat="false" ht="15.75" hidden="false" customHeight="false" outlineLevel="0" collapsed="false">
      <c r="B450" s="23"/>
      <c r="C450" s="23"/>
      <c r="D450" s="23"/>
      <c r="E450" s="23"/>
      <c r="F450" s="23"/>
      <c r="G450" s="23"/>
      <c r="H450" s="23"/>
      <c r="J450" s="23"/>
      <c r="K450" s="23"/>
      <c r="L450" s="99"/>
      <c r="M450" s="99"/>
      <c r="N450" s="99"/>
      <c r="O450" s="99"/>
      <c r="P450" s="99"/>
      <c r="Q450" s="99"/>
      <c r="R450" s="94"/>
      <c r="S450" s="16"/>
      <c r="T450" s="16"/>
      <c r="U450" s="16"/>
      <c r="V450" s="13"/>
      <c r="W450" s="13"/>
      <c r="X450" s="1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</row>
    <row r="451" customFormat="false" ht="15.75" hidden="false" customHeight="false" outlineLevel="0" collapsed="false">
      <c r="B451" s="23"/>
      <c r="C451" s="23"/>
      <c r="D451" s="23"/>
      <c r="E451" s="23"/>
      <c r="F451" s="23"/>
      <c r="G451" s="23"/>
      <c r="H451" s="23"/>
      <c r="J451" s="23"/>
      <c r="K451" s="23"/>
      <c r="L451" s="99"/>
      <c r="M451" s="99"/>
      <c r="N451" s="99"/>
      <c r="O451" s="99"/>
      <c r="P451" s="99"/>
      <c r="Q451" s="99"/>
      <c r="R451" s="94"/>
      <c r="S451" s="16"/>
      <c r="T451" s="16"/>
      <c r="U451" s="16"/>
      <c r="V451" s="13"/>
      <c r="W451" s="13"/>
      <c r="X451" s="1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</row>
    <row r="452" customFormat="false" ht="15.75" hidden="false" customHeight="false" outlineLevel="0" collapsed="false">
      <c r="B452" s="23"/>
      <c r="C452" s="23"/>
      <c r="D452" s="23"/>
      <c r="E452" s="23"/>
      <c r="F452" s="23"/>
      <c r="G452" s="23"/>
      <c r="H452" s="23"/>
      <c r="J452" s="23"/>
      <c r="K452" s="23"/>
      <c r="L452" s="99"/>
      <c r="M452" s="99"/>
      <c r="N452" s="99"/>
      <c r="O452" s="99"/>
      <c r="P452" s="99"/>
      <c r="Q452" s="99"/>
      <c r="R452" s="94"/>
      <c r="S452" s="16"/>
      <c r="T452" s="16"/>
      <c r="U452" s="16"/>
      <c r="V452" s="13"/>
      <c r="W452" s="13"/>
      <c r="X452" s="1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</row>
    <row r="453" customFormat="false" ht="15.75" hidden="false" customHeight="false" outlineLevel="0" collapsed="false">
      <c r="B453" s="23"/>
      <c r="C453" s="23"/>
      <c r="D453" s="23"/>
      <c r="E453" s="23"/>
      <c r="F453" s="23"/>
      <c r="G453" s="23"/>
      <c r="H453" s="23"/>
      <c r="J453" s="23"/>
      <c r="K453" s="23"/>
      <c r="L453" s="99"/>
      <c r="M453" s="99"/>
      <c r="N453" s="99"/>
      <c r="O453" s="99"/>
      <c r="P453" s="99"/>
      <c r="Q453" s="99"/>
      <c r="R453" s="94"/>
      <c r="S453" s="16"/>
      <c r="T453" s="16"/>
      <c r="U453" s="16"/>
      <c r="V453" s="13"/>
      <c r="W453" s="13"/>
      <c r="X453" s="1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</row>
    <row r="454" customFormat="false" ht="15.75" hidden="false" customHeight="false" outlineLevel="0" collapsed="false">
      <c r="B454" s="23"/>
      <c r="C454" s="23"/>
      <c r="D454" s="23"/>
      <c r="E454" s="23"/>
      <c r="F454" s="23"/>
      <c r="G454" s="23"/>
      <c r="H454" s="23"/>
      <c r="J454" s="23"/>
      <c r="K454" s="23"/>
      <c r="L454" s="99"/>
      <c r="M454" s="99"/>
      <c r="N454" s="99"/>
      <c r="O454" s="99"/>
      <c r="P454" s="99"/>
      <c r="Q454" s="99"/>
      <c r="R454" s="94"/>
      <c r="S454" s="16"/>
      <c r="T454" s="16"/>
      <c r="U454" s="16"/>
      <c r="V454" s="13"/>
      <c r="W454" s="13"/>
      <c r="X454" s="1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</row>
    <row r="455" customFormat="false" ht="15.75" hidden="false" customHeight="false" outlineLevel="0" collapsed="false">
      <c r="B455" s="23"/>
      <c r="C455" s="23"/>
      <c r="D455" s="23"/>
      <c r="E455" s="23"/>
      <c r="F455" s="23"/>
      <c r="G455" s="23"/>
      <c r="H455" s="23"/>
      <c r="J455" s="23"/>
      <c r="K455" s="23"/>
      <c r="L455" s="99"/>
      <c r="M455" s="99"/>
      <c r="N455" s="99"/>
      <c r="O455" s="99"/>
      <c r="P455" s="99"/>
      <c r="Q455" s="99"/>
      <c r="R455" s="94"/>
      <c r="S455" s="16"/>
      <c r="T455" s="16"/>
      <c r="U455" s="16"/>
      <c r="V455" s="13"/>
      <c r="W455" s="13"/>
      <c r="X455" s="1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</row>
    <row r="456" customFormat="false" ht="15.75" hidden="false" customHeight="false" outlineLevel="0" collapsed="false">
      <c r="B456" s="23"/>
      <c r="C456" s="23"/>
      <c r="D456" s="23"/>
      <c r="E456" s="23"/>
      <c r="F456" s="23"/>
      <c r="G456" s="23"/>
      <c r="H456" s="23"/>
      <c r="J456" s="23"/>
      <c r="K456" s="23"/>
      <c r="L456" s="99"/>
      <c r="M456" s="99"/>
      <c r="N456" s="99"/>
      <c r="O456" s="99"/>
      <c r="P456" s="99"/>
      <c r="Q456" s="99"/>
      <c r="R456" s="94"/>
      <c r="S456" s="16"/>
      <c r="T456" s="16"/>
      <c r="U456" s="16"/>
      <c r="V456" s="13"/>
      <c r="W456" s="13"/>
      <c r="X456" s="1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</row>
    <row r="457" customFormat="false" ht="15.75" hidden="false" customHeight="false" outlineLevel="0" collapsed="false">
      <c r="B457" s="23"/>
      <c r="C457" s="23"/>
      <c r="D457" s="23"/>
      <c r="E457" s="23"/>
      <c r="F457" s="23"/>
      <c r="G457" s="23"/>
      <c r="H457" s="23"/>
      <c r="J457" s="23"/>
      <c r="K457" s="23"/>
      <c r="L457" s="99"/>
      <c r="M457" s="99"/>
      <c r="N457" s="99"/>
      <c r="O457" s="99"/>
      <c r="P457" s="99"/>
      <c r="Q457" s="99"/>
      <c r="R457" s="94"/>
      <c r="S457" s="16"/>
      <c r="T457" s="16"/>
      <c r="U457" s="16"/>
      <c r="V457" s="13"/>
      <c r="W457" s="13"/>
      <c r="X457" s="1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</row>
    <row r="458" customFormat="false" ht="15.75" hidden="false" customHeight="false" outlineLevel="0" collapsed="false">
      <c r="B458" s="23"/>
      <c r="C458" s="23"/>
      <c r="D458" s="23"/>
      <c r="E458" s="23"/>
      <c r="F458" s="23"/>
      <c r="G458" s="23"/>
      <c r="H458" s="23"/>
      <c r="J458" s="23"/>
      <c r="K458" s="23"/>
      <c r="L458" s="99"/>
      <c r="M458" s="99"/>
      <c r="N458" s="99"/>
      <c r="O458" s="99"/>
      <c r="P458" s="99"/>
      <c r="Q458" s="99"/>
      <c r="R458" s="94"/>
      <c r="S458" s="16"/>
      <c r="T458" s="16"/>
      <c r="U458" s="16"/>
      <c r="V458" s="13"/>
      <c r="W458" s="13"/>
      <c r="X458" s="1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</row>
    <row r="459" customFormat="false" ht="15.75" hidden="false" customHeight="false" outlineLevel="0" collapsed="false">
      <c r="B459" s="23"/>
      <c r="C459" s="23"/>
      <c r="D459" s="23"/>
      <c r="E459" s="23"/>
      <c r="F459" s="23"/>
      <c r="G459" s="23"/>
      <c r="H459" s="23"/>
      <c r="J459" s="23"/>
      <c r="K459" s="23"/>
      <c r="L459" s="99"/>
      <c r="M459" s="99"/>
      <c r="N459" s="99"/>
      <c r="O459" s="99"/>
      <c r="P459" s="99"/>
      <c r="Q459" s="99"/>
      <c r="R459" s="94"/>
      <c r="S459" s="16"/>
      <c r="T459" s="16"/>
      <c r="U459" s="16"/>
      <c r="V459" s="13"/>
      <c r="W459" s="13"/>
      <c r="X459" s="1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</row>
    <row r="460" customFormat="false" ht="15.75" hidden="false" customHeight="false" outlineLevel="0" collapsed="false">
      <c r="B460" s="23"/>
      <c r="C460" s="23"/>
      <c r="D460" s="23"/>
      <c r="E460" s="23"/>
      <c r="F460" s="23"/>
      <c r="G460" s="23"/>
      <c r="H460" s="23"/>
      <c r="J460" s="23"/>
      <c r="K460" s="23"/>
      <c r="L460" s="99"/>
      <c r="M460" s="99"/>
      <c r="N460" s="99"/>
      <c r="O460" s="99"/>
      <c r="P460" s="99"/>
      <c r="Q460" s="99"/>
      <c r="R460" s="94"/>
      <c r="S460" s="16"/>
      <c r="T460" s="16"/>
      <c r="U460" s="16"/>
      <c r="V460" s="13"/>
      <c r="W460" s="13"/>
      <c r="X460" s="1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</row>
    <row r="461" customFormat="false" ht="15.75" hidden="false" customHeight="false" outlineLevel="0" collapsed="false">
      <c r="B461" s="23"/>
      <c r="C461" s="23"/>
      <c r="D461" s="23"/>
      <c r="E461" s="23"/>
      <c r="F461" s="23"/>
      <c r="G461" s="23"/>
      <c r="H461" s="23"/>
      <c r="J461" s="23"/>
      <c r="K461" s="23"/>
      <c r="L461" s="99"/>
      <c r="M461" s="99"/>
      <c r="N461" s="99"/>
      <c r="O461" s="99"/>
      <c r="P461" s="99"/>
      <c r="Q461" s="99"/>
      <c r="R461" s="94"/>
      <c r="S461" s="16"/>
      <c r="T461" s="16"/>
      <c r="U461" s="16"/>
      <c r="V461" s="13"/>
      <c r="W461" s="13"/>
      <c r="X461" s="1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</row>
    <row r="462" customFormat="false" ht="15.75" hidden="false" customHeight="false" outlineLevel="0" collapsed="false">
      <c r="B462" s="23"/>
      <c r="C462" s="23"/>
      <c r="D462" s="23"/>
      <c r="E462" s="23"/>
      <c r="F462" s="23"/>
      <c r="G462" s="23"/>
      <c r="H462" s="23"/>
      <c r="J462" s="23"/>
      <c r="K462" s="23"/>
      <c r="L462" s="99"/>
      <c r="M462" s="99"/>
      <c r="N462" s="99"/>
      <c r="O462" s="99"/>
      <c r="P462" s="99"/>
      <c r="Q462" s="99"/>
      <c r="R462" s="94"/>
      <c r="S462" s="16"/>
      <c r="T462" s="16"/>
      <c r="U462" s="16"/>
      <c r="V462" s="13"/>
      <c r="W462" s="13"/>
      <c r="X462" s="1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</row>
    <row r="463" customFormat="false" ht="15.75" hidden="false" customHeight="false" outlineLevel="0" collapsed="false">
      <c r="B463" s="23"/>
      <c r="C463" s="23"/>
      <c r="D463" s="23"/>
      <c r="E463" s="23"/>
      <c r="F463" s="23"/>
      <c r="G463" s="23"/>
      <c r="H463" s="23"/>
      <c r="J463" s="23"/>
      <c r="K463" s="23"/>
      <c r="L463" s="99"/>
      <c r="M463" s="99"/>
      <c r="N463" s="99"/>
      <c r="O463" s="99"/>
      <c r="P463" s="99"/>
      <c r="Q463" s="99"/>
      <c r="R463" s="94"/>
      <c r="S463" s="16"/>
      <c r="T463" s="16"/>
      <c r="U463" s="16"/>
      <c r="V463" s="13"/>
      <c r="W463" s="13"/>
      <c r="X463" s="1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</row>
    <row r="464" customFormat="false" ht="15.75" hidden="false" customHeight="false" outlineLevel="0" collapsed="false">
      <c r="B464" s="23"/>
      <c r="C464" s="23"/>
      <c r="D464" s="23"/>
      <c r="E464" s="23"/>
      <c r="F464" s="23"/>
      <c r="G464" s="23"/>
      <c r="H464" s="23"/>
      <c r="J464" s="23"/>
      <c r="K464" s="23"/>
      <c r="L464" s="99"/>
      <c r="M464" s="99"/>
      <c r="N464" s="99"/>
      <c r="O464" s="99"/>
      <c r="P464" s="99"/>
      <c r="Q464" s="99"/>
      <c r="R464" s="94"/>
      <c r="S464" s="16"/>
      <c r="T464" s="16"/>
      <c r="U464" s="16"/>
      <c r="V464" s="13"/>
      <c r="W464" s="13"/>
      <c r="X464" s="1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</row>
    <row r="465" customFormat="false" ht="15.75" hidden="false" customHeight="false" outlineLevel="0" collapsed="false">
      <c r="B465" s="23"/>
      <c r="C465" s="23"/>
      <c r="D465" s="23"/>
      <c r="E465" s="23"/>
      <c r="F465" s="23"/>
      <c r="G465" s="23"/>
      <c r="H465" s="23"/>
      <c r="J465" s="23"/>
      <c r="K465" s="23"/>
      <c r="L465" s="99"/>
      <c r="M465" s="99"/>
      <c r="N465" s="99"/>
      <c r="O465" s="99"/>
      <c r="P465" s="99"/>
      <c r="Q465" s="99"/>
      <c r="R465" s="94"/>
      <c r="S465" s="16"/>
      <c r="T465" s="16"/>
      <c r="U465" s="16"/>
      <c r="V465" s="13"/>
      <c r="W465" s="13"/>
      <c r="X465" s="1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</row>
    <row r="466" customFormat="false" ht="15.75" hidden="false" customHeight="false" outlineLevel="0" collapsed="false">
      <c r="B466" s="23"/>
      <c r="C466" s="23"/>
      <c r="D466" s="23"/>
      <c r="E466" s="23"/>
      <c r="F466" s="23"/>
      <c r="G466" s="23"/>
      <c r="H466" s="23"/>
      <c r="J466" s="23"/>
      <c r="K466" s="23"/>
      <c r="L466" s="99"/>
      <c r="M466" s="99"/>
      <c r="N466" s="99"/>
      <c r="O466" s="99"/>
      <c r="P466" s="99"/>
      <c r="Q466" s="99"/>
      <c r="R466" s="94"/>
      <c r="S466" s="16"/>
      <c r="T466" s="16"/>
      <c r="U466" s="16"/>
      <c r="V466" s="13"/>
      <c r="W466" s="13"/>
      <c r="X466" s="1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</row>
    <row r="467" customFormat="false" ht="15.75" hidden="false" customHeight="false" outlineLevel="0" collapsed="false">
      <c r="B467" s="23"/>
      <c r="C467" s="23"/>
      <c r="D467" s="23"/>
      <c r="E467" s="23"/>
      <c r="F467" s="23"/>
      <c r="G467" s="23"/>
      <c r="H467" s="23"/>
      <c r="J467" s="23"/>
      <c r="K467" s="23"/>
      <c r="L467" s="99"/>
      <c r="M467" s="99"/>
      <c r="N467" s="99"/>
      <c r="O467" s="99"/>
      <c r="P467" s="99"/>
      <c r="Q467" s="99"/>
      <c r="R467" s="94"/>
      <c r="S467" s="16"/>
      <c r="T467" s="16"/>
      <c r="U467" s="16"/>
      <c r="V467" s="13"/>
      <c r="W467" s="13"/>
      <c r="X467" s="1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</row>
    <row r="468" customFormat="false" ht="15.75" hidden="false" customHeight="false" outlineLevel="0" collapsed="false">
      <c r="B468" s="23"/>
      <c r="C468" s="23"/>
      <c r="D468" s="23"/>
      <c r="E468" s="23"/>
      <c r="F468" s="23"/>
      <c r="G468" s="23"/>
      <c r="H468" s="23"/>
      <c r="J468" s="23"/>
      <c r="K468" s="23"/>
      <c r="L468" s="99"/>
      <c r="M468" s="99"/>
      <c r="N468" s="99"/>
      <c r="O468" s="99"/>
      <c r="P468" s="99"/>
      <c r="Q468" s="99"/>
      <c r="R468" s="94"/>
      <c r="S468" s="16"/>
      <c r="T468" s="16"/>
      <c r="U468" s="16"/>
      <c r="V468" s="13"/>
      <c r="W468" s="13"/>
      <c r="X468" s="1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</row>
    <row r="469" customFormat="false" ht="15.75" hidden="false" customHeight="false" outlineLevel="0" collapsed="false">
      <c r="B469" s="23"/>
      <c r="C469" s="23"/>
      <c r="D469" s="23"/>
      <c r="E469" s="23"/>
      <c r="F469" s="23"/>
      <c r="G469" s="23"/>
      <c r="H469" s="23"/>
      <c r="J469" s="23"/>
      <c r="K469" s="23"/>
      <c r="L469" s="99"/>
      <c r="M469" s="99"/>
      <c r="N469" s="99"/>
      <c r="O469" s="99"/>
      <c r="P469" s="99"/>
      <c r="Q469" s="99"/>
      <c r="R469" s="94"/>
      <c r="S469" s="16"/>
      <c r="T469" s="16"/>
      <c r="U469" s="16"/>
      <c r="V469" s="13"/>
      <c r="W469" s="13"/>
      <c r="X469" s="1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</row>
    <row r="470" customFormat="false" ht="15.75" hidden="false" customHeight="false" outlineLevel="0" collapsed="false">
      <c r="B470" s="23"/>
      <c r="C470" s="23"/>
      <c r="D470" s="23"/>
      <c r="E470" s="23"/>
      <c r="F470" s="23"/>
      <c r="G470" s="23"/>
      <c r="H470" s="23"/>
      <c r="J470" s="23"/>
      <c r="K470" s="23"/>
      <c r="L470" s="99"/>
      <c r="M470" s="99"/>
      <c r="N470" s="99"/>
      <c r="O470" s="99"/>
      <c r="P470" s="99"/>
      <c r="Q470" s="99"/>
      <c r="R470" s="94"/>
      <c r="S470" s="16"/>
      <c r="T470" s="16"/>
      <c r="U470" s="16"/>
      <c r="V470" s="13"/>
      <c r="W470" s="13"/>
      <c r="X470" s="1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</row>
    <row r="471" customFormat="false" ht="15.75" hidden="false" customHeight="false" outlineLevel="0" collapsed="false">
      <c r="B471" s="23"/>
      <c r="C471" s="23"/>
      <c r="D471" s="23"/>
      <c r="E471" s="23"/>
      <c r="F471" s="23"/>
      <c r="G471" s="23"/>
      <c r="H471" s="23"/>
      <c r="J471" s="23"/>
      <c r="K471" s="23"/>
      <c r="L471" s="99"/>
      <c r="M471" s="99"/>
      <c r="N471" s="99"/>
      <c r="O471" s="99"/>
      <c r="P471" s="99"/>
      <c r="Q471" s="99"/>
      <c r="R471" s="94"/>
      <c r="S471" s="16"/>
      <c r="T471" s="16"/>
      <c r="U471" s="16"/>
      <c r="V471" s="13"/>
      <c r="W471" s="13"/>
      <c r="X471" s="1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</row>
    <row r="472" customFormat="false" ht="15.75" hidden="false" customHeight="false" outlineLevel="0" collapsed="false">
      <c r="B472" s="23"/>
      <c r="C472" s="23"/>
      <c r="D472" s="23"/>
      <c r="E472" s="23"/>
      <c r="F472" s="23"/>
      <c r="G472" s="23"/>
      <c r="H472" s="23"/>
      <c r="J472" s="23"/>
      <c r="K472" s="23"/>
      <c r="L472" s="99"/>
      <c r="M472" s="99"/>
      <c r="N472" s="99"/>
      <c r="O472" s="99"/>
      <c r="P472" s="99"/>
      <c r="Q472" s="99"/>
      <c r="R472" s="94"/>
      <c r="S472" s="16"/>
      <c r="T472" s="16"/>
      <c r="U472" s="16"/>
      <c r="V472" s="13"/>
      <c r="W472" s="13"/>
      <c r="X472" s="1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</row>
    <row r="473" customFormat="false" ht="15.75" hidden="false" customHeight="false" outlineLevel="0" collapsed="false">
      <c r="B473" s="23"/>
      <c r="C473" s="23"/>
      <c r="D473" s="23"/>
      <c r="E473" s="23"/>
      <c r="F473" s="23"/>
      <c r="G473" s="23"/>
      <c r="H473" s="23"/>
      <c r="J473" s="23"/>
      <c r="K473" s="23"/>
      <c r="L473" s="99"/>
      <c r="M473" s="99"/>
      <c r="N473" s="99"/>
      <c r="O473" s="99"/>
      <c r="P473" s="99"/>
      <c r="Q473" s="99"/>
      <c r="R473" s="94"/>
      <c r="S473" s="16"/>
      <c r="T473" s="16"/>
      <c r="U473" s="16"/>
      <c r="V473" s="13"/>
      <c r="W473" s="13"/>
      <c r="X473" s="1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</row>
    <row r="474" customFormat="false" ht="15.75" hidden="false" customHeight="false" outlineLevel="0" collapsed="false">
      <c r="B474" s="23"/>
      <c r="C474" s="23"/>
      <c r="D474" s="23"/>
      <c r="E474" s="23"/>
      <c r="F474" s="23"/>
      <c r="G474" s="23"/>
      <c r="H474" s="23"/>
      <c r="J474" s="23"/>
      <c r="K474" s="23"/>
      <c r="L474" s="99"/>
      <c r="M474" s="99"/>
      <c r="N474" s="99"/>
      <c r="O474" s="99"/>
      <c r="P474" s="99"/>
      <c r="Q474" s="99"/>
      <c r="R474" s="94"/>
      <c r="S474" s="16"/>
      <c r="T474" s="16"/>
      <c r="U474" s="16"/>
      <c r="V474" s="13"/>
      <c r="W474" s="13"/>
      <c r="X474" s="1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</row>
    <row r="475" customFormat="false" ht="15.75" hidden="false" customHeight="false" outlineLevel="0" collapsed="false">
      <c r="B475" s="23"/>
      <c r="C475" s="23"/>
      <c r="D475" s="23"/>
      <c r="E475" s="23"/>
      <c r="F475" s="23"/>
      <c r="G475" s="23"/>
      <c r="H475" s="23"/>
      <c r="J475" s="23"/>
      <c r="K475" s="23"/>
      <c r="L475" s="99"/>
      <c r="M475" s="99"/>
      <c r="N475" s="99"/>
      <c r="O475" s="99"/>
      <c r="P475" s="99"/>
      <c r="Q475" s="99"/>
      <c r="R475" s="94"/>
      <c r="S475" s="16"/>
      <c r="T475" s="16"/>
      <c r="U475" s="16"/>
      <c r="V475" s="13"/>
      <c r="W475" s="13"/>
      <c r="X475" s="1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</row>
    <row r="476" customFormat="false" ht="15.75" hidden="false" customHeight="false" outlineLevel="0" collapsed="false">
      <c r="B476" s="23"/>
      <c r="C476" s="23"/>
      <c r="D476" s="23"/>
      <c r="E476" s="23"/>
      <c r="F476" s="23"/>
      <c r="G476" s="23"/>
      <c r="H476" s="23"/>
      <c r="J476" s="23"/>
      <c r="K476" s="23"/>
      <c r="L476" s="99"/>
      <c r="M476" s="99"/>
      <c r="N476" s="99"/>
      <c r="O476" s="99"/>
      <c r="P476" s="99"/>
      <c r="Q476" s="99"/>
      <c r="R476" s="94"/>
      <c r="S476" s="16"/>
      <c r="T476" s="16"/>
      <c r="U476" s="16"/>
      <c r="V476" s="13"/>
      <c r="W476" s="13"/>
      <c r="X476" s="1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</row>
    <row r="477" customFormat="false" ht="15.75" hidden="false" customHeight="false" outlineLevel="0" collapsed="false">
      <c r="B477" s="23"/>
      <c r="C477" s="23"/>
      <c r="D477" s="23"/>
      <c r="E477" s="23"/>
      <c r="F477" s="23"/>
      <c r="G477" s="23"/>
      <c r="H477" s="23"/>
      <c r="J477" s="23"/>
      <c r="K477" s="23"/>
      <c r="L477" s="99"/>
      <c r="M477" s="99"/>
      <c r="N477" s="99"/>
      <c r="O477" s="99"/>
      <c r="P477" s="99"/>
      <c r="Q477" s="99"/>
      <c r="R477" s="94"/>
      <c r="S477" s="16"/>
      <c r="T477" s="16"/>
      <c r="U477" s="16"/>
      <c r="V477" s="13"/>
      <c r="W477" s="13"/>
      <c r="X477" s="1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</row>
    <row r="478" customFormat="false" ht="15.75" hidden="false" customHeight="false" outlineLevel="0" collapsed="false">
      <c r="B478" s="23"/>
      <c r="C478" s="23"/>
      <c r="D478" s="23"/>
      <c r="E478" s="23"/>
      <c r="F478" s="23"/>
      <c r="G478" s="23"/>
      <c r="H478" s="23"/>
      <c r="J478" s="23"/>
      <c r="K478" s="23"/>
      <c r="L478" s="99"/>
      <c r="M478" s="99"/>
      <c r="N478" s="99"/>
      <c r="O478" s="99"/>
      <c r="P478" s="99"/>
      <c r="Q478" s="99"/>
      <c r="R478" s="94"/>
      <c r="S478" s="16"/>
      <c r="T478" s="16"/>
      <c r="U478" s="16"/>
      <c r="V478" s="13"/>
      <c r="W478" s="13"/>
      <c r="X478" s="1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</row>
    <row r="479" customFormat="false" ht="15.75" hidden="false" customHeight="false" outlineLevel="0" collapsed="false">
      <c r="B479" s="23"/>
      <c r="C479" s="23"/>
      <c r="D479" s="23"/>
      <c r="E479" s="23"/>
      <c r="F479" s="23"/>
      <c r="G479" s="23"/>
      <c r="H479" s="23"/>
      <c r="J479" s="23"/>
      <c r="K479" s="23"/>
      <c r="L479" s="99"/>
      <c r="M479" s="99"/>
      <c r="N479" s="99"/>
      <c r="O479" s="99"/>
      <c r="P479" s="99"/>
      <c r="Q479" s="99"/>
      <c r="R479" s="94"/>
      <c r="S479" s="16"/>
      <c r="T479" s="16"/>
      <c r="U479" s="16"/>
      <c r="V479" s="13"/>
      <c r="W479" s="13"/>
      <c r="X479" s="1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</row>
    <row r="480" customFormat="false" ht="15.75" hidden="false" customHeight="false" outlineLevel="0" collapsed="false">
      <c r="B480" s="23"/>
      <c r="C480" s="23"/>
      <c r="D480" s="23"/>
      <c r="E480" s="23"/>
      <c r="F480" s="23"/>
      <c r="G480" s="23"/>
      <c r="H480" s="23"/>
      <c r="J480" s="23"/>
      <c r="K480" s="23"/>
      <c r="L480" s="99"/>
      <c r="M480" s="99"/>
      <c r="N480" s="99"/>
      <c r="O480" s="99"/>
      <c r="P480" s="99"/>
      <c r="Q480" s="99"/>
      <c r="R480" s="94"/>
      <c r="S480" s="16"/>
      <c r="T480" s="16"/>
      <c r="U480" s="16"/>
      <c r="V480" s="13"/>
      <c r="W480" s="13"/>
      <c r="X480" s="1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</row>
    <row r="481" customFormat="false" ht="15.75" hidden="false" customHeight="false" outlineLevel="0" collapsed="false">
      <c r="B481" s="23"/>
      <c r="C481" s="23"/>
      <c r="D481" s="23"/>
      <c r="E481" s="23"/>
      <c r="F481" s="23"/>
      <c r="G481" s="23"/>
      <c r="H481" s="23"/>
      <c r="J481" s="23"/>
      <c r="K481" s="23"/>
      <c r="L481" s="99"/>
      <c r="M481" s="99"/>
      <c r="N481" s="99"/>
      <c r="O481" s="99"/>
      <c r="P481" s="99"/>
      <c r="Q481" s="99"/>
      <c r="R481" s="94"/>
      <c r="S481" s="16"/>
      <c r="T481" s="16"/>
      <c r="U481" s="16"/>
      <c r="V481" s="13"/>
      <c r="W481" s="13"/>
      <c r="X481" s="1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</row>
    <row r="482" customFormat="false" ht="15.75" hidden="false" customHeight="false" outlineLevel="0" collapsed="false">
      <c r="B482" s="23"/>
      <c r="C482" s="23"/>
      <c r="D482" s="23"/>
      <c r="E482" s="23"/>
      <c r="F482" s="23"/>
      <c r="G482" s="23"/>
      <c r="H482" s="23"/>
      <c r="J482" s="23"/>
      <c r="K482" s="23"/>
      <c r="L482" s="99"/>
      <c r="M482" s="99"/>
      <c r="N482" s="99"/>
      <c r="O482" s="99"/>
      <c r="P482" s="99"/>
      <c r="Q482" s="99"/>
      <c r="R482" s="94"/>
      <c r="S482" s="16"/>
      <c r="T482" s="16"/>
      <c r="U482" s="16"/>
      <c r="V482" s="13"/>
      <c r="W482" s="13"/>
      <c r="X482" s="1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</row>
    <row r="483" customFormat="false" ht="15.75" hidden="false" customHeight="false" outlineLevel="0" collapsed="false">
      <c r="B483" s="23"/>
      <c r="C483" s="23"/>
      <c r="D483" s="23"/>
      <c r="E483" s="23"/>
      <c r="F483" s="23"/>
      <c r="G483" s="23"/>
      <c r="H483" s="23"/>
      <c r="J483" s="23"/>
      <c r="K483" s="23"/>
      <c r="L483" s="99"/>
      <c r="M483" s="99"/>
      <c r="N483" s="99"/>
      <c r="O483" s="99"/>
      <c r="P483" s="99"/>
      <c r="Q483" s="99"/>
      <c r="R483" s="94"/>
      <c r="S483" s="16"/>
      <c r="T483" s="16"/>
      <c r="U483" s="16"/>
      <c r="V483" s="13"/>
      <c r="W483" s="13"/>
      <c r="X483" s="1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</row>
    <row r="484" customFormat="false" ht="15.75" hidden="false" customHeight="false" outlineLevel="0" collapsed="false">
      <c r="B484" s="23"/>
      <c r="C484" s="23"/>
      <c r="D484" s="23"/>
      <c r="E484" s="23"/>
      <c r="F484" s="23"/>
      <c r="G484" s="23"/>
      <c r="H484" s="23"/>
      <c r="J484" s="23"/>
      <c r="K484" s="23"/>
      <c r="L484" s="99"/>
      <c r="M484" s="99"/>
      <c r="N484" s="99"/>
      <c r="O484" s="99"/>
      <c r="P484" s="99"/>
      <c r="Q484" s="99"/>
      <c r="R484" s="94"/>
      <c r="S484" s="16"/>
      <c r="T484" s="16"/>
      <c r="U484" s="16"/>
      <c r="V484" s="13"/>
      <c r="W484" s="13"/>
      <c r="X484" s="1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</row>
    <row r="485" customFormat="false" ht="15.75" hidden="false" customHeight="false" outlineLevel="0" collapsed="false">
      <c r="B485" s="23"/>
      <c r="C485" s="23"/>
      <c r="D485" s="23"/>
      <c r="E485" s="23"/>
      <c r="F485" s="23"/>
      <c r="G485" s="23"/>
      <c r="H485" s="23"/>
      <c r="J485" s="23"/>
      <c r="K485" s="23"/>
      <c r="L485" s="99"/>
      <c r="M485" s="99"/>
      <c r="N485" s="99"/>
      <c r="O485" s="99"/>
      <c r="P485" s="99"/>
      <c r="Q485" s="99"/>
      <c r="R485" s="94"/>
      <c r="S485" s="16"/>
      <c r="T485" s="16"/>
      <c r="U485" s="16"/>
      <c r="V485" s="13"/>
      <c r="W485" s="13"/>
      <c r="X485" s="1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</row>
    <row r="486" customFormat="false" ht="15.75" hidden="false" customHeight="false" outlineLevel="0" collapsed="false">
      <c r="B486" s="23"/>
      <c r="C486" s="23"/>
      <c r="D486" s="23"/>
      <c r="E486" s="23"/>
      <c r="F486" s="23"/>
      <c r="G486" s="23"/>
      <c r="H486" s="23"/>
      <c r="J486" s="23"/>
      <c r="K486" s="23"/>
      <c r="L486" s="99"/>
      <c r="M486" s="99"/>
      <c r="N486" s="99"/>
      <c r="O486" s="99"/>
      <c r="P486" s="99"/>
      <c r="Q486" s="99"/>
      <c r="R486" s="94"/>
      <c r="S486" s="16"/>
      <c r="T486" s="16"/>
      <c r="U486" s="16"/>
      <c r="V486" s="13"/>
      <c r="W486" s="13"/>
      <c r="X486" s="1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</row>
    <row r="487" customFormat="false" ht="15.75" hidden="false" customHeight="false" outlineLevel="0" collapsed="false">
      <c r="B487" s="23"/>
      <c r="C487" s="23"/>
      <c r="D487" s="23"/>
      <c r="E487" s="23"/>
      <c r="F487" s="23"/>
      <c r="G487" s="23"/>
      <c r="H487" s="23"/>
      <c r="J487" s="23"/>
      <c r="K487" s="23"/>
      <c r="L487" s="99"/>
      <c r="M487" s="99"/>
      <c r="N487" s="99"/>
      <c r="O487" s="99"/>
      <c r="P487" s="99"/>
      <c r="Q487" s="99"/>
      <c r="R487" s="94"/>
      <c r="S487" s="16"/>
      <c r="T487" s="16"/>
      <c r="U487" s="16"/>
      <c r="V487" s="13"/>
      <c r="W487" s="13"/>
      <c r="X487" s="1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</row>
    <row r="488" customFormat="false" ht="15.75" hidden="false" customHeight="false" outlineLevel="0" collapsed="false">
      <c r="B488" s="23"/>
      <c r="C488" s="23"/>
      <c r="D488" s="23"/>
      <c r="E488" s="23"/>
      <c r="F488" s="23"/>
      <c r="G488" s="23"/>
      <c r="H488" s="23"/>
      <c r="J488" s="23"/>
      <c r="K488" s="23"/>
      <c r="L488" s="99"/>
      <c r="M488" s="99"/>
      <c r="N488" s="99"/>
      <c r="O488" s="99"/>
      <c r="P488" s="99"/>
      <c r="Q488" s="99"/>
      <c r="R488" s="94"/>
      <c r="S488" s="16"/>
      <c r="T488" s="16"/>
      <c r="U488" s="16"/>
      <c r="V488" s="13"/>
      <c r="W488" s="13"/>
      <c r="X488" s="1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</row>
    <row r="489" customFormat="false" ht="15.75" hidden="false" customHeight="false" outlineLevel="0" collapsed="false">
      <c r="B489" s="23"/>
      <c r="C489" s="23"/>
      <c r="D489" s="23"/>
      <c r="E489" s="23"/>
      <c r="F489" s="23"/>
      <c r="G489" s="23"/>
      <c r="H489" s="23"/>
      <c r="J489" s="23"/>
      <c r="K489" s="23"/>
      <c r="L489" s="99"/>
      <c r="M489" s="99"/>
      <c r="N489" s="99"/>
      <c r="O489" s="99"/>
      <c r="P489" s="99"/>
      <c r="Q489" s="99"/>
      <c r="R489" s="94"/>
      <c r="S489" s="16"/>
      <c r="T489" s="16"/>
      <c r="U489" s="16"/>
      <c r="V489" s="13"/>
      <c r="W489" s="13"/>
      <c r="X489" s="1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</row>
    <row r="490" customFormat="false" ht="15.75" hidden="false" customHeight="false" outlineLevel="0" collapsed="false">
      <c r="B490" s="23"/>
      <c r="C490" s="23"/>
      <c r="D490" s="23"/>
      <c r="E490" s="23"/>
      <c r="F490" s="23"/>
      <c r="G490" s="23"/>
      <c r="H490" s="23"/>
      <c r="J490" s="23"/>
      <c r="K490" s="23"/>
      <c r="L490" s="99"/>
      <c r="M490" s="99"/>
      <c r="N490" s="99"/>
      <c r="O490" s="99"/>
      <c r="P490" s="99"/>
      <c r="Q490" s="99"/>
      <c r="R490" s="94"/>
      <c r="S490" s="16"/>
      <c r="T490" s="16"/>
      <c r="U490" s="16"/>
      <c r="V490" s="13"/>
      <c r="W490" s="13"/>
      <c r="X490" s="1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</row>
    <row r="491" customFormat="false" ht="15.75" hidden="false" customHeight="false" outlineLevel="0" collapsed="false">
      <c r="B491" s="23"/>
      <c r="C491" s="23"/>
      <c r="D491" s="23"/>
      <c r="E491" s="23"/>
      <c r="F491" s="23"/>
      <c r="G491" s="23"/>
      <c r="H491" s="23"/>
      <c r="J491" s="23"/>
      <c r="K491" s="23"/>
      <c r="L491" s="99"/>
      <c r="M491" s="99"/>
      <c r="N491" s="99"/>
      <c r="O491" s="99"/>
      <c r="P491" s="99"/>
      <c r="Q491" s="99"/>
      <c r="R491" s="94"/>
      <c r="S491" s="16"/>
      <c r="T491" s="16"/>
      <c r="U491" s="16"/>
      <c r="V491" s="13"/>
      <c r="W491" s="13"/>
      <c r="X491" s="1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</row>
    <row r="492" customFormat="false" ht="15.75" hidden="false" customHeight="false" outlineLevel="0" collapsed="false">
      <c r="B492" s="23"/>
      <c r="C492" s="23"/>
      <c r="D492" s="23"/>
      <c r="E492" s="23"/>
      <c r="F492" s="23"/>
      <c r="G492" s="23"/>
      <c r="H492" s="23"/>
      <c r="J492" s="23"/>
      <c r="K492" s="23"/>
      <c r="L492" s="99"/>
      <c r="M492" s="99"/>
      <c r="N492" s="99"/>
      <c r="O492" s="99"/>
      <c r="P492" s="99"/>
      <c r="Q492" s="99"/>
      <c r="R492" s="94"/>
      <c r="S492" s="16"/>
      <c r="T492" s="16"/>
      <c r="U492" s="16"/>
      <c r="V492" s="13"/>
      <c r="W492" s="13"/>
      <c r="X492" s="1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</row>
    <row r="493" customFormat="false" ht="15.75" hidden="false" customHeight="false" outlineLevel="0" collapsed="false">
      <c r="B493" s="23"/>
      <c r="C493" s="23"/>
      <c r="D493" s="23"/>
      <c r="E493" s="23"/>
      <c r="F493" s="23"/>
      <c r="G493" s="23"/>
      <c r="H493" s="23"/>
      <c r="J493" s="23"/>
      <c r="K493" s="23"/>
      <c r="L493" s="99"/>
      <c r="M493" s="99"/>
      <c r="N493" s="99"/>
      <c r="O493" s="99"/>
      <c r="P493" s="99"/>
      <c r="Q493" s="99"/>
      <c r="R493" s="94"/>
      <c r="S493" s="16"/>
      <c r="T493" s="16"/>
      <c r="U493" s="16"/>
      <c r="V493" s="13"/>
      <c r="W493" s="13"/>
      <c r="X493" s="1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</row>
    <row r="494" customFormat="false" ht="15.75" hidden="false" customHeight="false" outlineLevel="0" collapsed="false">
      <c r="B494" s="23"/>
      <c r="C494" s="23"/>
      <c r="D494" s="23"/>
      <c r="E494" s="23"/>
      <c r="F494" s="23"/>
      <c r="G494" s="23"/>
      <c r="H494" s="23"/>
      <c r="J494" s="23"/>
      <c r="K494" s="23"/>
      <c r="L494" s="99"/>
      <c r="M494" s="99"/>
      <c r="N494" s="99"/>
      <c r="O494" s="99"/>
      <c r="P494" s="99"/>
      <c r="Q494" s="99"/>
      <c r="R494" s="94"/>
      <c r="S494" s="16"/>
      <c r="T494" s="16"/>
      <c r="U494" s="16"/>
      <c r="V494" s="13"/>
      <c r="W494" s="13"/>
      <c r="X494" s="1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</row>
    <row r="495" customFormat="false" ht="15.75" hidden="false" customHeight="false" outlineLevel="0" collapsed="false">
      <c r="B495" s="23"/>
      <c r="C495" s="23"/>
      <c r="D495" s="23"/>
      <c r="E495" s="23"/>
      <c r="F495" s="23"/>
      <c r="G495" s="23"/>
      <c r="H495" s="23"/>
      <c r="J495" s="23"/>
      <c r="K495" s="23"/>
      <c r="L495" s="99"/>
      <c r="M495" s="99"/>
      <c r="N495" s="99"/>
      <c r="O495" s="99"/>
      <c r="P495" s="99"/>
      <c r="Q495" s="99"/>
      <c r="R495" s="94"/>
      <c r="S495" s="16"/>
      <c r="T495" s="16"/>
      <c r="U495" s="16"/>
      <c r="V495" s="13"/>
      <c r="W495" s="13"/>
      <c r="X495" s="1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</row>
    <row r="496" customFormat="false" ht="15.75" hidden="false" customHeight="false" outlineLevel="0" collapsed="false">
      <c r="B496" s="23"/>
      <c r="C496" s="23"/>
      <c r="D496" s="23"/>
      <c r="E496" s="23"/>
      <c r="F496" s="23"/>
      <c r="G496" s="23"/>
      <c r="H496" s="23"/>
      <c r="J496" s="23"/>
      <c r="K496" s="23"/>
      <c r="L496" s="99"/>
      <c r="M496" s="99"/>
      <c r="N496" s="99"/>
      <c r="O496" s="99"/>
      <c r="P496" s="99"/>
      <c r="Q496" s="99"/>
      <c r="R496" s="94"/>
      <c r="S496" s="16"/>
      <c r="T496" s="16"/>
      <c r="U496" s="16"/>
      <c r="V496" s="13"/>
      <c r="W496" s="13"/>
      <c r="X496" s="1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</row>
    <row r="497" customFormat="false" ht="15.75" hidden="false" customHeight="false" outlineLevel="0" collapsed="false">
      <c r="B497" s="23"/>
      <c r="C497" s="23"/>
      <c r="D497" s="23"/>
      <c r="E497" s="23"/>
      <c r="F497" s="23"/>
      <c r="G497" s="23"/>
      <c r="H497" s="23"/>
      <c r="J497" s="23"/>
      <c r="K497" s="23"/>
      <c r="L497" s="99"/>
      <c r="M497" s="99"/>
      <c r="N497" s="99"/>
      <c r="O497" s="99"/>
      <c r="P497" s="99"/>
      <c r="Q497" s="99"/>
      <c r="R497" s="94"/>
      <c r="S497" s="16"/>
      <c r="T497" s="16"/>
      <c r="U497" s="16"/>
      <c r="V497" s="13"/>
      <c r="W497" s="13"/>
      <c r="X497" s="1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</row>
    <row r="498" customFormat="false" ht="15.75" hidden="false" customHeight="false" outlineLevel="0" collapsed="false">
      <c r="B498" s="23"/>
      <c r="C498" s="23"/>
      <c r="D498" s="23"/>
      <c r="E498" s="23"/>
      <c r="F498" s="23"/>
      <c r="G498" s="23"/>
      <c r="H498" s="23"/>
      <c r="J498" s="23"/>
      <c r="K498" s="23"/>
      <c r="L498" s="99"/>
      <c r="M498" s="99"/>
      <c r="N498" s="99"/>
      <c r="O498" s="99"/>
      <c r="P498" s="99"/>
      <c r="Q498" s="99"/>
      <c r="R498" s="94"/>
      <c r="S498" s="16"/>
      <c r="T498" s="16"/>
      <c r="U498" s="16"/>
      <c r="V498" s="13"/>
      <c r="W498" s="13"/>
      <c r="X498" s="1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</row>
    <row r="499" customFormat="false" ht="15.75" hidden="false" customHeight="false" outlineLevel="0" collapsed="false">
      <c r="B499" s="23"/>
      <c r="C499" s="23"/>
      <c r="D499" s="23"/>
      <c r="E499" s="23"/>
      <c r="F499" s="23"/>
      <c r="G499" s="23"/>
      <c r="H499" s="23"/>
      <c r="J499" s="23"/>
      <c r="K499" s="23"/>
      <c r="L499" s="99"/>
      <c r="M499" s="99"/>
      <c r="N499" s="99"/>
      <c r="O499" s="99"/>
      <c r="P499" s="99"/>
      <c r="Q499" s="99"/>
      <c r="R499" s="94"/>
      <c r="S499" s="16"/>
      <c r="T499" s="16"/>
      <c r="U499" s="16"/>
      <c r="V499" s="13"/>
      <c r="W499" s="13"/>
      <c r="X499" s="1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</row>
    <row r="500" customFormat="false" ht="15.75" hidden="false" customHeight="false" outlineLevel="0" collapsed="false">
      <c r="B500" s="23"/>
      <c r="C500" s="23"/>
      <c r="D500" s="23"/>
      <c r="E500" s="23"/>
      <c r="F500" s="23"/>
      <c r="G500" s="23"/>
      <c r="H500" s="23"/>
      <c r="J500" s="23"/>
      <c r="K500" s="23"/>
      <c r="L500" s="99"/>
      <c r="M500" s="99"/>
      <c r="N500" s="99"/>
      <c r="O500" s="99"/>
      <c r="P500" s="99"/>
      <c r="Q500" s="99"/>
      <c r="R500" s="94"/>
      <c r="S500" s="16"/>
      <c r="T500" s="16"/>
      <c r="U500" s="16"/>
      <c r="V500" s="13"/>
      <c r="W500" s="13"/>
      <c r="X500" s="1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</row>
    <row r="501" customFormat="false" ht="15.75" hidden="false" customHeight="false" outlineLevel="0" collapsed="false">
      <c r="B501" s="23"/>
      <c r="C501" s="23"/>
      <c r="D501" s="23"/>
      <c r="E501" s="23"/>
      <c r="F501" s="23"/>
      <c r="G501" s="23"/>
      <c r="H501" s="23"/>
      <c r="J501" s="23"/>
      <c r="K501" s="23"/>
      <c r="L501" s="99"/>
      <c r="M501" s="99"/>
      <c r="N501" s="99"/>
      <c r="O501" s="99"/>
      <c r="P501" s="99"/>
      <c r="Q501" s="99"/>
      <c r="R501" s="94"/>
      <c r="S501" s="16"/>
      <c r="T501" s="16"/>
      <c r="U501" s="16"/>
      <c r="V501" s="13"/>
      <c r="W501" s="13"/>
      <c r="X501" s="1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</row>
    <row r="502" customFormat="false" ht="15.75" hidden="false" customHeight="false" outlineLevel="0" collapsed="false">
      <c r="B502" s="23"/>
      <c r="C502" s="23"/>
      <c r="D502" s="23"/>
      <c r="E502" s="23"/>
      <c r="F502" s="23"/>
      <c r="G502" s="23"/>
      <c r="H502" s="23"/>
      <c r="J502" s="23"/>
      <c r="K502" s="23"/>
      <c r="L502" s="99"/>
      <c r="M502" s="99"/>
      <c r="N502" s="99"/>
      <c r="O502" s="99"/>
      <c r="P502" s="99"/>
      <c r="Q502" s="99"/>
      <c r="R502" s="94"/>
      <c r="S502" s="16"/>
      <c r="T502" s="16"/>
      <c r="U502" s="16"/>
      <c r="V502" s="13"/>
      <c r="W502" s="13"/>
      <c r="X502" s="1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</row>
    <row r="503" customFormat="false" ht="15.75" hidden="false" customHeight="false" outlineLevel="0" collapsed="false">
      <c r="B503" s="23"/>
      <c r="C503" s="23"/>
      <c r="D503" s="23"/>
      <c r="E503" s="23"/>
      <c r="F503" s="23"/>
      <c r="G503" s="23"/>
      <c r="H503" s="23"/>
      <c r="J503" s="23"/>
      <c r="K503" s="23"/>
      <c r="L503" s="99"/>
      <c r="M503" s="99"/>
      <c r="N503" s="99"/>
      <c r="O503" s="99"/>
      <c r="P503" s="99"/>
      <c r="Q503" s="99"/>
      <c r="R503" s="94"/>
      <c r="S503" s="16"/>
      <c r="T503" s="16"/>
      <c r="U503" s="16"/>
      <c r="V503" s="13"/>
      <c r="W503" s="13"/>
      <c r="X503" s="1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</row>
    <row r="504" customFormat="false" ht="15.75" hidden="false" customHeight="false" outlineLevel="0" collapsed="false">
      <c r="B504" s="23"/>
      <c r="C504" s="23"/>
      <c r="D504" s="23"/>
      <c r="E504" s="23"/>
      <c r="F504" s="23"/>
      <c r="G504" s="23"/>
      <c r="H504" s="23"/>
      <c r="J504" s="23"/>
      <c r="K504" s="23"/>
      <c r="L504" s="99"/>
      <c r="M504" s="99"/>
      <c r="N504" s="99"/>
      <c r="O504" s="99"/>
      <c r="P504" s="99"/>
      <c r="Q504" s="99"/>
      <c r="R504" s="94"/>
      <c r="S504" s="16"/>
      <c r="T504" s="16"/>
      <c r="U504" s="16"/>
      <c r="V504" s="13"/>
      <c r="W504" s="13"/>
      <c r="X504" s="1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</row>
    <row r="505" customFormat="false" ht="15.75" hidden="false" customHeight="false" outlineLevel="0" collapsed="false">
      <c r="B505" s="23"/>
      <c r="C505" s="23"/>
      <c r="D505" s="23"/>
      <c r="E505" s="23"/>
      <c r="F505" s="23"/>
      <c r="G505" s="23"/>
      <c r="H505" s="23"/>
      <c r="J505" s="23"/>
      <c r="K505" s="23"/>
      <c r="L505" s="99"/>
      <c r="M505" s="99"/>
      <c r="N505" s="99"/>
      <c r="O505" s="99"/>
      <c r="P505" s="99"/>
      <c r="Q505" s="99"/>
      <c r="R505" s="94"/>
      <c r="S505" s="16"/>
      <c r="T505" s="16"/>
      <c r="U505" s="16"/>
      <c r="V505" s="13"/>
      <c r="W505" s="13"/>
      <c r="X505" s="1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</row>
    <row r="506" customFormat="false" ht="15.75" hidden="false" customHeight="false" outlineLevel="0" collapsed="false">
      <c r="B506" s="23"/>
      <c r="C506" s="23"/>
      <c r="D506" s="23"/>
      <c r="E506" s="23"/>
      <c r="F506" s="23"/>
      <c r="G506" s="23"/>
      <c r="H506" s="23"/>
      <c r="J506" s="23"/>
      <c r="K506" s="23"/>
      <c r="L506" s="99"/>
      <c r="M506" s="99"/>
      <c r="N506" s="99"/>
      <c r="O506" s="99"/>
      <c r="P506" s="99"/>
      <c r="Q506" s="99"/>
      <c r="R506" s="94"/>
      <c r="S506" s="16"/>
      <c r="T506" s="16"/>
      <c r="U506" s="16"/>
      <c r="V506" s="13"/>
      <c r="W506" s="13"/>
      <c r="X506" s="1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</row>
    <row r="507" customFormat="false" ht="15.75" hidden="false" customHeight="false" outlineLevel="0" collapsed="false">
      <c r="B507" s="23"/>
      <c r="C507" s="23"/>
      <c r="D507" s="23"/>
      <c r="E507" s="23"/>
      <c r="F507" s="23"/>
      <c r="G507" s="23"/>
      <c r="H507" s="23"/>
      <c r="J507" s="23"/>
      <c r="K507" s="23"/>
      <c r="L507" s="99"/>
      <c r="M507" s="99"/>
      <c r="N507" s="99"/>
      <c r="O507" s="99"/>
      <c r="P507" s="99"/>
      <c r="Q507" s="99"/>
      <c r="R507" s="94"/>
      <c r="S507" s="16"/>
      <c r="T507" s="16"/>
      <c r="U507" s="16"/>
      <c r="V507" s="13"/>
      <c r="W507" s="13"/>
      <c r="X507" s="1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</row>
    <row r="508" customFormat="false" ht="15.75" hidden="false" customHeight="false" outlineLevel="0" collapsed="false">
      <c r="B508" s="23"/>
      <c r="C508" s="23"/>
      <c r="D508" s="23"/>
      <c r="E508" s="23"/>
      <c r="F508" s="23"/>
      <c r="G508" s="23"/>
      <c r="H508" s="23"/>
      <c r="J508" s="23"/>
      <c r="K508" s="23"/>
      <c r="L508" s="99"/>
      <c r="M508" s="99"/>
      <c r="N508" s="99"/>
      <c r="O508" s="99"/>
      <c r="P508" s="99"/>
      <c r="Q508" s="99"/>
      <c r="R508" s="94"/>
      <c r="S508" s="16"/>
      <c r="T508" s="16"/>
      <c r="U508" s="16"/>
      <c r="V508" s="13"/>
      <c r="W508" s="13"/>
      <c r="X508" s="1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</row>
    <row r="509" customFormat="false" ht="15.75" hidden="false" customHeight="false" outlineLevel="0" collapsed="false">
      <c r="B509" s="23"/>
      <c r="C509" s="23"/>
      <c r="D509" s="23"/>
      <c r="E509" s="23"/>
      <c r="F509" s="23"/>
      <c r="G509" s="23"/>
      <c r="H509" s="23"/>
      <c r="J509" s="23"/>
      <c r="K509" s="23"/>
      <c r="L509" s="99"/>
      <c r="M509" s="99"/>
      <c r="N509" s="99"/>
      <c r="O509" s="99"/>
      <c r="P509" s="99"/>
      <c r="Q509" s="99"/>
      <c r="R509" s="94"/>
      <c r="S509" s="16"/>
      <c r="T509" s="16"/>
      <c r="U509" s="16"/>
      <c r="V509" s="13"/>
      <c r="W509" s="13"/>
      <c r="X509" s="1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</row>
    <row r="510" customFormat="false" ht="15.75" hidden="false" customHeight="false" outlineLevel="0" collapsed="false">
      <c r="B510" s="23"/>
      <c r="C510" s="23"/>
      <c r="D510" s="23"/>
      <c r="E510" s="23"/>
      <c r="F510" s="23"/>
      <c r="G510" s="23"/>
      <c r="H510" s="23"/>
      <c r="J510" s="23"/>
      <c r="K510" s="23"/>
      <c r="L510" s="99"/>
      <c r="M510" s="99"/>
      <c r="N510" s="99"/>
      <c r="O510" s="99"/>
      <c r="P510" s="99"/>
      <c r="Q510" s="99"/>
      <c r="R510" s="94"/>
      <c r="S510" s="16"/>
      <c r="T510" s="16"/>
      <c r="U510" s="16"/>
      <c r="V510" s="13"/>
      <c r="W510" s="13"/>
      <c r="X510" s="1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</row>
    <row r="511" customFormat="false" ht="15.75" hidden="false" customHeight="false" outlineLevel="0" collapsed="false">
      <c r="B511" s="23"/>
      <c r="C511" s="23"/>
      <c r="D511" s="23"/>
      <c r="E511" s="23"/>
      <c r="F511" s="23"/>
      <c r="G511" s="23"/>
      <c r="H511" s="23"/>
      <c r="J511" s="23"/>
      <c r="K511" s="23"/>
      <c r="L511" s="99"/>
      <c r="M511" s="99"/>
      <c r="N511" s="99"/>
      <c r="O511" s="99"/>
      <c r="P511" s="99"/>
      <c r="Q511" s="99"/>
      <c r="R511" s="94"/>
      <c r="S511" s="16"/>
      <c r="T511" s="16"/>
      <c r="U511" s="16"/>
      <c r="V511" s="13"/>
      <c r="W511" s="13"/>
      <c r="X511" s="1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</row>
    <row r="512" customFormat="false" ht="15.75" hidden="false" customHeight="false" outlineLevel="0" collapsed="false">
      <c r="B512" s="23"/>
      <c r="C512" s="23"/>
      <c r="D512" s="23"/>
      <c r="E512" s="23"/>
      <c r="F512" s="23"/>
      <c r="G512" s="23"/>
      <c r="H512" s="23"/>
      <c r="J512" s="23"/>
      <c r="K512" s="23"/>
      <c r="L512" s="99"/>
      <c r="M512" s="99"/>
      <c r="N512" s="99"/>
      <c r="O512" s="99"/>
      <c r="P512" s="99"/>
      <c r="Q512" s="99"/>
      <c r="R512" s="94"/>
      <c r="S512" s="16"/>
      <c r="T512" s="16"/>
      <c r="U512" s="16"/>
      <c r="V512" s="13"/>
      <c r="W512" s="13"/>
      <c r="X512" s="1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</row>
    <row r="513" customFormat="false" ht="15.75" hidden="false" customHeight="false" outlineLevel="0" collapsed="false">
      <c r="B513" s="23"/>
      <c r="C513" s="23"/>
      <c r="D513" s="23"/>
      <c r="E513" s="23"/>
      <c r="F513" s="23"/>
      <c r="G513" s="23"/>
      <c r="H513" s="23"/>
      <c r="J513" s="23"/>
      <c r="K513" s="23"/>
      <c r="L513" s="99"/>
      <c r="M513" s="99"/>
      <c r="N513" s="99"/>
      <c r="O513" s="99"/>
      <c r="P513" s="99"/>
      <c r="Q513" s="99"/>
      <c r="R513" s="94"/>
      <c r="S513" s="16"/>
      <c r="T513" s="16"/>
      <c r="U513" s="16"/>
      <c r="V513" s="13"/>
      <c r="W513" s="13"/>
      <c r="X513" s="1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</row>
    <row r="514" customFormat="false" ht="15.75" hidden="false" customHeight="false" outlineLevel="0" collapsed="false">
      <c r="B514" s="23"/>
      <c r="C514" s="23"/>
      <c r="D514" s="23"/>
      <c r="E514" s="23"/>
      <c r="F514" s="23"/>
      <c r="G514" s="23"/>
      <c r="H514" s="23"/>
      <c r="J514" s="23"/>
      <c r="K514" s="23"/>
      <c r="L514" s="99"/>
      <c r="M514" s="99"/>
      <c r="N514" s="99"/>
      <c r="O514" s="99"/>
      <c r="P514" s="99"/>
      <c r="Q514" s="99"/>
      <c r="R514" s="94"/>
      <c r="S514" s="16"/>
      <c r="T514" s="16"/>
      <c r="U514" s="16"/>
      <c r="V514" s="13"/>
      <c r="W514" s="13"/>
      <c r="X514" s="1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</row>
    <row r="515" customFormat="false" ht="15.75" hidden="false" customHeight="false" outlineLevel="0" collapsed="false">
      <c r="B515" s="23"/>
      <c r="C515" s="23"/>
      <c r="D515" s="23"/>
      <c r="E515" s="23"/>
      <c r="F515" s="23"/>
      <c r="G515" s="23"/>
      <c r="H515" s="23"/>
      <c r="J515" s="23"/>
      <c r="K515" s="23"/>
      <c r="L515" s="99"/>
      <c r="M515" s="99"/>
      <c r="N515" s="99"/>
      <c r="O515" s="99"/>
      <c r="P515" s="99"/>
      <c r="Q515" s="99"/>
      <c r="R515" s="94"/>
      <c r="S515" s="16"/>
      <c r="T515" s="16"/>
      <c r="U515" s="16"/>
      <c r="V515" s="13"/>
      <c r="W515" s="13"/>
      <c r="X515" s="1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</row>
    <row r="516" customFormat="false" ht="15.75" hidden="false" customHeight="false" outlineLevel="0" collapsed="false">
      <c r="B516" s="23"/>
      <c r="C516" s="23"/>
      <c r="D516" s="23"/>
      <c r="E516" s="23"/>
      <c r="F516" s="23"/>
      <c r="G516" s="23"/>
      <c r="H516" s="23"/>
      <c r="J516" s="23"/>
      <c r="K516" s="23"/>
      <c r="L516" s="99"/>
      <c r="M516" s="99"/>
      <c r="N516" s="99"/>
      <c r="O516" s="99"/>
      <c r="P516" s="99"/>
      <c r="Q516" s="99"/>
      <c r="R516" s="94"/>
      <c r="S516" s="16"/>
      <c r="T516" s="16"/>
      <c r="U516" s="16"/>
      <c r="V516" s="13"/>
      <c r="W516" s="13"/>
      <c r="X516" s="1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</row>
    <row r="517" customFormat="false" ht="15.75" hidden="false" customHeight="false" outlineLevel="0" collapsed="false">
      <c r="B517" s="23"/>
      <c r="C517" s="23"/>
      <c r="D517" s="23"/>
      <c r="E517" s="23"/>
      <c r="F517" s="23"/>
      <c r="G517" s="23"/>
      <c r="H517" s="23"/>
      <c r="J517" s="23"/>
      <c r="K517" s="23"/>
      <c r="L517" s="99"/>
      <c r="M517" s="99"/>
      <c r="N517" s="99"/>
      <c r="O517" s="99"/>
      <c r="P517" s="99"/>
      <c r="Q517" s="99"/>
      <c r="R517" s="94"/>
      <c r="S517" s="16"/>
      <c r="T517" s="16"/>
      <c r="U517" s="16"/>
      <c r="V517" s="13"/>
      <c r="W517" s="13"/>
      <c r="X517" s="1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</row>
    <row r="518" customFormat="false" ht="15.75" hidden="false" customHeight="false" outlineLevel="0" collapsed="false">
      <c r="B518" s="23"/>
      <c r="C518" s="23"/>
      <c r="D518" s="23"/>
      <c r="E518" s="23"/>
      <c r="F518" s="23"/>
      <c r="G518" s="23"/>
      <c r="H518" s="23"/>
      <c r="J518" s="23"/>
      <c r="K518" s="23"/>
      <c r="L518" s="99"/>
      <c r="M518" s="99"/>
      <c r="N518" s="99"/>
      <c r="O518" s="99"/>
      <c r="P518" s="99"/>
      <c r="Q518" s="99"/>
      <c r="R518" s="94"/>
      <c r="S518" s="16"/>
      <c r="T518" s="16"/>
      <c r="U518" s="16"/>
      <c r="V518" s="13"/>
      <c r="W518" s="13"/>
      <c r="X518" s="1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</row>
    <row r="519" customFormat="false" ht="15.75" hidden="false" customHeight="false" outlineLevel="0" collapsed="false">
      <c r="B519" s="23"/>
      <c r="C519" s="23"/>
      <c r="D519" s="23"/>
      <c r="E519" s="23"/>
      <c r="F519" s="23"/>
      <c r="G519" s="23"/>
      <c r="H519" s="23"/>
      <c r="J519" s="23"/>
      <c r="K519" s="23"/>
      <c r="L519" s="99"/>
      <c r="M519" s="99"/>
      <c r="N519" s="99"/>
      <c r="O519" s="99"/>
      <c r="P519" s="99"/>
      <c r="Q519" s="99"/>
      <c r="R519" s="94"/>
      <c r="S519" s="16"/>
      <c r="T519" s="16"/>
      <c r="U519" s="16"/>
      <c r="V519" s="13"/>
      <c r="W519" s="13"/>
      <c r="X519" s="1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</row>
    <row r="520" customFormat="false" ht="15.75" hidden="false" customHeight="false" outlineLevel="0" collapsed="false">
      <c r="B520" s="23"/>
      <c r="C520" s="23"/>
      <c r="D520" s="23"/>
      <c r="E520" s="23"/>
      <c r="F520" s="23"/>
      <c r="G520" s="23"/>
      <c r="H520" s="23"/>
      <c r="J520" s="23"/>
      <c r="K520" s="23"/>
      <c r="L520" s="99"/>
      <c r="M520" s="99"/>
      <c r="N520" s="99"/>
      <c r="O520" s="99"/>
      <c r="P520" s="99"/>
      <c r="Q520" s="99"/>
      <c r="R520" s="94"/>
      <c r="S520" s="16"/>
      <c r="T520" s="16"/>
      <c r="U520" s="16"/>
      <c r="V520" s="13"/>
      <c r="W520" s="13"/>
      <c r="X520" s="1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</row>
    <row r="521" customFormat="false" ht="15.75" hidden="false" customHeight="false" outlineLevel="0" collapsed="false">
      <c r="B521" s="23"/>
      <c r="C521" s="23"/>
      <c r="D521" s="23"/>
      <c r="E521" s="23"/>
      <c r="F521" s="23"/>
      <c r="G521" s="23"/>
      <c r="H521" s="23"/>
      <c r="J521" s="23"/>
      <c r="K521" s="23"/>
      <c r="L521" s="99"/>
      <c r="M521" s="99"/>
      <c r="N521" s="99"/>
      <c r="O521" s="99"/>
      <c r="P521" s="99"/>
      <c r="Q521" s="99"/>
      <c r="R521" s="94"/>
      <c r="S521" s="16"/>
      <c r="T521" s="16"/>
      <c r="U521" s="16"/>
      <c r="V521" s="13"/>
      <c r="W521" s="13"/>
      <c r="X521" s="1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</row>
    <row r="522" customFormat="false" ht="15.75" hidden="false" customHeight="false" outlineLevel="0" collapsed="false">
      <c r="B522" s="23"/>
      <c r="C522" s="23"/>
      <c r="D522" s="23"/>
      <c r="E522" s="23"/>
      <c r="F522" s="23"/>
      <c r="G522" s="23"/>
      <c r="H522" s="23"/>
      <c r="J522" s="23"/>
      <c r="K522" s="23"/>
      <c r="L522" s="99"/>
      <c r="M522" s="99"/>
      <c r="N522" s="99"/>
      <c r="O522" s="99"/>
      <c r="P522" s="99"/>
      <c r="Q522" s="99"/>
      <c r="R522" s="94"/>
      <c r="S522" s="16"/>
      <c r="T522" s="16"/>
      <c r="U522" s="16"/>
      <c r="V522" s="13"/>
      <c r="W522" s="13"/>
      <c r="X522" s="1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</row>
    <row r="523" customFormat="false" ht="15.75" hidden="false" customHeight="false" outlineLevel="0" collapsed="false">
      <c r="B523" s="23"/>
      <c r="C523" s="23"/>
      <c r="D523" s="23"/>
      <c r="E523" s="23"/>
      <c r="F523" s="23"/>
      <c r="G523" s="23"/>
      <c r="H523" s="23"/>
      <c r="J523" s="23"/>
      <c r="K523" s="23"/>
      <c r="L523" s="99"/>
      <c r="M523" s="99"/>
      <c r="N523" s="99"/>
      <c r="O523" s="99"/>
      <c r="P523" s="99"/>
      <c r="Q523" s="99"/>
      <c r="R523" s="94"/>
      <c r="S523" s="16"/>
      <c r="T523" s="16"/>
      <c r="U523" s="16"/>
      <c r="V523" s="13"/>
      <c r="W523" s="13"/>
      <c r="X523" s="1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</row>
    <row r="524" customFormat="false" ht="15.75" hidden="false" customHeight="false" outlineLevel="0" collapsed="false">
      <c r="B524" s="23"/>
      <c r="C524" s="23"/>
      <c r="D524" s="23"/>
      <c r="E524" s="23"/>
      <c r="F524" s="23"/>
      <c r="G524" s="23"/>
      <c r="H524" s="23"/>
      <c r="J524" s="23"/>
      <c r="K524" s="23"/>
      <c r="L524" s="99"/>
      <c r="M524" s="99"/>
      <c r="N524" s="99"/>
      <c r="O524" s="99"/>
      <c r="P524" s="99"/>
      <c r="Q524" s="99"/>
      <c r="R524" s="94"/>
      <c r="S524" s="16"/>
      <c r="T524" s="16"/>
      <c r="U524" s="16"/>
      <c r="V524" s="13"/>
      <c r="W524" s="13"/>
      <c r="X524" s="1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</row>
    <row r="525" customFormat="false" ht="15.75" hidden="false" customHeight="false" outlineLevel="0" collapsed="false">
      <c r="B525" s="23"/>
      <c r="C525" s="23"/>
      <c r="D525" s="23"/>
      <c r="E525" s="23"/>
      <c r="F525" s="23"/>
      <c r="G525" s="23"/>
      <c r="H525" s="23"/>
      <c r="J525" s="23"/>
      <c r="K525" s="23"/>
      <c r="L525" s="99"/>
      <c r="M525" s="99"/>
      <c r="N525" s="99"/>
      <c r="O525" s="99"/>
      <c r="P525" s="99"/>
      <c r="Q525" s="99"/>
      <c r="R525" s="94"/>
      <c r="S525" s="16"/>
      <c r="T525" s="16"/>
      <c r="U525" s="16"/>
      <c r="V525" s="13"/>
      <c r="W525" s="13"/>
      <c r="X525" s="1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</row>
    <row r="526" customFormat="false" ht="15.75" hidden="false" customHeight="false" outlineLevel="0" collapsed="false">
      <c r="B526" s="23"/>
      <c r="C526" s="23"/>
      <c r="D526" s="23"/>
      <c r="E526" s="23"/>
      <c r="F526" s="23"/>
      <c r="G526" s="23"/>
      <c r="H526" s="23"/>
      <c r="J526" s="23"/>
      <c r="K526" s="23"/>
      <c r="L526" s="99"/>
      <c r="M526" s="99"/>
      <c r="N526" s="99"/>
      <c r="O526" s="99"/>
      <c r="P526" s="99"/>
      <c r="Q526" s="99"/>
      <c r="R526" s="94"/>
      <c r="S526" s="16"/>
      <c r="T526" s="16"/>
      <c r="U526" s="16"/>
      <c r="V526" s="13"/>
      <c r="W526" s="13"/>
      <c r="X526" s="1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</row>
    <row r="527" customFormat="false" ht="15.75" hidden="false" customHeight="false" outlineLevel="0" collapsed="false">
      <c r="B527" s="23"/>
      <c r="C527" s="23"/>
      <c r="D527" s="23"/>
      <c r="E527" s="23"/>
      <c r="F527" s="23"/>
      <c r="G527" s="23"/>
      <c r="H527" s="23"/>
      <c r="J527" s="23"/>
      <c r="K527" s="23"/>
      <c r="L527" s="99"/>
      <c r="M527" s="99"/>
      <c r="N527" s="99"/>
      <c r="O527" s="99"/>
      <c r="P527" s="99"/>
      <c r="Q527" s="99"/>
      <c r="R527" s="94"/>
      <c r="S527" s="16"/>
      <c r="T527" s="16"/>
      <c r="U527" s="16"/>
      <c r="V527" s="13"/>
      <c r="W527" s="13"/>
      <c r="X527" s="1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</row>
    <row r="528" customFormat="false" ht="15.75" hidden="false" customHeight="false" outlineLevel="0" collapsed="false">
      <c r="B528" s="23"/>
      <c r="C528" s="23"/>
      <c r="D528" s="23"/>
      <c r="E528" s="23"/>
      <c r="F528" s="23"/>
      <c r="G528" s="23"/>
      <c r="H528" s="23"/>
      <c r="J528" s="23"/>
      <c r="K528" s="23"/>
      <c r="L528" s="99"/>
      <c r="M528" s="99"/>
      <c r="N528" s="99"/>
      <c r="O528" s="99"/>
      <c r="P528" s="99"/>
      <c r="Q528" s="99"/>
      <c r="R528" s="94"/>
      <c r="S528" s="16"/>
      <c r="T528" s="16"/>
      <c r="U528" s="16"/>
      <c r="V528" s="13"/>
      <c r="W528" s="13"/>
      <c r="X528" s="1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</row>
    <row r="529" customFormat="false" ht="15.75" hidden="false" customHeight="false" outlineLevel="0" collapsed="false">
      <c r="B529" s="23"/>
      <c r="C529" s="23"/>
      <c r="D529" s="23"/>
      <c r="E529" s="23"/>
      <c r="F529" s="23"/>
      <c r="G529" s="23"/>
      <c r="H529" s="23"/>
      <c r="J529" s="23"/>
      <c r="K529" s="23"/>
      <c r="L529" s="99"/>
      <c r="M529" s="99"/>
      <c r="N529" s="99"/>
      <c r="O529" s="99"/>
      <c r="P529" s="99"/>
      <c r="Q529" s="99"/>
      <c r="R529" s="94"/>
      <c r="S529" s="16"/>
      <c r="T529" s="16"/>
      <c r="U529" s="16"/>
      <c r="V529" s="13"/>
      <c r="W529" s="13"/>
      <c r="X529" s="1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</row>
    <row r="530" customFormat="false" ht="15.75" hidden="false" customHeight="false" outlineLevel="0" collapsed="false">
      <c r="B530" s="23"/>
      <c r="C530" s="23"/>
      <c r="D530" s="23"/>
      <c r="E530" s="23"/>
      <c r="F530" s="23"/>
      <c r="G530" s="23"/>
      <c r="H530" s="23"/>
      <c r="J530" s="23"/>
      <c r="K530" s="23"/>
      <c r="L530" s="99"/>
      <c r="M530" s="99"/>
      <c r="N530" s="99"/>
      <c r="O530" s="99"/>
      <c r="P530" s="99"/>
      <c r="Q530" s="99"/>
      <c r="R530" s="94"/>
      <c r="S530" s="16"/>
      <c r="T530" s="16"/>
      <c r="U530" s="16"/>
      <c r="V530" s="13"/>
      <c r="W530" s="13"/>
      <c r="X530" s="1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</row>
    <row r="531" customFormat="false" ht="15.75" hidden="false" customHeight="false" outlineLevel="0" collapsed="false">
      <c r="B531" s="23"/>
      <c r="C531" s="23"/>
      <c r="D531" s="23"/>
      <c r="E531" s="23"/>
      <c r="F531" s="23"/>
      <c r="G531" s="23"/>
      <c r="H531" s="23"/>
      <c r="J531" s="23"/>
      <c r="K531" s="23"/>
      <c r="L531" s="99"/>
      <c r="M531" s="99"/>
      <c r="N531" s="99"/>
      <c r="O531" s="99"/>
      <c r="P531" s="99"/>
      <c r="Q531" s="99"/>
      <c r="R531" s="94"/>
      <c r="S531" s="16"/>
      <c r="T531" s="16"/>
      <c r="U531" s="16"/>
      <c r="V531" s="13"/>
      <c r="W531" s="13"/>
      <c r="X531" s="1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</row>
    <row r="532" customFormat="false" ht="15.75" hidden="false" customHeight="false" outlineLevel="0" collapsed="false">
      <c r="B532" s="23"/>
      <c r="C532" s="23"/>
      <c r="D532" s="23"/>
      <c r="E532" s="23"/>
      <c r="F532" s="23"/>
      <c r="G532" s="23"/>
      <c r="H532" s="23"/>
      <c r="J532" s="23"/>
      <c r="K532" s="23"/>
      <c r="L532" s="99"/>
      <c r="M532" s="99"/>
      <c r="N532" s="99"/>
      <c r="O532" s="99"/>
      <c r="P532" s="99"/>
      <c r="Q532" s="99"/>
      <c r="R532" s="94"/>
      <c r="S532" s="16"/>
      <c r="T532" s="16"/>
      <c r="U532" s="16"/>
      <c r="V532" s="13"/>
      <c r="W532" s="13"/>
      <c r="X532" s="1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</row>
    <row r="533" customFormat="false" ht="15.75" hidden="false" customHeight="false" outlineLevel="0" collapsed="false">
      <c r="B533" s="23"/>
      <c r="C533" s="23"/>
      <c r="D533" s="23"/>
      <c r="E533" s="23"/>
      <c r="F533" s="23"/>
      <c r="G533" s="23"/>
      <c r="H533" s="23"/>
      <c r="J533" s="23"/>
      <c r="K533" s="23"/>
      <c r="L533" s="99"/>
      <c r="M533" s="99"/>
      <c r="N533" s="99"/>
      <c r="O533" s="99"/>
      <c r="P533" s="99"/>
      <c r="Q533" s="99"/>
      <c r="R533" s="94"/>
      <c r="S533" s="16"/>
      <c r="T533" s="16"/>
      <c r="U533" s="16"/>
      <c r="V533" s="13"/>
      <c r="W533" s="13"/>
      <c r="X533" s="1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</row>
    <row r="534" customFormat="false" ht="15.75" hidden="false" customHeight="false" outlineLevel="0" collapsed="false">
      <c r="B534" s="23"/>
      <c r="C534" s="23"/>
      <c r="D534" s="23"/>
      <c r="E534" s="23"/>
      <c r="F534" s="23"/>
      <c r="G534" s="23"/>
      <c r="H534" s="23"/>
      <c r="J534" s="23"/>
      <c r="K534" s="23"/>
      <c r="L534" s="99"/>
      <c r="M534" s="99"/>
      <c r="N534" s="99"/>
      <c r="O534" s="99"/>
      <c r="P534" s="99"/>
      <c r="Q534" s="99"/>
      <c r="R534" s="94"/>
      <c r="S534" s="16"/>
      <c r="T534" s="16"/>
      <c r="U534" s="16"/>
      <c r="V534" s="13"/>
      <c r="W534" s="13"/>
      <c r="X534" s="1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</row>
    <row r="535" customFormat="false" ht="15.75" hidden="false" customHeight="false" outlineLevel="0" collapsed="false">
      <c r="B535" s="23"/>
      <c r="C535" s="23"/>
      <c r="D535" s="23"/>
      <c r="E535" s="23"/>
      <c r="F535" s="23"/>
      <c r="G535" s="23"/>
      <c r="H535" s="23"/>
      <c r="J535" s="23"/>
      <c r="K535" s="23"/>
      <c r="L535" s="99"/>
      <c r="M535" s="99"/>
      <c r="N535" s="99"/>
      <c r="O535" s="99"/>
      <c r="P535" s="99"/>
      <c r="Q535" s="99"/>
      <c r="R535" s="94"/>
      <c r="S535" s="16"/>
      <c r="T535" s="16"/>
      <c r="U535" s="16"/>
      <c r="V535" s="13"/>
      <c r="W535" s="13"/>
      <c r="X535" s="1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</row>
    <row r="536" customFormat="false" ht="15.75" hidden="false" customHeight="false" outlineLevel="0" collapsed="false">
      <c r="B536" s="23"/>
      <c r="C536" s="23"/>
      <c r="D536" s="23"/>
      <c r="E536" s="23"/>
      <c r="F536" s="23"/>
      <c r="G536" s="23"/>
      <c r="H536" s="23"/>
      <c r="J536" s="23"/>
      <c r="K536" s="23"/>
      <c r="L536" s="99"/>
      <c r="M536" s="99"/>
      <c r="N536" s="99"/>
      <c r="O536" s="99"/>
      <c r="P536" s="99"/>
      <c r="Q536" s="99"/>
      <c r="R536" s="94"/>
      <c r="S536" s="16"/>
      <c r="T536" s="16"/>
      <c r="U536" s="16"/>
      <c r="V536" s="13"/>
      <c r="W536" s="13"/>
      <c r="X536" s="1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</row>
    <row r="537" customFormat="false" ht="15.75" hidden="false" customHeight="false" outlineLevel="0" collapsed="false">
      <c r="B537" s="23"/>
      <c r="C537" s="23"/>
      <c r="D537" s="23"/>
      <c r="E537" s="23"/>
      <c r="F537" s="23"/>
      <c r="G537" s="23"/>
      <c r="H537" s="23"/>
      <c r="J537" s="23"/>
      <c r="K537" s="23"/>
      <c r="L537" s="99"/>
      <c r="M537" s="99"/>
      <c r="N537" s="99"/>
      <c r="O537" s="99"/>
      <c r="P537" s="99"/>
      <c r="Q537" s="99"/>
      <c r="R537" s="94"/>
      <c r="S537" s="16"/>
      <c r="T537" s="16"/>
      <c r="U537" s="16"/>
      <c r="V537" s="13"/>
      <c r="W537" s="13"/>
      <c r="X537" s="1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</row>
    <row r="538" customFormat="false" ht="15.75" hidden="false" customHeight="false" outlineLevel="0" collapsed="false">
      <c r="B538" s="23"/>
      <c r="C538" s="23"/>
      <c r="D538" s="23"/>
      <c r="E538" s="23"/>
      <c r="F538" s="23"/>
      <c r="G538" s="23"/>
      <c r="H538" s="23"/>
      <c r="J538" s="23"/>
      <c r="K538" s="23"/>
      <c r="L538" s="99"/>
      <c r="M538" s="99"/>
      <c r="N538" s="99"/>
      <c r="O538" s="99"/>
      <c r="P538" s="99"/>
      <c r="Q538" s="99"/>
      <c r="R538" s="94"/>
      <c r="S538" s="16"/>
      <c r="T538" s="16"/>
      <c r="U538" s="16"/>
      <c r="V538" s="13"/>
      <c r="W538" s="13"/>
      <c r="X538" s="1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</row>
    <row r="539" customFormat="false" ht="15.75" hidden="false" customHeight="false" outlineLevel="0" collapsed="false">
      <c r="B539" s="23"/>
      <c r="C539" s="23"/>
      <c r="D539" s="23"/>
      <c r="E539" s="23"/>
      <c r="F539" s="23"/>
      <c r="G539" s="23"/>
      <c r="H539" s="23"/>
      <c r="J539" s="23"/>
      <c r="K539" s="23"/>
      <c r="L539" s="99"/>
      <c r="M539" s="99"/>
      <c r="N539" s="99"/>
      <c r="O539" s="99"/>
      <c r="P539" s="99"/>
      <c r="Q539" s="99"/>
      <c r="R539" s="94"/>
      <c r="S539" s="16"/>
      <c r="T539" s="16"/>
      <c r="U539" s="16"/>
      <c r="V539" s="13"/>
      <c r="W539" s="13"/>
      <c r="X539" s="1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</row>
    <row r="540" customFormat="false" ht="15.75" hidden="false" customHeight="false" outlineLevel="0" collapsed="false">
      <c r="B540" s="23"/>
      <c r="C540" s="23"/>
      <c r="D540" s="23"/>
      <c r="E540" s="23"/>
      <c r="F540" s="23"/>
      <c r="G540" s="23"/>
      <c r="H540" s="23"/>
      <c r="J540" s="23"/>
      <c r="K540" s="23"/>
      <c r="L540" s="99"/>
      <c r="M540" s="99"/>
      <c r="N540" s="99"/>
      <c r="O540" s="99"/>
      <c r="P540" s="99"/>
      <c r="Q540" s="99"/>
      <c r="R540" s="94"/>
      <c r="S540" s="16"/>
      <c r="T540" s="16"/>
      <c r="U540" s="16"/>
      <c r="V540" s="13"/>
      <c r="W540" s="13"/>
      <c r="X540" s="1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</row>
    <row r="541" customFormat="false" ht="15.75" hidden="false" customHeight="false" outlineLevel="0" collapsed="false">
      <c r="B541" s="23"/>
      <c r="C541" s="23"/>
      <c r="D541" s="23"/>
      <c r="E541" s="23"/>
      <c r="F541" s="23"/>
      <c r="G541" s="23"/>
      <c r="H541" s="23"/>
      <c r="J541" s="23"/>
      <c r="K541" s="23"/>
      <c r="L541" s="99"/>
      <c r="M541" s="99"/>
      <c r="N541" s="99"/>
      <c r="O541" s="99"/>
      <c r="P541" s="99"/>
      <c r="Q541" s="99"/>
      <c r="R541" s="94"/>
      <c r="S541" s="16"/>
      <c r="T541" s="16"/>
      <c r="U541" s="16"/>
      <c r="V541" s="13"/>
      <c r="W541" s="13"/>
      <c r="X541" s="1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</row>
    <row r="542" customFormat="false" ht="15.75" hidden="false" customHeight="false" outlineLevel="0" collapsed="false">
      <c r="B542" s="23"/>
      <c r="C542" s="23"/>
      <c r="D542" s="23"/>
      <c r="E542" s="23"/>
      <c r="F542" s="23"/>
      <c r="G542" s="23"/>
      <c r="H542" s="23"/>
      <c r="J542" s="23"/>
      <c r="K542" s="23"/>
      <c r="L542" s="99"/>
      <c r="M542" s="99"/>
      <c r="N542" s="99"/>
      <c r="O542" s="99"/>
      <c r="P542" s="99"/>
      <c r="Q542" s="99"/>
      <c r="R542" s="94"/>
      <c r="S542" s="16"/>
      <c r="T542" s="16"/>
      <c r="U542" s="16"/>
      <c r="V542" s="13"/>
      <c r="W542" s="13"/>
      <c r="X542" s="1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</row>
    <row r="543" customFormat="false" ht="15.75" hidden="false" customHeight="false" outlineLevel="0" collapsed="false">
      <c r="B543" s="23"/>
      <c r="C543" s="23"/>
      <c r="D543" s="23"/>
      <c r="E543" s="23"/>
      <c r="F543" s="23"/>
      <c r="G543" s="23"/>
      <c r="H543" s="23"/>
      <c r="J543" s="23"/>
      <c r="K543" s="23"/>
      <c r="L543" s="99"/>
      <c r="M543" s="99"/>
      <c r="N543" s="99"/>
      <c r="O543" s="99"/>
      <c r="P543" s="99"/>
      <c r="Q543" s="99"/>
      <c r="R543" s="94"/>
      <c r="S543" s="16"/>
      <c r="T543" s="16"/>
      <c r="U543" s="16"/>
      <c r="V543" s="13"/>
      <c r="W543" s="13"/>
      <c r="X543" s="1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</row>
    <row r="544" customFormat="false" ht="15.75" hidden="false" customHeight="false" outlineLevel="0" collapsed="false">
      <c r="B544" s="23"/>
      <c r="C544" s="23"/>
      <c r="D544" s="23"/>
      <c r="E544" s="23"/>
      <c r="F544" s="23"/>
      <c r="G544" s="23"/>
      <c r="H544" s="23"/>
      <c r="J544" s="23"/>
      <c r="K544" s="23"/>
      <c r="L544" s="99"/>
      <c r="M544" s="99"/>
      <c r="N544" s="99"/>
      <c r="O544" s="99"/>
      <c r="P544" s="99"/>
      <c r="Q544" s="99"/>
      <c r="R544" s="94"/>
      <c r="S544" s="16"/>
      <c r="T544" s="16"/>
      <c r="U544" s="16"/>
      <c r="V544" s="13"/>
      <c r="W544" s="13"/>
      <c r="X544" s="1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</row>
    <row r="545" customFormat="false" ht="15.75" hidden="false" customHeight="false" outlineLevel="0" collapsed="false">
      <c r="B545" s="23"/>
      <c r="C545" s="23"/>
      <c r="D545" s="23"/>
      <c r="E545" s="23"/>
      <c r="F545" s="23"/>
      <c r="G545" s="23"/>
      <c r="H545" s="23"/>
      <c r="J545" s="23"/>
      <c r="K545" s="23"/>
      <c r="L545" s="99"/>
      <c r="M545" s="99"/>
      <c r="N545" s="99"/>
      <c r="O545" s="99"/>
      <c r="P545" s="99"/>
      <c r="Q545" s="99"/>
      <c r="R545" s="94"/>
      <c r="S545" s="16"/>
      <c r="T545" s="16"/>
      <c r="U545" s="16"/>
      <c r="V545" s="13"/>
      <c r="W545" s="13"/>
      <c r="X545" s="1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</row>
    <row r="546" customFormat="false" ht="15.75" hidden="false" customHeight="false" outlineLevel="0" collapsed="false">
      <c r="B546" s="23"/>
      <c r="C546" s="23"/>
      <c r="D546" s="23"/>
      <c r="E546" s="23"/>
      <c r="F546" s="23"/>
      <c r="G546" s="23"/>
      <c r="H546" s="23"/>
      <c r="J546" s="23"/>
      <c r="K546" s="23"/>
      <c r="L546" s="99"/>
      <c r="M546" s="99"/>
      <c r="N546" s="99"/>
      <c r="O546" s="99"/>
      <c r="P546" s="99"/>
      <c r="Q546" s="99"/>
      <c r="R546" s="94"/>
      <c r="S546" s="16"/>
      <c r="T546" s="16"/>
      <c r="U546" s="16"/>
      <c r="V546" s="13"/>
      <c r="W546" s="13"/>
      <c r="X546" s="1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</row>
    <row r="547" customFormat="false" ht="15.75" hidden="false" customHeight="false" outlineLevel="0" collapsed="false">
      <c r="B547" s="23"/>
      <c r="C547" s="23"/>
      <c r="D547" s="23"/>
      <c r="E547" s="23"/>
      <c r="F547" s="23"/>
      <c r="G547" s="23"/>
      <c r="H547" s="23"/>
      <c r="J547" s="23"/>
      <c r="K547" s="23"/>
      <c r="L547" s="99"/>
      <c r="M547" s="99"/>
      <c r="N547" s="99"/>
      <c r="O547" s="99"/>
      <c r="P547" s="99"/>
      <c r="Q547" s="99"/>
      <c r="R547" s="94"/>
      <c r="S547" s="16"/>
      <c r="T547" s="16"/>
      <c r="U547" s="16"/>
      <c r="V547" s="13"/>
      <c r="W547" s="13"/>
      <c r="X547" s="1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</row>
    <row r="548" customFormat="false" ht="15.75" hidden="false" customHeight="false" outlineLevel="0" collapsed="false">
      <c r="B548" s="23"/>
      <c r="C548" s="23"/>
      <c r="D548" s="23"/>
      <c r="E548" s="23"/>
      <c r="F548" s="23"/>
      <c r="G548" s="23"/>
      <c r="H548" s="23"/>
      <c r="J548" s="23"/>
      <c r="K548" s="23"/>
      <c r="L548" s="99"/>
      <c r="M548" s="99"/>
      <c r="N548" s="99"/>
      <c r="O548" s="99"/>
      <c r="P548" s="99"/>
      <c r="Q548" s="99"/>
      <c r="R548" s="94"/>
      <c r="S548" s="16"/>
      <c r="T548" s="16"/>
      <c r="U548" s="16"/>
      <c r="V548" s="13"/>
      <c r="W548" s="13"/>
      <c r="X548" s="1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</row>
    <row r="549" customFormat="false" ht="15.75" hidden="false" customHeight="false" outlineLevel="0" collapsed="false">
      <c r="B549" s="23"/>
      <c r="C549" s="23"/>
      <c r="D549" s="23"/>
      <c r="E549" s="23"/>
      <c r="F549" s="23"/>
      <c r="G549" s="23"/>
      <c r="H549" s="23"/>
      <c r="J549" s="23"/>
      <c r="K549" s="23"/>
      <c r="L549" s="99"/>
      <c r="M549" s="99"/>
      <c r="N549" s="99"/>
      <c r="O549" s="99"/>
      <c r="P549" s="99"/>
      <c r="Q549" s="99"/>
      <c r="R549" s="94"/>
      <c r="S549" s="16"/>
      <c r="T549" s="16"/>
      <c r="U549" s="16"/>
      <c r="V549" s="13"/>
      <c r="W549" s="13"/>
      <c r="X549" s="1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</row>
    <row r="550" customFormat="false" ht="15.75" hidden="false" customHeight="false" outlineLevel="0" collapsed="false">
      <c r="B550" s="23"/>
      <c r="C550" s="23"/>
      <c r="D550" s="23"/>
      <c r="E550" s="23"/>
      <c r="F550" s="23"/>
      <c r="G550" s="23"/>
      <c r="H550" s="23"/>
      <c r="J550" s="23"/>
      <c r="K550" s="23"/>
      <c r="L550" s="99"/>
      <c r="M550" s="99"/>
      <c r="N550" s="99"/>
      <c r="O550" s="99"/>
      <c r="P550" s="99"/>
      <c r="Q550" s="99"/>
      <c r="R550" s="94"/>
      <c r="S550" s="16"/>
      <c r="T550" s="16"/>
      <c r="U550" s="16"/>
      <c r="V550" s="13"/>
      <c r="W550" s="13"/>
      <c r="X550" s="1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</row>
    <row r="551" customFormat="false" ht="15.75" hidden="false" customHeight="false" outlineLevel="0" collapsed="false">
      <c r="B551" s="23"/>
      <c r="C551" s="23"/>
      <c r="D551" s="23"/>
      <c r="E551" s="23"/>
      <c r="F551" s="23"/>
      <c r="G551" s="23"/>
      <c r="H551" s="23"/>
      <c r="J551" s="23"/>
      <c r="K551" s="23"/>
      <c r="L551" s="99"/>
      <c r="M551" s="99"/>
      <c r="N551" s="99"/>
      <c r="O551" s="99"/>
      <c r="P551" s="99"/>
      <c r="Q551" s="99"/>
      <c r="R551" s="94"/>
      <c r="S551" s="16"/>
      <c r="T551" s="16"/>
      <c r="U551" s="16"/>
      <c r="V551" s="13"/>
      <c r="W551" s="13"/>
      <c r="X551" s="1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</row>
    <row r="552" customFormat="false" ht="15.75" hidden="false" customHeight="false" outlineLevel="0" collapsed="false">
      <c r="B552" s="23"/>
      <c r="C552" s="23"/>
      <c r="D552" s="23"/>
      <c r="E552" s="23"/>
      <c r="F552" s="23"/>
      <c r="G552" s="23"/>
      <c r="H552" s="23"/>
      <c r="J552" s="23"/>
      <c r="K552" s="23"/>
      <c r="L552" s="99"/>
      <c r="M552" s="99"/>
      <c r="N552" s="99"/>
      <c r="O552" s="99"/>
      <c r="P552" s="99"/>
      <c r="Q552" s="99"/>
      <c r="R552" s="94"/>
      <c r="S552" s="16"/>
      <c r="T552" s="16"/>
      <c r="U552" s="16"/>
      <c r="V552" s="13"/>
      <c r="W552" s="13"/>
      <c r="X552" s="1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</row>
    <row r="553" customFormat="false" ht="15.75" hidden="false" customHeight="false" outlineLevel="0" collapsed="false">
      <c r="B553" s="23"/>
      <c r="C553" s="23"/>
      <c r="D553" s="23"/>
      <c r="E553" s="23"/>
      <c r="F553" s="23"/>
      <c r="G553" s="23"/>
      <c r="H553" s="23"/>
      <c r="J553" s="23"/>
      <c r="K553" s="23"/>
      <c r="L553" s="99"/>
      <c r="M553" s="99"/>
      <c r="N553" s="99"/>
      <c r="O553" s="99"/>
      <c r="P553" s="99"/>
      <c r="Q553" s="99"/>
      <c r="R553" s="94"/>
      <c r="S553" s="16"/>
      <c r="T553" s="16"/>
      <c r="U553" s="16"/>
      <c r="V553" s="13"/>
      <c r="W553" s="13"/>
      <c r="X553" s="1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</row>
    <row r="554" customFormat="false" ht="15.75" hidden="false" customHeight="false" outlineLevel="0" collapsed="false">
      <c r="B554" s="23"/>
      <c r="C554" s="23"/>
      <c r="D554" s="23"/>
      <c r="E554" s="23"/>
      <c r="F554" s="23"/>
      <c r="G554" s="23"/>
      <c r="H554" s="23"/>
      <c r="J554" s="23"/>
      <c r="K554" s="23"/>
      <c r="L554" s="99"/>
      <c r="M554" s="99"/>
      <c r="N554" s="99"/>
      <c r="O554" s="99"/>
      <c r="P554" s="99"/>
      <c r="Q554" s="99"/>
      <c r="R554" s="94"/>
      <c r="S554" s="16"/>
      <c r="T554" s="16"/>
      <c r="U554" s="16"/>
      <c r="V554" s="13"/>
      <c r="W554" s="13"/>
      <c r="X554" s="1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</row>
    <row r="555" customFormat="false" ht="15.75" hidden="false" customHeight="false" outlineLevel="0" collapsed="false">
      <c r="B555" s="23"/>
      <c r="C555" s="23"/>
      <c r="D555" s="23"/>
      <c r="E555" s="23"/>
      <c r="F555" s="23"/>
      <c r="G555" s="23"/>
      <c r="H555" s="23"/>
      <c r="J555" s="23"/>
      <c r="K555" s="23"/>
      <c r="L555" s="99"/>
      <c r="M555" s="99"/>
      <c r="N555" s="99"/>
      <c r="O555" s="99"/>
      <c r="P555" s="99"/>
      <c r="Q555" s="99"/>
      <c r="R555" s="94"/>
      <c r="S555" s="16"/>
      <c r="T555" s="16"/>
      <c r="U555" s="16"/>
      <c r="V555" s="13"/>
      <c r="W555" s="13"/>
      <c r="X555" s="1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</row>
    <row r="556" customFormat="false" ht="15.75" hidden="false" customHeight="false" outlineLevel="0" collapsed="false">
      <c r="B556" s="23"/>
      <c r="C556" s="23"/>
      <c r="D556" s="23"/>
      <c r="E556" s="23"/>
      <c r="F556" s="23"/>
      <c r="G556" s="23"/>
      <c r="H556" s="23"/>
      <c r="J556" s="23"/>
      <c r="K556" s="23"/>
      <c r="L556" s="99"/>
      <c r="M556" s="99"/>
      <c r="N556" s="99"/>
      <c r="O556" s="99"/>
      <c r="P556" s="99"/>
      <c r="Q556" s="99"/>
      <c r="R556" s="94"/>
      <c r="S556" s="16"/>
      <c r="T556" s="16"/>
      <c r="U556" s="16"/>
      <c r="V556" s="13"/>
      <c r="W556" s="13"/>
      <c r="X556" s="1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</row>
    <row r="557" customFormat="false" ht="15.75" hidden="false" customHeight="false" outlineLevel="0" collapsed="false">
      <c r="B557" s="23"/>
      <c r="C557" s="23"/>
      <c r="D557" s="23"/>
      <c r="E557" s="23"/>
      <c r="F557" s="23"/>
      <c r="G557" s="23"/>
      <c r="H557" s="23"/>
      <c r="J557" s="23"/>
      <c r="K557" s="23"/>
      <c r="L557" s="99"/>
      <c r="M557" s="99"/>
      <c r="N557" s="99"/>
      <c r="O557" s="99"/>
      <c r="P557" s="99"/>
      <c r="Q557" s="99"/>
      <c r="R557" s="94"/>
      <c r="S557" s="16"/>
      <c r="T557" s="16"/>
      <c r="U557" s="16"/>
      <c r="V557" s="13"/>
      <c r="W557" s="13"/>
      <c r="X557" s="1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</row>
    <row r="558" customFormat="false" ht="15.75" hidden="false" customHeight="false" outlineLevel="0" collapsed="false">
      <c r="B558" s="23"/>
      <c r="C558" s="23"/>
      <c r="D558" s="23"/>
      <c r="E558" s="23"/>
      <c r="F558" s="23"/>
      <c r="G558" s="23"/>
      <c r="H558" s="23"/>
      <c r="J558" s="23"/>
      <c r="K558" s="23"/>
      <c r="L558" s="99"/>
      <c r="M558" s="99"/>
      <c r="N558" s="99"/>
      <c r="O558" s="99"/>
      <c r="P558" s="99"/>
      <c r="Q558" s="99"/>
      <c r="R558" s="94"/>
      <c r="S558" s="16"/>
      <c r="T558" s="16"/>
      <c r="U558" s="16"/>
      <c r="V558" s="13"/>
      <c r="W558" s="13"/>
      <c r="X558" s="1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</row>
    <row r="559" customFormat="false" ht="15.75" hidden="false" customHeight="false" outlineLevel="0" collapsed="false">
      <c r="B559" s="23"/>
      <c r="C559" s="23"/>
      <c r="D559" s="23"/>
      <c r="E559" s="23"/>
      <c r="F559" s="23"/>
      <c r="G559" s="23"/>
      <c r="H559" s="23"/>
      <c r="J559" s="23"/>
      <c r="K559" s="23"/>
      <c r="L559" s="99"/>
      <c r="M559" s="99"/>
      <c r="N559" s="99"/>
      <c r="O559" s="99"/>
      <c r="P559" s="99"/>
      <c r="Q559" s="99"/>
      <c r="R559" s="94"/>
      <c r="S559" s="16"/>
      <c r="T559" s="16"/>
      <c r="U559" s="16"/>
      <c r="V559" s="13"/>
      <c r="W559" s="13"/>
      <c r="X559" s="1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</row>
    <row r="560" customFormat="false" ht="15.75" hidden="false" customHeight="false" outlineLevel="0" collapsed="false">
      <c r="B560" s="23"/>
      <c r="C560" s="23"/>
      <c r="D560" s="23"/>
      <c r="E560" s="23"/>
      <c r="F560" s="23"/>
      <c r="G560" s="23"/>
      <c r="H560" s="23"/>
      <c r="J560" s="23"/>
      <c r="K560" s="23"/>
      <c r="L560" s="99"/>
      <c r="M560" s="99"/>
      <c r="N560" s="99"/>
      <c r="O560" s="99"/>
      <c r="P560" s="99"/>
      <c r="Q560" s="99"/>
      <c r="R560" s="94"/>
      <c r="S560" s="16"/>
      <c r="T560" s="16"/>
      <c r="U560" s="16"/>
      <c r="V560" s="13"/>
      <c r="W560" s="13"/>
      <c r="X560" s="1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</row>
    <row r="561" customFormat="false" ht="15.75" hidden="false" customHeight="false" outlineLevel="0" collapsed="false">
      <c r="B561" s="23"/>
      <c r="C561" s="23"/>
      <c r="D561" s="23"/>
      <c r="E561" s="23"/>
      <c r="F561" s="23"/>
      <c r="G561" s="23"/>
      <c r="H561" s="23"/>
      <c r="J561" s="23"/>
      <c r="K561" s="23"/>
      <c r="L561" s="99"/>
      <c r="M561" s="99"/>
      <c r="N561" s="99"/>
      <c r="O561" s="99"/>
      <c r="P561" s="99"/>
      <c r="Q561" s="99"/>
      <c r="R561" s="94"/>
      <c r="S561" s="16"/>
      <c r="T561" s="16"/>
      <c r="U561" s="16"/>
      <c r="V561" s="13"/>
      <c r="W561" s="13"/>
      <c r="X561" s="1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</row>
    <row r="562" customFormat="false" ht="15.75" hidden="false" customHeight="false" outlineLevel="0" collapsed="false">
      <c r="B562" s="23"/>
      <c r="C562" s="23"/>
      <c r="D562" s="23"/>
      <c r="E562" s="23"/>
      <c r="F562" s="23"/>
      <c r="G562" s="23"/>
      <c r="H562" s="23"/>
      <c r="J562" s="23"/>
      <c r="K562" s="23"/>
      <c r="L562" s="99"/>
      <c r="M562" s="99"/>
      <c r="N562" s="99"/>
      <c r="O562" s="99"/>
      <c r="P562" s="99"/>
      <c r="Q562" s="99"/>
      <c r="R562" s="94"/>
      <c r="S562" s="16"/>
      <c r="T562" s="16"/>
      <c r="U562" s="16"/>
      <c r="V562" s="13"/>
      <c r="W562" s="13"/>
      <c r="X562" s="1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</row>
    <row r="563" customFormat="false" ht="15.75" hidden="false" customHeight="false" outlineLevel="0" collapsed="false">
      <c r="B563" s="23"/>
      <c r="C563" s="23"/>
      <c r="D563" s="23"/>
      <c r="E563" s="23"/>
      <c r="F563" s="23"/>
      <c r="G563" s="23"/>
      <c r="H563" s="23"/>
      <c r="J563" s="23"/>
      <c r="K563" s="23"/>
      <c r="L563" s="99"/>
      <c r="M563" s="99"/>
      <c r="N563" s="99"/>
      <c r="O563" s="99"/>
      <c r="P563" s="99"/>
      <c r="Q563" s="99"/>
      <c r="R563" s="94"/>
      <c r="S563" s="16"/>
      <c r="T563" s="16"/>
      <c r="U563" s="16"/>
      <c r="V563" s="13"/>
      <c r="W563" s="13"/>
      <c r="X563" s="1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</row>
    <row r="564" customFormat="false" ht="15.75" hidden="false" customHeight="false" outlineLevel="0" collapsed="false">
      <c r="B564" s="23"/>
      <c r="C564" s="23"/>
      <c r="D564" s="23"/>
      <c r="E564" s="23"/>
      <c r="F564" s="23"/>
      <c r="G564" s="23"/>
      <c r="H564" s="23"/>
      <c r="J564" s="23"/>
      <c r="K564" s="23"/>
      <c r="L564" s="99"/>
      <c r="M564" s="99"/>
      <c r="N564" s="99"/>
      <c r="O564" s="99"/>
      <c r="P564" s="99"/>
      <c r="Q564" s="99"/>
      <c r="R564" s="94"/>
      <c r="S564" s="16"/>
      <c r="T564" s="16"/>
      <c r="U564" s="16"/>
      <c r="V564" s="13"/>
      <c r="W564" s="13"/>
      <c r="X564" s="1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</row>
    <row r="565" customFormat="false" ht="15.75" hidden="false" customHeight="false" outlineLevel="0" collapsed="false">
      <c r="B565" s="23"/>
      <c r="C565" s="23"/>
      <c r="D565" s="23"/>
      <c r="E565" s="23"/>
      <c r="F565" s="23"/>
      <c r="G565" s="23"/>
      <c r="H565" s="23"/>
      <c r="J565" s="23"/>
      <c r="K565" s="23"/>
      <c r="L565" s="99"/>
      <c r="M565" s="99"/>
      <c r="N565" s="99"/>
      <c r="O565" s="99"/>
      <c r="P565" s="99"/>
      <c r="Q565" s="99"/>
      <c r="R565" s="94"/>
      <c r="S565" s="16"/>
      <c r="T565" s="16"/>
      <c r="U565" s="16"/>
      <c r="V565" s="13"/>
      <c r="W565" s="13"/>
      <c r="X565" s="1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</row>
    <row r="566" customFormat="false" ht="15.75" hidden="false" customHeight="false" outlineLevel="0" collapsed="false">
      <c r="B566" s="23"/>
      <c r="C566" s="23"/>
      <c r="D566" s="23"/>
      <c r="E566" s="23"/>
      <c r="F566" s="23"/>
      <c r="G566" s="23"/>
      <c r="H566" s="23"/>
      <c r="J566" s="23"/>
      <c r="K566" s="23"/>
      <c r="L566" s="99"/>
      <c r="M566" s="99"/>
      <c r="N566" s="99"/>
      <c r="O566" s="99"/>
      <c r="P566" s="99"/>
      <c r="Q566" s="99"/>
      <c r="R566" s="94"/>
      <c r="S566" s="16"/>
      <c r="T566" s="16"/>
      <c r="U566" s="16"/>
      <c r="V566" s="13"/>
      <c r="W566" s="13"/>
      <c r="X566" s="1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</row>
    <row r="567" customFormat="false" ht="15.75" hidden="false" customHeight="false" outlineLevel="0" collapsed="false">
      <c r="B567" s="23"/>
      <c r="C567" s="23"/>
      <c r="D567" s="23"/>
      <c r="E567" s="23"/>
      <c r="F567" s="23"/>
      <c r="G567" s="23"/>
      <c r="H567" s="23"/>
      <c r="J567" s="23"/>
      <c r="K567" s="23"/>
      <c r="L567" s="99"/>
      <c r="M567" s="99"/>
      <c r="N567" s="99"/>
      <c r="O567" s="99"/>
      <c r="P567" s="99"/>
      <c r="Q567" s="99"/>
      <c r="R567" s="94"/>
      <c r="S567" s="16"/>
      <c r="T567" s="16"/>
      <c r="U567" s="16"/>
      <c r="V567" s="13"/>
      <c r="W567" s="13"/>
      <c r="X567" s="1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</row>
    <row r="568" customFormat="false" ht="15.75" hidden="false" customHeight="false" outlineLevel="0" collapsed="false">
      <c r="B568" s="23"/>
      <c r="C568" s="23"/>
      <c r="D568" s="23"/>
      <c r="E568" s="23"/>
      <c r="F568" s="23"/>
      <c r="G568" s="23"/>
      <c r="H568" s="23"/>
      <c r="J568" s="23"/>
      <c r="K568" s="23"/>
      <c r="L568" s="99"/>
      <c r="M568" s="99"/>
      <c r="N568" s="99"/>
      <c r="O568" s="99"/>
      <c r="P568" s="99"/>
      <c r="Q568" s="99"/>
      <c r="R568" s="94"/>
      <c r="S568" s="16"/>
      <c r="T568" s="16"/>
      <c r="U568" s="16"/>
      <c r="V568" s="13"/>
      <c r="W568" s="13"/>
      <c r="X568" s="1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</row>
    <row r="569" customFormat="false" ht="15.75" hidden="false" customHeight="false" outlineLevel="0" collapsed="false">
      <c r="B569" s="23"/>
      <c r="C569" s="23"/>
      <c r="D569" s="23"/>
      <c r="E569" s="23"/>
      <c r="F569" s="23"/>
      <c r="G569" s="23"/>
      <c r="H569" s="23"/>
      <c r="J569" s="23"/>
      <c r="K569" s="23"/>
      <c r="L569" s="99"/>
      <c r="M569" s="99"/>
      <c r="N569" s="99"/>
      <c r="O569" s="99"/>
      <c r="P569" s="99"/>
      <c r="Q569" s="99"/>
      <c r="R569" s="94"/>
      <c r="S569" s="16"/>
      <c r="T569" s="16"/>
      <c r="U569" s="16"/>
      <c r="V569" s="13"/>
      <c r="W569" s="13"/>
      <c r="X569" s="1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</row>
    <row r="570" customFormat="false" ht="15.75" hidden="false" customHeight="false" outlineLevel="0" collapsed="false">
      <c r="B570" s="23"/>
      <c r="C570" s="23"/>
      <c r="D570" s="23"/>
      <c r="E570" s="23"/>
      <c r="F570" s="23"/>
      <c r="G570" s="23"/>
      <c r="H570" s="23"/>
      <c r="J570" s="23"/>
      <c r="K570" s="23"/>
      <c r="L570" s="99"/>
      <c r="M570" s="99"/>
      <c r="N570" s="99"/>
      <c r="O570" s="99"/>
      <c r="P570" s="99"/>
      <c r="Q570" s="99"/>
      <c r="R570" s="94"/>
      <c r="S570" s="16"/>
      <c r="T570" s="16"/>
      <c r="U570" s="16"/>
      <c r="V570" s="13"/>
      <c r="W570" s="13"/>
      <c r="X570" s="1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</row>
    <row r="571" customFormat="false" ht="15.75" hidden="false" customHeight="false" outlineLevel="0" collapsed="false">
      <c r="B571" s="23"/>
      <c r="C571" s="23"/>
      <c r="D571" s="23"/>
      <c r="E571" s="23"/>
      <c r="F571" s="23"/>
      <c r="G571" s="23"/>
      <c r="H571" s="23"/>
      <c r="J571" s="23"/>
      <c r="K571" s="23"/>
      <c r="L571" s="99"/>
      <c r="M571" s="99"/>
      <c r="N571" s="99"/>
      <c r="O571" s="99"/>
      <c r="P571" s="99"/>
      <c r="Q571" s="99"/>
      <c r="R571" s="94"/>
      <c r="S571" s="16"/>
      <c r="T571" s="16"/>
      <c r="U571" s="16"/>
      <c r="V571" s="13"/>
      <c r="W571" s="13"/>
      <c r="X571" s="1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</row>
    <row r="572" customFormat="false" ht="15.75" hidden="false" customHeight="false" outlineLevel="0" collapsed="false">
      <c r="B572" s="23"/>
      <c r="C572" s="23"/>
      <c r="D572" s="23"/>
      <c r="E572" s="23"/>
      <c r="F572" s="23"/>
      <c r="G572" s="23"/>
      <c r="H572" s="23"/>
      <c r="J572" s="23"/>
      <c r="K572" s="23"/>
      <c r="L572" s="99"/>
      <c r="M572" s="99"/>
      <c r="N572" s="99"/>
      <c r="O572" s="99"/>
      <c r="P572" s="99"/>
      <c r="Q572" s="99"/>
      <c r="R572" s="94"/>
      <c r="S572" s="16"/>
      <c r="T572" s="16"/>
      <c r="U572" s="16"/>
      <c r="V572" s="13"/>
      <c r="W572" s="13"/>
      <c r="X572" s="1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</row>
    <row r="573" customFormat="false" ht="15.75" hidden="false" customHeight="false" outlineLevel="0" collapsed="false">
      <c r="B573" s="23"/>
      <c r="C573" s="23"/>
      <c r="D573" s="23"/>
      <c r="E573" s="23"/>
      <c r="F573" s="23"/>
      <c r="G573" s="23"/>
      <c r="H573" s="23"/>
      <c r="J573" s="23"/>
      <c r="K573" s="23"/>
      <c r="L573" s="99"/>
      <c r="M573" s="99"/>
      <c r="N573" s="99"/>
      <c r="O573" s="99"/>
      <c r="P573" s="99"/>
      <c r="Q573" s="99"/>
      <c r="R573" s="94"/>
      <c r="S573" s="16"/>
      <c r="T573" s="16"/>
      <c r="U573" s="16"/>
      <c r="V573" s="13"/>
      <c r="W573" s="13"/>
      <c r="X573" s="1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</row>
    <row r="574" customFormat="false" ht="15.75" hidden="false" customHeight="false" outlineLevel="0" collapsed="false">
      <c r="B574" s="23"/>
      <c r="C574" s="23"/>
      <c r="D574" s="23"/>
      <c r="E574" s="23"/>
      <c r="F574" s="23"/>
      <c r="G574" s="23"/>
      <c r="H574" s="23"/>
      <c r="J574" s="23"/>
      <c r="K574" s="23"/>
      <c r="L574" s="99"/>
      <c r="M574" s="99"/>
      <c r="N574" s="99"/>
      <c r="O574" s="99"/>
      <c r="P574" s="99"/>
      <c r="Q574" s="99"/>
      <c r="R574" s="94"/>
      <c r="S574" s="16"/>
      <c r="T574" s="16"/>
      <c r="U574" s="16"/>
      <c r="V574" s="13"/>
      <c r="W574" s="13"/>
      <c r="X574" s="1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</row>
    <row r="575" customFormat="false" ht="15.75" hidden="false" customHeight="false" outlineLevel="0" collapsed="false">
      <c r="B575" s="23"/>
      <c r="C575" s="23"/>
      <c r="D575" s="23"/>
      <c r="E575" s="23"/>
      <c r="F575" s="23"/>
      <c r="G575" s="23"/>
      <c r="H575" s="23"/>
      <c r="J575" s="23"/>
      <c r="K575" s="23"/>
      <c r="L575" s="99"/>
      <c r="M575" s="99"/>
      <c r="N575" s="99"/>
      <c r="O575" s="99"/>
      <c r="P575" s="99"/>
      <c r="Q575" s="99"/>
      <c r="R575" s="94"/>
      <c r="S575" s="16"/>
      <c r="T575" s="16"/>
      <c r="U575" s="16"/>
      <c r="V575" s="13"/>
      <c r="W575" s="13"/>
      <c r="X575" s="1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</row>
    <row r="576" customFormat="false" ht="15.75" hidden="false" customHeight="false" outlineLevel="0" collapsed="false">
      <c r="B576" s="23"/>
      <c r="C576" s="23"/>
      <c r="D576" s="23"/>
      <c r="E576" s="23"/>
      <c r="F576" s="23"/>
      <c r="G576" s="23"/>
      <c r="H576" s="23"/>
      <c r="J576" s="23"/>
      <c r="K576" s="23"/>
      <c r="L576" s="99"/>
      <c r="M576" s="99"/>
      <c r="N576" s="99"/>
      <c r="O576" s="99"/>
      <c r="P576" s="99"/>
      <c r="Q576" s="99"/>
      <c r="R576" s="94"/>
      <c r="S576" s="16"/>
      <c r="T576" s="16"/>
      <c r="U576" s="16"/>
      <c r="V576" s="13"/>
      <c r="W576" s="13"/>
      <c r="X576" s="1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</row>
    <row r="577" customFormat="false" ht="15.75" hidden="false" customHeight="false" outlineLevel="0" collapsed="false">
      <c r="B577" s="23"/>
      <c r="C577" s="23"/>
      <c r="D577" s="23"/>
      <c r="E577" s="23"/>
      <c r="F577" s="23"/>
      <c r="G577" s="23"/>
      <c r="H577" s="23"/>
      <c r="J577" s="23"/>
      <c r="K577" s="23"/>
      <c r="L577" s="99"/>
      <c r="M577" s="99"/>
      <c r="N577" s="99"/>
      <c r="O577" s="99"/>
      <c r="P577" s="99"/>
      <c r="Q577" s="99"/>
      <c r="R577" s="94"/>
      <c r="S577" s="16"/>
      <c r="T577" s="16"/>
      <c r="U577" s="16"/>
      <c r="V577" s="13"/>
      <c r="W577" s="13"/>
      <c r="X577" s="1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</row>
    <row r="578" customFormat="false" ht="15.75" hidden="false" customHeight="false" outlineLevel="0" collapsed="false">
      <c r="B578" s="23"/>
      <c r="C578" s="23"/>
      <c r="D578" s="23"/>
      <c r="E578" s="23"/>
      <c r="F578" s="23"/>
      <c r="G578" s="23"/>
      <c r="H578" s="23"/>
      <c r="J578" s="23"/>
      <c r="K578" s="23"/>
      <c r="L578" s="99"/>
      <c r="M578" s="99"/>
      <c r="N578" s="99"/>
      <c r="O578" s="99"/>
      <c r="P578" s="99"/>
      <c r="Q578" s="99"/>
      <c r="R578" s="94"/>
      <c r="S578" s="16"/>
      <c r="T578" s="16"/>
      <c r="U578" s="16"/>
      <c r="V578" s="13"/>
      <c r="W578" s="13"/>
      <c r="X578" s="1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</row>
    <row r="579" customFormat="false" ht="15.75" hidden="false" customHeight="false" outlineLevel="0" collapsed="false">
      <c r="B579" s="23"/>
      <c r="C579" s="23"/>
      <c r="D579" s="23"/>
      <c r="E579" s="23"/>
      <c r="F579" s="23"/>
      <c r="G579" s="23"/>
      <c r="H579" s="23"/>
      <c r="J579" s="23"/>
      <c r="K579" s="23"/>
      <c r="L579" s="99"/>
      <c r="M579" s="99"/>
      <c r="N579" s="99"/>
      <c r="O579" s="99"/>
      <c r="P579" s="99"/>
      <c r="Q579" s="99"/>
      <c r="R579" s="94"/>
      <c r="S579" s="16"/>
      <c r="T579" s="16"/>
      <c r="U579" s="16"/>
      <c r="V579" s="13"/>
      <c r="W579" s="13"/>
      <c r="X579" s="1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</row>
    <row r="580" customFormat="false" ht="15.75" hidden="false" customHeight="false" outlineLevel="0" collapsed="false">
      <c r="B580" s="23"/>
      <c r="C580" s="23"/>
      <c r="D580" s="23"/>
      <c r="E580" s="23"/>
      <c r="F580" s="23"/>
      <c r="G580" s="23"/>
      <c r="H580" s="23"/>
      <c r="J580" s="23"/>
      <c r="K580" s="23"/>
      <c r="L580" s="99"/>
      <c r="M580" s="99"/>
      <c r="N580" s="99"/>
      <c r="O580" s="99"/>
      <c r="P580" s="99"/>
      <c r="Q580" s="99"/>
      <c r="R580" s="94"/>
      <c r="S580" s="16"/>
      <c r="T580" s="16"/>
      <c r="U580" s="16"/>
      <c r="V580" s="13"/>
      <c r="W580" s="13"/>
      <c r="X580" s="1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</row>
    <row r="581" customFormat="false" ht="15.75" hidden="false" customHeight="false" outlineLevel="0" collapsed="false">
      <c r="B581" s="23"/>
      <c r="C581" s="23"/>
      <c r="D581" s="23"/>
      <c r="E581" s="23"/>
      <c r="F581" s="23"/>
      <c r="G581" s="23"/>
      <c r="H581" s="23"/>
      <c r="J581" s="23"/>
      <c r="K581" s="23"/>
      <c r="L581" s="99"/>
      <c r="M581" s="99"/>
      <c r="N581" s="99"/>
      <c r="O581" s="99"/>
      <c r="P581" s="99"/>
      <c r="Q581" s="99"/>
      <c r="R581" s="94"/>
      <c r="S581" s="16"/>
      <c r="T581" s="16"/>
      <c r="U581" s="16"/>
      <c r="V581" s="13"/>
      <c r="W581" s="13"/>
      <c r="X581" s="1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</row>
    <row r="582" customFormat="false" ht="15.75" hidden="false" customHeight="false" outlineLevel="0" collapsed="false">
      <c r="B582" s="23"/>
      <c r="C582" s="23"/>
      <c r="D582" s="23"/>
      <c r="E582" s="23"/>
      <c r="F582" s="23"/>
      <c r="G582" s="23"/>
      <c r="H582" s="23"/>
      <c r="J582" s="23"/>
      <c r="K582" s="23"/>
      <c r="L582" s="99"/>
      <c r="M582" s="99"/>
      <c r="N582" s="99"/>
      <c r="O582" s="99"/>
      <c r="P582" s="99"/>
      <c r="Q582" s="99"/>
      <c r="R582" s="94"/>
      <c r="S582" s="16"/>
      <c r="T582" s="16"/>
      <c r="U582" s="16"/>
      <c r="V582" s="13"/>
      <c r="W582" s="13"/>
      <c r="X582" s="1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</row>
    <row r="583" customFormat="false" ht="15.75" hidden="false" customHeight="false" outlineLevel="0" collapsed="false">
      <c r="B583" s="23"/>
      <c r="C583" s="23"/>
      <c r="D583" s="23"/>
      <c r="E583" s="23"/>
      <c r="F583" s="23"/>
      <c r="G583" s="23"/>
      <c r="H583" s="23"/>
      <c r="J583" s="23"/>
      <c r="K583" s="23"/>
      <c r="L583" s="99"/>
      <c r="M583" s="99"/>
      <c r="N583" s="99"/>
      <c r="O583" s="99"/>
      <c r="P583" s="99"/>
      <c r="Q583" s="99"/>
      <c r="R583" s="94"/>
      <c r="S583" s="16"/>
      <c r="T583" s="16"/>
      <c r="U583" s="16"/>
      <c r="V583" s="13"/>
      <c r="W583" s="13"/>
      <c r="X583" s="1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</row>
    <row r="584" customFormat="false" ht="15.75" hidden="false" customHeight="false" outlineLevel="0" collapsed="false">
      <c r="B584" s="23"/>
      <c r="C584" s="23"/>
      <c r="D584" s="23"/>
      <c r="E584" s="23"/>
      <c r="F584" s="23"/>
      <c r="G584" s="23"/>
      <c r="H584" s="23"/>
      <c r="J584" s="23"/>
      <c r="K584" s="23"/>
      <c r="L584" s="99"/>
      <c r="M584" s="99"/>
      <c r="N584" s="99"/>
      <c r="O584" s="99"/>
      <c r="P584" s="99"/>
      <c r="Q584" s="99"/>
      <c r="R584" s="94"/>
      <c r="S584" s="16"/>
      <c r="T584" s="16"/>
      <c r="U584" s="16"/>
      <c r="V584" s="13"/>
      <c r="W584" s="13"/>
      <c r="X584" s="1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</row>
    <row r="585" customFormat="false" ht="15.75" hidden="false" customHeight="false" outlineLevel="0" collapsed="false">
      <c r="B585" s="23"/>
      <c r="C585" s="23"/>
      <c r="D585" s="23"/>
      <c r="E585" s="23"/>
      <c r="F585" s="23"/>
      <c r="G585" s="23"/>
      <c r="H585" s="23"/>
      <c r="J585" s="23"/>
      <c r="K585" s="23"/>
      <c r="L585" s="99"/>
      <c r="M585" s="99"/>
      <c r="N585" s="99"/>
      <c r="O585" s="99"/>
      <c r="P585" s="99"/>
      <c r="Q585" s="99"/>
      <c r="R585" s="94"/>
      <c r="S585" s="16"/>
      <c r="T585" s="16"/>
      <c r="U585" s="16"/>
      <c r="V585" s="13"/>
      <c r="W585" s="13"/>
      <c r="X585" s="1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</row>
    <row r="586" customFormat="false" ht="15.75" hidden="false" customHeight="false" outlineLevel="0" collapsed="false">
      <c r="B586" s="23"/>
      <c r="C586" s="23"/>
      <c r="D586" s="23"/>
      <c r="E586" s="23"/>
      <c r="F586" s="23"/>
      <c r="G586" s="23"/>
      <c r="H586" s="23"/>
      <c r="J586" s="23"/>
      <c r="K586" s="23"/>
      <c r="L586" s="99"/>
      <c r="M586" s="99"/>
      <c r="N586" s="99"/>
      <c r="O586" s="99"/>
      <c r="P586" s="99"/>
      <c r="Q586" s="99"/>
      <c r="R586" s="94"/>
      <c r="S586" s="16"/>
      <c r="T586" s="16"/>
      <c r="U586" s="16"/>
      <c r="V586" s="13"/>
      <c r="W586" s="13"/>
      <c r="X586" s="1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</row>
    <row r="587" customFormat="false" ht="15.75" hidden="false" customHeight="false" outlineLevel="0" collapsed="false">
      <c r="B587" s="23"/>
      <c r="C587" s="23"/>
      <c r="D587" s="23"/>
      <c r="E587" s="23"/>
      <c r="F587" s="23"/>
      <c r="G587" s="23"/>
      <c r="H587" s="23"/>
      <c r="J587" s="23"/>
      <c r="K587" s="23"/>
      <c r="L587" s="99"/>
      <c r="M587" s="99"/>
      <c r="N587" s="99"/>
      <c r="O587" s="99"/>
      <c r="P587" s="99"/>
      <c r="Q587" s="99"/>
      <c r="R587" s="94"/>
      <c r="S587" s="16"/>
      <c r="T587" s="16"/>
      <c r="U587" s="16"/>
      <c r="V587" s="13"/>
      <c r="W587" s="13"/>
      <c r="X587" s="1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</row>
    <row r="588" customFormat="false" ht="15.75" hidden="false" customHeight="false" outlineLevel="0" collapsed="false">
      <c r="B588" s="23"/>
      <c r="C588" s="23"/>
      <c r="D588" s="23"/>
      <c r="E588" s="23"/>
      <c r="F588" s="23"/>
      <c r="G588" s="23"/>
      <c r="H588" s="23"/>
      <c r="J588" s="23"/>
      <c r="K588" s="23"/>
      <c r="L588" s="99"/>
      <c r="M588" s="99"/>
      <c r="N588" s="99"/>
      <c r="O588" s="99"/>
      <c r="P588" s="99"/>
      <c r="Q588" s="99"/>
      <c r="R588" s="94"/>
      <c r="S588" s="16"/>
      <c r="T588" s="16"/>
      <c r="U588" s="16"/>
      <c r="V588" s="13"/>
      <c r="W588" s="13"/>
      <c r="X588" s="1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</row>
    <row r="589" customFormat="false" ht="15.75" hidden="false" customHeight="false" outlineLevel="0" collapsed="false">
      <c r="B589" s="23"/>
      <c r="C589" s="23"/>
      <c r="D589" s="23"/>
      <c r="E589" s="23"/>
      <c r="F589" s="23"/>
      <c r="G589" s="23"/>
      <c r="H589" s="23"/>
      <c r="J589" s="23"/>
      <c r="K589" s="23"/>
      <c r="L589" s="99"/>
      <c r="M589" s="99"/>
      <c r="N589" s="99"/>
      <c r="O589" s="99"/>
      <c r="P589" s="99"/>
      <c r="Q589" s="99"/>
      <c r="R589" s="94"/>
      <c r="S589" s="16"/>
      <c r="T589" s="16"/>
      <c r="U589" s="16"/>
      <c r="V589" s="13"/>
      <c r="W589" s="13"/>
      <c r="X589" s="1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</row>
    <row r="590" customFormat="false" ht="15.75" hidden="false" customHeight="false" outlineLevel="0" collapsed="false">
      <c r="B590" s="23"/>
      <c r="C590" s="23"/>
      <c r="D590" s="23"/>
      <c r="E590" s="23"/>
      <c r="F590" s="23"/>
      <c r="G590" s="23"/>
      <c r="H590" s="23"/>
      <c r="J590" s="23"/>
      <c r="K590" s="23"/>
      <c r="L590" s="99"/>
      <c r="M590" s="99"/>
      <c r="N590" s="99"/>
      <c r="O590" s="99"/>
      <c r="P590" s="99"/>
      <c r="Q590" s="99"/>
      <c r="R590" s="94"/>
      <c r="S590" s="16"/>
      <c r="T590" s="16"/>
      <c r="U590" s="16"/>
      <c r="V590" s="13"/>
      <c r="W590" s="13"/>
      <c r="X590" s="1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</row>
    <row r="591" customFormat="false" ht="15.75" hidden="false" customHeight="false" outlineLevel="0" collapsed="false">
      <c r="B591" s="23"/>
      <c r="C591" s="23"/>
      <c r="D591" s="23"/>
      <c r="E591" s="23"/>
      <c r="F591" s="23"/>
      <c r="G591" s="23"/>
      <c r="H591" s="23"/>
      <c r="J591" s="23"/>
      <c r="K591" s="23"/>
      <c r="L591" s="99"/>
      <c r="M591" s="99"/>
      <c r="N591" s="99"/>
      <c r="O591" s="99"/>
      <c r="P591" s="99"/>
      <c r="Q591" s="99"/>
      <c r="R591" s="94"/>
      <c r="S591" s="16"/>
      <c r="T591" s="16"/>
      <c r="U591" s="16"/>
      <c r="V591" s="13"/>
      <c r="W591" s="13"/>
      <c r="X591" s="1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</row>
    <row r="592" customFormat="false" ht="15.75" hidden="false" customHeight="false" outlineLevel="0" collapsed="false">
      <c r="B592" s="23"/>
      <c r="C592" s="23"/>
      <c r="D592" s="23"/>
      <c r="E592" s="23"/>
      <c r="F592" s="23"/>
      <c r="G592" s="23"/>
      <c r="H592" s="23"/>
      <c r="J592" s="23"/>
      <c r="K592" s="23"/>
      <c r="L592" s="99"/>
      <c r="M592" s="99"/>
      <c r="N592" s="99"/>
      <c r="O592" s="99"/>
      <c r="P592" s="99"/>
      <c r="Q592" s="99"/>
      <c r="R592" s="94"/>
      <c r="S592" s="16"/>
      <c r="T592" s="16"/>
      <c r="U592" s="16"/>
      <c r="V592" s="13"/>
      <c r="W592" s="13"/>
      <c r="X592" s="1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</row>
    <row r="593" customFormat="false" ht="15.75" hidden="false" customHeight="false" outlineLevel="0" collapsed="false">
      <c r="B593" s="23"/>
      <c r="C593" s="23"/>
      <c r="D593" s="23"/>
      <c r="E593" s="23"/>
      <c r="F593" s="23"/>
      <c r="G593" s="23"/>
      <c r="H593" s="23"/>
      <c r="J593" s="23"/>
      <c r="K593" s="23"/>
      <c r="L593" s="99"/>
      <c r="M593" s="99"/>
      <c r="N593" s="99"/>
      <c r="O593" s="99"/>
      <c r="P593" s="99"/>
      <c r="Q593" s="99"/>
      <c r="R593" s="94"/>
      <c r="S593" s="16"/>
      <c r="T593" s="16"/>
      <c r="U593" s="16"/>
      <c r="V593" s="13"/>
      <c r="W593" s="13"/>
      <c r="X593" s="1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</row>
    <row r="594" customFormat="false" ht="15.75" hidden="false" customHeight="false" outlineLevel="0" collapsed="false">
      <c r="B594" s="23"/>
      <c r="C594" s="23"/>
      <c r="D594" s="23"/>
      <c r="E594" s="23"/>
      <c r="F594" s="23"/>
      <c r="G594" s="23"/>
      <c r="H594" s="23"/>
      <c r="J594" s="23"/>
      <c r="K594" s="23"/>
      <c r="L594" s="99"/>
      <c r="M594" s="99"/>
      <c r="N594" s="99"/>
      <c r="O594" s="99"/>
      <c r="P594" s="99"/>
      <c r="Q594" s="99"/>
      <c r="R594" s="94"/>
      <c r="S594" s="16"/>
      <c r="T594" s="16"/>
      <c r="U594" s="16"/>
      <c r="V594" s="13"/>
      <c r="W594" s="13"/>
      <c r="X594" s="1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</row>
    <row r="595" customFormat="false" ht="15.75" hidden="false" customHeight="false" outlineLevel="0" collapsed="false">
      <c r="B595" s="23"/>
      <c r="C595" s="23"/>
      <c r="D595" s="23"/>
      <c r="E595" s="23"/>
      <c r="F595" s="23"/>
      <c r="G595" s="23"/>
      <c r="H595" s="23"/>
      <c r="J595" s="23"/>
      <c r="K595" s="23"/>
      <c r="L595" s="99"/>
      <c r="M595" s="99"/>
      <c r="N595" s="99"/>
      <c r="O595" s="99"/>
      <c r="P595" s="99"/>
      <c r="Q595" s="99"/>
      <c r="R595" s="94"/>
      <c r="S595" s="16"/>
      <c r="T595" s="16"/>
      <c r="U595" s="16"/>
      <c r="V595" s="13"/>
      <c r="W595" s="13"/>
      <c r="X595" s="1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</row>
    <row r="596" customFormat="false" ht="15.75" hidden="false" customHeight="false" outlineLevel="0" collapsed="false">
      <c r="B596" s="23"/>
      <c r="C596" s="23"/>
      <c r="D596" s="23"/>
      <c r="E596" s="23"/>
      <c r="F596" s="23"/>
      <c r="G596" s="23"/>
      <c r="H596" s="23"/>
      <c r="J596" s="23"/>
      <c r="K596" s="23"/>
      <c r="L596" s="99"/>
      <c r="M596" s="99"/>
      <c r="N596" s="99"/>
      <c r="O596" s="99"/>
      <c r="P596" s="99"/>
      <c r="Q596" s="99"/>
      <c r="R596" s="94"/>
      <c r="S596" s="16"/>
      <c r="T596" s="16"/>
      <c r="U596" s="16"/>
      <c r="V596" s="13"/>
      <c r="W596" s="13"/>
      <c r="X596" s="1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</row>
    <row r="597" customFormat="false" ht="15.75" hidden="false" customHeight="false" outlineLevel="0" collapsed="false">
      <c r="B597" s="23"/>
      <c r="C597" s="23"/>
      <c r="D597" s="23"/>
      <c r="E597" s="23"/>
      <c r="F597" s="23"/>
      <c r="G597" s="23"/>
      <c r="H597" s="23"/>
      <c r="J597" s="23"/>
      <c r="K597" s="23"/>
      <c r="L597" s="99"/>
      <c r="M597" s="99"/>
      <c r="N597" s="99"/>
      <c r="O597" s="99"/>
      <c r="P597" s="99"/>
      <c r="Q597" s="99"/>
      <c r="R597" s="94"/>
      <c r="S597" s="16"/>
      <c r="T597" s="16"/>
      <c r="U597" s="16"/>
      <c r="V597" s="13"/>
      <c r="W597" s="13"/>
      <c r="X597" s="1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</row>
    <row r="598" customFormat="false" ht="15.75" hidden="false" customHeight="false" outlineLevel="0" collapsed="false">
      <c r="B598" s="23"/>
      <c r="C598" s="23"/>
      <c r="D598" s="23"/>
      <c r="E598" s="23"/>
      <c r="F598" s="23"/>
      <c r="G598" s="23"/>
      <c r="H598" s="23"/>
      <c r="J598" s="23"/>
      <c r="K598" s="23"/>
      <c r="L598" s="99"/>
      <c r="M598" s="99"/>
      <c r="N598" s="99"/>
      <c r="O598" s="99"/>
      <c r="P598" s="99"/>
      <c r="Q598" s="99"/>
      <c r="R598" s="94"/>
      <c r="S598" s="16"/>
      <c r="T598" s="16"/>
      <c r="U598" s="16"/>
      <c r="V598" s="13"/>
      <c r="W598" s="13"/>
      <c r="X598" s="1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</row>
    <row r="599" customFormat="false" ht="15.75" hidden="false" customHeight="false" outlineLevel="0" collapsed="false">
      <c r="B599" s="23"/>
      <c r="C599" s="23"/>
      <c r="D599" s="23"/>
      <c r="E599" s="23"/>
      <c r="F599" s="23"/>
      <c r="G599" s="23"/>
      <c r="H599" s="23"/>
      <c r="J599" s="23"/>
      <c r="K599" s="23"/>
      <c r="L599" s="99"/>
      <c r="M599" s="99"/>
      <c r="N599" s="99"/>
      <c r="O599" s="99"/>
      <c r="P599" s="99"/>
      <c r="Q599" s="99"/>
      <c r="R599" s="94"/>
      <c r="S599" s="16"/>
      <c r="T599" s="16"/>
      <c r="U599" s="16"/>
      <c r="V599" s="13"/>
      <c r="W599" s="13"/>
      <c r="X599" s="1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</row>
    <row r="600" customFormat="false" ht="15.75" hidden="false" customHeight="false" outlineLevel="0" collapsed="false">
      <c r="B600" s="23"/>
      <c r="C600" s="23"/>
      <c r="D600" s="23"/>
      <c r="E600" s="23"/>
      <c r="F600" s="23"/>
      <c r="G600" s="23"/>
      <c r="H600" s="23"/>
      <c r="J600" s="23"/>
      <c r="K600" s="23"/>
      <c r="L600" s="99"/>
      <c r="M600" s="99"/>
      <c r="N600" s="99"/>
      <c r="O600" s="99"/>
      <c r="P600" s="99"/>
      <c r="Q600" s="99"/>
      <c r="R600" s="94"/>
      <c r="S600" s="16"/>
      <c r="T600" s="16"/>
      <c r="U600" s="16"/>
      <c r="V600" s="13"/>
      <c r="W600" s="13"/>
      <c r="X600" s="1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</row>
    <row r="601" customFormat="false" ht="15.75" hidden="false" customHeight="false" outlineLevel="0" collapsed="false">
      <c r="B601" s="23"/>
      <c r="C601" s="23"/>
      <c r="D601" s="23"/>
      <c r="E601" s="23"/>
      <c r="F601" s="23"/>
      <c r="G601" s="23"/>
      <c r="H601" s="23"/>
      <c r="J601" s="23"/>
      <c r="K601" s="23"/>
      <c r="L601" s="99"/>
      <c r="M601" s="99"/>
      <c r="N601" s="99"/>
      <c r="O601" s="99"/>
      <c r="P601" s="99"/>
      <c r="Q601" s="99"/>
      <c r="R601" s="94"/>
      <c r="S601" s="16"/>
      <c r="T601" s="16"/>
      <c r="U601" s="16"/>
      <c r="V601" s="13"/>
      <c r="W601" s="13"/>
      <c r="X601" s="1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</row>
    <row r="602" customFormat="false" ht="15.75" hidden="false" customHeight="false" outlineLevel="0" collapsed="false">
      <c r="B602" s="23"/>
      <c r="C602" s="23"/>
      <c r="D602" s="23"/>
      <c r="E602" s="23"/>
      <c r="F602" s="23"/>
      <c r="G602" s="23"/>
      <c r="H602" s="23"/>
      <c r="J602" s="23"/>
      <c r="K602" s="23"/>
      <c r="L602" s="99"/>
      <c r="M602" s="99"/>
      <c r="N602" s="99"/>
      <c r="O602" s="99"/>
      <c r="P602" s="99"/>
      <c r="Q602" s="99"/>
      <c r="R602" s="94"/>
      <c r="S602" s="16"/>
      <c r="T602" s="16"/>
      <c r="U602" s="16"/>
      <c r="V602" s="13"/>
      <c r="W602" s="13"/>
      <c r="X602" s="1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</row>
    <row r="603" customFormat="false" ht="15.75" hidden="false" customHeight="false" outlineLevel="0" collapsed="false">
      <c r="B603" s="23"/>
      <c r="C603" s="23"/>
      <c r="D603" s="23"/>
      <c r="E603" s="23"/>
      <c r="F603" s="23"/>
      <c r="G603" s="23"/>
      <c r="H603" s="23"/>
      <c r="J603" s="23"/>
      <c r="K603" s="23"/>
      <c r="L603" s="99"/>
      <c r="M603" s="99"/>
      <c r="N603" s="99"/>
      <c r="O603" s="99"/>
      <c r="P603" s="99"/>
      <c r="Q603" s="99"/>
      <c r="R603" s="94"/>
      <c r="S603" s="16"/>
      <c r="T603" s="16"/>
      <c r="U603" s="16"/>
      <c r="V603" s="13"/>
      <c r="W603" s="13"/>
      <c r="X603" s="1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</row>
    <row r="604" customFormat="false" ht="15.75" hidden="false" customHeight="false" outlineLevel="0" collapsed="false">
      <c r="B604" s="23"/>
      <c r="C604" s="23"/>
      <c r="D604" s="23"/>
      <c r="E604" s="23"/>
      <c r="F604" s="23"/>
      <c r="G604" s="23"/>
      <c r="H604" s="23"/>
      <c r="J604" s="23"/>
      <c r="K604" s="23"/>
      <c r="L604" s="99"/>
      <c r="M604" s="99"/>
      <c r="N604" s="99"/>
      <c r="O604" s="99"/>
      <c r="P604" s="99"/>
      <c r="Q604" s="99"/>
      <c r="R604" s="94"/>
      <c r="S604" s="16"/>
      <c r="T604" s="16"/>
      <c r="U604" s="16"/>
      <c r="V604" s="13"/>
      <c r="W604" s="13"/>
      <c r="X604" s="1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</row>
    <row r="605" customFormat="false" ht="15.75" hidden="false" customHeight="false" outlineLevel="0" collapsed="false">
      <c r="B605" s="23"/>
      <c r="C605" s="23"/>
      <c r="D605" s="23"/>
      <c r="E605" s="23"/>
      <c r="F605" s="23"/>
      <c r="G605" s="23"/>
      <c r="H605" s="23"/>
      <c r="J605" s="23"/>
      <c r="K605" s="23"/>
      <c r="L605" s="99"/>
      <c r="M605" s="99"/>
      <c r="N605" s="99"/>
      <c r="O605" s="99"/>
      <c r="P605" s="99"/>
      <c r="Q605" s="99"/>
      <c r="R605" s="94"/>
      <c r="S605" s="16"/>
      <c r="T605" s="16"/>
      <c r="U605" s="16"/>
      <c r="V605" s="13"/>
      <c r="W605" s="13"/>
      <c r="X605" s="1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</row>
    <row r="606" customFormat="false" ht="15.75" hidden="false" customHeight="false" outlineLevel="0" collapsed="false">
      <c r="B606" s="23"/>
      <c r="C606" s="23"/>
      <c r="D606" s="23"/>
      <c r="E606" s="23"/>
      <c r="F606" s="23"/>
      <c r="G606" s="23"/>
      <c r="H606" s="23"/>
      <c r="J606" s="23"/>
      <c r="K606" s="23"/>
      <c r="L606" s="99"/>
      <c r="M606" s="99"/>
      <c r="N606" s="99"/>
      <c r="O606" s="99"/>
      <c r="P606" s="99"/>
      <c r="Q606" s="99"/>
      <c r="R606" s="94"/>
      <c r="S606" s="16"/>
      <c r="T606" s="16"/>
      <c r="U606" s="16"/>
      <c r="V606" s="13"/>
      <c r="W606" s="13"/>
      <c r="X606" s="1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</row>
    <row r="607" customFormat="false" ht="15.75" hidden="false" customHeight="false" outlineLevel="0" collapsed="false">
      <c r="B607" s="23"/>
      <c r="C607" s="23"/>
      <c r="D607" s="23"/>
      <c r="E607" s="23"/>
      <c r="F607" s="23"/>
      <c r="G607" s="23"/>
      <c r="H607" s="23"/>
      <c r="J607" s="23"/>
      <c r="K607" s="23"/>
      <c r="L607" s="99"/>
      <c r="M607" s="99"/>
      <c r="N607" s="99"/>
      <c r="O607" s="99"/>
      <c r="P607" s="99"/>
      <c r="Q607" s="99"/>
      <c r="R607" s="94"/>
      <c r="S607" s="16"/>
      <c r="T607" s="16"/>
      <c r="U607" s="16"/>
      <c r="V607" s="13"/>
      <c r="W607" s="13"/>
      <c r="X607" s="1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</row>
    <row r="608" customFormat="false" ht="15.75" hidden="false" customHeight="false" outlineLevel="0" collapsed="false">
      <c r="B608" s="23"/>
      <c r="C608" s="23"/>
      <c r="D608" s="23"/>
      <c r="E608" s="23"/>
      <c r="F608" s="23"/>
      <c r="G608" s="23"/>
      <c r="H608" s="23"/>
      <c r="J608" s="23"/>
      <c r="K608" s="23"/>
      <c r="L608" s="99"/>
      <c r="M608" s="99"/>
      <c r="N608" s="99"/>
      <c r="O608" s="99"/>
      <c r="P608" s="99"/>
      <c r="Q608" s="99"/>
      <c r="R608" s="94"/>
      <c r="S608" s="16"/>
      <c r="T608" s="16"/>
      <c r="U608" s="16"/>
      <c r="V608" s="13"/>
      <c r="W608" s="13"/>
      <c r="X608" s="1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</row>
    <row r="609" customFormat="false" ht="15.75" hidden="false" customHeight="false" outlineLevel="0" collapsed="false">
      <c r="B609" s="23"/>
      <c r="C609" s="23"/>
      <c r="D609" s="23"/>
      <c r="E609" s="23"/>
      <c r="F609" s="23"/>
      <c r="G609" s="23"/>
      <c r="H609" s="23"/>
      <c r="J609" s="23"/>
      <c r="K609" s="23"/>
      <c r="L609" s="99"/>
      <c r="M609" s="99"/>
      <c r="N609" s="99"/>
      <c r="O609" s="99"/>
      <c r="P609" s="99"/>
      <c r="Q609" s="99"/>
      <c r="R609" s="94"/>
      <c r="S609" s="16"/>
      <c r="T609" s="16"/>
      <c r="U609" s="16"/>
      <c r="V609" s="13"/>
      <c r="W609" s="13"/>
      <c r="X609" s="1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</row>
    <row r="610" customFormat="false" ht="15.75" hidden="false" customHeight="false" outlineLevel="0" collapsed="false">
      <c r="B610" s="23"/>
      <c r="C610" s="23"/>
      <c r="D610" s="23"/>
      <c r="E610" s="23"/>
      <c r="F610" s="23"/>
      <c r="G610" s="23"/>
      <c r="H610" s="23"/>
      <c r="J610" s="23"/>
      <c r="K610" s="23"/>
      <c r="L610" s="99"/>
      <c r="M610" s="99"/>
      <c r="N610" s="99"/>
      <c r="O610" s="99"/>
      <c r="P610" s="99"/>
      <c r="Q610" s="99"/>
      <c r="R610" s="94"/>
      <c r="S610" s="16"/>
      <c r="T610" s="16"/>
      <c r="U610" s="16"/>
      <c r="V610" s="13"/>
      <c r="W610" s="13"/>
      <c r="X610" s="1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</row>
    <row r="611" customFormat="false" ht="15.75" hidden="false" customHeight="false" outlineLevel="0" collapsed="false">
      <c r="B611" s="23"/>
      <c r="C611" s="23"/>
      <c r="D611" s="23"/>
      <c r="E611" s="23"/>
      <c r="F611" s="23"/>
      <c r="G611" s="23"/>
      <c r="H611" s="23"/>
      <c r="J611" s="23"/>
      <c r="K611" s="23"/>
      <c r="L611" s="99"/>
      <c r="M611" s="99"/>
      <c r="N611" s="99"/>
      <c r="O611" s="99"/>
      <c r="P611" s="99"/>
      <c r="Q611" s="99"/>
      <c r="R611" s="94"/>
      <c r="S611" s="16"/>
      <c r="T611" s="16"/>
      <c r="U611" s="16"/>
      <c r="V611" s="13"/>
      <c r="W611" s="13"/>
      <c r="X611" s="1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</row>
    <row r="612" customFormat="false" ht="15.75" hidden="false" customHeight="false" outlineLevel="0" collapsed="false">
      <c r="B612" s="23"/>
      <c r="C612" s="23"/>
      <c r="D612" s="23"/>
      <c r="E612" s="23"/>
      <c r="F612" s="23"/>
      <c r="G612" s="23"/>
      <c r="H612" s="23"/>
      <c r="J612" s="23"/>
      <c r="K612" s="23"/>
      <c r="L612" s="99"/>
      <c r="M612" s="99"/>
      <c r="N612" s="99"/>
      <c r="O612" s="99"/>
      <c r="P612" s="99"/>
      <c r="Q612" s="99"/>
      <c r="R612" s="94"/>
      <c r="S612" s="16"/>
      <c r="T612" s="16"/>
      <c r="U612" s="16"/>
      <c r="V612" s="13"/>
      <c r="W612" s="13"/>
      <c r="X612" s="1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</row>
    <row r="613" customFormat="false" ht="15.75" hidden="false" customHeight="false" outlineLevel="0" collapsed="false">
      <c r="B613" s="23"/>
      <c r="C613" s="23"/>
      <c r="D613" s="23"/>
      <c r="E613" s="23"/>
      <c r="F613" s="23"/>
      <c r="G613" s="23"/>
      <c r="H613" s="23"/>
      <c r="J613" s="23"/>
      <c r="K613" s="23"/>
      <c r="L613" s="99"/>
      <c r="M613" s="99"/>
      <c r="N613" s="99"/>
      <c r="O613" s="99"/>
      <c r="P613" s="99"/>
      <c r="Q613" s="99"/>
      <c r="R613" s="94"/>
      <c r="S613" s="16"/>
      <c r="T613" s="16"/>
      <c r="U613" s="16"/>
      <c r="V613" s="13"/>
      <c r="W613" s="13"/>
      <c r="X613" s="1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</row>
    <row r="614" customFormat="false" ht="15.75" hidden="false" customHeight="false" outlineLevel="0" collapsed="false">
      <c r="B614" s="23"/>
      <c r="C614" s="23"/>
      <c r="D614" s="23"/>
      <c r="E614" s="23"/>
      <c r="F614" s="23"/>
      <c r="G614" s="23"/>
      <c r="H614" s="23"/>
      <c r="J614" s="23"/>
      <c r="K614" s="23"/>
      <c r="L614" s="99"/>
      <c r="M614" s="99"/>
      <c r="N614" s="99"/>
      <c r="O614" s="99"/>
      <c r="P614" s="99"/>
      <c r="Q614" s="99"/>
      <c r="R614" s="94"/>
      <c r="S614" s="16"/>
      <c r="T614" s="16"/>
      <c r="U614" s="16"/>
      <c r="V614" s="13"/>
      <c r="W614" s="13"/>
      <c r="X614" s="1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</row>
    <row r="615" customFormat="false" ht="15.75" hidden="false" customHeight="false" outlineLevel="0" collapsed="false">
      <c r="B615" s="23"/>
      <c r="C615" s="23"/>
      <c r="D615" s="23"/>
      <c r="E615" s="23"/>
      <c r="F615" s="23"/>
      <c r="G615" s="23"/>
      <c r="H615" s="23"/>
      <c r="J615" s="23"/>
      <c r="K615" s="23"/>
      <c r="L615" s="99"/>
      <c r="M615" s="99"/>
      <c r="N615" s="99"/>
      <c r="O615" s="99"/>
      <c r="P615" s="99"/>
      <c r="Q615" s="99"/>
      <c r="R615" s="94"/>
      <c r="S615" s="16"/>
      <c r="T615" s="16"/>
      <c r="U615" s="16"/>
      <c r="V615" s="13"/>
      <c r="W615" s="13"/>
      <c r="X615" s="1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</row>
    <row r="616" customFormat="false" ht="15.75" hidden="false" customHeight="false" outlineLevel="0" collapsed="false">
      <c r="B616" s="23"/>
      <c r="C616" s="23"/>
      <c r="D616" s="23"/>
      <c r="E616" s="23"/>
      <c r="F616" s="23"/>
      <c r="G616" s="23"/>
      <c r="H616" s="23"/>
      <c r="J616" s="23"/>
      <c r="K616" s="23"/>
      <c r="L616" s="99"/>
      <c r="M616" s="99"/>
      <c r="N616" s="99"/>
      <c r="O616" s="99"/>
      <c r="P616" s="99"/>
      <c r="Q616" s="99"/>
      <c r="R616" s="94"/>
      <c r="S616" s="16"/>
      <c r="T616" s="16"/>
      <c r="U616" s="16"/>
      <c r="V616" s="13"/>
      <c r="W616" s="13"/>
      <c r="X616" s="1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</row>
    <row r="617" customFormat="false" ht="15.75" hidden="false" customHeight="false" outlineLevel="0" collapsed="false">
      <c r="B617" s="23"/>
      <c r="C617" s="23"/>
      <c r="D617" s="23"/>
      <c r="E617" s="23"/>
      <c r="F617" s="23"/>
      <c r="G617" s="23"/>
      <c r="H617" s="23"/>
      <c r="J617" s="23"/>
      <c r="K617" s="23"/>
      <c r="L617" s="99"/>
      <c r="M617" s="99"/>
      <c r="N617" s="99"/>
      <c r="O617" s="99"/>
      <c r="P617" s="99"/>
      <c r="Q617" s="99"/>
      <c r="R617" s="94"/>
      <c r="S617" s="16"/>
      <c r="T617" s="16"/>
      <c r="U617" s="16"/>
      <c r="V617" s="13"/>
      <c r="W617" s="13"/>
      <c r="X617" s="1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</row>
    <row r="618" customFormat="false" ht="15.75" hidden="false" customHeight="false" outlineLevel="0" collapsed="false">
      <c r="B618" s="23"/>
      <c r="C618" s="23"/>
      <c r="D618" s="23"/>
      <c r="E618" s="23"/>
      <c r="F618" s="23"/>
      <c r="G618" s="23"/>
      <c r="H618" s="23"/>
      <c r="J618" s="23"/>
      <c r="K618" s="23"/>
      <c r="L618" s="99"/>
      <c r="M618" s="99"/>
      <c r="N618" s="99"/>
      <c r="O618" s="99"/>
      <c r="P618" s="99"/>
      <c r="Q618" s="99"/>
      <c r="R618" s="94"/>
      <c r="S618" s="16"/>
      <c r="T618" s="16"/>
      <c r="U618" s="16"/>
      <c r="V618" s="13"/>
      <c r="W618" s="13"/>
      <c r="X618" s="1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</row>
    <row r="619" customFormat="false" ht="15.75" hidden="false" customHeight="false" outlineLevel="0" collapsed="false">
      <c r="B619" s="23"/>
      <c r="C619" s="23"/>
      <c r="D619" s="23"/>
      <c r="E619" s="23"/>
      <c r="F619" s="23"/>
      <c r="G619" s="23"/>
      <c r="H619" s="23"/>
      <c r="J619" s="23"/>
      <c r="K619" s="23"/>
      <c r="L619" s="99"/>
      <c r="M619" s="99"/>
      <c r="N619" s="99"/>
      <c r="O619" s="99"/>
      <c r="P619" s="99"/>
      <c r="Q619" s="99"/>
      <c r="R619" s="94"/>
      <c r="S619" s="16"/>
      <c r="T619" s="16"/>
      <c r="U619" s="16"/>
      <c r="V619" s="13"/>
      <c r="W619" s="13"/>
      <c r="X619" s="1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</row>
    <row r="620" customFormat="false" ht="15.75" hidden="false" customHeight="false" outlineLevel="0" collapsed="false">
      <c r="B620" s="23"/>
      <c r="C620" s="23"/>
      <c r="D620" s="23"/>
      <c r="E620" s="23"/>
      <c r="F620" s="23"/>
      <c r="G620" s="23"/>
      <c r="H620" s="23"/>
      <c r="J620" s="23"/>
      <c r="K620" s="23"/>
      <c r="L620" s="99"/>
      <c r="M620" s="99"/>
      <c r="N620" s="99"/>
      <c r="O620" s="99"/>
      <c r="P620" s="99"/>
      <c r="Q620" s="99"/>
      <c r="R620" s="94"/>
      <c r="S620" s="16"/>
      <c r="T620" s="16"/>
      <c r="U620" s="16"/>
      <c r="V620" s="13"/>
      <c r="W620" s="13"/>
      <c r="X620" s="1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</row>
    <row r="621" customFormat="false" ht="15.75" hidden="false" customHeight="false" outlineLevel="0" collapsed="false">
      <c r="B621" s="23"/>
      <c r="C621" s="23"/>
      <c r="D621" s="23"/>
      <c r="E621" s="23"/>
      <c r="F621" s="23"/>
      <c r="G621" s="23"/>
      <c r="H621" s="23"/>
      <c r="J621" s="23"/>
      <c r="K621" s="23"/>
      <c r="L621" s="99"/>
      <c r="M621" s="99"/>
      <c r="N621" s="99"/>
      <c r="O621" s="99"/>
      <c r="P621" s="99"/>
      <c r="Q621" s="99"/>
      <c r="R621" s="94"/>
      <c r="S621" s="16"/>
      <c r="T621" s="16"/>
      <c r="U621" s="16"/>
      <c r="V621" s="13"/>
      <c r="W621" s="13"/>
      <c r="X621" s="1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</row>
    <row r="622" customFormat="false" ht="15.75" hidden="false" customHeight="false" outlineLevel="0" collapsed="false">
      <c r="B622" s="23"/>
      <c r="C622" s="23"/>
      <c r="D622" s="23"/>
      <c r="E622" s="23"/>
      <c r="F622" s="23"/>
      <c r="G622" s="23"/>
      <c r="H622" s="23"/>
      <c r="J622" s="23"/>
      <c r="K622" s="23"/>
      <c r="L622" s="99"/>
      <c r="M622" s="99"/>
      <c r="N622" s="99"/>
      <c r="O622" s="99"/>
      <c r="P622" s="99"/>
      <c r="Q622" s="99"/>
      <c r="R622" s="94"/>
      <c r="S622" s="16"/>
      <c r="T622" s="16"/>
      <c r="U622" s="16"/>
      <c r="V622" s="13"/>
      <c r="W622" s="13"/>
      <c r="X622" s="1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</row>
    <row r="623" customFormat="false" ht="15.75" hidden="false" customHeight="false" outlineLevel="0" collapsed="false">
      <c r="B623" s="23"/>
      <c r="C623" s="23"/>
      <c r="D623" s="23"/>
      <c r="E623" s="23"/>
      <c r="F623" s="23"/>
      <c r="G623" s="23"/>
      <c r="H623" s="23"/>
      <c r="J623" s="23"/>
      <c r="K623" s="23"/>
      <c r="L623" s="99"/>
      <c r="M623" s="99"/>
      <c r="N623" s="99"/>
      <c r="O623" s="99"/>
      <c r="P623" s="99"/>
      <c r="Q623" s="99"/>
      <c r="R623" s="94"/>
      <c r="S623" s="16"/>
      <c r="T623" s="16"/>
      <c r="U623" s="16"/>
      <c r="V623" s="13"/>
      <c r="W623" s="13"/>
      <c r="X623" s="1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</row>
    <row r="624" customFormat="false" ht="15.75" hidden="false" customHeight="false" outlineLevel="0" collapsed="false">
      <c r="B624" s="23"/>
      <c r="C624" s="23"/>
      <c r="D624" s="23"/>
      <c r="E624" s="23"/>
      <c r="F624" s="23"/>
      <c r="G624" s="23"/>
      <c r="H624" s="23"/>
      <c r="J624" s="23"/>
      <c r="K624" s="23"/>
      <c r="L624" s="99"/>
      <c r="M624" s="99"/>
      <c r="N624" s="99"/>
      <c r="O624" s="99"/>
      <c r="P624" s="99"/>
      <c r="Q624" s="99"/>
      <c r="R624" s="94"/>
      <c r="S624" s="16"/>
      <c r="T624" s="16"/>
      <c r="U624" s="16"/>
      <c r="V624" s="13"/>
      <c r="W624" s="13"/>
      <c r="X624" s="1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</row>
    <row r="625" customFormat="false" ht="15.75" hidden="false" customHeight="false" outlineLevel="0" collapsed="false">
      <c r="B625" s="23"/>
      <c r="C625" s="23"/>
      <c r="D625" s="23"/>
      <c r="E625" s="23"/>
      <c r="F625" s="23"/>
      <c r="G625" s="23"/>
      <c r="H625" s="23"/>
      <c r="J625" s="23"/>
      <c r="K625" s="23"/>
      <c r="L625" s="99"/>
      <c r="M625" s="99"/>
      <c r="N625" s="99"/>
      <c r="O625" s="99"/>
      <c r="P625" s="99"/>
      <c r="Q625" s="99"/>
      <c r="R625" s="94"/>
      <c r="S625" s="16"/>
      <c r="T625" s="16"/>
      <c r="U625" s="16"/>
      <c r="V625" s="13"/>
      <c r="W625" s="13"/>
      <c r="X625" s="1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</row>
    <row r="626" customFormat="false" ht="15.75" hidden="false" customHeight="false" outlineLevel="0" collapsed="false">
      <c r="B626" s="23"/>
      <c r="C626" s="23"/>
      <c r="D626" s="23"/>
      <c r="E626" s="23"/>
      <c r="F626" s="23"/>
      <c r="G626" s="23"/>
      <c r="H626" s="23"/>
      <c r="J626" s="23"/>
      <c r="K626" s="23"/>
      <c r="L626" s="99"/>
      <c r="M626" s="99"/>
      <c r="N626" s="99"/>
      <c r="O626" s="99"/>
      <c r="P626" s="99"/>
      <c r="Q626" s="99"/>
      <c r="R626" s="94"/>
      <c r="S626" s="16"/>
      <c r="T626" s="16"/>
      <c r="U626" s="16"/>
      <c r="V626" s="13"/>
      <c r="W626" s="13"/>
      <c r="X626" s="1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</row>
    <row r="627" customFormat="false" ht="15.75" hidden="false" customHeight="false" outlineLevel="0" collapsed="false">
      <c r="B627" s="23"/>
      <c r="C627" s="23"/>
      <c r="D627" s="23"/>
      <c r="E627" s="23"/>
      <c r="F627" s="23"/>
      <c r="G627" s="23"/>
      <c r="H627" s="23"/>
      <c r="J627" s="23"/>
      <c r="K627" s="23"/>
      <c r="L627" s="99"/>
      <c r="M627" s="99"/>
      <c r="N627" s="99"/>
      <c r="O627" s="99"/>
      <c r="P627" s="99"/>
      <c r="Q627" s="99"/>
      <c r="R627" s="94"/>
      <c r="S627" s="16"/>
      <c r="T627" s="16"/>
      <c r="U627" s="16"/>
      <c r="V627" s="13"/>
      <c r="W627" s="13"/>
      <c r="X627" s="1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</row>
    <row r="628" customFormat="false" ht="15.75" hidden="false" customHeight="false" outlineLevel="0" collapsed="false">
      <c r="B628" s="23"/>
      <c r="C628" s="23"/>
      <c r="D628" s="23"/>
      <c r="E628" s="23"/>
      <c r="F628" s="23"/>
      <c r="G628" s="23"/>
      <c r="H628" s="23"/>
      <c r="J628" s="23"/>
      <c r="K628" s="23"/>
      <c r="L628" s="99"/>
      <c r="M628" s="99"/>
      <c r="N628" s="99"/>
      <c r="O628" s="99"/>
      <c r="P628" s="99"/>
      <c r="Q628" s="99"/>
      <c r="R628" s="94"/>
      <c r="S628" s="16"/>
      <c r="T628" s="16"/>
      <c r="U628" s="16"/>
      <c r="V628" s="13"/>
      <c r="W628" s="13"/>
      <c r="X628" s="1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</row>
    <row r="629" customFormat="false" ht="15.75" hidden="false" customHeight="false" outlineLevel="0" collapsed="false">
      <c r="B629" s="23"/>
      <c r="C629" s="23"/>
      <c r="D629" s="23"/>
      <c r="E629" s="23"/>
      <c r="F629" s="23"/>
      <c r="G629" s="23"/>
      <c r="H629" s="23"/>
      <c r="J629" s="23"/>
      <c r="K629" s="23"/>
      <c r="L629" s="99"/>
      <c r="M629" s="99"/>
      <c r="N629" s="99"/>
      <c r="O629" s="99"/>
      <c r="P629" s="99"/>
      <c r="Q629" s="99"/>
      <c r="R629" s="94"/>
      <c r="S629" s="16"/>
      <c r="T629" s="16"/>
      <c r="U629" s="16"/>
      <c r="V629" s="13"/>
      <c r="W629" s="13"/>
      <c r="X629" s="1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</row>
    <row r="630" customFormat="false" ht="15.75" hidden="false" customHeight="false" outlineLevel="0" collapsed="false">
      <c r="B630" s="23"/>
      <c r="C630" s="23"/>
      <c r="D630" s="23"/>
      <c r="E630" s="23"/>
      <c r="F630" s="23"/>
      <c r="G630" s="23"/>
      <c r="H630" s="23"/>
      <c r="J630" s="23"/>
      <c r="K630" s="23"/>
      <c r="L630" s="99"/>
      <c r="M630" s="99"/>
      <c r="N630" s="99"/>
      <c r="O630" s="99"/>
      <c r="P630" s="99"/>
      <c r="Q630" s="99"/>
      <c r="R630" s="94"/>
      <c r="S630" s="16"/>
      <c r="T630" s="16"/>
      <c r="U630" s="16"/>
      <c r="V630" s="13"/>
      <c r="W630" s="13"/>
      <c r="X630" s="1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</row>
    <row r="631" customFormat="false" ht="15.75" hidden="false" customHeight="false" outlineLevel="0" collapsed="false">
      <c r="B631" s="23"/>
      <c r="C631" s="23"/>
      <c r="D631" s="23"/>
      <c r="E631" s="23"/>
      <c r="F631" s="23"/>
      <c r="G631" s="23"/>
      <c r="H631" s="23"/>
      <c r="J631" s="23"/>
      <c r="K631" s="23"/>
      <c r="L631" s="99"/>
      <c r="M631" s="99"/>
      <c r="N631" s="99"/>
      <c r="O631" s="99"/>
      <c r="P631" s="99"/>
      <c r="Q631" s="99"/>
      <c r="R631" s="94"/>
      <c r="S631" s="16"/>
      <c r="T631" s="16"/>
      <c r="U631" s="16"/>
      <c r="V631" s="13"/>
      <c r="W631" s="13"/>
      <c r="X631" s="1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</row>
    <row r="632" customFormat="false" ht="15.75" hidden="false" customHeight="false" outlineLevel="0" collapsed="false">
      <c r="B632" s="23"/>
      <c r="C632" s="23"/>
      <c r="D632" s="23"/>
      <c r="E632" s="23"/>
      <c r="F632" s="23"/>
      <c r="G632" s="23"/>
      <c r="H632" s="23"/>
      <c r="J632" s="23"/>
      <c r="K632" s="23"/>
      <c r="L632" s="99"/>
      <c r="M632" s="99"/>
      <c r="N632" s="99"/>
      <c r="O632" s="99"/>
      <c r="P632" s="99"/>
      <c r="Q632" s="99"/>
      <c r="R632" s="94"/>
      <c r="S632" s="16"/>
      <c r="T632" s="16"/>
      <c r="U632" s="16"/>
      <c r="V632" s="13"/>
      <c r="W632" s="13"/>
      <c r="X632" s="1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</row>
    <row r="633" customFormat="false" ht="15.75" hidden="false" customHeight="false" outlineLevel="0" collapsed="false">
      <c r="B633" s="23"/>
      <c r="C633" s="23"/>
      <c r="D633" s="23"/>
      <c r="E633" s="23"/>
      <c r="F633" s="23"/>
      <c r="G633" s="23"/>
      <c r="H633" s="23"/>
      <c r="J633" s="23"/>
      <c r="K633" s="23"/>
      <c r="L633" s="99"/>
      <c r="M633" s="99"/>
      <c r="N633" s="99"/>
      <c r="O633" s="99"/>
      <c r="P633" s="99"/>
      <c r="Q633" s="99"/>
      <c r="R633" s="94"/>
      <c r="S633" s="16"/>
      <c r="T633" s="16"/>
      <c r="U633" s="16"/>
      <c r="V633" s="13"/>
      <c r="W633" s="13"/>
      <c r="X633" s="1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</row>
    <row r="634" customFormat="false" ht="15.75" hidden="false" customHeight="false" outlineLevel="0" collapsed="false">
      <c r="B634" s="23"/>
      <c r="C634" s="23"/>
      <c r="D634" s="23"/>
      <c r="E634" s="23"/>
      <c r="F634" s="23"/>
      <c r="G634" s="23"/>
      <c r="H634" s="23"/>
      <c r="J634" s="23"/>
      <c r="K634" s="23"/>
      <c r="L634" s="99"/>
      <c r="M634" s="99"/>
      <c r="N634" s="99"/>
      <c r="O634" s="99"/>
      <c r="P634" s="99"/>
      <c r="Q634" s="99"/>
      <c r="R634" s="94"/>
      <c r="S634" s="16"/>
      <c r="T634" s="16"/>
      <c r="U634" s="16"/>
      <c r="V634" s="13"/>
      <c r="W634" s="13"/>
      <c r="X634" s="1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</row>
    <row r="635" customFormat="false" ht="15.75" hidden="false" customHeight="false" outlineLevel="0" collapsed="false">
      <c r="B635" s="23"/>
      <c r="C635" s="23"/>
      <c r="D635" s="23"/>
      <c r="E635" s="23"/>
      <c r="F635" s="23"/>
      <c r="G635" s="23"/>
      <c r="H635" s="23"/>
      <c r="J635" s="23"/>
      <c r="K635" s="23"/>
      <c r="L635" s="99"/>
      <c r="M635" s="99"/>
      <c r="N635" s="99"/>
      <c r="O635" s="99"/>
      <c r="P635" s="99"/>
      <c r="Q635" s="99"/>
      <c r="R635" s="94"/>
      <c r="S635" s="16"/>
      <c r="T635" s="16"/>
      <c r="U635" s="16"/>
      <c r="V635" s="13"/>
      <c r="W635" s="13"/>
      <c r="X635" s="1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</row>
    <row r="636" customFormat="false" ht="15.75" hidden="false" customHeight="false" outlineLevel="0" collapsed="false">
      <c r="B636" s="23"/>
      <c r="C636" s="23"/>
      <c r="D636" s="23"/>
      <c r="E636" s="23"/>
      <c r="F636" s="23"/>
      <c r="G636" s="23"/>
      <c r="H636" s="23"/>
      <c r="J636" s="23"/>
      <c r="K636" s="23"/>
      <c r="L636" s="99"/>
      <c r="M636" s="99"/>
      <c r="N636" s="99"/>
      <c r="O636" s="99"/>
      <c r="P636" s="99"/>
      <c r="Q636" s="99"/>
      <c r="R636" s="94"/>
      <c r="S636" s="16"/>
      <c r="T636" s="16"/>
      <c r="U636" s="16"/>
      <c r="V636" s="13"/>
      <c r="W636" s="13"/>
      <c r="X636" s="1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</row>
    <row r="637" customFormat="false" ht="15.75" hidden="false" customHeight="false" outlineLevel="0" collapsed="false">
      <c r="B637" s="23"/>
      <c r="C637" s="23"/>
      <c r="D637" s="23"/>
      <c r="E637" s="23"/>
      <c r="F637" s="23"/>
      <c r="G637" s="23"/>
      <c r="H637" s="23"/>
      <c r="J637" s="23"/>
      <c r="K637" s="23"/>
      <c r="L637" s="99"/>
      <c r="M637" s="99"/>
      <c r="N637" s="99"/>
      <c r="O637" s="99"/>
      <c r="P637" s="99"/>
      <c r="Q637" s="99"/>
      <c r="R637" s="94"/>
      <c r="S637" s="16"/>
      <c r="T637" s="16"/>
      <c r="U637" s="16"/>
      <c r="V637" s="13"/>
      <c r="W637" s="13"/>
      <c r="X637" s="1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</row>
    <row r="638" customFormat="false" ht="15.75" hidden="false" customHeight="false" outlineLevel="0" collapsed="false">
      <c r="B638" s="23"/>
      <c r="C638" s="23"/>
      <c r="D638" s="23"/>
      <c r="E638" s="23"/>
      <c r="F638" s="23"/>
      <c r="G638" s="23"/>
      <c r="H638" s="23"/>
      <c r="J638" s="23"/>
      <c r="K638" s="23"/>
      <c r="L638" s="99"/>
      <c r="M638" s="99"/>
      <c r="N638" s="99"/>
      <c r="O638" s="99"/>
      <c r="P638" s="99"/>
      <c r="Q638" s="99"/>
      <c r="R638" s="94"/>
      <c r="S638" s="16"/>
      <c r="T638" s="16"/>
      <c r="U638" s="16"/>
      <c r="V638" s="13"/>
      <c r="W638" s="13"/>
      <c r="X638" s="1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</row>
    <row r="639" customFormat="false" ht="15.75" hidden="false" customHeight="false" outlineLevel="0" collapsed="false">
      <c r="B639" s="23"/>
      <c r="C639" s="23"/>
      <c r="D639" s="23"/>
      <c r="E639" s="23"/>
      <c r="F639" s="23"/>
      <c r="G639" s="23"/>
      <c r="H639" s="23"/>
      <c r="J639" s="23"/>
      <c r="K639" s="23"/>
      <c r="L639" s="99"/>
      <c r="M639" s="99"/>
      <c r="N639" s="99"/>
      <c r="O639" s="99"/>
      <c r="P639" s="99"/>
      <c r="Q639" s="99"/>
      <c r="R639" s="94"/>
      <c r="S639" s="16"/>
      <c r="T639" s="16"/>
      <c r="U639" s="16"/>
      <c r="V639" s="13"/>
      <c r="W639" s="13"/>
      <c r="X639" s="1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</row>
    <row r="640" customFormat="false" ht="15.75" hidden="false" customHeight="false" outlineLevel="0" collapsed="false">
      <c r="B640" s="23"/>
      <c r="C640" s="23"/>
      <c r="D640" s="23"/>
      <c r="E640" s="23"/>
      <c r="F640" s="23"/>
      <c r="G640" s="23"/>
      <c r="H640" s="23"/>
      <c r="J640" s="23"/>
      <c r="K640" s="23"/>
      <c r="L640" s="99"/>
      <c r="M640" s="99"/>
      <c r="N640" s="99"/>
      <c r="O640" s="99"/>
      <c r="P640" s="99"/>
      <c r="Q640" s="99"/>
      <c r="R640" s="94"/>
      <c r="S640" s="16"/>
      <c r="T640" s="16"/>
      <c r="U640" s="16"/>
      <c r="V640" s="13"/>
      <c r="W640" s="13"/>
      <c r="X640" s="1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</row>
    <row r="641" customFormat="false" ht="15.75" hidden="false" customHeight="false" outlineLevel="0" collapsed="false">
      <c r="B641" s="23"/>
      <c r="C641" s="23"/>
      <c r="D641" s="23"/>
      <c r="E641" s="23"/>
      <c r="F641" s="23"/>
      <c r="G641" s="23"/>
      <c r="H641" s="23"/>
      <c r="J641" s="23"/>
      <c r="K641" s="23"/>
      <c r="L641" s="99"/>
      <c r="M641" s="99"/>
      <c r="N641" s="99"/>
      <c r="O641" s="99"/>
      <c r="P641" s="99"/>
      <c r="Q641" s="99"/>
      <c r="R641" s="94"/>
      <c r="S641" s="16"/>
      <c r="T641" s="16"/>
      <c r="U641" s="16"/>
      <c r="V641" s="13"/>
      <c r="W641" s="13"/>
      <c r="X641" s="1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</row>
    <row r="642" customFormat="false" ht="15.75" hidden="false" customHeight="false" outlineLevel="0" collapsed="false">
      <c r="B642" s="23"/>
      <c r="C642" s="23"/>
      <c r="D642" s="23"/>
      <c r="E642" s="23"/>
      <c r="F642" s="23"/>
      <c r="G642" s="23"/>
      <c r="H642" s="23"/>
      <c r="J642" s="23"/>
      <c r="K642" s="23"/>
      <c r="L642" s="99"/>
      <c r="M642" s="99"/>
      <c r="N642" s="99"/>
      <c r="O642" s="99"/>
      <c r="P642" s="99"/>
      <c r="Q642" s="99"/>
      <c r="R642" s="94"/>
      <c r="S642" s="16"/>
      <c r="T642" s="16"/>
      <c r="U642" s="16"/>
      <c r="V642" s="13"/>
      <c r="W642" s="13"/>
      <c r="X642" s="1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</row>
    <row r="643" customFormat="false" ht="15.75" hidden="false" customHeight="false" outlineLevel="0" collapsed="false">
      <c r="B643" s="23"/>
      <c r="C643" s="23"/>
      <c r="D643" s="23"/>
      <c r="E643" s="23"/>
      <c r="F643" s="23"/>
      <c r="G643" s="23"/>
      <c r="H643" s="23"/>
      <c r="J643" s="23"/>
      <c r="K643" s="23"/>
      <c r="L643" s="99"/>
      <c r="M643" s="99"/>
      <c r="N643" s="99"/>
      <c r="O643" s="99"/>
      <c r="P643" s="99"/>
      <c r="Q643" s="99"/>
      <c r="R643" s="94"/>
      <c r="S643" s="16"/>
      <c r="T643" s="16"/>
      <c r="U643" s="16"/>
      <c r="V643" s="13"/>
      <c r="W643" s="13"/>
      <c r="X643" s="1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</row>
    <row r="644" customFormat="false" ht="15.75" hidden="false" customHeight="false" outlineLevel="0" collapsed="false">
      <c r="B644" s="23"/>
      <c r="C644" s="23"/>
      <c r="D644" s="23"/>
      <c r="E644" s="23"/>
      <c r="F644" s="23"/>
      <c r="G644" s="23"/>
      <c r="H644" s="23"/>
      <c r="J644" s="23"/>
      <c r="K644" s="23"/>
      <c r="L644" s="99"/>
      <c r="M644" s="99"/>
      <c r="N644" s="99"/>
      <c r="O644" s="99"/>
      <c r="P644" s="99"/>
      <c r="Q644" s="99"/>
      <c r="R644" s="94"/>
      <c r="S644" s="16"/>
      <c r="T644" s="16"/>
      <c r="U644" s="16"/>
      <c r="V644" s="13"/>
      <c r="W644" s="13"/>
      <c r="X644" s="1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</row>
    <row r="645" customFormat="false" ht="15.75" hidden="false" customHeight="false" outlineLevel="0" collapsed="false">
      <c r="B645" s="23"/>
      <c r="C645" s="23"/>
      <c r="D645" s="23"/>
      <c r="E645" s="23"/>
      <c r="F645" s="23"/>
      <c r="G645" s="23"/>
      <c r="H645" s="23"/>
      <c r="J645" s="23"/>
      <c r="K645" s="23"/>
      <c r="L645" s="99"/>
      <c r="M645" s="99"/>
      <c r="N645" s="99"/>
      <c r="O645" s="99"/>
      <c r="P645" s="99"/>
      <c r="Q645" s="99"/>
      <c r="R645" s="94"/>
      <c r="S645" s="16"/>
      <c r="T645" s="16"/>
      <c r="U645" s="16"/>
      <c r="V645" s="13"/>
      <c r="W645" s="13"/>
      <c r="X645" s="1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</row>
    <row r="646" customFormat="false" ht="15.75" hidden="false" customHeight="false" outlineLevel="0" collapsed="false">
      <c r="B646" s="23"/>
      <c r="C646" s="23"/>
      <c r="D646" s="23"/>
      <c r="E646" s="23"/>
      <c r="F646" s="23"/>
      <c r="G646" s="23"/>
      <c r="H646" s="23"/>
      <c r="J646" s="23"/>
      <c r="K646" s="23"/>
      <c r="L646" s="99"/>
      <c r="M646" s="99"/>
      <c r="N646" s="99"/>
      <c r="O646" s="99"/>
      <c r="P646" s="99"/>
      <c r="Q646" s="99"/>
      <c r="R646" s="94"/>
      <c r="S646" s="16"/>
      <c r="T646" s="16"/>
      <c r="U646" s="16"/>
      <c r="V646" s="13"/>
      <c r="W646" s="13"/>
      <c r="X646" s="1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</row>
    <row r="647" customFormat="false" ht="15.75" hidden="false" customHeight="false" outlineLevel="0" collapsed="false">
      <c r="B647" s="23"/>
      <c r="C647" s="23"/>
      <c r="D647" s="23"/>
      <c r="E647" s="23"/>
      <c r="F647" s="23"/>
      <c r="G647" s="23"/>
      <c r="H647" s="23"/>
      <c r="J647" s="23"/>
      <c r="K647" s="23"/>
      <c r="L647" s="99"/>
      <c r="M647" s="99"/>
      <c r="N647" s="99"/>
      <c r="O647" s="99"/>
      <c r="P647" s="99"/>
      <c r="Q647" s="99"/>
      <c r="R647" s="94"/>
      <c r="S647" s="16"/>
      <c r="T647" s="16"/>
      <c r="U647" s="16"/>
      <c r="V647" s="13"/>
      <c r="W647" s="13"/>
      <c r="X647" s="1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</row>
    <row r="648" customFormat="false" ht="15.75" hidden="false" customHeight="false" outlineLevel="0" collapsed="false">
      <c r="B648" s="23"/>
      <c r="C648" s="23"/>
      <c r="D648" s="23"/>
      <c r="E648" s="23"/>
      <c r="F648" s="23"/>
      <c r="G648" s="23"/>
      <c r="H648" s="23"/>
      <c r="J648" s="23"/>
      <c r="K648" s="23"/>
      <c r="L648" s="99"/>
      <c r="M648" s="99"/>
      <c r="N648" s="99"/>
      <c r="O648" s="99"/>
      <c r="P648" s="99"/>
      <c r="Q648" s="99"/>
      <c r="R648" s="94"/>
      <c r="S648" s="16"/>
      <c r="T648" s="16"/>
      <c r="U648" s="16"/>
      <c r="V648" s="13"/>
      <c r="W648" s="13"/>
      <c r="X648" s="1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</row>
    <row r="649" customFormat="false" ht="15.75" hidden="false" customHeight="false" outlineLevel="0" collapsed="false">
      <c r="B649" s="23"/>
      <c r="C649" s="23"/>
      <c r="D649" s="23"/>
      <c r="E649" s="23"/>
      <c r="F649" s="23"/>
      <c r="G649" s="23"/>
      <c r="H649" s="23"/>
      <c r="J649" s="23"/>
      <c r="K649" s="23"/>
      <c r="L649" s="99"/>
      <c r="M649" s="99"/>
      <c r="N649" s="99"/>
      <c r="O649" s="99"/>
      <c r="P649" s="99"/>
      <c r="Q649" s="99"/>
      <c r="R649" s="94"/>
      <c r="S649" s="16"/>
      <c r="T649" s="16"/>
      <c r="U649" s="16"/>
      <c r="V649" s="13"/>
      <c r="W649" s="13"/>
      <c r="X649" s="1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</row>
    <row r="650" customFormat="false" ht="15.75" hidden="false" customHeight="false" outlineLevel="0" collapsed="false">
      <c r="B650" s="23"/>
      <c r="C650" s="23"/>
      <c r="D650" s="23"/>
      <c r="E650" s="23"/>
      <c r="F650" s="23"/>
      <c r="G650" s="23"/>
      <c r="H650" s="23"/>
      <c r="J650" s="23"/>
      <c r="K650" s="23"/>
      <c r="L650" s="99"/>
      <c r="M650" s="99"/>
      <c r="N650" s="99"/>
      <c r="O650" s="99"/>
      <c r="P650" s="99"/>
      <c r="Q650" s="99"/>
      <c r="R650" s="94"/>
      <c r="S650" s="16"/>
      <c r="T650" s="16"/>
      <c r="U650" s="16"/>
      <c r="V650" s="13"/>
      <c r="W650" s="13"/>
      <c r="X650" s="1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</row>
    <row r="651" customFormat="false" ht="15.75" hidden="false" customHeight="false" outlineLevel="0" collapsed="false">
      <c r="B651" s="23"/>
      <c r="C651" s="23"/>
      <c r="D651" s="23"/>
      <c r="E651" s="23"/>
      <c r="F651" s="23"/>
      <c r="G651" s="23"/>
      <c r="H651" s="23"/>
      <c r="J651" s="23"/>
      <c r="K651" s="23"/>
      <c r="L651" s="99"/>
      <c r="M651" s="99"/>
      <c r="N651" s="99"/>
      <c r="O651" s="99"/>
      <c r="P651" s="99"/>
      <c r="Q651" s="99"/>
      <c r="R651" s="94"/>
      <c r="S651" s="16"/>
      <c r="T651" s="16"/>
      <c r="U651" s="16"/>
      <c r="V651" s="13"/>
      <c r="W651" s="13"/>
      <c r="X651" s="1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</row>
    <row r="652" customFormat="false" ht="15.75" hidden="false" customHeight="false" outlineLevel="0" collapsed="false">
      <c r="B652" s="23"/>
      <c r="C652" s="23"/>
      <c r="D652" s="23"/>
      <c r="E652" s="23"/>
      <c r="F652" s="23"/>
      <c r="G652" s="23"/>
      <c r="H652" s="23"/>
      <c r="J652" s="23"/>
      <c r="K652" s="23"/>
      <c r="L652" s="99"/>
      <c r="M652" s="99"/>
      <c r="N652" s="99"/>
      <c r="O652" s="99"/>
      <c r="P652" s="99"/>
      <c r="Q652" s="99"/>
      <c r="R652" s="94"/>
      <c r="S652" s="16"/>
      <c r="T652" s="16"/>
      <c r="U652" s="16"/>
      <c r="V652" s="13"/>
      <c r="W652" s="13"/>
      <c r="X652" s="1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</row>
    <row r="653" customFormat="false" ht="15.75" hidden="false" customHeight="false" outlineLevel="0" collapsed="false">
      <c r="B653" s="23"/>
      <c r="C653" s="23"/>
      <c r="D653" s="23"/>
      <c r="E653" s="23"/>
      <c r="F653" s="23"/>
      <c r="G653" s="23"/>
      <c r="H653" s="23"/>
      <c r="J653" s="23"/>
      <c r="K653" s="23"/>
      <c r="L653" s="99"/>
      <c r="M653" s="99"/>
      <c r="N653" s="99"/>
      <c r="O653" s="99"/>
      <c r="P653" s="99"/>
      <c r="Q653" s="99"/>
      <c r="R653" s="94"/>
      <c r="S653" s="16"/>
      <c r="T653" s="16"/>
      <c r="U653" s="16"/>
      <c r="V653" s="13"/>
      <c r="W653" s="13"/>
      <c r="X653" s="1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</row>
    <row r="654" customFormat="false" ht="15.75" hidden="false" customHeight="false" outlineLevel="0" collapsed="false">
      <c r="B654" s="23"/>
      <c r="C654" s="23"/>
      <c r="D654" s="23"/>
      <c r="E654" s="23"/>
      <c r="F654" s="23"/>
      <c r="G654" s="23"/>
      <c r="H654" s="23"/>
      <c r="J654" s="23"/>
      <c r="K654" s="23"/>
      <c r="L654" s="99"/>
      <c r="M654" s="99"/>
      <c r="N654" s="99"/>
      <c r="O654" s="99"/>
      <c r="P654" s="99"/>
      <c r="Q654" s="99"/>
      <c r="R654" s="94"/>
      <c r="S654" s="16"/>
      <c r="T654" s="16"/>
      <c r="U654" s="16"/>
      <c r="V654" s="13"/>
      <c r="W654" s="13"/>
      <c r="X654" s="1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</row>
    <row r="655" customFormat="false" ht="15.75" hidden="false" customHeight="false" outlineLevel="0" collapsed="false">
      <c r="B655" s="23"/>
      <c r="C655" s="23"/>
      <c r="D655" s="23"/>
      <c r="E655" s="23"/>
      <c r="F655" s="23"/>
      <c r="G655" s="23"/>
      <c r="H655" s="23"/>
      <c r="J655" s="23"/>
      <c r="K655" s="23"/>
      <c r="L655" s="99"/>
      <c r="M655" s="99"/>
      <c r="N655" s="99"/>
      <c r="O655" s="99"/>
      <c r="P655" s="99"/>
      <c r="Q655" s="99"/>
      <c r="R655" s="94"/>
      <c r="S655" s="16"/>
      <c r="T655" s="16"/>
      <c r="U655" s="16"/>
      <c r="V655" s="13"/>
      <c r="W655" s="13"/>
      <c r="X655" s="1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</row>
    <row r="656" customFormat="false" ht="15.75" hidden="false" customHeight="false" outlineLevel="0" collapsed="false">
      <c r="B656" s="23"/>
      <c r="C656" s="23"/>
      <c r="D656" s="23"/>
      <c r="E656" s="23"/>
      <c r="F656" s="23"/>
      <c r="G656" s="23"/>
      <c r="H656" s="23"/>
      <c r="J656" s="23"/>
      <c r="K656" s="23"/>
      <c r="L656" s="99"/>
      <c r="M656" s="99"/>
      <c r="N656" s="99"/>
      <c r="O656" s="99"/>
      <c r="P656" s="99"/>
      <c r="Q656" s="99"/>
      <c r="R656" s="94"/>
      <c r="S656" s="13"/>
      <c r="T656" s="23"/>
      <c r="U656" s="13"/>
      <c r="V656" s="13"/>
      <c r="W656" s="13"/>
      <c r="X656" s="1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</row>
    <row r="657" customFormat="false" ht="15.75" hidden="false" customHeight="false" outlineLevel="0" collapsed="false">
      <c r="B657" s="23"/>
      <c r="C657" s="23"/>
      <c r="D657" s="23"/>
      <c r="E657" s="23"/>
      <c r="F657" s="23"/>
      <c r="G657" s="23"/>
      <c r="H657" s="23"/>
      <c r="J657" s="23"/>
      <c r="K657" s="23"/>
      <c r="L657" s="99"/>
      <c r="M657" s="99"/>
      <c r="N657" s="99"/>
      <c r="O657" s="99"/>
      <c r="P657" s="99"/>
      <c r="Q657" s="99"/>
      <c r="R657" s="94"/>
      <c r="S657" s="13"/>
      <c r="T657" s="23"/>
      <c r="U657" s="13"/>
      <c r="V657" s="13"/>
      <c r="W657" s="13"/>
      <c r="X657" s="1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</row>
    <row r="658" customFormat="false" ht="15.75" hidden="false" customHeight="false" outlineLevel="0" collapsed="false">
      <c r="B658" s="23"/>
      <c r="C658" s="23"/>
      <c r="D658" s="23"/>
      <c r="E658" s="23"/>
      <c r="F658" s="23"/>
      <c r="G658" s="23"/>
      <c r="H658" s="23"/>
      <c r="J658" s="23"/>
      <c r="K658" s="23"/>
      <c r="L658" s="99"/>
      <c r="M658" s="99"/>
      <c r="N658" s="99"/>
      <c r="O658" s="99"/>
      <c r="P658" s="99"/>
      <c r="Q658" s="99"/>
      <c r="R658" s="94"/>
      <c r="S658" s="13"/>
      <c r="T658" s="23"/>
      <c r="U658" s="13"/>
      <c r="V658" s="13"/>
      <c r="W658" s="13"/>
      <c r="X658" s="1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</row>
    <row r="659" customFormat="false" ht="15.75" hidden="false" customHeight="false" outlineLevel="0" collapsed="false">
      <c r="B659" s="23"/>
      <c r="C659" s="23"/>
      <c r="D659" s="23"/>
      <c r="E659" s="23"/>
      <c r="F659" s="23"/>
      <c r="G659" s="23"/>
      <c r="H659" s="23"/>
      <c r="J659" s="23"/>
      <c r="K659" s="23"/>
      <c r="L659" s="99"/>
      <c r="M659" s="99"/>
      <c r="N659" s="99"/>
      <c r="O659" s="99"/>
      <c r="P659" s="99"/>
      <c r="Q659" s="99"/>
      <c r="R659" s="94"/>
      <c r="S659" s="13"/>
      <c r="T659" s="23"/>
      <c r="U659" s="13"/>
      <c r="V659" s="13"/>
      <c r="W659" s="13"/>
      <c r="X659" s="1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</row>
    <row r="660" customFormat="false" ht="15.75" hidden="false" customHeight="false" outlineLevel="0" collapsed="false">
      <c r="B660" s="23"/>
      <c r="C660" s="23"/>
      <c r="D660" s="23"/>
      <c r="E660" s="23"/>
      <c r="F660" s="23"/>
      <c r="G660" s="23"/>
      <c r="H660" s="23"/>
      <c r="J660" s="23"/>
      <c r="K660" s="23"/>
      <c r="L660" s="99"/>
      <c r="M660" s="99"/>
      <c r="N660" s="99"/>
      <c r="O660" s="99"/>
      <c r="P660" s="99"/>
      <c r="Q660" s="99"/>
      <c r="R660" s="94"/>
      <c r="S660" s="13"/>
      <c r="T660" s="23"/>
      <c r="U660" s="13"/>
      <c r="V660" s="13"/>
      <c r="W660" s="13"/>
      <c r="X660" s="1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</row>
    <row r="661" customFormat="false" ht="15.75" hidden="false" customHeight="false" outlineLevel="0" collapsed="false">
      <c r="B661" s="23"/>
      <c r="C661" s="23"/>
      <c r="D661" s="23"/>
      <c r="E661" s="23"/>
      <c r="F661" s="23"/>
      <c r="G661" s="23"/>
      <c r="H661" s="23"/>
      <c r="J661" s="23"/>
      <c r="K661" s="23"/>
      <c r="L661" s="99"/>
      <c r="M661" s="99"/>
      <c r="N661" s="99"/>
      <c r="O661" s="99"/>
      <c r="P661" s="99"/>
      <c r="Q661" s="99"/>
      <c r="R661" s="94"/>
      <c r="S661" s="13"/>
      <c r="T661" s="23"/>
      <c r="U661" s="13"/>
      <c r="V661" s="13"/>
      <c r="W661" s="13"/>
      <c r="X661" s="1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</row>
    <row r="662" customFormat="false" ht="15.75" hidden="false" customHeight="false" outlineLevel="0" collapsed="false">
      <c r="B662" s="23"/>
      <c r="C662" s="23"/>
      <c r="D662" s="23"/>
      <c r="E662" s="23"/>
      <c r="F662" s="23"/>
      <c r="G662" s="23"/>
      <c r="H662" s="23"/>
      <c r="J662" s="23"/>
      <c r="K662" s="23"/>
      <c r="L662" s="99"/>
      <c r="M662" s="99"/>
      <c r="N662" s="99"/>
      <c r="O662" s="99"/>
      <c r="P662" s="99"/>
      <c r="Q662" s="99"/>
      <c r="R662" s="94"/>
      <c r="S662" s="13"/>
      <c r="T662" s="23"/>
      <c r="U662" s="13"/>
      <c r="V662" s="13"/>
      <c r="W662" s="13"/>
      <c r="X662" s="1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</row>
    <row r="663" customFormat="false" ht="15.75" hidden="false" customHeight="false" outlineLevel="0" collapsed="false">
      <c r="B663" s="23"/>
      <c r="C663" s="23"/>
      <c r="D663" s="23"/>
      <c r="E663" s="23"/>
      <c r="F663" s="23"/>
      <c r="G663" s="23"/>
      <c r="H663" s="23"/>
      <c r="J663" s="23"/>
      <c r="K663" s="23"/>
      <c r="L663" s="99"/>
      <c r="M663" s="99"/>
      <c r="N663" s="99"/>
      <c r="O663" s="99"/>
      <c r="P663" s="99"/>
      <c r="Q663" s="99"/>
      <c r="R663" s="94"/>
      <c r="S663" s="13"/>
      <c r="T663" s="23"/>
      <c r="U663" s="13"/>
      <c r="V663" s="13"/>
      <c r="W663" s="13"/>
      <c r="X663" s="1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</row>
    <row r="664" customFormat="false" ht="15.75" hidden="false" customHeight="false" outlineLevel="0" collapsed="false">
      <c r="B664" s="23"/>
      <c r="C664" s="23"/>
      <c r="D664" s="23"/>
      <c r="E664" s="23"/>
      <c r="F664" s="23"/>
      <c r="G664" s="23"/>
      <c r="H664" s="23"/>
      <c r="J664" s="23"/>
      <c r="K664" s="23"/>
      <c r="L664" s="99"/>
      <c r="M664" s="99"/>
      <c r="N664" s="99"/>
      <c r="O664" s="99"/>
      <c r="P664" s="99"/>
      <c r="Q664" s="99"/>
      <c r="R664" s="94"/>
      <c r="S664" s="13"/>
      <c r="T664" s="23"/>
      <c r="U664" s="13"/>
      <c r="V664" s="13"/>
      <c r="W664" s="13"/>
      <c r="X664" s="1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</row>
    <row r="665" customFormat="false" ht="15.75" hidden="false" customHeight="false" outlineLevel="0" collapsed="false">
      <c r="B665" s="23"/>
      <c r="C665" s="23"/>
      <c r="D665" s="23"/>
      <c r="E665" s="23"/>
      <c r="F665" s="23"/>
      <c r="G665" s="23"/>
      <c r="H665" s="23"/>
      <c r="J665" s="23"/>
      <c r="K665" s="23"/>
      <c r="L665" s="99"/>
      <c r="M665" s="99"/>
      <c r="N665" s="99"/>
      <c r="O665" s="99"/>
      <c r="P665" s="99"/>
      <c r="Q665" s="99"/>
      <c r="R665" s="94"/>
      <c r="S665" s="13"/>
      <c r="T665" s="23"/>
      <c r="U665" s="13"/>
      <c r="V665" s="13"/>
      <c r="W665" s="13"/>
      <c r="X665" s="1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</row>
    <row r="666" customFormat="false" ht="15.75" hidden="false" customHeight="false" outlineLevel="0" collapsed="false">
      <c r="B666" s="23"/>
      <c r="C666" s="23"/>
      <c r="D666" s="23"/>
      <c r="E666" s="23"/>
      <c r="F666" s="23"/>
      <c r="G666" s="23"/>
      <c r="H666" s="23"/>
      <c r="J666" s="23"/>
      <c r="K666" s="23"/>
      <c r="L666" s="99"/>
      <c r="M666" s="99"/>
      <c r="N666" s="99"/>
      <c r="O666" s="99"/>
      <c r="P666" s="99"/>
      <c r="Q666" s="99"/>
      <c r="R666" s="94"/>
      <c r="S666" s="13"/>
      <c r="T666" s="23"/>
      <c r="U666" s="13"/>
      <c r="V666" s="13"/>
      <c r="W666" s="13"/>
      <c r="X666" s="1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</row>
    <row r="667" customFormat="false" ht="15.75" hidden="false" customHeight="false" outlineLevel="0" collapsed="false">
      <c r="B667" s="23"/>
      <c r="C667" s="23"/>
      <c r="D667" s="23"/>
      <c r="E667" s="23"/>
      <c r="F667" s="23"/>
      <c r="G667" s="23"/>
      <c r="H667" s="23"/>
      <c r="J667" s="23"/>
      <c r="K667" s="23"/>
      <c r="L667" s="99"/>
      <c r="M667" s="99"/>
      <c r="N667" s="99"/>
      <c r="O667" s="99"/>
      <c r="P667" s="99"/>
      <c r="Q667" s="99"/>
      <c r="R667" s="94"/>
      <c r="S667" s="13"/>
      <c r="T667" s="23"/>
      <c r="U667" s="13"/>
      <c r="V667" s="13"/>
      <c r="W667" s="13"/>
      <c r="X667" s="1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</row>
    <row r="668" customFormat="false" ht="15.75" hidden="false" customHeight="false" outlineLevel="0" collapsed="false">
      <c r="B668" s="23"/>
      <c r="C668" s="23"/>
      <c r="D668" s="23"/>
      <c r="E668" s="23"/>
      <c r="F668" s="23"/>
      <c r="G668" s="23"/>
      <c r="H668" s="23"/>
      <c r="J668" s="23"/>
      <c r="K668" s="23"/>
      <c r="L668" s="99"/>
      <c r="M668" s="99"/>
      <c r="N668" s="99"/>
      <c r="O668" s="99"/>
      <c r="P668" s="99"/>
      <c r="Q668" s="99"/>
      <c r="R668" s="94"/>
      <c r="S668" s="13"/>
      <c r="T668" s="23"/>
      <c r="U668" s="13"/>
      <c r="V668" s="13"/>
      <c r="W668" s="13"/>
      <c r="X668" s="1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</row>
    <row r="669" customFormat="false" ht="15.75" hidden="false" customHeight="false" outlineLevel="0" collapsed="false">
      <c r="B669" s="23"/>
      <c r="C669" s="23"/>
      <c r="D669" s="23"/>
      <c r="E669" s="23"/>
      <c r="F669" s="23"/>
      <c r="G669" s="23"/>
      <c r="H669" s="23"/>
      <c r="J669" s="23"/>
      <c r="K669" s="23"/>
      <c r="L669" s="99"/>
      <c r="M669" s="99"/>
      <c r="N669" s="99"/>
      <c r="O669" s="99"/>
      <c r="P669" s="99"/>
      <c r="Q669" s="99"/>
      <c r="R669" s="94"/>
      <c r="S669" s="13"/>
      <c r="T669" s="23"/>
      <c r="U669" s="13"/>
      <c r="V669" s="13"/>
      <c r="W669" s="13"/>
      <c r="X669" s="1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</row>
    <row r="670" customFormat="false" ht="15.75" hidden="false" customHeight="false" outlineLevel="0" collapsed="false">
      <c r="B670" s="23"/>
      <c r="C670" s="23"/>
      <c r="D670" s="23"/>
      <c r="E670" s="23"/>
      <c r="F670" s="23"/>
      <c r="G670" s="23"/>
      <c r="H670" s="23"/>
      <c r="J670" s="23"/>
      <c r="K670" s="23"/>
      <c r="L670" s="99"/>
      <c r="M670" s="99"/>
      <c r="N670" s="99"/>
      <c r="O670" s="99"/>
      <c r="P670" s="99"/>
      <c r="Q670" s="99"/>
      <c r="R670" s="94"/>
      <c r="S670" s="13"/>
      <c r="T670" s="23"/>
      <c r="U670" s="13"/>
      <c r="V670" s="13"/>
      <c r="W670" s="13"/>
      <c r="X670" s="1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</row>
    <row r="671" customFormat="false" ht="15.75" hidden="false" customHeight="false" outlineLevel="0" collapsed="false">
      <c r="B671" s="23"/>
      <c r="C671" s="23"/>
      <c r="D671" s="23"/>
      <c r="E671" s="23"/>
      <c r="F671" s="23"/>
      <c r="G671" s="23"/>
      <c r="H671" s="23"/>
      <c r="J671" s="23"/>
      <c r="K671" s="23"/>
      <c r="L671" s="99"/>
      <c r="M671" s="99"/>
      <c r="N671" s="99"/>
      <c r="O671" s="99"/>
      <c r="P671" s="99"/>
      <c r="Q671" s="99"/>
      <c r="R671" s="94"/>
      <c r="S671" s="13"/>
      <c r="T671" s="23"/>
      <c r="U671" s="13"/>
      <c r="V671" s="13"/>
      <c r="W671" s="13"/>
      <c r="X671" s="1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</row>
    <row r="672" customFormat="false" ht="15.75" hidden="false" customHeight="false" outlineLevel="0" collapsed="false">
      <c r="B672" s="23"/>
      <c r="C672" s="23"/>
      <c r="D672" s="23"/>
      <c r="E672" s="23"/>
      <c r="F672" s="23"/>
      <c r="G672" s="23"/>
      <c r="H672" s="23"/>
      <c r="J672" s="23"/>
      <c r="K672" s="23"/>
      <c r="L672" s="99"/>
      <c r="M672" s="99"/>
      <c r="N672" s="99"/>
      <c r="O672" s="99"/>
      <c r="P672" s="99"/>
      <c r="Q672" s="99"/>
      <c r="R672" s="94"/>
      <c r="S672" s="13"/>
      <c r="T672" s="23"/>
      <c r="U672" s="13"/>
      <c r="V672" s="13"/>
      <c r="W672" s="13"/>
      <c r="X672" s="1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</row>
    <row r="673" customFormat="false" ht="15.75" hidden="false" customHeight="false" outlineLevel="0" collapsed="false">
      <c r="B673" s="23"/>
      <c r="C673" s="23"/>
      <c r="D673" s="23"/>
      <c r="E673" s="23"/>
      <c r="F673" s="23"/>
      <c r="G673" s="23"/>
      <c r="H673" s="23"/>
      <c r="J673" s="23"/>
      <c r="K673" s="23"/>
      <c r="L673" s="99"/>
      <c r="M673" s="99"/>
      <c r="N673" s="99"/>
      <c r="O673" s="99"/>
      <c r="P673" s="99"/>
      <c r="Q673" s="99"/>
      <c r="R673" s="94"/>
      <c r="S673" s="13"/>
      <c r="T673" s="23"/>
      <c r="U673" s="13"/>
      <c r="V673" s="13"/>
      <c r="W673" s="13"/>
      <c r="X673" s="1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</row>
    <row r="674" customFormat="false" ht="15.75" hidden="false" customHeight="false" outlineLevel="0" collapsed="false">
      <c r="B674" s="23"/>
      <c r="C674" s="23"/>
      <c r="D674" s="23"/>
      <c r="E674" s="23"/>
      <c r="F674" s="23"/>
      <c r="G674" s="23"/>
      <c r="H674" s="23"/>
      <c r="J674" s="23"/>
      <c r="K674" s="23"/>
      <c r="L674" s="99"/>
      <c r="M674" s="99"/>
      <c r="N674" s="99"/>
      <c r="O674" s="99"/>
      <c r="P674" s="99"/>
      <c r="Q674" s="99"/>
      <c r="R674" s="94"/>
      <c r="S674" s="13"/>
      <c r="T674" s="23"/>
      <c r="U674" s="13"/>
      <c r="V674" s="13"/>
      <c r="W674" s="13"/>
      <c r="X674" s="1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</row>
    <row r="675" customFormat="false" ht="15.75" hidden="false" customHeight="false" outlineLevel="0" collapsed="false">
      <c r="B675" s="23"/>
      <c r="C675" s="23"/>
      <c r="D675" s="23"/>
      <c r="E675" s="23"/>
      <c r="F675" s="23"/>
      <c r="G675" s="23"/>
      <c r="H675" s="23"/>
      <c r="J675" s="23"/>
      <c r="K675" s="23"/>
      <c r="L675" s="99"/>
      <c r="M675" s="99"/>
      <c r="N675" s="99"/>
      <c r="O675" s="99"/>
      <c r="P675" s="99"/>
      <c r="Q675" s="99"/>
      <c r="R675" s="94"/>
      <c r="S675" s="13"/>
      <c r="T675" s="23"/>
      <c r="U675" s="13"/>
      <c r="V675" s="13"/>
      <c r="W675" s="13"/>
      <c r="X675" s="1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</row>
    <row r="676" customFormat="false" ht="15.75" hidden="false" customHeight="false" outlineLevel="0" collapsed="false">
      <c r="B676" s="23"/>
      <c r="C676" s="23"/>
      <c r="D676" s="23"/>
      <c r="E676" s="23"/>
      <c r="F676" s="23"/>
      <c r="G676" s="23"/>
      <c r="H676" s="23"/>
      <c r="J676" s="23"/>
      <c r="K676" s="23"/>
      <c r="L676" s="99"/>
      <c r="M676" s="99"/>
      <c r="N676" s="99"/>
      <c r="O676" s="99"/>
      <c r="P676" s="99"/>
      <c r="Q676" s="99"/>
      <c r="R676" s="94"/>
      <c r="S676" s="13"/>
      <c r="T676" s="23"/>
      <c r="U676" s="13"/>
      <c r="V676" s="13"/>
      <c r="W676" s="13"/>
      <c r="X676" s="1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</row>
    <row r="677" customFormat="false" ht="15.75" hidden="false" customHeight="false" outlineLevel="0" collapsed="false">
      <c r="B677" s="23"/>
      <c r="C677" s="23"/>
      <c r="D677" s="23"/>
      <c r="E677" s="23"/>
      <c r="F677" s="23"/>
      <c r="G677" s="23"/>
      <c r="H677" s="23"/>
      <c r="J677" s="23"/>
      <c r="K677" s="23"/>
      <c r="L677" s="99"/>
      <c r="M677" s="99"/>
      <c r="N677" s="99"/>
      <c r="O677" s="99"/>
      <c r="P677" s="99"/>
      <c r="Q677" s="99"/>
      <c r="R677" s="94"/>
      <c r="S677" s="13"/>
      <c r="T677" s="23"/>
      <c r="U677" s="13"/>
      <c r="V677" s="13"/>
      <c r="W677" s="13"/>
      <c r="X677" s="1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</row>
    <row r="678" customFormat="false" ht="15.75" hidden="false" customHeight="false" outlineLevel="0" collapsed="false">
      <c r="B678" s="23"/>
      <c r="C678" s="23"/>
      <c r="D678" s="23"/>
      <c r="E678" s="23"/>
      <c r="F678" s="23"/>
      <c r="G678" s="23"/>
      <c r="H678" s="23"/>
      <c r="J678" s="23"/>
      <c r="K678" s="23"/>
      <c r="L678" s="99"/>
      <c r="M678" s="99"/>
      <c r="N678" s="99"/>
      <c r="O678" s="99"/>
      <c r="P678" s="99"/>
      <c r="Q678" s="99"/>
      <c r="R678" s="94"/>
      <c r="S678" s="13"/>
      <c r="T678" s="23"/>
      <c r="U678" s="13"/>
      <c r="V678" s="13"/>
      <c r="W678" s="13"/>
      <c r="X678" s="1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</row>
    <row r="679" customFormat="false" ht="15.75" hidden="false" customHeight="false" outlineLevel="0" collapsed="false">
      <c r="B679" s="23"/>
      <c r="C679" s="23"/>
      <c r="D679" s="23"/>
      <c r="E679" s="23"/>
      <c r="F679" s="23"/>
      <c r="G679" s="23"/>
      <c r="H679" s="23"/>
      <c r="J679" s="23"/>
      <c r="K679" s="23"/>
      <c r="L679" s="99"/>
      <c r="M679" s="99"/>
      <c r="N679" s="99"/>
      <c r="O679" s="99"/>
      <c r="P679" s="99"/>
      <c r="Q679" s="99"/>
      <c r="R679" s="94"/>
      <c r="S679" s="13"/>
      <c r="T679" s="23"/>
      <c r="U679" s="13"/>
      <c r="V679" s="13"/>
      <c r="W679" s="13"/>
      <c r="X679" s="1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</row>
    <row r="680" customFormat="false" ht="15.75" hidden="false" customHeight="false" outlineLevel="0" collapsed="false">
      <c r="B680" s="23"/>
      <c r="C680" s="23"/>
      <c r="D680" s="23"/>
      <c r="E680" s="23"/>
      <c r="F680" s="23"/>
      <c r="G680" s="23"/>
      <c r="H680" s="23"/>
      <c r="J680" s="23"/>
      <c r="K680" s="23"/>
      <c r="L680" s="99"/>
      <c r="M680" s="99"/>
      <c r="N680" s="99"/>
      <c r="O680" s="99"/>
      <c r="P680" s="99"/>
      <c r="Q680" s="99"/>
      <c r="R680" s="94"/>
      <c r="S680" s="13"/>
      <c r="T680" s="23"/>
      <c r="U680" s="13"/>
      <c r="V680" s="13"/>
      <c r="W680" s="13"/>
      <c r="X680" s="1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</row>
    <row r="681" customFormat="false" ht="15.75" hidden="false" customHeight="false" outlineLevel="0" collapsed="false">
      <c r="B681" s="23"/>
      <c r="C681" s="23"/>
      <c r="D681" s="23"/>
      <c r="E681" s="23"/>
      <c r="F681" s="23"/>
      <c r="G681" s="23"/>
      <c r="H681" s="23"/>
      <c r="J681" s="23"/>
      <c r="K681" s="23"/>
      <c r="L681" s="99"/>
      <c r="M681" s="99"/>
      <c r="N681" s="99"/>
      <c r="O681" s="99"/>
      <c r="P681" s="99"/>
      <c r="Q681" s="99"/>
      <c r="R681" s="94"/>
      <c r="S681" s="13"/>
      <c r="T681" s="23"/>
      <c r="U681" s="13"/>
      <c r="V681" s="13"/>
      <c r="W681" s="13"/>
      <c r="X681" s="1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</row>
    <row r="682" customFormat="false" ht="15.75" hidden="false" customHeight="false" outlineLevel="0" collapsed="false">
      <c r="B682" s="23"/>
      <c r="C682" s="23"/>
      <c r="D682" s="23"/>
      <c r="E682" s="23"/>
      <c r="F682" s="23"/>
      <c r="G682" s="23"/>
      <c r="H682" s="23"/>
      <c r="J682" s="23"/>
      <c r="K682" s="23"/>
      <c r="L682" s="99"/>
      <c r="M682" s="99"/>
      <c r="N682" s="99"/>
      <c r="O682" s="99"/>
      <c r="P682" s="99"/>
      <c r="Q682" s="99"/>
      <c r="R682" s="94"/>
      <c r="S682" s="13"/>
      <c r="T682" s="23"/>
      <c r="U682" s="13"/>
      <c r="V682" s="13"/>
      <c r="W682" s="13"/>
      <c r="X682" s="1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</row>
    <row r="683" customFormat="false" ht="15.75" hidden="false" customHeight="false" outlineLevel="0" collapsed="false">
      <c r="B683" s="23"/>
      <c r="C683" s="23"/>
      <c r="D683" s="23"/>
      <c r="E683" s="23"/>
      <c r="F683" s="23"/>
      <c r="G683" s="23"/>
      <c r="H683" s="23"/>
      <c r="J683" s="23"/>
      <c r="K683" s="23"/>
      <c r="L683" s="99"/>
      <c r="M683" s="99"/>
      <c r="N683" s="99"/>
      <c r="O683" s="99"/>
      <c r="P683" s="99"/>
      <c r="Q683" s="99"/>
      <c r="R683" s="94"/>
      <c r="S683" s="13"/>
      <c r="T683" s="23"/>
      <c r="U683" s="13"/>
      <c r="V683" s="13"/>
      <c r="W683" s="13"/>
      <c r="X683" s="1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</row>
    <row r="684" customFormat="false" ht="15.75" hidden="false" customHeight="false" outlineLevel="0" collapsed="false">
      <c r="B684" s="23"/>
      <c r="C684" s="23"/>
      <c r="D684" s="23"/>
      <c r="E684" s="23"/>
      <c r="F684" s="23"/>
      <c r="G684" s="23"/>
      <c r="H684" s="23"/>
      <c r="J684" s="23"/>
      <c r="K684" s="23"/>
      <c r="L684" s="99"/>
      <c r="M684" s="99"/>
      <c r="N684" s="99"/>
      <c r="O684" s="99"/>
      <c r="P684" s="99"/>
      <c r="Q684" s="99"/>
      <c r="R684" s="94"/>
      <c r="S684" s="13"/>
      <c r="T684" s="23"/>
      <c r="U684" s="13"/>
      <c r="V684" s="13"/>
      <c r="W684" s="13"/>
      <c r="X684" s="1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</row>
    <row r="685" customFormat="false" ht="15.75" hidden="false" customHeight="false" outlineLevel="0" collapsed="false">
      <c r="B685" s="23"/>
      <c r="C685" s="23"/>
      <c r="D685" s="23"/>
      <c r="E685" s="23"/>
      <c r="F685" s="23"/>
      <c r="G685" s="23"/>
      <c r="H685" s="23"/>
      <c r="J685" s="23"/>
      <c r="K685" s="23"/>
      <c r="L685" s="99"/>
      <c r="M685" s="99"/>
      <c r="N685" s="99"/>
      <c r="O685" s="99"/>
      <c r="P685" s="99"/>
      <c r="Q685" s="99"/>
      <c r="R685" s="94"/>
      <c r="S685" s="13"/>
      <c r="T685" s="23"/>
      <c r="U685" s="13"/>
      <c r="V685" s="13"/>
      <c r="W685" s="13"/>
      <c r="X685" s="1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</row>
    <row r="686" customFormat="false" ht="15.75" hidden="false" customHeight="false" outlineLevel="0" collapsed="false">
      <c r="B686" s="23"/>
      <c r="C686" s="23"/>
      <c r="D686" s="23"/>
      <c r="E686" s="23"/>
      <c r="F686" s="23"/>
      <c r="G686" s="23"/>
      <c r="H686" s="23"/>
      <c r="J686" s="23"/>
      <c r="K686" s="23"/>
      <c r="L686" s="99"/>
      <c r="M686" s="99"/>
      <c r="N686" s="99"/>
      <c r="O686" s="99"/>
      <c r="P686" s="99"/>
      <c r="Q686" s="99"/>
      <c r="R686" s="94"/>
      <c r="S686" s="13"/>
      <c r="T686" s="23"/>
      <c r="U686" s="13"/>
      <c r="V686" s="13"/>
      <c r="W686" s="13"/>
      <c r="X686" s="1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</row>
    <row r="687" customFormat="false" ht="15.75" hidden="false" customHeight="false" outlineLevel="0" collapsed="false">
      <c r="B687" s="23"/>
      <c r="C687" s="23"/>
      <c r="D687" s="23"/>
      <c r="E687" s="23"/>
      <c r="F687" s="23"/>
      <c r="G687" s="23"/>
      <c r="H687" s="23"/>
      <c r="J687" s="23"/>
      <c r="K687" s="23"/>
      <c r="L687" s="99"/>
      <c r="M687" s="99"/>
      <c r="N687" s="99"/>
      <c r="O687" s="99"/>
      <c r="P687" s="99"/>
      <c r="Q687" s="99"/>
      <c r="R687" s="94"/>
      <c r="S687" s="13"/>
      <c r="T687" s="23"/>
      <c r="U687" s="13"/>
      <c r="V687" s="13"/>
      <c r="W687" s="13"/>
      <c r="X687" s="1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</row>
    <row r="688" customFormat="false" ht="15.75" hidden="false" customHeight="false" outlineLevel="0" collapsed="false">
      <c r="B688" s="23"/>
      <c r="C688" s="23"/>
      <c r="D688" s="23"/>
      <c r="E688" s="23"/>
      <c r="F688" s="23"/>
      <c r="G688" s="23"/>
      <c r="H688" s="23"/>
      <c r="J688" s="23"/>
      <c r="K688" s="23"/>
      <c r="L688" s="99"/>
      <c r="M688" s="99"/>
      <c r="N688" s="99"/>
      <c r="O688" s="99"/>
      <c r="P688" s="99"/>
      <c r="Q688" s="99"/>
      <c r="R688" s="94"/>
      <c r="S688" s="13"/>
      <c r="T688" s="23"/>
      <c r="U688" s="13"/>
      <c r="V688" s="13"/>
      <c r="W688" s="13"/>
      <c r="X688" s="1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</row>
    <row r="689" customFormat="false" ht="15.75" hidden="false" customHeight="false" outlineLevel="0" collapsed="false">
      <c r="B689" s="23"/>
      <c r="C689" s="23"/>
      <c r="D689" s="23"/>
      <c r="E689" s="23"/>
      <c r="F689" s="23"/>
      <c r="G689" s="23"/>
      <c r="H689" s="23"/>
      <c r="J689" s="23"/>
      <c r="K689" s="23"/>
      <c r="L689" s="99"/>
      <c r="M689" s="99"/>
      <c r="N689" s="99"/>
      <c r="O689" s="99"/>
      <c r="P689" s="99"/>
      <c r="Q689" s="99"/>
      <c r="R689" s="94"/>
      <c r="S689" s="13"/>
      <c r="T689" s="23"/>
      <c r="U689" s="13"/>
      <c r="V689" s="13"/>
      <c r="W689" s="13"/>
      <c r="X689" s="1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</row>
    <row r="690" customFormat="false" ht="15.75" hidden="false" customHeight="false" outlineLevel="0" collapsed="false">
      <c r="B690" s="23"/>
      <c r="C690" s="23"/>
      <c r="D690" s="23"/>
      <c r="E690" s="23"/>
      <c r="F690" s="23"/>
      <c r="G690" s="23"/>
      <c r="H690" s="23"/>
      <c r="J690" s="23"/>
      <c r="K690" s="23"/>
      <c r="L690" s="99"/>
      <c r="M690" s="99"/>
      <c r="N690" s="99"/>
      <c r="O690" s="99"/>
      <c r="P690" s="99"/>
      <c r="Q690" s="99"/>
      <c r="R690" s="94"/>
      <c r="S690" s="13"/>
      <c r="T690" s="23"/>
      <c r="U690" s="13"/>
      <c r="V690" s="13"/>
      <c r="W690" s="13"/>
      <c r="X690" s="1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</row>
    <row r="691" customFormat="false" ht="15.75" hidden="false" customHeight="false" outlineLevel="0" collapsed="false">
      <c r="B691" s="23"/>
      <c r="C691" s="23"/>
      <c r="D691" s="23"/>
      <c r="E691" s="23"/>
      <c r="F691" s="23"/>
      <c r="G691" s="23"/>
      <c r="H691" s="23"/>
      <c r="J691" s="23"/>
      <c r="K691" s="23"/>
      <c r="L691" s="99"/>
      <c r="M691" s="99"/>
      <c r="N691" s="99"/>
      <c r="O691" s="99"/>
      <c r="P691" s="99"/>
      <c r="Q691" s="99"/>
      <c r="R691" s="94"/>
      <c r="S691" s="13"/>
      <c r="T691" s="23"/>
      <c r="U691" s="13"/>
      <c r="V691" s="13"/>
      <c r="W691" s="13"/>
      <c r="X691" s="1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</row>
    <row r="692" customFormat="false" ht="15.75" hidden="false" customHeight="false" outlineLevel="0" collapsed="false">
      <c r="B692" s="23"/>
      <c r="C692" s="23"/>
      <c r="D692" s="23"/>
      <c r="E692" s="23"/>
      <c r="F692" s="23"/>
      <c r="G692" s="23"/>
      <c r="H692" s="23"/>
      <c r="J692" s="23"/>
      <c r="K692" s="23"/>
      <c r="L692" s="99"/>
      <c r="M692" s="99"/>
      <c r="N692" s="99"/>
      <c r="O692" s="99"/>
      <c r="P692" s="99"/>
      <c r="Q692" s="99"/>
      <c r="R692" s="94"/>
      <c r="S692" s="13"/>
      <c r="T692" s="23"/>
      <c r="U692" s="13"/>
      <c r="V692" s="13"/>
      <c r="W692" s="13"/>
      <c r="X692" s="1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</row>
    <row r="693" customFormat="false" ht="15.75" hidden="false" customHeight="false" outlineLevel="0" collapsed="false">
      <c r="B693" s="23"/>
      <c r="C693" s="23"/>
      <c r="D693" s="23"/>
      <c r="E693" s="23"/>
      <c r="F693" s="23"/>
      <c r="G693" s="23"/>
      <c r="H693" s="23"/>
      <c r="J693" s="23"/>
      <c r="K693" s="23"/>
      <c r="L693" s="99"/>
      <c r="M693" s="99"/>
      <c r="N693" s="99"/>
      <c r="O693" s="99"/>
      <c r="P693" s="99"/>
      <c r="Q693" s="99"/>
      <c r="R693" s="94"/>
      <c r="S693" s="13"/>
      <c r="T693" s="23"/>
      <c r="U693" s="13"/>
      <c r="V693" s="13"/>
      <c r="W693" s="13"/>
      <c r="X693" s="1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</row>
    <row r="694" customFormat="false" ht="15.75" hidden="false" customHeight="false" outlineLevel="0" collapsed="false">
      <c r="B694" s="23"/>
      <c r="C694" s="23"/>
      <c r="D694" s="23"/>
      <c r="E694" s="23"/>
      <c r="F694" s="23"/>
      <c r="G694" s="23"/>
      <c r="H694" s="23"/>
      <c r="J694" s="23"/>
      <c r="K694" s="23"/>
      <c r="L694" s="99"/>
      <c r="M694" s="99"/>
      <c r="N694" s="99"/>
      <c r="O694" s="99"/>
      <c r="P694" s="99"/>
      <c r="Q694" s="99"/>
      <c r="R694" s="94"/>
      <c r="S694" s="13"/>
      <c r="T694" s="23"/>
      <c r="U694" s="13"/>
      <c r="V694" s="13"/>
      <c r="W694" s="13"/>
      <c r="X694" s="1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</row>
    <row r="695" customFormat="false" ht="15.75" hidden="false" customHeight="false" outlineLevel="0" collapsed="false">
      <c r="B695" s="23"/>
      <c r="C695" s="23"/>
      <c r="D695" s="23"/>
      <c r="E695" s="23"/>
      <c r="F695" s="23"/>
      <c r="G695" s="23"/>
      <c r="H695" s="23"/>
      <c r="J695" s="23"/>
      <c r="K695" s="23"/>
      <c r="L695" s="99"/>
      <c r="M695" s="99"/>
      <c r="N695" s="99"/>
      <c r="O695" s="99"/>
      <c r="P695" s="99"/>
      <c r="Q695" s="99"/>
      <c r="R695" s="94"/>
      <c r="S695" s="13"/>
      <c r="T695" s="23"/>
      <c r="U695" s="13"/>
      <c r="V695" s="13"/>
      <c r="W695" s="13"/>
      <c r="X695" s="1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</row>
    <row r="696" customFormat="false" ht="15.75" hidden="false" customHeight="false" outlineLevel="0" collapsed="false">
      <c r="B696" s="23"/>
      <c r="C696" s="23"/>
      <c r="D696" s="23"/>
      <c r="E696" s="23"/>
      <c r="F696" s="23"/>
      <c r="G696" s="23"/>
      <c r="H696" s="23"/>
      <c r="J696" s="23"/>
      <c r="K696" s="23"/>
      <c r="L696" s="99"/>
      <c r="M696" s="99"/>
      <c r="N696" s="99"/>
      <c r="O696" s="99"/>
      <c r="P696" s="99"/>
      <c r="Q696" s="99"/>
      <c r="R696" s="94"/>
      <c r="S696" s="13"/>
      <c r="T696" s="23"/>
      <c r="U696" s="13"/>
      <c r="V696" s="13"/>
      <c r="W696" s="13"/>
      <c r="X696" s="1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</row>
    <row r="697" customFormat="false" ht="15.75" hidden="false" customHeight="false" outlineLevel="0" collapsed="false">
      <c r="B697" s="23"/>
      <c r="C697" s="23"/>
      <c r="D697" s="23"/>
      <c r="E697" s="23"/>
      <c r="F697" s="23"/>
      <c r="G697" s="23"/>
      <c r="H697" s="23"/>
      <c r="J697" s="23"/>
      <c r="K697" s="23"/>
      <c r="L697" s="99"/>
      <c r="M697" s="99"/>
      <c r="N697" s="99"/>
      <c r="O697" s="99"/>
      <c r="P697" s="99"/>
      <c r="Q697" s="99"/>
      <c r="R697" s="94"/>
      <c r="S697" s="13"/>
      <c r="T697" s="23"/>
      <c r="U697" s="13"/>
      <c r="V697" s="13"/>
      <c r="W697" s="13"/>
      <c r="X697" s="1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</row>
    <row r="698" customFormat="false" ht="15.75" hidden="false" customHeight="false" outlineLevel="0" collapsed="false">
      <c r="B698" s="23"/>
      <c r="C698" s="23"/>
      <c r="D698" s="23"/>
      <c r="E698" s="23"/>
      <c r="F698" s="23"/>
      <c r="G698" s="23"/>
      <c r="H698" s="23"/>
      <c r="J698" s="23"/>
      <c r="K698" s="23"/>
      <c r="L698" s="99"/>
      <c r="M698" s="99"/>
      <c r="N698" s="99"/>
      <c r="O698" s="99"/>
      <c r="P698" s="99"/>
      <c r="Q698" s="99"/>
      <c r="R698" s="94"/>
      <c r="S698" s="13"/>
      <c r="T698" s="23"/>
      <c r="U698" s="13"/>
      <c r="V698" s="13"/>
      <c r="W698" s="13"/>
      <c r="X698" s="1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</row>
    <row r="699" customFormat="false" ht="15.75" hidden="false" customHeight="false" outlineLevel="0" collapsed="false">
      <c r="B699" s="23"/>
      <c r="C699" s="23"/>
      <c r="D699" s="23"/>
      <c r="E699" s="23"/>
      <c r="F699" s="23"/>
      <c r="G699" s="23"/>
      <c r="H699" s="23"/>
      <c r="J699" s="23"/>
      <c r="K699" s="23"/>
      <c r="L699" s="99"/>
      <c r="M699" s="99"/>
      <c r="N699" s="99"/>
      <c r="O699" s="99"/>
      <c r="P699" s="99"/>
      <c r="Q699" s="99"/>
      <c r="R699" s="94"/>
      <c r="S699" s="13"/>
      <c r="T699" s="23"/>
      <c r="U699" s="13"/>
      <c r="V699" s="13"/>
      <c r="W699" s="13"/>
      <c r="X699" s="1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</row>
    <row r="700" customFormat="false" ht="15.75" hidden="false" customHeight="false" outlineLevel="0" collapsed="false">
      <c r="B700" s="23"/>
      <c r="C700" s="23"/>
      <c r="D700" s="23"/>
      <c r="E700" s="23"/>
      <c r="F700" s="23"/>
      <c r="G700" s="23"/>
      <c r="H700" s="23"/>
      <c r="J700" s="23"/>
      <c r="K700" s="23"/>
      <c r="L700" s="99"/>
      <c r="M700" s="99"/>
      <c r="N700" s="99"/>
      <c r="O700" s="99"/>
      <c r="P700" s="99"/>
      <c r="Q700" s="99"/>
      <c r="R700" s="94"/>
      <c r="S700" s="13"/>
      <c r="T700" s="23"/>
      <c r="U700" s="13"/>
      <c r="V700" s="13"/>
      <c r="W700" s="13"/>
      <c r="X700" s="1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</row>
    <row r="701" customFormat="false" ht="15.75" hidden="false" customHeight="false" outlineLevel="0" collapsed="false">
      <c r="B701" s="23"/>
      <c r="C701" s="23"/>
      <c r="D701" s="23"/>
      <c r="E701" s="23"/>
      <c r="F701" s="23"/>
      <c r="G701" s="23"/>
      <c r="H701" s="23"/>
      <c r="J701" s="23"/>
      <c r="K701" s="23"/>
      <c r="L701" s="99"/>
      <c r="M701" s="99"/>
      <c r="N701" s="99"/>
      <c r="O701" s="99"/>
      <c r="P701" s="99"/>
      <c r="Q701" s="99"/>
      <c r="R701" s="94"/>
      <c r="S701" s="13"/>
      <c r="T701" s="23"/>
      <c r="U701" s="13"/>
      <c r="V701" s="13"/>
      <c r="W701" s="13"/>
      <c r="X701" s="1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</row>
    <row r="702" customFormat="false" ht="15.75" hidden="false" customHeight="false" outlineLevel="0" collapsed="false">
      <c r="B702" s="23"/>
      <c r="C702" s="23"/>
      <c r="D702" s="23"/>
      <c r="E702" s="23"/>
      <c r="F702" s="23"/>
      <c r="G702" s="23"/>
      <c r="H702" s="23"/>
      <c r="J702" s="23"/>
      <c r="K702" s="23"/>
      <c r="L702" s="99"/>
      <c r="M702" s="99"/>
      <c r="N702" s="99"/>
      <c r="O702" s="99"/>
      <c r="P702" s="99"/>
      <c r="Q702" s="99"/>
      <c r="R702" s="94"/>
      <c r="S702" s="13"/>
      <c r="T702" s="23"/>
      <c r="U702" s="13"/>
      <c r="V702" s="13"/>
      <c r="W702" s="13"/>
      <c r="X702" s="1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</row>
    <row r="703" customFormat="false" ht="15.75" hidden="false" customHeight="false" outlineLevel="0" collapsed="false">
      <c r="B703" s="23"/>
      <c r="C703" s="23"/>
      <c r="D703" s="23"/>
      <c r="E703" s="23"/>
      <c r="F703" s="23"/>
      <c r="G703" s="23"/>
      <c r="H703" s="23"/>
      <c r="J703" s="23"/>
      <c r="K703" s="23"/>
      <c r="L703" s="99"/>
      <c r="M703" s="99"/>
      <c r="N703" s="99"/>
      <c r="O703" s="99"/>
      <c r="P703" s="99"/>
      <c r="Q703" s="99"/>
      <c r="R703" s="94"/>
      <c r="S703" s="13"/>
      <c r="T703" s="23"/>
      <c r="U703" s="13"/>
      <c r="V703" s="13"/>
      <c r="W703" s="13"/>
      <c r="X703" s="1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</row>
    <row r="704" customFormat="false" ht="15.75" hidden="false" customHeight="false" outlineLevel="0" collapsed="false">
      <c r="B704" s="23"/>
      <c r="C704" s="23"/>
      <c r="D704" s="23"/>
      <c r="E704" s="23"/>
      <c r="F704" s="23"/>
      <c r="G704" s="23"/>
      <c r="H704" s="23"/>
      <c r="J704" s="23"/>
      <c r="K704" s="23"/>
      <c r="L704" s="99"/>
      <c r="M704" s="99"/>
      <c r="N704" s="99"/>
      <c r="O704" s="99"/>
      <c r="P704" s="99"/>
      <c r="Q704" s="99"/>
      <c r="R704" s="94"/>
      <c r="S704" s="13"/>
      <c r="T704" s="23"/>
      <c r="U704" s="13"/>
      <c r="V704" s="13"/>
      <c r="W704" s="13"/>
      <c r="X704" s="1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</row>
    <row r="705" customFormat="false" ht="15.75" hidden="false" customHeight="false" outlineLevel="0" collapsed="false">
      <c r="B705" s="23"/>
      <c r="C705" s="23"/>
      <c r="D705" s="23"/>
      <c r="E705" s="23"/>
      <c r="F705" s="23"/>
      <c r="G705" s="23"/>
      <c r="H705" s="23"/>
      <c r="J705" s="23"/>
      <c r="K705" s="23"/>
      <c r="L705" s="99"/>
      <c r="M705" s="99"/>
      <c r="N705" s="99"/>
      <c r="O705" s="99"/>
      <c r="P705" s="99"/>
      <c r="Q705" s="99"/>
      <c r="R705" s="94"/>
      <c r="S705" s="13"/>
      <c r="T705" s="23"/>
      <c r="U705" s="13"/>
      <c r="V705" s="13"/>
      <c r="W705" s="13"/>
      <c r="X705" s="1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</row>
    <row r="706" customFormat="false" ht="15.75" hidden="false" customHeight="false" outlineLevel="0" collapsed="false">
      <c r="B706" s="23"/>
      <c r="C706" s="23"/>
      <c r="D706" s="23"/>
      <c r="E706" s="23"/>
      <c r="F706" s="23"/>
      <c r="G706" s="23"/>
      <c r="H706" s="23"/>
      <c r="J706" s="23"/>
      <c r="K706" s="23"/>
      <c r="L706" s="99"/>
      <c r="M706" s="99"/>
      <c r="N706" s="99"/>
      <c r="O706" s="99"/>
      <c r="P706" s="99"/>
      <c r="Q706" s="99"/>
      <c r="R706" s="94"/>
      <c r="S706" s="13"/>
      <c r="T706" s="23"/>
      <c r="U706" s="13"/>
      <c r="V706" s="13"/>
      <c r="W706" s="13"/>
      <c r="X706" s="1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</row>
    <row r="707" customFormat="false" ht="15.75" hidden="false" customHeight="false" outlineLevel="0" collapsed="false">
      <c r="B707" s="23"/>
      <c r="C707" s="23"/>
      <c r="D707" s="23"/>
      <c r="E707" s="23"/>
      <c r="F707" s="23"/>
      <c r="G707" s="23"/>
      <c r="H707" s="23"/>
      <c r="J707" s="23"/>
      <c r="K707" s="23"/>
      <c r="L707" s="99"/>
      <c r="M707" s="99"/>
      <c r="N707" s="99"/>
      <c r="O707" s="99"/>
      <c r="P707" s="99"/>
      <c r="Q707" s="99"/>
      <c r="R707" s="94"/>
      <c r="S707" s="13"/>
      <c r="T707" s="23"/>
      <c r="U707" s="13"/>
      <c r="V707" s="13"/>
      <c r="W707" s="13"/>
      <c r="X707" s="1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</row>
    <row r="708" customFormat="false" ht="15.75" hidden="false" customHeight="false" outlineLevel="0" collapsed="false">
      <c r="B708" s="23"/>
      <c r="C708" s="23"/>
      <c r="D708" s="23"/>
      <c r="E708" s="23"/>
      <c r="F708" s="23"/>
      <c r="G708" s="23"/>
      <c r="H708" s="23"/>
      <c r="J708" s="23"/>
      <c r="K708" s="23"/>
      <c r="L708" s="99"/>
      <c r="M708" s="99"/>
      <c r="N708" s="99"/>
      <c r="O708" s="99"/>
      <c r="P708" s="99"/>
      <c r="Q708" s="99"/>
      <c r="R708" s="94"/>
      <c r="S708" s="13"/>
      <c r="T708" s="23"/>
      <c r="U708" s="13"/>
      <c r="V708" s="13"/>
      <c r="W708" s="13"/>
      <c r="X708" s="1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</row>
    <row r="709" customFormat="false" ht="15.75" hidden="false" customHeight="false" outlineLevel="0" collapsed="false">
      <c r="B709" s="23"/>
      <c r="C709" s="23"/>
      <c r="D709" s="23"/>
      <c r="E709" s="23"/>
      <c r="F709" s="23"/>
      <c r="G709" s="23"/>
      <c r="H709" s="23"/>
      <c r="J709" s="23"/>
      <c r="K709" s="23"/>
      <c r="L709" s="99"/>
      <c r="M709" s="99"/>
      <c r="N709" s="99"/>
      <c r="O709" s="99"/>
      <c r="P709" s="99"/>
      <c r="Q709" s="99"/>
      <c r="R709" s="94"/>
      <c r="S709" s="13"/>
      <c r="T709" s="23"/>
      <c r="U709" s="13"/>
      <c r="V709" s="13"/>
      <c r="W709" s="13"/>
      <c r="X709" s="1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</row>
    <row r="710" customFormat="false" ht="15.75" hidden="false" customHeight="false" outlineLevel="0" collapsed="false">
      <c r="B710" s="23"/>
      <c r="C710" s="23"/>
      <c r="D710" s="23"/>
      <c r="E710" s="23"/>
      <c r="F710" s="23"/>
      <c r="G710" s="23"/>
      <c r="H710" s="23"/>
      <c r="J710" s="23"/>
      <c r="K710" s="23"/>
      <c r="L710" s="99"/>
      <c r="M710" s="99"/>
      <c r="N710" s="99"/>
      <c r="O710" s="99"/>
      <c r="P710" s="99"/>
      <c r="Q710" s="99"/>
      <c r="R710" s="94"/>
      <c r="S710" s="13"/>
      <c r="T710" s="23"/>
      <c r="U710" s="13"/>
      <c r="V710" s="13"/>
      <c r="W710" s="13"/>
      <c r="X710" s="1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</row>
    <row r="711" customFormat="false" ht="15.75" hidden="false" customHeight="false" outlineLevel="0" collapsed="false">
      <c r="B711" s="23"/>
      <c r="C711" s="23"/>
      <c r="D711" s="23"/>
      <c r="E711" s="23"/>
      <c r="F711" s="23"/>
      <c r="G711" s="23"/>
      <c r="H711" s="23"/>
      <c r="J711" s="23"/>
      <c r="K711" s="23"/>
      <c r="L711" s="99"/>
      <c r="M711" s="99"/>
      <c r="N711" s="99"/>
      <c r="O711" s="99"/>
      <c r="P711" s="99"/>
      <c r="Q711" s="99"/>
      <c r="R711" s="94"/>
      <c r="S711" s="13"/>
      <c r="T711" s="23"/>
      <c r="U711" s="13"/>
      <c r="V711" s="13"/>
      <c r="W711" s="13"/>
      <c r="X711" s="1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</row>
    <row r="712" customFormat="false" ht="15.75" hidden="false" customHeight="false" outlineLevel="0" collapsed="false">
      <c r="B712" s="23"/>
      <c r="C712" s="23"/>
      <c r="D712" s="23"/>
      <c r="E712" s="23"/>
      <c r="F712" s="23"/>
      <c r="G712" s="23"/>
      <c r="H712" s="23"/>
      <c r="J712" s="23"/>
      <c r="K712" s="23"/>
      <c r="L712" s="99"/>
      <c r="M712" s="99"/>
      <c r="N712" s="99"/>
      <c r="O712" s="99"/>
      <c r="P712" s="99"/>
      <c r="Q712" s="99"/>
      <c r="R712" s="94"/>
      <c r="S712" s="13"/>
      <c r="T712" s="23"/>
      <c r="U712" s="13"/>
      <c r="V712" s="13"/>
      <c r="W712" s="13"/>
      <c r="X712" s="1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</row>
    <row r="713" customFormat="false" ht="15.75" hidden="false" customHeight="false" outlineLevel="0" collapsed="false">
      <c r="B713" s="23"/>
      <c r="C713" s="23"/>
      <c r="D713" s="23"/>
      <c r="E713" s="23"/>
      <c r="F713" s="23"/>
      <c r="G713" s="23"/>
      <c r="H713" s="23"/>
      <c r="J713" s="23"/>
      <c r="K713" s="23"/>
      <c r="L713" s="99"/>
      <c r="M713" s="99"/>
      <c r="N713" s="99"/>
      <c r="O713" s="99"/>
      <c r="P713" s="99"/>
      <c r="Q713" s="99"/>
      <c r="R713" s="94"/>
      <c r="S713" s="13"/>
      <c r="T713" s="23"/>
      <c r="U713" s="13"/>
      <c r="V713" s="13"/>
      <c r="W713" s="13"/>
      <c r="X713" s="1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</row>
    <row r="714" customFormat="false" ht="15.75" hidden="false" customHeight="false" outlineLevel="0" collapsed="false">
      <c r="B714" s="23"/>
      <c r="C714" s="23"/>
      <c r="D714" s="23"/>
      <c r="E714" s="23"/>
      <c r="F714" s="23"/>
      <c r="G714" s="23"/>
      <c r="H714" s="23"/>
      <c r="J714" s="23"/>
      <c r="K714" s="23"/>
      <c r="L714" s="99"/>
      <c r="M714" s="99"/>
      <c r="N714" s="99"/>
      <c r="O714" s="99"/>
      <c r="P714" s="99"/>
      <c r="Q714" s="99"/>
      <c r="R714" s="94"/>
      <c r="S714" s="13"/>
      <c r="T714" s="23"/>
      <c r="U714" s="13"/>
      <c r="V714" s="13"/>
      <c r="W714" s="13"/>
      <c r="X714" s="1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</row>
    <row r="715" customFormat="false" ht="15.75" hidden="false" customHeight="false" outlineLevel="0" collapsed="false">
      <c r="B715" s="23"/>
      <c r="C715" s="23"/>
      <c r="D715" s="23"/>
      <c r="E715" s="23"/>
      <c r="F715" s="23"/>
      <c r="G715" s="23"/>
      <c r="H715" s="23"/>
      <c r="J715" s="23"/>
      <c r="K715" s="23"/>
      <c r="L715" s="99"/>
      <c r="M715" s="99"/>
      <c r="N715" s="99"/>
      <c r="O715" s="99"/>
      <c r="P715" s="99"/>
      <c r="Q715" s="99"/>
      <c r="R715" s="94"/>
      <c r="S715" s="13"/>
      <c r="T715" s="23"/>
      <c r="U715" s="13"/>
      <c r="V715" s="13"/>
      <c r="W715" s="13"/>
      <c r="X715" s="1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</row>
    <row r="716" customFormat="false" ht="15.75" hidden="false" customHeight="false" outlineLevel="0" collapsed="false">
      <c r="B716" s="23"/>
      <c r="C716" s="23"/>
      <c r="D716" s="23"/>
      <c r="E716" s="23"/>
      <c r="F716" s="23"/>
      <c r="G716" s="23"/>
      <c r="H716" s="23"/>
      <c r="J716" s="23"/>
      <c r="K716" s="23"/>
      <c r="L716" s="99"/>
      <c r="M716" s="99"/>
      <c r="N716" s="99"/>
      <c r="O716" s="99"/>
      <c r="P716" s="99"/>
      <c r="Q716" s="99"/>
      <c r="R716" s="94"/>
      <c r="S716" s="13"/>
      <c r="T716" s="23"/>
      <c r="U716" s="13"/>
      <c r="V716" s="13"/>
      <c r="W716" s="13"/>
      <c r="X716" s="1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</row>
    <row r="717" customFormat="false" ht="15.75" hidden="false" customHeight="false" outlineLevel="0" collapsed="false">
      <c r="B717" s="23"/>
      <c r="C717" s="23"/>
      <c r="D717" s="23"/>
      <c r="E717" s="23"/>
      <c r="F717" s="23"/>
      <c r="G717" s="23"/>
      <c r="H717" s="23"/>
      <c r="J717" s="23"/>
      <c r="K717" s="23"/>
      <c r="L717" s="99"/>
      <c r="M717" s="99"/>
      <c r="N717" s="99"/>
      <c r="O717" s="99"/>
      <c r="P717" s="99"/>
      <c r="Q717" s="99"/>
      <c r="R717" s="94"/>
      <c r="S717" s="13"/>
      <c r="T717" s="23"/>
      <c r="U717" s="13"/>
      <c r="V717" s="13"/>
      <c r="W717" s="13"/>
      <c r="X717" s="1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</row>
    <row r="718" customFormat="false" ht="15.75" hidden="false" customHeight="false" outlineLevel="0" collapsed="false">
      <c r="B718" s="23"/>
      <c r="C718" s="23"/>
      <c r="D718" s="23"/>
      <c r="E718" s="23"/>
      <c r="F718" s="23"/>
      <c r="G718" s="23"/>
      <c r="H718" s="23"/>
      <c r="J718" s="23"/>
      <c r="K718" s="23"/>
      <c r="L718" s="99"/>
      <c r="M718" s="99"/>
      <c r="N718" s="99"/>
      <c r="O718" s="99"/>
      <c r="P718" s="99"/>
      <c r="Q718" s="99"/>
      <c r="R718" s="94"/>
      <c r="S718" s="13"/>
      <c r="T718" s="23"/>
      <c r="U718" s="13"/>
      <c r="V718" s="13"/>
      <c r="W718" s="13"/>
      <c r="X718" s="1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</row>
    <row r="719" customFormat="false" ht="15.75" hidden="false" customHeight="false" outlineLevel="0" collapsed="false">
      <c r="B719" s="23"/>
      <c r="C719" s="23"/>
      <c r="D719" s="23"/>
      <c r="E719" s="23"/>
      <c r="F719" s="23"/>
      <c r="G719" s="23"/>
      <c r="H719" s="23"/>
      <c r="J719" s="23"/>
      <c r="K719" s="23"/>
      <c r="L719" s="99"/>
      <c r="M719" s="99"/>
      <c r="N719" s="99"/>
      <c r="O719" s="99"/>
      <c r="P719" s="99"/>
      <c r="Q719" s="99"/>
      <c r="R719" s="94"/>
      <c r="S719" s="13"/>
      <c r="T719" s="23"/>
      <c r="U719" s="13"/>
      <c r="V719" s="13"/>
      <c r="W719" s="13"/>
      <c r="X719" s="1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</row>
    <row r="720" customFormat="false" ht="15.75" hidden="false" customHeight="false" outlineLevel="0" collapsed="false">
      <c r="B720" s="23"/>
      <c r="C720" s="23"/>
      <c r="D720" s="23"/>
      <c r="E720" s="23"/>
      <c r="F720" s="23"/>
      <c r="G720" s="23"/>
      <c r="H720" s="23"/>
      <c r="J720" s="23"/>
      <c r="K720" s="23"/>
      <c r="L720" s="99"/>
      <c r="M720" s="99"/>
      <c r="N720" s="99"/>
      <c r="O720" s="99"/>
      <c r="P720" s="99"/>
      <c r="Q720" s="99"/>
      <c r="R720" s="94"/>
      <c r="S720" s="13"/>
      <c r="T720" s="23"/>
      <c r="U720" s="13"/>
      <c r="V720" s="13"/>
      <c r="W720" s="13"/>
      <c r="X720" s="1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</row>
    <row r="721" customFormat="false" ht="15.75" hidden="false" customHeight="false" outlineLevel="0" collapsed="false">
      <c r="B721" s="23"/>
      <c r="C721" s="23"/>
      <c r="D721" s="23"/>
      <c r="E721" s="23"/>
      <c r="F721" s="23"/>
      <c r="G721" s="23"/>
      <c r="H721" s="23"/>
      <c r="J721" s="23"/>
      <c r="K721" s="23"/>
      <c r="L721" s="99"/>
      <c r="M721" s="99"/>
      <c r="N721" s="99"/>
      <c r="O721" s="99"/>
      <c r="P721" s="99"/>
      <c r="Q721" s="99"/>
      <c r="R721" s="94"/>
      <c r="S721" s="13"/>
      <c r="T721" s="23"/>
      <c r="U721" s="13"/>
      <c r="V721" s="13"/>
      <c r="W721" s="13"/>
      <c r="X721" s="1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</row>
    <row r="722" customFormat="false" ht="15.75" hidden="false" customHeight="false" outlineLevel="0" collapsed="false">
      <c r="B722" s="23"/>
      <c r="C722" s="23"/>
      <c r="D722" s="23"/>
      <c r="E722" s="23"/>
      <c r="F722" s="23"/>
      <c r="G722" s="23"/>
      <c r="H722" s="23"/>
      <c r="J722" s="23"/>
      <c r="K722" s="23"/>
      <c r="L722" s="99"/>
      <c r="M722" s="99"/>
      <c r="N722" s="99"/>
      <c r="O722" s="99"/>
      <c r="P722" s="99"/>
      <c r="Q722" s="99"/>
      <c r="R722" s="94"/>
      <c r="S722" s="13"/>
      <c r="T722" s="23"/>
      <c r="U722" s="13"/>
      <c r="V722" s="13"/>
      <c r="W722" s="13"/>
      <c r="X722" s="1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</row>
    <row r="723" customFormat="false" ht="15.75" hidden="false" customHeight="false" outlineLevel="0" collapsed="false">
      <c r="B723" s="23"/>
      <c r="C723" s="23"/>
      <c r="D723" s="23"/>
      <c r="E723" s="23"/>
      <c r="F723" s="23"/>
      <c r="G723" s="23"/>
      <c r="H723" s="23"/>
      <c r="J723" s="23"/>
      <c r="K723" s="23"/>
      <c r="L723" s="99"/>
      <c r="M723" s="99"/>
      <c r="N723" s="99"/>
      <c r="O723" s="99"/>
      <c r="P723" s="99"/>
      <c r="Q723" s="99"/>
      <c r="R723" s="94"/>
      <c r="S723" s="13"/>
      <c r="T723" s="23"/>
      <c r="U723" s="13"/>
      <c r="V723" s="13"/>
      <c r="W723" s="13"/>
      <c r="X723" s="1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</row>
    <row r="724" customFormat="false" ht="15.75" hidden="false" customHeight="false" outlineLevel="0" collapsed="false">
      <c r="B724" s="23"/>
      <c r="C724" s="23"/>
      <c r="D724" s="23"/>
      <c r="E724" s="23"/>
      <c r="F724" s="23"/>
      <c r="G724" s="23"/>
      <c r="H724" s="23"/>
      <c r="J724" s="23"/>
      <c r="K724" s="23"/>
      <c r="L724" s="99"/>
      <c r="M724" s="99"/>
      <c r="N724" s="99"/>
      <c r="O724" s="99"/>
      <c r="P724" s="99"/>
      <c r="Q724" s="99"/>
      <c r="R724" s="94"/>
      <c r="S724" s="13"/>
      <c r="T724" s="23"/>
      <c r="U724" s="13"/>
      <c r="V724" s="13"/>
      <c r="W724" s="13"/>
      <c r="X724" s="1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</row>
    <row r="725" customFormat="false" ht="15.75" hidden="false" customHeight="false" outlineLevel="0" collapsed="false">
      <c r="B725" s="23"/>
      <c r="C725" s="23"/>
      <c r="D725" s="23"/>
      <c r="E725" s="23"/>
      <c r="F725" s="23"/>
      <c r="G725" s="23"/>
      <c r="H725" s="23"/>
      <c r="J725" s="23"/>
      <c r="K725" s="23"/>
      <c r="L725" s="99"/>
      <c r="M725" s="99"/>
      <c r="N725" s="99"/>
      <c r="O725" s="99"/>
      <c r="P725" s="99"/>
      <c r="Q725" s="99"/>
      <c r="R725" s="94"/>
      <c r="S725" s="13"/>
      <c r="T725" s="23"/>
      <c r="U725" s="13"/>
      <c r="V725" s="13"/>
      <c r="W725" s="13"/>
      <c r="X725" s="1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</row>
    <row r="726" customFormat="false" ht="15.75" hidden="false" customHeight="false" outlineLevel="0" collapsed="false">
      <c r="B726" s="23"/>
      <c r="C726" s="23"/>
      <c r="D726" s="23"/>
      <c r="E726" s="23"/>
      <c r="F726" s="23"/>
      <c r="G726" s="23"/>
      <c r="H726" s="23"/>
      <c r="J726" s="23"/>
      <c r="K726" s="23"/>
      <c r="L726" s="99"/>
      <c r="M726" s="99"/>
      <c r="N726" s="99"/>
      <c r="O726" s="99"/>
      <c r="P726" s="99"/>
      <c r="Q726" s="99"/>
      <c r="R726" s="94"/>
      <c r="S726" s="13"/>
      <c r="T726" s="23"/>
      <c r="U726" s="13"/>
      <c r="V726" s="13"/>
      <c r="W726" s="13"/>
      <c r="X726" s="1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</row>
    <row r="727" customFormat="false" ht="15.75" hidden="false" customHeight="false" outlineLevel="0" collapsed="false">
      <c r="B727" s="23"/>
      <c r="C727" s="23"/>
      <c r="D727" s="23"/>
      <c r="E727" s="23"/>
      <c r="F727" s="23"/>
      <c r="G727" s="23"/>
      <c r="H727" s="23"/>
      <c r="J727" s="23"/>
      <c r="K727" s="23"/>
      <c r="L727" s="99"/>
      <c r="M727" s="99"/>
      <c r="N727" s="99"/>
      <c r="O727" s="99"/>
      <c r="P727" s="99"/>
      <c r="Q727" s="99"/>
      <c r="R727" s="94"/>
      <c r="S727" s="13"/>
      <c r="T727" s="23"/>
      <c r="U727" s="13"/>
      <c r="V727" s="13"/>
      <c r="W727" s="13"/>
      <c r="X727" s="1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</row>
    <row r="728" customFormat="false" ht="15.75" hidden="false" customHeight="false" outlineLevel="0" collapsed="false">
      <c r="B728" s="23"/>
      <c r="C728" s="23"/>
      <c r="D728" s="23"/>
      <c r="E728" s="23"/>
      <c r="F728" s="23"/>
      <c r="G728" s="23"/>
      <c r="H728" s="23"/>
      <c r="J728" s="23"/>
      <c r="K728" s="23"/>
      <c r="L728" s="99"/>
      <c r="M728" s="99"/>
      <c r="N728" s="99"/>
      <c r="O728" s="99"/>
      <c r="P728" s="99"/>
      <c r="Q728" s="99"/>
      <c r="R728" s="94"/>
      <c r="S728" s="13"/>
      <c r="T728" s="23"/>
      <c r="U728" s="13"/>
      <c r="V728" s="13"/>
      <c r="W728" s="13"/>
      <c r="X728" s="1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</row>
    <row r="729" customFormat="false" ht="15.75" hidden="false" customHeight="false" outlineLevel="0" collapsed="false">
      <c r="B729" s="23"/>
      <c r="C729" s="23"/>
      <c r="D729" s="23"/>
      <c r="E729" s="23"/>
      <c r="F729" s="23"/>
      <c r="G729" s="23"/>
      <c r="H729" s="23"/>
      <c r="J729" s="23"/>
      <c r="K729" s="23"/>
      <c r="L729" s="99"/>
      <c r="M729" s="99"/>
      <c r="N729" s="99"/>
      <c r="O729" s="99"/>
      <c r="P729" s="99"/>
      <c r="Q729" s="99"/>
      <c r="R729" s="94"/>
      <c r="S729" s="13"/>
      <c r="T729" s="23"/>
      <c r="U729" s="13"/>
      <c r="V729" s="13"/>
      <c r="W729" s="13"/>
      <c r="X729" s="1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</row>
    <row r="730" customFormat="false" ht="15.75" hidden="false" customHeight="false" outlineLevel="0" collapsed="false">
      <c r="B730" s="23"/>
      <c r="C730" s="23"/>
      <c r="D730" s="23"/>
      <c r="E730" s="23"/>
      <c r="F730" s="23"/>
      <c r="G730" s="23"/>
      <c r="H730" s="23"/>
      <c r="J730" s="23"/>
      <c r="K730" s="23"/>
      <c r="L730" s="99"/>
      <c r="M730" s="99"/>
      <c r="N730" s="99"/>
      <c r="O730" s="99"/>
      <c r="P730" s="99"/>
      <c r="Q730" s="99"/>
      <c r="R730" s="94"/>
      <c r="S730" s="13"/>
      <c r="T730" s="23"/>
      <c r="U730" s="13"/>
      <c r="V730" s="13"/>
      <c r="W730" s="13"/>
      <c r="X730" s="1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</row>
    <row r="731" customFormat="false" ht="15.75" hidden="false" customHeight="false" outlineLevel="0" collapsed="false">
      <c r="B731" s="23"/>
      <c r="C731" s="23"/>
      <c r="D731" s="23"/>
      <c r="E731" s="23"/>
      <c r="F731" s="23"/>
      <c r="G731" s="23"/>
      <c r="H731" s="23"/>
      <c r="J731" s="23"/>
      <c r="K731" s="23"/>
      <c r="L731" s="99"/>
      <c r="M731" s="99"/>
      <c r="N731" s="99"/>
      <c r="O731" s="99"/>
      <c r="P731" s="99"/>
      <c r="Q731" s="99"/>
      <c r="R731" s="94"/>
      <c r="S731" s="13"/>
      <c r="T731" s="23"/>
      <c r="U731" s="13"/>
      <c r="V731" s="13"/>
      <c r="W731" s="13"/>
      <c r="X731" s="1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</row>
    <row r="732" customFormat="false" ht="15.75" hidden="false" customHeight="false" outlineLevel="0" collapsed="false">
      <c r="B732" s="23"/>
      <c r="C732" s="23"/>
      <c r="D732" s="23"/>
      <c r="E732" s="23"/>
      <c r="F732" s="23"/>
      <c r="G732" s="23"/>
      <c r="H732" s="23"/>
      <c r="J732" s="23"/>
      <c r="K732" s="23"/>
      <c r="L732" s="99"/>
      <c r="M732" s="99"/>
      <c r="N732" s="99"/>
      <c r="O732" s="99"/>
      <c r="P732" s="99"/>
      <c r="Q732" s="99"/>
      <c r="R732" s="94"/>
      <c r="S732" s="13"/>
      <c r="T732" s="23"/>
      <c r="U732" s="13"/>
      <c r="V732" s="13"/>
      <c r="W732" s="13"/>
      <c r="X732" s="1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</row>
    <row r="733" customFormat="false" ht="15.75" hidden="false" customHeight="false" outlineLevel="0" collapsed="false">
      <c r="B733" s="23"/>
      <c r="C733" s="23"/>
      <c r="D733" s="23"/>
      <c r="E733" s="23"/>
      <c r="F733" s="23"/>
      <c r="G733" s="23"/>
      <c r="H733" s="23"/>
      <c r="J733" s="23"/>
      <c r="K733" s="23"/>
      <c r="L733" s="99"/>
      <c r="M733" s="99"/>
      <c r="N733" s="99"/>
      <c r="O733" s="99"/>
      <c r="P733" s="99"/>
      <c r="Q733" s="99"/>
      <c r="R733" s="94"/>
      <c r="S733" s="13"/>
      <c r="T733" s="23"/>
      <c r="U733" s="13"/>
      <c r="V733" s="13"/>
      <c r="W733" s="13"/>
      <c r="X733" s="1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</row>
    <row r="734" customFormat="false" ht="15.75" hidden="false" customHeight="false" outlineLevel="0" collapsed="false">
      <c r="B734" s="23"/>
      <c r="C734" s="23"/>
      <c r="D734" s="23"/>
      <c r="E734" s="23"/>
      <c r="F734" s="23"/>
      <c r="G734" s="23"/>
      <c r="H734" s="23"/>
      <c r="J734" s="23"/>
      <c r="K734" s="23"/>
      <c r="L734" s="99"/>
      <c r="M734" s="99"/>
      <c r="N734" s="99"/>
      <c r="O734" s="99"/>
      <c r="P734" s="99"/>
      <c r="Q734" s="99"/>
      <c r="R734" s="94"/>
      <c r="S734" s="13"/>
      <c r="T734" s="23"/>
      <c r="U734" s="13"/>
      <c r="V734" s="13"/>
      <c r="W734" s="13"/>
      <c r="X734" s="1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</row>
    <row r="735" customFormat="false" ht="15.75" hidden="false" customHeight="false" outlineLevel="0" collapsed="false">
      <c r="B735" s="23"/>
      <c r="C735" s="23"/>
      <c r="D735" s="23"/>
      <c r="E735" s="23"/>
      <c r="F735" s="23"/>
      <c r="G735" s="23"/>
      <c r="H735" s="23"/>
      <c r="J735" s="23"/>
      <c r="K735" s="23"/>
      <c r="L735" s="99"/>
      <c r="M735" s="99"/>
      <c r="N735" s="99"/>
      <c r="O735" s="99"/>
      <c r="P735" s="99"/>
      <c r="Q735" s="99"/>
      <c r="R735" s="94"/>
      <c r="S735" s="13"/>
      <c r="T735" s="23"/>
      <c r="U735" s="13"/>
      <c r="V735" s="13"/>
      <c r="W735" s="13"/>
      <c r="X735" s="1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</row>
    <row r="736" customFormat="false" ht="15.75" hidden="false" customHeight="false" outlineLevel="0" collapsed="false">
      <c r="B736" s="23"/>
      <c r="C736" s="23"/>
      <c r="D736" s="23"/>
      <c r="E736" s="23"/>
      <c r="F736" s="23"/>
      <c r="G736" s="23"/>
      <c r="H736" s="23"/>
      <c r="J736" s="23"/>
      <c r="K736" s="23"/>
      <c r="L736" s="99"/>
      <c r="M736" s="99"/>
      <c r="N736" s="99"/>
      <c r="O736" s="99"/>
      <c r="P736" s="99"/>
      <c r="Q736" s="99"/>
      <c r="R736" s="94"/>
      <c r="S736" s="13"/>
      <c r="T736" s="23"/>
      <c r="U736" s="13"/>
      <c r="V736" s="13"/>
      <c r="W736" s="13"/>
      <c r="X736" s="1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</row>
    <row r="737" customFormat="false" ht="15.75" hidden="false" customHeight="false" outlineLevel="0" collapsed="false">
      <c r="B737" s="23"/>
      <c r="C737" s="23"/>
      <c r="D737" s="23"/>
      <c r="E737" s="23"/>
      <c r="F737" s="23"/>
      <c r="G737" s="23"/>
      <c r="H737" s="23"/>
      <c r="J737" s="23"/>
      <c r="K737" s="23"/>
      <c r="L737" s="99"/>
      <c r="M737" s="99"/>
      <c r="N737" s="99"/>
      <c r="O737" s="99"/>
      <c r="P737" s="99"/>
      <c r="Q737" s="99"/>
      <c r="R737" s="94"/>
      <c r="S737" s="13"/>
      <c r="T737" s="23"/>
      <c r="U737" s="13"/>
      <c r="V737" s="13"/>
      <c r="W737" s="13"/>
      <c r="X737" s="1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</row>
    <row r="738" customFormat="false" ht="15.75" hidden="false" customHeight="false" outlineLevel="0" collapsed="false">
      <c r="B738" s="23"/>
      <c r="C738" s="23"/>
      <c r="D738" s="23"/>
      <c r="E738" s="23"/>
      <c r="F738" s="23"/>
      <c r="G738" s="23"/>
      <c r="H738" s="23"/>
      <c r="J738" s="23"/>
      <c r="K738" s="23"/>
      <c r="L738" s="99"/>
      <c r="M738" s="99"/>
      <c r="N738" s="99"/>
      <c r="O738" s="99"/>
      <c r="P738" s="99"/>
      <c r="Q738" s="99"/>
      <c r="R738" s="94"/>
      <c r="S738" s="13"/>
      <c r="T738" s="23"/>
      <c r="U738" s="13"/>
      <c r="V738" s="13"/>
      <c r="W738" s="13"/>
      <c r="X738" s="1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</row>
    <row r="739" customFormat="false" ht="15.75" hidden="false" customHeight="false" outlineLevel="0" collapsed="false">
      <c r="B739" s="23"/>
      <c r="C739" s="23"/>
      <c r="D739" s="23"/>
      <c r="E739" s="23"/>
      <c r="F739" s="23"/>
      <c r="G739" s="23"/>
      <c r="H739" s="23"/>
      <c r="J739" s="23"/>
      <c r="K739" s="23"/>
      <c r="L739" s="99"/>
      <c r="M739" s="99"/>
      <c r="N739" s="99"/>
      <c r="O739" s="99"/>
      <c r="P739" s="99"/>
      <c r="Q739" s="99"/>
      <c r="R739" s="94"/>
      <c r="S739" s="13"/>
      <c r="T739" s="23"/>
      <c r="U739" s="13"/>
      <c r="V739" s="13"/>
      <c r="W739" s="13"/>
      <c r="X739" s="1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</row>
    <row r="740" customFormat="false" ht="15.75" hidden="false" customHeight="false" outlineLevel="0" collapsed="false">
      <c r="B740" s="23"/>
      <c r="C740" s="23"/>
      <c r="D740" s="23"/>
      <c r="E740" s="23"/>
      <c r="F740" s="23"/>
      <c r="G740" s="23"/>
      <c r="H740" s="23"/>
      <c r="J740" s="23"/>
      <c r="K740" s="23"/>
      <c r="L740" s="99"/>
      <c r="M740" s="99"/>
      <c r="N740" s="99"/>
      <c r="O740" s="99"/>
      <c r="P740" s="99"/>
      <c r="Q740" s="99"/>
      <c r="R740" s="94"/>
      <c r="S740" s="13"/>
      <c r="T740" s="23"/>
      <c r="U740" s="13"/>
      <c r="V740" s="13"/>
      <c r="W740" s="13"/>
      <c r="X740" s="1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</row>
    <row r="741" customFormat="false" ht="15.75" hidden="false" customHeight="false" outlineLevel="0" collapsed="false">
      <c r="B741" s="23"/>
      <c r="C741" s="23"/>
      <c r="D741" s="23"/>
      <c r="E741" s="23"/>
      <c r="F741" s="23"/>
      <c r="G741" s="23"/>
      <c r="H741" s="23"/>
      <c r="J741" s="23"/>
      <c r="K741" s="23"/>
      <c r="L741" s="99"/>
      <c r="M741" s="99"/>
      <c r="N741" s="99"/>
      <c r="O741" s="99"/>
      <c r="P741" s="99"/>
      <c r="Q741" s="99"/>
      <c r="R741" s="94"/>
      <c r="S741" s="13"/>
      <c r="T741" s="23"/>
      <c r="U741" s="13"/>
      <c r="V741" s="13"/>
      <c r="W741" s="13"/>
      <c r="X741" s="1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</row>
    <row r="742" customFormat="false" ht="15.75" hidden="false" customHeight="false" outlineLevel="0" collapsed="false">
      <c r="B742" s="23"/>
      <c r="C742" s="23"/>
      <c r="D742" s="23"/>
      <c r="E742" s="23"/>
      <c r="F742" s="23"/>
      <c r="G742" s="23"/>
      <c r="H742" s="23"/>
      <c r="J742" s="23"/>
      <c r="K742" s="23"/>
      <c r="L742" s="99"/>
      <c r="M742" s="99"/>
      <c r="N742" s="99"/>
      <c r="O742" s="99"/>
      <c r="P742" s="99"/>
      <c r="Q742" s="99"/>
      <c r="R742" s="94"/>
      <c r="S742" s="13"/>
      <c r="T742" s="23"/>
      <c r="U742" s="13"/>
      <c r="V742" s="13"/>
      <c r="W742" s="13"/>
      <c r="X742" s="1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</row>
    <row r="743" customFormat="false" ht="15.75" hidden="false" customHeight="false" outlineLevel="0" collapsed="false">
      <c r="B743" s="23"/>
      <c r="C743" s="23"/>
      <c r="D743" s="23"/>
      <c r="E743" s="23"/>
      <c r="F743" s="23"/>
      <c r="G743" s="23"/>
      <c r="H743" s="23"/>
      <c r="J743" s="23"/>
      <c r="K743" s="23"/>
      <c r="L743" s="99"/>
      <c r="M743" s="99"/>
      <c r="N743" s="99"/>
      <c r="O743" s="99"/>
      <c r="P743" s="99"/>
      <c r="Q743" s="99"/>
      <c r="R743" s="94"/>
      <c r="S743" s="13"/>
      <c r="T743" s="23"/>
      <c r="U743" s="13"/>
      <c r="V743" s="13"/>
      <c r="W743" s="13"/>
      <c r="X743" s="1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</row>
    <row r="744" customFormat="false" ht="15.75" hidden="false" customHeight="false" outlineLevel="0" collapsed="false">
      <c r="B744" s="23"/>
      <c r="C744" s="23"/>
      <c r="D744" s="23"/>
      <c r="E744" s="23"/>
      <c r="F744" s="23"/>
      <c r="G744" s="23"/>
      <c r="H744" s="23"/>
      <c r="J744" s="23"/>
      <c r="K744" s="23"/>
      <c r="L744" s="99"/>
      <c r="M744" s="99"/>
      <c r="N744" s="99"/>
      <c r="O744" s="99"/>
      <c r="P744" s="99"/>
      <c r="Q744" s="99"/>
      <c r="R744" s="94"/>
      <c r="S744" s="13"/>
      <c r="T744" s="23"/>
      <c r="U744" s="13"/>
      <c r="V744" s="13"/>
      <c r="W744" s="13"/>
      <c r="X744" s="1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</row>
    <row r="745" customFormat="false" ht="15.75" hidden="false" customHeight="false" outlineLevel="0" collapsed="false">
      <c r="B745" s="23"/>
      <c r="C745" s="23"/>
      <c r="D745" s="23"/>
      <c r="E745" s="23"/>
      <c r="F745" s="23"/>
      <c r="G745" s="23"/>
      <c r="H745" s="23"/>
      <c r="J745" s="23"/>
      <c r="K745" s="23"/>
      <c r="L745" s="99"/>
      <c r="M745" s="99"/>
      <c r="N745" s="99"/>
      <c r="O745" s="99"/>
      <c r="P745" s="99"/>
      <c r="Q745" s="99"/>
      <c r="R745" s="94"/>
      <c r="S745" s="13"/>
      <c r="T745" s="23"/>
      <c r="U745" s="13"/>
      <c r="V745" s="13"/>
      <c r="W745" s="13"/>
      <c r="X745" s="1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</row>
    <row r="746" customFormat="false" ht="15.75" hidden="false" customHeight="false" outlineLevel="0" collapsed="false">
      <c r="B746" s="23"/>
      <c r="C746" s="23"/>
      <c r="D746" s="23"/>
      <c r="E746" s="23"/>
      <c r="F746" s="23"/>
      <c r="G746" s="23"/>
      <c r="H746" s="23"/>
      <c r="J746" s="23"/>
      <c r="K746" s="23"/>
      <c r="L746" s="99"/>
      <c r="M746" s="99"/>
      <c r="N746" s="99"/>
      <c r="O746" s="99"/>
      <c r="P746" s="99"/>
      <c r="Q746" s="99"/>
      <c r="R746" s="94"/>
      <c r="S746" s="13"/>
      <c r="T746" s="23"/>
      <c r="U746" s="13"/>
      <c r="V746" s="13"/>
      <c r="W746" s="13"/>
      <c r="X746" s="1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</row>
    <row r="747" customFormat="false" ht="15.75" hidden="false" customHeight="false" outlineLevel="0" collapsed="false">
      <c r="B747" s="23"/>
      <c r="C747" s="23"/>
      <c r="D747" s="23"/>
      <c r="E747" s="23"/>
      <c r="F747" s="23"/>
      <c r="G747" s="23"/>
      <c r="H747" s="23"/>
      <c r="J747" s="23"/>
      <c r="K747" s="23"/>
      <c r="L747" s="99"/>
      <c r="M747" s="99"/>
      <c r="N747" s="99"/>
      <c r="O747" s="99"/>
      <c r="P747" s="99"/>
      <c r="Q747" s="99"/>
      <c r="R747" s="94"/>
      <c r="S747" s="13"/>
      <c r="T747" s="23"/>
      <c r="U747" s="13"/>
      <c r="V747" s="13"/>
      <c r="W747" s="13"/>
      <c r="X747" s="1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</row>
    <row r="748" customFormat="false" ht="15.75" hidden="false" customHeight="false" outlineLevel="0" collapsed="false">
      <c r="B748" s="23"/>
      <c r="C748" s="23"/>
      <c r="D748" s="23"/>
      <c r="E748" s="23"/>
      <c r="F748" s="23"/>
      <c r="G748" s="23"/>
      <c r="H748" s="23"/>
      <c r="J748" s="23"/>
      <c r="K748" s="23"/>
      <c r="L748" s="99"/>
      <c r="M748" s="99"/>
      <c r="N748" s="99"/>
      <c r="O748" s="99"/>
      <c r="P748" s="99"/>
      <c r="Q748" s="99"/>
      <c r="R748" s="94"/>
      <c r="S748" s="13"/>
      <c r="T748" s="23"/>
      <c r="U748" s="13"/>
      <c r="V748" s="13"/>
      <c r="W748" s="13"/>
      <c r="X748" s="1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</row>
    <row r="749" customFormat="false" ht="15.75" hidden="false" customHeight="false" outlineLevel="0" collapsed="false">
      <c r="B749" s="23"/>
      <c r="C749" s="23"/>
      <c r="D749" s="23"/>
      <c r="E749" s="23"/>
      <c r="F749" s="23"/>
      <c r="G749" s="23"/>
      <c r="H749" s="23"/>
      <c r="J749" s="23"/>
      <c r="K749" s="23"/>
      <c r="L749" s="99"/>
      <c r="M749" s="99"/>
      <c r="N749" s="99"/>
      <c r="O749" s="99"/>
      <c r="P749" s="99"/>
      <c r="Q749" s="99"/>
      <c r="R749" s="94"/>
      <c r="S749" s="13"/>
      <c r="T749" s="23"/>
      <c r="U749" s="13"/>
      <c r="V749" s="13"/>
      <c r="W749" s="13"/>
      <c r="X749" s="1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</row>
    <row r="750" customFormat="false" ht="15.75" hidden="false" customHeight="false" outlineLevel="0" collapsed="false">
      <c r="B750" s="23"/>
      <c r="C750" s="23"/>
      <c r="D750" s="23"/>
      <c r="E750" s="23"/>
      <c r="F750" s="23"/>
      <c r="G750" s="23"/>
      <c r="H750" s="23"/>
      <c r="J750" s="23"/>
      <c r="K750" s="23"/>
      <c r="L750" s="99"/>
      <c r="M750" s="99"/>
      <c r="N750" s="99"/>
      <c r="O750" s="99"/>
      <c r="P750" s="99"/>
      <c r="Q750" s="99"/>
      <c r="R750" s="94"/>
      <c r="S750" s="13"/>
      <c r="T750" s="23"/>
      <c r="U750" s="13"/>
      <c r="V750" s="13"/>
      <c r="W750" s="13"/>
      <c r="X750" s="1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</row>
    <row r="751" customFormat="false" ht="15.75" hidden="false" customHeight="false" outlineLevel="0" collapsed="false">
      <c r="B751" s="23"/>
      <c r="C751" s="23"/>
      <c r="D751" s="23"/>
      <c r="E751" s="23"/>
      <c r="F751" s="23"/>
      <c r="G751" s="23"/>
      <c r="H751" s="23"/>
      <c r="J751" s="23"/>
      <c r="K751" s="23"/>
      <c r="L751" s="99"/>
      <c r="M751" s="99"/>
      <c r="N751" s="99"/>
      <c r="O751" s="99"/>
      <c r="P751" s="99"/>
      <c r="Q751" s="99"/>
      <c r="R751" s="94"/>
      <c r="S751" s="13"/>
      <c r="T751" s="23"/>
      <c r="U751" s="13"/>
      <c r="V751" s="13"/>
      <c r="W751" s="13"/>
      <c r="X751" s="1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</row>
    <row r="752" customFormat="false" ht="15.75" hidden="false" customHeight="false" outlineLevel="0" collapsed="false">
      <c r="B752" s="23"/>
      <c r="C752" s="23"/>
      <c r="D752" s="23"/>
      <c r="E752" s="23"/>
      <c r="F752" s="23"/>
      <c r="G752" s="23"/>
      <c r="H752" s="23"/>
      <c r="J752" s="23"/>
      <c r="K752" s="23"/>
      <c r="L752" s="99"/>
      <c r="M752" s="99"/>
      <c r="N752" s="99"/>
      <c r="O752" s="99"/>
      <c r="P752" s="99"/>
      <c r="Q752" s="99"/>
      <c r="R752" s="94"/>
      <c r="S752" s="13"/>
      <c r="T752" s="23"/>
      <c r="U752" s="13"/>
      <c r="V752" s="13"/>
      <c r="W752" s="13"/>
      <c r="X752" s="1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</row>
    <row r="753" customFormat="false" ht="15.75" hidden="false" customHeight="false" outlineLevel="0" collapsed="false">
      <c r="B753" s="23"/>
      <c r="C753" s="23"/>
      <c r="D753" s="23"/>
      <c r="E753" s="23"/>
      <c r="F753" s="23"/>
      <c r="G753" s="23"/>
      <c r="H753" s="23"/>
      <c r="J753" s="23"/>
      <c r="K753" s="23"/>
      <c r="L753" s="99"/>
      <c r="M753" s="99"/>
      <c r="N753" s="99"/>
      <c r="O753" s="99"/>
      <c r="P753" s="99"/>
      <c r="Q753" s="99"/>
      <c r="R753" s="94"/>
      <c r="S753" s="13"/>
      <c r="T753" s="23"/>
      <c r="U753" s="13"/>
      <c r="V753" s="13"/>
      <c r="W753" s="13"/>
      <c r="X753" s="1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</row>
    <row r="754" customFormat="false" ht="15.75" hidden="false" customHeight="false" outlineLevel="0" collapsed="false">
      <c r="B754" s="23"/>
      <c r="C754" s="23"/>
      <c r="D754" s="23"/>
      <c r="E754" s="23"/>
      <c r="F754" s="23"/>
      <c r="G754" s="23"/>
      <c r="H754" s="23"/>
      <c r="J754" s="23"/>
      <c r="K754" s="23"/>
      <c r="L754" s="99"/>
      <c r="M754" s="99"/>
      <c r="N754" s="99"/>
      <c r="O754" s="99"/>
      <c r="P754" s="99"/>
      <c r="Q754" s="99"/>
      <c r="R754" s="94"/>
      <c r="S754" s="13"/>
      <c r="T754" s="23"/>
      <c r="U754" s="13"/>
      <c r="V754" s="13"/>
      <c r="W754" s="13"/>
      <c r="X754" s="1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</row>
    <row r="755" customFormat="false" ht="15.75" hidden="false" customHeight="false" outlineLevel="0" collapsed="false">
      <c r="B755" s="23"/>
      <c r="C755" s="23"/>
      <c r="D755" s="23"/>
      <c r="E755" s="23"/>
      <c r="F755" s="23"/>
      <c r="G755" s="23"/>
      <c r="H755" s="23"/>
      <c r="J755" s="23"/>
      <c r="K755" s="23"/>
      <c r="L755" s="99"/>
      <c r="M755" s="99"/>
      <c r="N755" s="99"/>
      <c r="O755" s="99"/>
      <c r="P755" s="99"/>
      <c r="Q755" s="99"/>
      <c r="R755" s="94"/>
      <c r="S755" s="13"/>
      <c r="T755" s="23"/>
      <c r="U755" s="13"/>
      <c r="V755" s="13"/>
      <c r="W755" s="13"/>
      <c r="X755" s="1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</row>
    <row r="756" customFormat="false" ht="15.75" hidden="false" customHeight="false" outlineLevel="0" collapsed="false">
      <c r="B756" s="23"/>
      <c r="C756" s="23"/>
      <c r="D756" s="23"/>
      <c r="E756" s="23"/>
      <c r="F756" s="23"/>
      <c r="G756" s="23"/>
      <c r="H756" s="23"/>
      <c r="J756" s="23"/>
      <c r="K756" s="23"/>
      <c r="L756" s="99"/>
      <c r="M756" s="99"/>
      <c r="N756" s="99"/>
      <c r="O756" s="99"/>
      <c r="P756" s="99"/>
      <c r="Q756" s="99"/>
      <c r="R756" s="94"/>
      <c r="S756" s="13"/>
      <c r="T756" s="23"/>
      <c r="U756" s="13"/>
      <c r="V756" s="13"/>
      <c r="W756" s="13"/>
      <c r="X756" s="1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</row>
    <row r="757" customFormat="false" ht="15.75" hidden="false" customHeight="false" outlineLevel="0" collapsed="false">
      <c r="B757" s="23"/>
      <c r="C757" s="23"/>
      <c r="D757" s="23"/>
      <c r="E757" s="23"/>
      <c r="F757" s="23"/>
      <c r="G757" s="23"/>
      <c r="H757" s="23"/>
      <c r="J757" s="23"/>
      <c r="K757" s="23"/>
      <c r="L757" s="99"/>
      <c r="M757" s="99"/>
      <c r="N757" s="99"/>
      <c r="O757" s="99"/>
      <c r="P757" s="99"/>
      <c r="Q757" s="99"/>
      <c r="R757" s="94"/>
      <c r="S757" s="13"/>
      <c r="T757" s="23"/>
      <c r="U757" s="13"/>
      <c r="V757" s="13"/>
      <c r="W757" s="13"/>
      <c r="X757" s="1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</row>
    <row r="758" customFormat="false" ht="15.75" hidden="false" customHeight="false" outlineLevel="0" collapsed="false">
      <c r="B758" s="23"/>
      <c r="C758" s="23"/>
      <c r="D758" s="23"/>
      <c r="E758" s="23"/>
      <c r="F758" s="23"/>
      <c r="G758" s="23"/>
      <c r="H758" s="23"/>
      <c r="J758" s="23"/>
      <c r="K758" s="23"/>
      <c r="L758" s="99"/>
      <c r="M758" s="99"/>
      <c r="N758" s="99"/>
      <c r="O758" s="99"/>
      <c r="P758" s="99"/>
      <c r="Q758" s="99"/>
      <c r="R758" s="94"/>
      <c r="S758" s="13"/>
      <c r="T758" s="23"/>
      <c r="U758" s="13"/>
      <c r="V758" s="13"/>
      <c r="W758" s="13"/>
      <c r="X758" s="1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</row>
    <row r="759" customFormat="false" ht="15.75" hidden="false" customHeight="false" outlineLevel="0" collapsed="false">
      <c r="B759" s="23"/>
      <c r="C759" s="23"/>
      <c r="D759" s="23"/>
      <c r="E759" s="23"/>
      <c r="F759" s="23"/>
      <c r="G759" s="23"/>
      <c r="H759" s="23"/>
      <c r="J759" s="23"/>
      <c r="K759" s="23"/>
      <c r="L759" s="99"/>
      <c r="M759" s="99"/>
      <c r="N759" s="99"/>
      <c r="O759" s="99"/>
      <c r="P759" s="99"/>
      <c r="Q759" s="99"/>
      <c r="R759" s="94"/>
      <c r="S759" s="13"/>
      <c r="T759" s="23"/>
      <c r="U759" s="13"/>
      <c r="V759" s="13"/>
      <c r="W759" s="13"/>
      <c r="X759" s="1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</row>
    <row r="760" customFormat="false" ht="15.75" hidden="false" customHeight="false" outlineLevel="0" collapsed="false">
      <c r="B760" s="23"/>
      <c r="C760" s="23"/>
      <c r="D760" s="23"/>
      <c r="E760" s="23"/>
      <c r="F760" s="23"/>
      <c r="G760" s="23"/>
      <c r="H760" s="23"/>
      <c r="J760" s="23"/>
      <c r="K760" s="23"/>
      <c r="L760" s="99"/>
      <c r="M760" s="99"/>
      <c r="N760" s="99"/>
      <c r="O760" s="99"/>
      <c r="P760" s="99"/>
      <c r="Q760" s="99"/>
      <c r="R760" s="94"/>
      <c r="S760" s="13"/>
      <c r="T760" s="23"/>
      <c r="U760" s="13"/>
      <c r="V760" s="13"/>
      <c r="W760" s="13"/>
      <c r="X760" s="1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</row>
    <row r="761" customFormat="false" ht="15.75" hidden="false" customHeight="false" outlineLevel="0" collapsed="false">
      <c r="B761" s="23"/>
      <c r="C761" s="23"/>
      <c r="D761" s="23"/>
      <c r="E761" s="23"/>
      <c r="F761" s="23"/>
      <c r="G761" s="23"/>
      <c r="H761" s="23"/>
      <c r="J761" s="23"/>
      <c r="K761" s="23"/>
      <c r="L761" s="99"/>
      <c r="M761" s="99"/>
      <c r="N761" s="99"/>
      <c r="O761" s="99"/>
      <c r="P761" s="99"/>
      <c r="Q761" s="99"/>
      <c r="R761" s="94"/>
      <c r="S761" s="13"/>
      <c r="T761" s="23"/>
      <c r="U761" s="13"/>
      <c r="V761" s="13"/>
      <c r="W761" s="13"/>
      <c r="X761" s="1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</row>
    <row r="762" customFormat="false" ht="15.75" hidden="false" customHeight="false" outlineLevel="0" collapsed="false">
      <c r="B762" s="23"/>
      <c r="C762" s="23"/>
      <c r="D762" s="23"/>
      <c r="E762" s="23"/>
      <c r="F762" s="23"/>
      <c r="G762" s="23"/>
      <c r="H762" s="23"/>
      <c r="J762" s="23"/>
      <c r="K762" s="23"/>
      <c r="L762" s="99"/>
      <c r="M762" s="99"/>
      <c r="N762" s="99"/>
      <c r="O762" s="99"/>
      <c r="P762" s="99"/>
      <c r="Q762" s="99"/>
      <c r="R762" s="94"/>
      <c r="S762" s="13"/>
      <c r="T762" s="23"/>
      <c r="U762" s="13"/>
      <c r="V762" s="13"/>
      <c r="W762" s="13"/>
      <c r="X762" s="1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</row>
    <row r="763" customFormat="false" ht="15.75" hidden="false" customHeight="false" outlineLevel="0" collapsed="false">
      <c r="B763" s="23"/>
      <c r="C763" s="23"/>
      <c r="D763" s="23"/>
      <c r="E763" s="23"/>
      <c r="F763" s="23"/>
      <c r="G763" s="23"/>
      <c r="H763" s="23"/>
      <c r="J763" s="23"/>
      <c r="K763" s="23"/>
      <c r="L763" s="99"/>
      <c r="M763" s="99"/>
      <c r="N763" s="99"/>
      <c r="O763" s="99"/>
      <c r="P763" s="99"/>
      <c r="Q763" s="99"/>
      <c r="R763" s="94"/>
      <c r="S763" s="13"/>
      <c r="T763" s="23"/>
      <c r="U763" s="13"/>
      <c r="V763" s="13"/>
      <c r="W763" s="13"/>
      <c r="X763" s="1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</row>
    <row r="764" customFormat="false" ht="15.75" hidden="false" customHeight="false" outlineLevel="0" collapsed="false">
      <c r="B764" s="23"/>
      <c r="C764" s="23"/>
      <c r="D764" s="23"/>
      <c r="E764" s="23"/>
      <c r="F764" s="23"/>
      <c r="G764" s="23"/>
      <c r="H764" s="23"/>
      <c r="J764" s="23"/>
      <c r="K764" s="23"/>
      <c r="L764" s="99"/>
      <c r="M764" s="99"/>
      <c r="N764" s="99"/>
      <c r="O764" s="99"/>
      <c r="P764" s="99"/>
      <c r="Q764" s="99"/>
      <c r="R764" s="94"/>
      <c r="S764" s="13"/>
      <c r="T764" s="23"/>
      <c r="U764" s="13"/>
      <c r="V764" s="13"/>
      <c r="W764" s="13"/>
      <c r="X764" s="1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</row>
    <row r="765" customFormat="false" ht="15.75" hidden="false" customHeight="false" outlineLevel="0" collapsed="false">
      <c r="B765" s="23"/>
      <c r="C765" s="23"/>
      <c r="D765" s="23"/>
      <c r="E765" s="23"/>
      <c r="F765" s="23"/>
      <c r="G765" s="23"/>
      <c r="H765" s="23"/>
      <c r="J765" s="23"/>
      <c r="K765" s="23"/>
      <c r="L765" s="99"/>
      <c r="M765" s="99"/>
      <c r="N765" s="99"/>
      <c r="O765" s="99"/>
      <c r="P765" s="99"/>
      <c r="Q765" s="99"/>
      <c r="R765" s="94"/>
      <c r="S765" s="13"/>
      <c r="T765" s="23"/>
      <c r="U765" s="13"/>
      <c r="V765" s="13"/>
      <c r="W765" s="13"/>
      <c r="X765" s="1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</row>
    <row r="766" customFormat="false" ht="15.75" hidden="false" customHeight="false" outlineLevel="0" collapsed="false">
      <c r="B766" s="23"/>
      <c r="C766" s="23"/>
      <c r="D766" s="23"/>
      <c r="E766" s="23"/>
      <c r="F766" s="23"/>
      <c r="G766" s="23"/>
      <c r="H766" s="23"/>
      <c r="J766" s="23"/>
      <c r="K766" s="23"/>
      <c r="L766" s="99"/>
      <c r="M766" s="99"/>
      <c r="N766" s="99"/>
      <c r="O766" s="99"/>
      <c r="P766" s="99"/>
      <c r="Q766" s="99"/>
      <c r="R766" s="94"/>
      <c r="S766" s="13"/>
      <c r="T766" s="23"/>
      <c r="U766" s="13"/>
      <c r="V766" s="13"/>
      <c r="W766" s="13"/>
      <c r="X766" s="1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</row>
    <row r="767" customFormat="false" ht="15.75" hidden="false" customHeight="false" outlineLevel="0" collapsed="false">
      <c r="B767" s="23"/>
      <c r="C767" s="23"/>
      <c r="D767" s="23"/>
      <c r="E767" s="23"/>
      <c r="F767" s="23"/>
      <c r="G767" s="23"/>
      <c r="H767" s="23"/>
      <c r="J767" s="23"/>
      <c r="K767" s="23"/>
      <c r="L767" s="99"/>
      <c r="M767" s="99"/>
      <c r="N767" s="99"/>
      <c r="O767" s="99"/>
      <c r="P767" s="99"/>
      <c r="Q767" s="99"/>
      <c r="R767" s="94"/>
      <c r="S767" s="13"/>
      <c r="T767" s="23"/>
      <c r="U767" s="13"/>
      <c r="V767" s="13"/>
      <c r="W767" s="13"/>
      <c r="X767" s="1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</row>
    <row r="768" customFormat="false" ht="15.75" hidden="false" customHeight="false" outlineLevel="0" collapsed="false">
      <c r="B768" s="23"/>
      <c r="C768" s="23"/>
      <c r="D768" s="23"/>
      <c r="E768" s="23"/>
      <c r="F768" s="23"/>
      <c r="G768" s="23"/>
      <c r="H768" s="23"/>
      <c r="J768" s="23"/>
      <c r="K768" s="23"/>
      <c r="L768" s="99"/>
      <c r="M768" s="99"/>
      <c r="N768" s="99"/>
      <c r="O768" s="99"/>
      <c r="P768" s="99"/>
      <c r="Q768" s="99"/>
      <c r="R768" s="94"/>
      <c r="S768" s="13"/>
      <c r="T768" s="23"/>
      <c r="U768" s="13"/>
      <c r="V768" s="13"/>
      <c r="W768" s="13"/>
      <c r="X768" s="1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</row>
    <row r="769" customFormat="false" ht="15.75" hidden="false" customHeight="false" outlineLevel="0" collapsed="false">
      <c r="B769" s="23"/>
      <c r="C769" s="23"/>
      <c r="D769" s="23"/>
      <c r="E769" s="23"/>
      <c r="F769" s="23"/>
      <c r="G769" s="23"/>
      <c r="H769" s="23"/>
      <c r="J769" s="23"/>
      <c r="K769" s="23"/>
      <c r="L769" s="99"/>
      <c r="M769" s="99"/>
      <c r="N769" s="99"/>
      <c r="O769" s="99"/>
      <c r="P769" s="99"/>
      <c r="Q769" s="99"/>
      <c r="R769" s="94"/>
      <c r="S769" s="13"/>
      <c r="T769" s="23"/>
      <c r="U769" s="13"/>
      <c r="V769" s="13"/>
      <c r="W769" s="13"/>
      <c r="X769" s="1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</row>
    <row r="770" customFormat="false" ht="15.75" hidden="false" customHeight="false" outlineLevel="0" collapsed="false">
      <c r="B770" s="23"/>
      <c r="C770" s="23"/>
      <c r="D770" s="23"/>
      <c r="E770" s="23"/>
      <c r="F770" s="23"/>
      <c r="G770" s="23"/>
      <c r="H770" s="23"/>
      <c r="J770" s="23"/>
      <c r="K770" s="23"/>
      <c r="L770" s="99"/>
      <c r="M770" s="99"/>
      <c r="N770" s="99"/>
      <c r="O770" s="99"/>
      <c r="P770" s="99"/>
      <c r="Q770" s="99"/>
      <c r="R770" s="94"/>
      <c r="S770" s="13"/>
      <c r="T770" s="23"/>
      <c r="U770" s="13"/>
      <c r="V770" s="13"/>
      <c r="W770" s="13"/>
      <c r="X770" s="1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</row>
    <row r="771" customFormat="false" ht="15.75" hidden="false" customHeight="false" outlineLevel="0" collapsed="false">
      <c r="B771" s="23"/>
      <c r="C771" s="23"/>
      <c r="D771" s="23"/>
      <c r="E771" s="23"/>
      <c r="F771" s="23"/>
      <c r="G771" s="23"/>
      <c r="H771" s="23"/>
      <c r="J771" s="23"/>
      <c r="K771" s="23"/>
      <c r="L771" s="99"/>
      <c r="M771" s="99"/>
      <c r="N771" s="99"/>
      <c r="O771" s="99"/>
      <c r="P771" s="99"/>
      <c r="Q771" s="99"/>
      <c r="R771" s="94"/>
      <c r="S771" s="13"/>
      <c r="T771" s="23"/>
      <c r="U771" s="13"/>
      <c r="V771" s="13"/>
      <c r="W771" s="13"/>
      <c r="X771" s="1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</row>
    <row r="772" customFormat="false" ht="15.75" hidden="false" customHeight="false" outlineLevel="0" collapsed="false">
      <c r="B772" s="23"/>
      <c r="C772" s="23"/>
      <c r="D772" s="23"/>
      <c r="E772" s="23"/>
      <c r="F772" s="23"/>
      <c r="G772" s="23"/>
      <c r="H772" s="23"/>
      <c r="J772" s="23"/>
      <c r="K772" s="23"/>
      <c r="L772" s="99"/>
      <c r="M772" s="99"/>
      <c r="N772" s="99"/>
      <c r="O772" s="99"/>
      <c r="P772" s="99"/>
      <c r="Q772" s="99"/>
      <c r="R772" s="94"/>
      <c r="S772" s="13"/>
      <c r="T772" s="23"/>
      <c r="U772" s="13"/>
      <c r="V772" s="13"/>
      <c r="W772" s="13"/>
      <c r="X772" s="1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</row>
    <row r="773" customFormat="false" ht="15.75" hidden="false" customHeight="false" outlineLevel="0" collapsed="false">
      <c r="B773" s="23"/>
      <c r="C773" s="23"/>
      <c r="D773" s="23"/>
      <c r="E773" s="23"/>
      <c r="F773" s="23"/>
      <c r="G773" s="23"/>
      <c r="H773" s="23"/>
      <c r="J773" s="23"/>
      <c r="K773" s="23"/>
      <c r="L773" s="99"/>
      <c r="M773" s="99"/>
      <c r="N773" s="99"/>
      <c r="O773" s="99"/>
      <c r="P773" s="99"/>
      <c r="Q773" s="99"/>
      <c r="R773" s="94"/>
      <c r="S773" s="13"/>
      <c r="T773" s="23"/>
      <c r="U773" s="13"/>
      <c r="V773" s="13"/>
      <c r="W773" s="13"/>
      <c r="X773" s="1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</row>
    <row r="774" customFormat="false" ht="15.75" hidden="false" customHeight="false" outlineLevel="0" collapsed="false">
      <c r="B774" s="23"/>
      <c r="C774" s="23"/>
      <c r="D774" s="23"/>
      <c r="E774" s="23"/>
      <c r="F774" s="23"/>
      <c r="G774" s="23"/>
      <c r="H774" s="23"/>
      <c r="J774" s="23"/>
      <c r="K774" s="23"/>
      <c r="L774" s="99"/>
      <c r="M774" s="99"/>
      <c r="N774" s="99"/>
      <c r="O774" s="99"/>
      <c r="P774" s="99"/>
      <c r="Q774" s="99"/>
      <c r="R774" s="94"/>
      <c r="S774" s="13"/>
      <c r="T774" s="23"/>
      <c r="U774" s="13"/>
      <c r="V774" s="13"/>
      <c r="W774" s="13"/>
      <c r="X774" s="1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</row>
    <row r="775" customFormat="false" ht="15.75" hidden="false" customHeight="false" outlineLevel="0" collapsed="false">
      <c r="B775" s="23"/>
      <c r="C775" s="23"/>
      <c r="D775" s="23"/>
      <c r="E775" s="23"/>
      <c r="F775" s="23"/>
      <c r="G775" s="23"/>
      <c r="H775" s="23"/>
      <c r="J775" s="23"/>
      <c r="K775" s="23"/>
      <c r="L775" s="99"/>
      <c r="M775" s="99"/>
      <c r="N775" s="99"/>
      <c r="O775" s="99"/>
      <c r="P775" s="99"/>
      <c r="Q775" s="99"/>
      <c r="R775" s="94"/>
      <c r="S775" s="13"/>
      <c r="T775" s="23"/>
      <c r="U775" s="13"/>
      <c r="V775" s="13"/>
      <c r="W775" s="13"/>
      <c r="X775" s="1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</row>
    <row r="776" customFormat="false" ht="15.75" hidden="false" customHeight="false" outlineLevel="0" collapsed="false">
      <c r="B776" s="23"/>
      <c r="C776" s="23"/>
      <c r="D776" s="23"/>
      <c r="E776" s="23"/>
      <c r="F776" s="23"/>
      <c r="G776" s="23"/>
      <c r="H776" s="23"/>
      <c r="J776" s="23"/>
      <c r="K776" s="23"/>
      <c r="L776" s="99"/>
      <c r="M776" s="99"/>
      <c r="N776" s="99"/>
      <c r="O776" s="99"/>
      <c r="P776" s="99"/>
      <c r="Q776" s="99"/>
      <c r="R776" s="94"/>
      <c r="S776" s="13"/>
      <c r="T776" s="23"/>
      <c r="U776" s="13"/>
      <c r="V776" s="13"/>
      <c r="W776" s="13"/>
      <c r="X776" s="1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</row>
    <row r="777" customFormat="false" ht="15.75" hidden="false" customHeight="false" outlineLevel="0" collapsed="false">
      <c r="B777" s="23"/>
      <c r="C777" s="23"/>
      <c r="D777" s="23"/>
      <c r="E777" s="23"/>
      <c r="F777" s="23"/>
      <c r="G777" s="23"/>
      <c r="H777" s="23"/>
      <c r="J777" s="23"/>
      <c r="K777" s="23"/>
      <c r="L777" s="99"/>
      <c r="M777" s="99"/>
      <c r="N777" s="99"/>
      <c r="O777" s="99"/>
      <c r="P777" s="99"/>
      <c r="Q777" s="99"/>
      <c r="R777" s="94"/>
      <c r="S777" s="13"/>
      <c r="T777" s="23"/>
      <c r="U777" s="13"/>
      <c r="V777" s="13"/>
      <c r="W777" s="13"/>
      <c r="X777" s="1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</row>
    <row r="778" customFormat="false" ht="15.75" hidden="false" customHeight="false" outlineLevel="0" collapsed="false">
      <c r="B778" s="23"/>
      <c r="C778" s="23"/>
      <c r="D778" s="23"/>
      <c r="E778" s="23"/>
      <c r="F778" s="23"/>
      <c r="G778" s="23"/>
      <c r="H778" s="23"/>
      <c r="J778" s="23"/>
      <c r="K778" s="23"/>
      <c r="L778" s="99"/>
      <c r="M778" s="99"/>
      <c r="N778" s="99"/>
      <c r="O778" s="99"/>
      <c r="P778" s="99"/>
      <c r="Q778" s="99"/>
      <c r="R778" s="94"/>
      <c r="S778" s="13"/>
      <c r="T778" s="23"/>
      <c r="U778" s="13"/>
      <c r="V778" s="13"/>
      <c r="W778" s="13"/>
      <c r="X778" s="1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</row>
    <row r="779" customFormat="false" ht="15.75" hidden="false" customHeight="false" outlineLevel="0" collapsed="false">
      <c r="B779" s="23"/>
      <c r="C779" s="23"/>
      <c r="D779" s="23"/>
      <c r="E779" s="23"/>
      <c r="F779" s="23"/>
      <c r="G779" s="23"/>
      <c r="H779" s="23"/>
      <c r="J779" s="23"/>
      <c r="K779" s="23"/>
      <c r="L779" s="99"/>
      <c r="M779" s="99"/>
      <c r="N779" s="99"/>
      <c r="O779" s="99"/>
      <c r="P779" s="99"/>
      <c r="Q779" s="99"/>
      <c r="R779" s="94"/>
      <c r="S779" s="13"/>
      <c r="T779" s="23"/>
      <c r="U779" s="13"/>
      <c r="V779" s="13"/>
      <c r="W779" s="13"/>
      <c r="X779" s="1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</row>
    <row r="780" customFormat="false" ht="15.75" hidden="false" customHeight="false" outlineLevel="0" collapsed="false">
      <c r="B780" s="23"/>
      <c r="C780" s="23"/>
      <c r="D780" s="23"/>
      <c r="E780" s="23"/>
      <c r="F780" s="23"/>
      <c r="G780" s="23"/>
      <c r="H780" s="23"/>
      <c r="J780" s="23"/>
      <c r="K780" s="23"/>
      <c r="L780" s="99"/>
      <c r="M780" s="99"/>
      <c r="N780" s="99"/>
      <c r="O780" s="99"/>
      <c r="P780" s="99"/>
      <c r="Q780" s="99"/>
      <c r="R780" s="94"/>
      <c r="S780" s="13"/>
      <c r="T780" s="23"/>
      <c r="U780" s="13"/>
      <c r="V780" s="13"/>
      <c r="W780" s="13"/>
      <c r="X780" s="1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</row>
    <row r="781" customFormat="false" ht="15.75" hidden="false" customHeight="false" outlineLevel="0" collapsed="false">
      <c r="B781" s="23"/>
      <c r="C781" s="23"/>
      <c r="D781" s="23"/>
      <c r="E781" s="23"/>
      <c r="F781" s="23"/>
      <c r="G781" s="23"/>
      <c r="H781" s="23"/>
      <c r="J781" s="23"/>
      <c r="K781" s="23"/>
      <c r="L781" s="99"/>
      <c r="M781" s="99"/>
      <c r="N781" s="99"/>
      <c r="O781" s="99"/>
      <c r="P781" s="99"/>
      <c r="Q781" s="99"/>
      <c r="R781" s="94"/>
      <c r="S781" s="13"/>
      <c r="T781" s="23"/>
      <c r="U781" s="13"/>
      <c r="V781" s="13"/>
      <c r="W781" s="13"/>
      <c r="X781" s="1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</row>
    <row r="782" customFormat="false" ht="15.75" hidden="false" customHeight="false" outlineLevel="0" collapsed="false">
      <c r="B782" s="23"/>
      <c r="C782" s="23"/>
      <c r="D782" s="23"/>
      <c r="E782" s="23"/>
      <c r="F782" s="23"/>
      <c r="G782" s="23"/>
      <c r="H782" s="23"/>
      <c r="J782" s="23"/>
      <c r="K782" s="23"/>
      <c r="L782" s="99"/>
      <c r="M782" s="99"/>
      <c r="N782" s="99"/>
      <c r="O782" s="99"/>
      <c r="P782" s="99"/>
      <c r="Q782" s="99"/>
      <c r="R782" s="94"/>
      <c r="S782" s="13"/>
      <c r="T782" s="23"/>
      <c r="U782" s="13"/>
      <c r="V782" s="13"/>
      <c r="W782" s="13"/>
      <c r="X782" s="1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</row>
    <row r="783" customFormat="false" ht="15.75" hidden="false" customHeight="false" outlineLevel="0" collapsed="false">
      <c r="B783" s="23"/>
      <c r="C783" s="23"/>
      <c r="D783" s="23"/>
      <c r="E783" s="23"/>
      <c r="F783" s="23"/>
      <c r="G783" s="23"/>
      <c r="H783" s="23"/>
      <c r="J783" s="23"/>
      <c r="K783" s="23"/>
      <c r="L783" s="99"/>
      <c r="M783" s="99"/>
      <c r="N783" s="99"/>
      <c r="O783" s="99"/>
      <c r="P783" s="99"/>
      <c r="Q783" s="99"/>
      <c r="R783" s="94"/>
      <c r="S783" s="13"/>
      <c r="T783" s="23"/>
      <c r="U783" s="13"/>
      <c r="V783" s="13"/>
      <c r="W783" s="13"/>
      <c r="X783" s="1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</row>
    <row r="784" customFormat="false" ht="15.75" hidden="false" customHeight="false" outlineLevel="0" collapsed="false">
      <c r="B784" s="23"/>
      <c r="C784" s="23"/>
      <c r="D784" s="23"/>
      <c r="E784" s="23"/>
      <c r="F784" s="23"/>
      <c r="G784" s="23"/>
      <c r="H784" s="23"/>
      <c r="J784" s="23"/>
      <c r="K784" s="23"/>
      <c r="L784" s="99"/>
      <c r="M784" s="99"/>
      <c r="N784" s="99"/>
      <c r="O784" s="99"/>
      <c r="P784" s="99"/>
      <c r="Q784" s="99"/>
      <c r="R784" s="94"/>
      <c r="S784" s="13"/>
      <c r="T784" s="23"/>
      <c r="U784" s="13"/>
      <c r="V784" s="13"/>
      <c r="W784" s="13"/>
      <c r="X784" s="1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</row>
    <row r="785" customFormat="false" ht="15.75" hidden="false" customHeight="false" outlineLevel="0" collapsed="false">
      <c r="B785" s="23"/>
      <c r="C785" s="23"/>
      <c r="D785" s="23"/>
      <c r="E785" s="23"/>
      <c r="F785" s="23"/>
      <c r="G785" s="23"/>
      <c r="H785" s="23"/>
      <c r="J785" s="23"/>
      <c r="K785" s="23"/>
      <c r="L785" s="99"/>
      <c r="M785" s="99"/>
      <c r="N785" s="99"/>
      <c r="O785" s="99"/>
      <c r="P785" s="99"/>
      <c r="Q785" s="99"/>
      <c r="R785" s="94"/>
      <c r="S785" s="13"/>
      <c r="T785" s="23"/>
      <c r="U785" s="13"/>
      <c r="V785" s="13"/>
      <c r="W785" s="13"/>
      <c r="X785" s="1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</row>
    <row r="786" customFormat="false" ht="15.75" hidden="false" customHeight="false" outlineLevel="0" collapsed="false">
      <c r="B786" s="23"/>
      <c r="C786" s="23"/>
      <c r="D786" s="23"/>
      <c r="E786" s="23"/>
      <c r="F786" s="23"/>
      <c r="G786" s="23"/>
      <c r="H786" s="23"/>
      <c r="J786" s="23"/>
      <c r="K786" s="23"/>
      <c r="L786" s="99"/>
      <c r="M786" s="99"/>
      <c r="N786" s="99"/>
      <c r="O786" s="99"/>
      <c r="P786" s="99"/>
      <c r="Q786" s="99"/>
      <c r="R786" s="94"/>
      <c r="S786" s="13"/>
      <c r="T786" s="23"/>
      <c r="U786" s="13"/>
      <c r="V786" s="13"/>
      <c r="W786" s="13"/>
      <c r="X786" s="1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</row>
    <row r="787" customFormat="false" ht="15.75" hidden="false" customHeight="false" outlineLevel="0" collapsed="false">
      <c r="B787" s="23"/>
      <c r="C787" s="23"/>
      <c r="D787" s="23"/>
      <c r="E787" s="23"/>
      <c r="F787" s="23"/>
      <c r="G787" s="23"/>
      <c r="H787" s="23"/>
      <c r="J787" s="23"/>
      <c r="K787" s="23"/>
      <c r="L787" s="99"/>
      <c r="M787" s="99"/>
      <c r="N787" s="99"/>
      <c r="O787" s="99"/>
      <c r="P787" s="99"/>
      <c r="Q787" s="99"/>
      <c r="R787" s="94"/>
      <c r="S787" s="13"/>
      <c r="T787" s="23"/>
      <c r="U787" s="13"/>
      <c r="V787" s="13"/>
      <c r="W787" s="13"/>
      <c r="X787" s="1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</row>
    <row r="788" customFormat="false" ht="15.75" hidden="false" customHeight="false" outlineLevel="0" collapsed="false">
      <c r="B788" s="23"/>
      <c r="C788" s="23"/>
      <c r="D788" s="23"/>
      <c r="E788" s="23"/>
      <c r="F788" s="23"/>
      <c r="G788" s="23"/>
      <c r="H788" s="23"/>
      <c r="J788" s="23"/>
      <c r="K788" s="23"/>
      <c r="L788" s="99"/>
      <c r="M788" s="99"/>
      <c r="N788" s="99"/>
      <c r="O788" s="99"/>
      <c r="P788" s="99"/>
      <c r="Q788" s="99"/>
      <c r="R788" s="94"/>
      <c r="S788" s="13"/>
      <c r="T788" s="23"/>
      <c r="U788" s="13"/>
      <c r="V788" s="13"/>
      <c r="W788" s="13"/>
      <c r="X788" s="1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</row>
    <row r="789" customFormat="false" ht="15.75" hidden="false" customHeight="false" outlineLevel="0" collapsed="false">
      <c r="B789" s="23"/>
      <c r="C789" s="23"/>
      <c r="D789" s="23"/>
      <c r="E789" s="23"/>
      <c r="F789" s="23"/>
      <c r="G789" s="23"/>
      <c r="H789" s="23"/>
      <c r="J789" s="23"/>
      <c r="K789" s="23"/>
      <c r="L789" s="99"/>
      <c r="M789" s="99"/>
      <c r="N789" s="99"/>
      <c r="O789" s="99"/>
      <c r="P789" s="99"/>
      <c r="Q789" s="99"/>
      <c r="R789" s="94"/>
      <c r="S789" s="13"/>
      <c r="T789" s="23"/>
      <c r="U789" s="13"/>
      <c r="V789" s="13"/>
      <c r="W789" s="13"/>
      <c r="X789" s="1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</row>
    <row r="790" customFormat="false" ht="15.75" hidden="false" customHeight="false" outlineLevel="0" collapsed="false">
      <c r="B790" s="23"/>
      <c r="C790" s="23"/>
      <c r="D790" s="23"/>
      <c r="E790" s="23"/>
      <c r="F790" s="23"/>
      <c r="G790" s="23"/>
      <c r="H790" s="23"/>
      <c r="J790" s="23"/>
      <c r="K790" s="23"/>
      <c r="L790" s="99"/>
      <c r="M790" s="99"/>
      <c r="N790" s="99"/>
      <c r="O790" s="99"/>
      <c r="P790" s="99"/>
      <c r="Q790" s="99"/>
      <c r="R790" s="94"/>
      <c r="S790" s="13"/>
      <c r="T790" s="23"/>
      <c r="U790" s="13"/>
      <c r="V790" s="13"/>
      <c r="W790" s="13"/>
      <c r="X790" s="1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</row>
    <row r="791" customFormat="false" ht="15.75" hidden="false" customHeight="false" outlineLevel="0" collapsed="false">
      <c r="B791" s="23"/>
      <c r="C791" s="23"/>
      <c r="D791" s="23"/>
      <c r="E791" s="23"/>
      <c r="F791" s="23"/>
      <c r="G791" s="23"/>
      <c r="H791" s="23"/>
      <c r="J791" s="23"/>
      <c r="K791" s="23"/>
      <c r="L791" s="99"/>
      <c r="M791" s="99"/>
      <c r="N791" s="99"/>
      <c r="O791" s="99"/>
      <c r="P791" s="99"/>
      <c r="Q791" s="99"/>
      <c r="R791" s="94"/>
      <c r="S791" s="13"/>
      <c r="T791" s="23"/>
      <c r="U791" s="13"/>
      <c r="V791" s="13"/>
      <c r="W791" s="13"/>
      <c r="X791" s="1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</row>
    <row r="792" customFormat="false" ht="15.75" hidden="false" customHeight="false" outlineLevel="0" collapsed="false">
      <c r="B792" s="23"/>
      <c r="C792" s="23"/>
      <c r="D792" s="23"/>
      <c r="E792" s="23"/>
      <c r="F792" s="23"/>
      <c r="G792" s="23"/>
      <c r="H792" s="23"/>
      <c r="J792" s="23"/>
      <c r="K792" s="23"/>
      <c r="L792" s="99"/>
      <c r="M792" s="99"/>
      <c r="N792" s="99"/>
      <c r="O792" s="99"/>
      <c r="P792" s="99"/>
      <c r="Q792" s="99"/>
      <c r="R792" s="94"/>
      <c r="S792" s="13"/>
      <c r="T792" s="23"/>
      <c r="U792" s="13"/>
      <c r="V792" s="13"/>
      <c r="W792" s="13"/>
      <c r="X792" s="1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</row>
    <row r="793" customFormat="false" ht="15.75" hidden="false" customHeight="false" outlineLevel="0" collapsed="false">
      <c r="B793" s="23"/>
      <c r="C793" s="23"/>
      <c r="D793" s="23"/>
      <c r="E793" s="23"/>
      <c r="F793" s="23"/>
      <c r="G793" s="23"/>
      <c r="H793" s="23"/>
      <c r="J793" s="23"/>
      <c r="K793" s="23"/>
      <c r="L793" s="99"/>
      <c r="M793" s="99"/>
      <c r="N793" s="99"/>
      <c r="O793" s="99"/>
      <c r="P793" s="99"/>
      <c r="Q793" s="99"/>
      <c r="R793" s="94"/>
      <c r="S793" s="13"/>
      <c r="T793" s="23"/>
      <c r="U793" s="13"/>
      <c r="V793" s="13"/>
      <c r="W793" s="13"/>
      <c r="X793" s="1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</row>
    <row r="794" customFormat="false" ht="15.75" hidden="false" customHeight="false" outlineLevel="0" collapsed="false">
      <c r="B794" s="23"/>
      <c r="C794" s="23"/>
      <c r="D794" s="23"/>
      <c r="E794" s="23"/>
      <c r="F794" s="23"/>
      <c r="G794" s="23"/>
      <c r="H794" s="23"/>
      <c r="J794" s="23"/>
      <c r="K794" s="23"/>
      <c r="L794" s="99"/>
      <c r="M794" s="99"/>
      <c r="N794" s="99"/>
      <c r="O794" s="99"/>
      <c r="P794" s="99"/>
      <c r="Q794" s="99"/>
      <c r="R794" s="94"/>
      <c r="S794" s="13"/>
      <c r="T794" s="23"/>
      <c r="U794" s="13"/>
      <c r="V794" s="13"/>
      <c r="W794" s="13"/>
      <c r="X794" s="1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</row>
    <row r="795" customFormat="false" ht="15.75" hidden="false" customHeight="false" outlineLevel="0" collapsed="false">
      <c r="B795" s="23"/>
      <c r="C795" s="23"/>
      <c r="D795" s="23"/>
      <c r="E795" s="23"/>
      <c r="F795" s="23"/>
      <c r="G795" s="23"/>
      <c r="H795" s="23"/>
      <c r="J795" s="23"/>
      <c r="K795" s="23"/>
      <c r="L795" s="99"/>
      <c r="M795" s="99"/>
      <c r="N795" s="99"/>
      <c r="O795" s="99"/>
      <c r="P795" s="99"/>
      <c r="Q795" s="99"/>
      <c r="R795" s="94"/>
      <c r="S795" s="13"/>
      <c r="T795" s="23"/>
      <c r="U795" s="13"/>
      <c r="V795" s="13"/>
      <c r="W795" s="13"/>
      <c r="X795" s="1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</row>
    <row r="796" customFormat="false" ht="15.75" hidden="false" customHeight="false" outlineLevel="0" collapsed="false">
      <c r="B796" s="23"/>
      <c r="C796" s="23"/>
      <c r="D796" s="23"/>
      <c r="E796" s="23"/>
      <c r="F796" s="23"/>
      <c r="G796" s="23"/>
      <c r="H796" s="23"/>
      <c r="J796" s="23"/>
      <c r="K796" s="23"/>
      <c r="L796" s="99"/>
      <c r="M796" s="99"/>
      <c r="N796" s="99"/>
      <c r="O796" s="99"/>
      <c r="P796" s="99"/>
      <c r="Q796" s="99"/>
      <c r="R796" s="94"/>
      <c r="S796" s="13"/>
      <c r="T796" s="23"/>
      <c r="U796" s="13"/>
      <c r="V796" s="13"/>
      <c r="W796" s="13"/>
      <c r="X796" s="1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</row>
    <row r="797" customFormat="false" ht="15.75" hidden="false" customHeight="false" outlineLevel="0" collapsed="false">
      <c r="B797" s="23"/>
      <c r="C797" s="23"/>
      <c r="D797" s="23"/>
      <c r="E797" s="23"/>
      <c r="F797" s="23"/>
      <c r="G797" s="23"/>
      <c r="H797" s="23"/>
      <c r="J797" s="23"/>
      <c r="K797" s="23"/>
      <c r="L797" s="99"/>
      <c r="M797" s="99"/>
      <c r="N797" s="99"/>
      <c r="O797" s="99"/>
      <c r="P797" s="99"/>
      <c r="Q797" s="99"/>
      <c r="R797" s="94"/>
      <c r="S797" s="13"/>
      <c r="T797" s="23"/>
      <c r="U797" s="13"/>
      <c r="V797" s="13"/>
      <c r="W797" s="13"/>
      <c r="X797" s="1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</row>
    <row r="798" customFormat="false" ht="15.75" hidden="false" customHeight="false" outlineLevel="0" collapsed="false">
      <c r="B798" s="23"/>
      <c r="C798" s="23"/>
      <c r="D798" s="23"/>
      <c r="E798" s="23"/>
      <c r="F798" s="23"/>
      <c r="G798" s="23"/>
      <c r="H798" s="23"/>
      <c r="J798" s="23"/>
      <c r="K798" s="23"/>
      <c r="L798" s="99"/>
      <c r="M798" s="99"/>
      <c r="N798" s="99"/>
      <c r="O798" s="99"/>
      <c r="P798" s="99"/>
      <c r="Q798" s="99"/>
      <c r="R798" s="94"/>
      <c r="S798" s="13"/>
      <c r="T798" s="23"/>
      <c r="U798" s="13"/>
      <c r="V798" s="13"/>
      <c r="W798" s="13"/>
      <c r="X798" s="1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</row>
    <row r="799" customFormat="false" ht="15.75" hidden="false" customHeight="false" outlineLevel="0" collapsed="false">
      <c r="B799" s="23"/>
      <c r="C799" s="23"/>
      <c r="D799" s="23"/>
      <c r="E799" s="23"/>
      <c r="F799" s="23"/>
      <c r="G799" s="23"/>
      <c r="H799" s="23"/>
      <c r="J799" s="23"/>
      <c r="K799" s="23"/>
      <c r="L799" s="99"/>
      <c r="M799" s="99"/>
      <c r="N799" s="99"/>
      <c r="O799" s="99"/>
      <c r="P799" s="99"/>
      <c r="Q799" s="99"/>
      <c r="R799" s="94"/>
      <c r="S799" s="13"/>
      <c r="T799" s="23"/>
      <c r="U799" s="13"/>
      <c r="V799" s="13"/>
      <c r="W799" s="13"/>
      <c r="X799" s="1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</row>
    <row r="800" customFormat="false" ht="15.75" hidden="false" customHeight="false" outlineLevel="0" collapsed="false">
      <c r="B800" s="23"/>
      <c r="C800" s="23"/>
      <c r="D800" s="23"/>
      <c r="E800" s="23"/>
      <c r="F800" s="23"/>
      <c r="G800" s="23"/>
      <c r="H800" s="23"/>
      <c r="J800" s="23"/>
      <c r="K800" s="23"/>
      <c r="L800" s="99"/>
      <c r="M800" s="99"/>
      <c r="N800" s="99"/>
      <c r="O800" s="99"/>
      <c r="P800" s="99"/>
      <c r="Q800" s="99"/>
      <c r="R800" s="94"/>
      <c r="S800" s="13"/>
      <c r="T800" s="23"/>
      <c r="U800" s="13"/>
      <c r="V800" s="13"/>
      <c r="W800" s="13"/>
      <c r="X800" s="1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</row>
    <row r="801" customFormat="false" ht="15.75" hidden="false" customHeight="false" outlineLevel="0" collapsed="false">
      <c r="B801" s="23"/>
      <c r="C801" s="23"/>
      <c r="D801" s="23"/>
      <c r="E801" s="23"/>
      <c r="F801" s="23"/>
      <c r="G801" s="23"/>
      <c r="H801" s="23"/>
      <c r="J801" s="23"/>
      <c r="K801" s="23"/>
      <c r="L801" s="99"/>
      <c r="M801" s="99"/>
      <c r="N801" s="99"/>
      <c r="O801" s="99"/>
      <c r="P801" s="99"/>
      <c r="Q801" s="99"/>
      <c r="R801" s="94"/>
      <c r="S801" s="13"/>
      <c r="T801" s="23"/>
      <c r="U801" s="13"/>
      <c r="V801" s="13"/>
      <c r="W801" s="13"/>
      <c r="X801" s="1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</row>
    <row r="802" customFormat="false" ht="15.75" hidden="false" customHeight="false" outlineLevel="0" collapsed="false">
      <c r="B802" s="23"/>
      <c r="C802" s="23"/>
      <c r="D802" s="23"/>
      <c r="E802" s="23"/>
      <c r="F802" s="23"/>
      <c r="G802" s="23"/>
      <c r="H802" s="23"/>
      <c r="J802" s="23"/>
      <c r="K802" s="23"/>
      <c r="L802" s="99"/>
      <c r="M802" s="99"/>
      <c r="N802" s="99"/>
      <c r="O802" s="99"/>
      <c r="P802" s="99"/>
      <c r="Q802" s="99"/>
      <c r="R802" s="94"/>
      <c r="S802" s="13"/>
      <c r="T802" s="23"/>
      <c r="U802" s="13"/>
      <c r="V802" s="13"/>
      <c r="W802" s="13"/>
      <c r="X802" s="1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</row>
    <row r="803" customFormat="false" ht="15.75" hidden="false" customHeight="false" outlineLevel="0" collapsed="false">
      <c r="B803" s="23"/>
      <c r="C803" s="23"/>
      <c r="D803" s="23"/>
      <c r="E803" s="23"/>
      <c r="F803" s="23"/>
      <c r="G803" s="23"/>
      <c r="H803" s="23"/>
      <c r="J803" s="23"/>
      <c r="K803" s="23"/>
      <c r="L803" s="99"/>
      <c r="M803" s="99"/>
      <c r="N803" s="99"/>
      <c r="O803" s="99"/>
      <c r="P803" s="99"/>
      <c r="Q803" s="99"/>
      <c r="R803" s="94"/>
      <c r="S803" s="13"/>
      <c r="T803" s="23"/>
      <c r="U803" s="13"/>
      <c r="V803" s="13"/>
      <c r="W803" s="13"/>
      <c r="X803" s="1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</row>
    <row r="804" customFormat="false" ht="15.75" hidden="false" customHeight="false" outlineLevel="0" collapsed="false">
      <c r="B804" s="23"/>
      <c r="C804" s="23"/>
      <c r="D804" s="23"/>
      <c r="E804" s="23"/>
      <c r="F804" s="23"/>
      <c r="G804" s="23"/>
      <c r="H804" s="23"/>
      <c r="J804" s="23"/>
      <c r="K804" s="23"/>
      <c r="L804" s="99"/>
      <c r="M804" s="99"/>
      <c r="N804" s="99"/>
      <c r="O804" s="99"/>
      <c r="P804" s="99"/>
      <c r="Q804" s="99"/>
      <c r="R804" s="94"/>
      <c r="S804" s="13"/>
      <c r="T804" s="23"/>
      <c r="U804" s="13"/>
      <c r="V804" s="13"/>
      <c r="W804" s="13"/>
      <c r="X804" s="1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</row>
    <row r="805" customFormat="false" ht="15.75" hidden="false" customHeight="false" outlineLevel="0" collapsed="false">
      <c r="B805" s="23"/>
      <c r="C805" s="23"/>
      <c r="D805" s="23"/>
      <c r="E805" s="23"/>
      <c r="F805" s="23"/>
      <c r="G805" s="23"/>
      <c r="H805" s="23"/>
      <c r="J805" s="23"/>
      <c r="K805" s="23"/>
      <c r="L805" s="99"/>
      <c r="M805" s="99"/>
      <c r="N805" s="99"/>
      <c r="O805" s="99"/>
      <c r="P805" s="99"/>
      <c r="Q805" s="99"/>
      <c r="R805" s="94"/>
      <c r="S805" s="13"/>
      <c r="T805" s="23"/>
      <c r="U805" s="13"/>
      <c r="V805" s="13"/>
      <c r="W805" s="13"/>
      <c r="X805" s="1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</row>
    <row r="806" customFormat="false" ht="15.75" hidden="false" customHeight="false" outlineLevel="0" collapsed="false">
      <c r="B806" s="23"/>
      <c r="C806" s="23"/>
      <c r="D806" s="23"/>
      <c r="E806" s="23"/>
      <c r="F806" s="23"/>
      <c r="G806" s="23"/>
      <c r="H806" s="23"/>
      <c r="J806" s="23"/>
      <c r="K806" s="23"/>
      <c r="L806" s="99"/>
      <c r="M806" s="99"/>
      <c r="N806" s="99"/>
      <c r="O806" s="99"/>
      <c r="P806" s="99"/>
      <c r="Q806" s="99"/>
      <c r="R806" s="94"/>
      <c r="S806" s="13"/>
      <c r="T806" s="23"/>
      <c r="U806" s="13"/>
      <c r="V806" s="13"/>
      <c r="W806" s="13"/>
      <c r="X806" s="1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</row>
    <row r="807" customFormat="false" ht="15.75" hidden="false" customHeight="false" outlineLevel="0" collapsed="false">
      <c r="B807" s="23"/>
      <c r="C807" s="23"/>
      <c r="D807" s="23"/>
      <c r="E807" s="23"/>
      <c r="F807" s="23"/>
      <c r="G807" s="23"/>
      <c r="H807" s="23"/>
      <c r="J807" s="23"/>
      <c r="K807" s="23"/>
      <c r="L807" s="99"/>
      <c r="M807" s="99"/>
      <c r="N807" s="99"/>
      <c r="O807" s="99"/>
      <c r="P807" s="99"/>
      <c r="Q807" s="99"/>
      <c r="R807" s="94"/>
      <c r="S807" s="13"/>
      <c r="T807" s="23"/>
      <c r="U807" s="13"/>
      <c r="V807" s="13"/>
      <c r="W807" s="13"/>
      <c r="X807" s="1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</row>
    <row r="808" customFormat="false" ht="15.75" hidden="false" customHeight="false" outlineLevel="0" collapsed="false">
      <c r="B808" s="23"/>
      <c r="C808" s="23"/>
      <c r="D808" s="23"/>
      <c r="E808" s="23"/>
      <c r="F808" s="23"/>
      <c r="G808" s="23"/>
      <c r="H808" s="23"/>
      <c r="J808" s="23"/>
      <c r="K808" s="23"/>
      <c r="L808" s="99"/>
      <c r="M808" s="99"/>
      <c r="N808" s="99"/>
      <c r="O808" s="99"/>
      <c r="P808" s="99"/>
      <c r="Q808" s="99"/>
      <c r="R808" s="94"/>
      <c r="S808" s="13"/>
      <c r="T808" s="23"/>
      <c r="U808" s="13"/>
      <c r="V808" s="13"/>
      <c r="W808" s="13"/>
      <c r="X808" s="1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</row>
    <row r="809" customFormat="false" ht="15.75" hidden="false" customHeight="false" outlineLevel="0" collapsed="false">
      <c r="B809" s="23"/>
      <c r="C809" s="23"/>
      <c r="D809" s="23"/>
      <c r="E809" s="23"/>
      <c r="F809" s="23"/>
      <c r="G809" s="23"/>
      <c r="H809" s="23"/>
      <c r="J809" s="23"/>
      <c r="K809" s="23"/>
      <c r="L809" s="99"/>
      <c r="M809" s="99"/>
      <c r="N809" s="99"/>
      <c r="O809" s="99"/>
      <c r="P809" s="99"/>
      <c r="Q809" s="99"/>
      <c r="R809" s="94"/>
      <c r="S809" s="13"/>
      <c r="T809" s="23"/>
      <c r="U809" s="13"/>
      <c r="V809" s="13"/>
      <c r="W809" s="13"/>
      <c r="X809" s="1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</row>
    <row r="810" customFormat="false" ht="15.75" hidden="false" customHeight="false" outlineLevel="0" collapsed="false">
      <c r="B810" s="23"/>
      <c r="C810" s="23"/>
      <c r="D810" s="23"/>
      <c r="E810" s="23"/>
      <c r="F810" s="23"/>
      <c r="G810" s="23"/>
      <c r="H810" s="23"/>
      <c r="J810" s="23"/>
      <c r="K810" s="23"/>
      <c r="L810" s="99"/>
      <c r="M810" s="99"/>
      <c r="N810" s="99"/>
      <c r="O810" s="99"/>
      <c r="P810" s="99"/>
      <c r="Q810" s="99"/>
      <c r="R810" s="94"/>
      <c r="S810" s="13"/>
      <c r="T810" s="23"/>
      <c r="U810" s="13"/>
      <c r="V810" s="13"/>
      <c r="W810" s="13"/>
      <c r="X810" s="1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</row>
    <row r="811" customFormat="false" ht="15.75" hidden="false" customHeight="false" outlineLevel="0" collapsed="false">
      <c r="B811" s="23"/>
      <c r="C811" s="23"/>
      <c r="D811" s="23"/>
      <c r="E811" s="23"/>
      <c r="F811" s="23"/>
      <c r="G811" s="23"/>
      <c r="H811" s="23"/>
      <c r="J811" s="23"/>
      <c r="K811" s="23"/>
      <c r="L811" s="99"/>
      <c r="M811" s="99"/>
      <c r="N811" s="99"/>
      <c r="O811" s="99"/>
      <c r="P811" s="99"/>
      <c r="Q811" s="99"/>
      <c r="R811" s="94"/>
      <c r="S811" s="13"/>
      <c r="T811" s="23"/>
      <c r="U811" s="13"/>
      <c r="V811" s="13"/>
      <c r="W811" s="13"/>
      <c r="X811" s="1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</row>
    <row r="812" customFormat="false" ht="15.75" hidden="false" customHeight="false" outlineLevel="0" collapsed="false">
      <c r="B812" s="23"/>
      <c r="C812" s="23"/>
      <c r="D812" s="23"/>
      <c r="E812" s="23"/>
      <c r="F812" s="23"/>
      <c r="G812" s="23"/>
      <c r="H812" s="23"/>
      <c r="J812" s="23"/>
      <c r="K812" s="23"/>
      <c r="L812" s="99"/>
      <c r="M812" s="99"/>
      <c r="N812" s="99"/>
      <c r="O812" s="99"/>
      <c r="P812" s="99"/>
      <c r="Q812" s="99"/>
      <c r="R812" s="94"/>
      <c r="S812" s="13"/>
      <c r="T812" s="23"/>
      <c r="U812" s="13"/>
      <c r="V812" s="13"/>
      <c r="W812" s="13"/>
      <c r="X812" s="1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</row>
    <row r="813" customFormat="false" ht="15.75" hidden="false" customHeight="false" outlineLevel="0" collapsed="false">
      <c r="B813" s="23"/>
      <c r="C813" s="23"/>
      <c r="D813" s="23"/>
      <c r="E813" s="23"/>
      <c r="F813" s="23"/>
      <c r="G813" s="23"/>
      <c r="H813" s="23"/>
      <c r="J813" s="23"/>
      <c r="K813" s="23"/>
      <c r="L813" s="99"/>
      <c r="M813" s="99"/>
      <c r="N813" s="99"/>
      <c r="O813" s="99"/>
      <c r="P813" s="99"/>
      <c r="Q813" s="99"/>
      <c r="R813" s="94"/>
      <c r="S813" s="13"/>
      <c r="T813" s="23"/>
      <c r="U813" s="13"/>
      <c r="V813" s="13"/>
      <c r="W813" s="13"/>
      <c r="X813" s="1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</row>
    <row r="814" customFormat="false" ht="15.75" hidden="false" customHeight="false" outlineLevel="0" collapsed="false">
      <c r="B814" s="23"/>
      <c r="C814" s="23"/>
      <c r="D814" s="23"/>
      <c r="E814" s="23"/>
      <c r="F814" s="23"/>
      <c r="G814" s="23"/>
      <c r="H814" s="23"/>
      <c r="J814" s="23"/>
      <c r="K814" s="23"/>
      <c r="L814" s="99"/>
      <c r="M814" s="99"/>
      <c r="N814" s="99"/>
      <c r="O814" s="99"/>
      <c r="P814" s="99"/>
      <c r="Q814" s="99"/>
      <c r="R814" s="94"/>
      <c r="S814" s="13"/>
      <c r="T814" s="23"/>
      <c r="U814" s="13"/>
      <c r="V814" s="13"/>
      <c r="W814" s="13"/>
      <c r="X814" s="1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</row>
    <row r="815" customFormat="false" ht="15.75" hidden="false" customHeight="false" outlineLevel="0" collapsed="false">
      <c r="B815" s="23"/>
      <c r="C815" s="23"/>
      <c r="D815" s="23"/>
      <c r="E815" s="23"/>
      <c r="F815" s="23"/>
      <c r="G815" s="23"/>
      <c r="H815" s="23"/>
      <c r="J815" s="23"/>
      <c r="K815" s="23"/>
      <c r="L815" s="99"/>
      <c r="M815" s="99"/>
      <c r="N815" s="99"/>
      <c r="O815" s="99"/>
      <c r="P815" s="99"/>
      <c r="Q815" s="99"/>
      <c r="R815" s="94"/>
      <c r="S815" s="13"/>
      <c r="T815" s="23"/>
      <c r="U815" s="13"/>
      <c r="V815" s="13"/>
      <c r="W815" s="13"/>
      <c r="X815" s="1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</row>
    <row r="816" customFormat="false" ht="15.75" hidden="false" customHeight="false" outlineLevel="0" collapsed="false">
      <c r="B816" s="23"/>
      <c r="C816" s="23"/>
      <c r="D816" s="23"/>
      <c r="E816" s="23"/>
      <c r="F816" s="23"/>
      <c r="G816" s="23"/>
      <c r="H816" s="23"/>
      <c r="J816" s="23"/>
      <c r="K816" s="23"/>
      <c r="L816" s="99"/>
      <c r="M816" s="99"/>
      <c r="N816" s="99"/>
      <c r="O816" s="99"/>
      <c r="P816" s="99"/>
      <c r="Q816" s="99"/>
      <c r="R816" s="94"/>
      <c r="S816" s="13"/>
      <c r="T816" s="23"/>
      <c r="U816" s="13"/>
      <c r="V816" s="13"/>
      <c r="W816" s="13"/>
      <c r="X816" s="1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</row>
    <row r="817" customFormat="false" ht="15.75" hidden="false" customHeight="false" outlineLevel="0" collapsed="false">
      <c r="B817" s="23"/>
      <c r="C817" s="23"/>
      <c r="D817" s="23"/>
      <c r="E817" s="23"/>
      <c r="F817" s="23"/>
      <c r="G817" s="23"/>
      <c r="H817" s="23"/>
      <c r="J817" s="23"/>
      <c r="K817" s="23"/>
      <c r="L817" s="99"/>
      <c r="M817" s="99"/>
      <c r="N817" s="99"/>
      <c r="O817" s="99"/>
      <c r="P817" s="99"/>
      <c r="Q817" s="99"/>
      <c r="R817" s="94"/>
      <c r="S817" s="13"/>
      <c r="T817" s="23"/>
      <c r="U817" s="13"/>
      <c r="V817" s="13"/>
      <c r="W817" s="13"/>
      <c r="X817" s="1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</row>
    <row r="818" customFormat="false" ht="15.75" hidden="false" customHeight="false" outlineLevel="0" collapsed="false">
      <c r="B818" s="23"/>
      <c r="C818" s="23"/>
      <c r="D818" s="23"/>
      <c r="E818" s="23"/>
      <c r="F818" s="23"/>
      <c r="G818" s="23"/>
      <c r="H818" s="23"/>
      <c r="J818" s="23"/>
      <c r="K818" s="23"/>
      <c r="L818" s="99"/>
      <c r="M818" s="99"/>
      <c r="N818" s="99"/>
      <c r="O818" s="99"/>
      <c r="P818" s="99"/>
      <c r="Q818" s="99"/>
      <c r="R818" s="94"/>
      <c r="S818" s="13"/>
      <c r="T818" s="23"/>
      <c r="U818" s="13"/>
      <c r="V818" s="13"/>
      <c r="W818" s="13"/>
      <c r="X818" s="1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</row>
    <row r="819" customFormat="false" ht="15.75" hidden="false" customHeight="false" outlineLevel="0" collapsed="false">
      <c r="B819" s="23"/>
      <c r="C819" s="23"/>
      <c r="D819" s="23"/>
      <c r="E819" s="23"/>
      <c r="F819" s="23"/>
      <c r="G819" s="23"/>
      <c r="H819" s="23"/>
      <c r="J819" s="23"/>
      <c r="K819" s="23"/>
      <c r="L819" s="99"/>
      <c r="M819" s="99"/>
      <c r="N819" s="99"/>
      <c r="O819" s="99"/>
      <c r="P819" s="99"/>
      <c r="Q819" s="99"/>
      <c r="R819" s="94"/>
      <c r="S819" s="13"/>
      <c r="T819" s="23"/>
      <c r="U819" s="13"/>
      <c r="V819" s="13"/>
      <c r="W819" s="13"/>
      <c r="X819" s="1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</row>
    <row r="820" customFormat="false" ht="15.75" hidden="false" customHeight="false" outlineLevel="0" collapsed="false">
      <c r="B820" s="23"/>
      <c r="C820" s="23"/>
      <c r="D820" s="23"/>
      <c r="E820" s="23"/>
      <c r="F820" s="23"/>
      <c r="G820" s="23"/>
      <c r="H820" s="23"/>
      <c r="J820" s="23"/>
      <c r="K820" s="23"/>
      <c r="L820" s="99"/>
      <c r="M820" s="99"/>
      <c r="N820" s="99"/>
      <c r="O820" s="99"/>
      <c r="P820" s="99"/>
      <c r="Q820" s="99"/>
      <c r="R820" s="94"/>
      <c r="S820" s="13"/>
      <c r="T820" s="23"/>
      <c r="U820" s="13"/>
      <c r="V820" s="13"/>
      <c r="W820" s="13"/>
      <c r="X820" s="1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</row>
    <row r="821" customFormat="false" ht="15.75" hidden="false" customHeight="false" outlineLevel="0" collapsed="false">
      <c r="B821" s="23"/>
      <c r="C821" s="23"/>
      <c r="D821" s="23"/>
      <c r="E821" s="23"/>
      <c r="F821" s="23"/>
      <c r="G821" s="23"/>
      <c r="H821" s="23"/>
      <c r="J821" s="23"/>
      <c r="K821" s="23"/>
      <c r="L821" s="99"/>
      <c r="M821" s="99"/>
      <c r="N821" s="99"/>
      <c r="O821" s="99"/>
      <c r="P821" s="99"/>
      <c r="Q821" s="99"/>
      <c r="R821" s="94"/>
      <c r="S821" s="13"/>
      <c r="T821" s="23"/>
      <c r="U821" s="13"/>
      <c r="V821" s="13"/>
      <c r="W821" s="13"/>
      <c r="X821" s="1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</row>
    <row r="822" customFormat="false" ht="15.75" hidden="false" customHeight="false" outlineLevel="0" collapsed="false">
      <c r="B822" s="23"/>
      <c r="C822" s="23"/>
      <c r="D822" s="23"/>
      <c r="E822" s="23"/>
      <c r="F822" s="23"/>
      <c r="G822" s="23"/>
      <c r="H822" s="23"/>
      <c r="J822" s="23"/>
      <c r="K822" s="23"/>
      <c r="L822" s="99"/>
      <c r="M822" s="99"/>
      <c r="N822" s="99"/>
      <c r="O822" s="99"/>
      <c r="P822" s="99"/>
      <c r="Q822" s="99"/>
      <c r="R822" s="94"/>
      <c r="S822" s="13"/>
      <c r="T822" s="23"/>
      <c r="U822" s="13"/>
      <c r="V822" s="13"/>
      <c r="W822" s="13"/>
      <c r="X822" s="1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</row>
    <row r="823" customFormat="false" ht="15.75" hidden="false" customHeight="false" outlineLevel="0" collapsed="false">
      <c r="B823" s="23"/>
      <c r="C823" s="23"/>
      <c r="D823" s="23"/>
      <c r="E823" s="23"/>
      <c r="F823" s="23"/>
      <c r="G823" s="23"/>
      <c r="H823" s="23"/>
      <c r="J823" s="23"/>
      <c r="K823" s="23"/>
      <c r="L823" s="99"/>
      <c r="M823" s="99"/>
      <c r="N823" s="99"/>
      <c r="O823" s="99"/>
      <c r="P823" s="99"/>
      <c r="Q823" s="99"/>
      <c r="R823" s="94"/>
      <c r="S823" s="13"/>
      <c r="T823" s="23"/>
      <c r="U823" s="13"/>
      <c r="V823" s="13"/>
      <c r="W823" s="13"/>
      <c r="X823" s="1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</row>
    <row r="824" customFormat="false" ht="15.75" hidden="false" customHeight="false" outlineLevel="0" collapsed="false">
      <c r="B824" s="23"/>
      <c r="C824" s="23"/>
      <c r="D824" s="23"/>
      <c r="E824" s="23"/>
      <c r="F824" s="23"/>
      <c r="G824" s="23"/>
      <c r="H824" s="23"/>
      <c r="J824" s="23"/>
      <c r="K824" s="23"/>
      <c r="L824" s="99"/>
      <c r="M824" s="99"/>
      <c r="N824" s="99"/>
      <c r="O824" s="99"/>
      <c r="P824" s="99"/>
      <c r="Q824" s="99"/>
      <c r="R824" s="94"/>
      <c r="S824" s="13"/>
      <c r="T824" s="23"/>
      <c r="U824" s="13"/>
      <c r="V824" s="13"/>
      <c r="W824" s="13"/>
      <c r="X824" s="1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</row>
    <row r="825" customFormat="false" ht="15.75" hidden="false" customHeight="false" outlineLevel="0" collapsed="false">
      <c r="B825" s="23"/>
      <c r="C825" s="23"/>
      <c r="D825" s="23"/>
      <c r="E825" s="23"/>
      <c r="F825" s="23"/>
      <c r="G825" s="23"/>
      <c r="H825" s="23"/>
      <c r="J825" s="23"/>
      <c r="K825" s="23"/>
      <c r="L825" s="99"/>
      <c r="M825" s="99"/>
      <c r="N825" s="99"/>
      <c r="O825" s="99"/>
      <c r="P825" s="99"/>
      <c r="Q825" s="99"/>
      <c r="R825" s="94"/>
      <c r="S825" s="13"/>
      <c r="T825" s="23"/>
      <c r="U825" s="13"/>
      <c r="V825" s="13"/>
      <c r="W825" s="13"/>
      <c r="X825" s="1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</row>
    <row r="826" customFormat="false" ht="15.75" hidden="false" customHeight="false" outlineLevel="0" collapsed="false">
      <c r="B826" s="23"/>
      <c r="C826" s="23"/>
      <c r="D826" s="23"/>
      <c r="E826" s="23"/>
      <c r="F826" s="23"/>
      <c r="G826" s="23"/>
      <c r="H826" s="23"/>
      <c r="J826" s="23"/>
      <c r="K826" s="23"/>
      <c r="L826" s="99"/>
      <c r="M826" s="99"/>
      <c r="N826" s="99"/>
      <c r="O826" s="99"/>
      <c r="P826" s="99"/>
      <c r="Q826" s="99"/>
      <c r="R826" s="94"/>
      <c r="S826" s="13"/>
      <c r="T826" s="23"/>
      <c r="U826" s="13"/>
      <c r="V826" s="13"/>
      <c r="W826" s="13"/>
      <c r="X826" s="1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</row>
    <row r="827" customFormat="false" ht="15.75" hidden="false" customHeight="false" outlineLevel="0" collapsed="false">
      <c r="B827" s="23"/>
      <c r="C827" s="23"/>
      <c r="D827" s="23"/>
      <c r="E827" s="23"/>
      <c r="F827" s="23"/>
      <c r="G827" s="23"/>
      <c r="H827" s="23"/>
      <c r="J827" s="23"/>
      <c r="K827" s="23"/>
      <c r="L827" s="99"/>
      <c r="M827" s="99"/>
      <c r="N827" s="99"/>
      <c r="O827" s="99"/>
      <c r="P827" s="99"/>
      <c r="Q827" s="99"/>
      <c r="R827" s="94"/>
      <c r="S827" s="13"/>
      <c r="T827" s="23"/>
      <c r="U827" s="13"/>
      <c r="V827" s="13"/>
      <c r="W827" s="13"/>
      <c r="X827" s="1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</row>
    <row r="828" customFormat="false" ht="15.75" hidden="false" customHeight="false" outlineLevel="0" collapsed="false">
      <c r="B828" s="23"/>
      <c r="C828" s="23"/>
      <c r="D828" s="23"/>
      <c r="E828" s="23"/>
      <c r="F828" s="23"/>
      <c r="G828" s="23"/>
      <c r="H828" s="23"/>
      <c r="J828" s="23"/>
      <c r="K828" s="23"/>
      <c r="L828" s="99"/>
      <c r="M828" s="99"/>
      <c r="N828" s="99"/>
      <c r="O828" s="99"/>
      <c r="P828" s="99"/>
      <c r="Q828" s="99"/>
      <c r="R828" s="94"/>
      <c r="S828" s="13"/>
      <c r="T828" s="23"/>
      <c r="U828" s="13"/>
      <c r="V828" s="13"/>
      <c r="W828" s="13"/>
      <c r="X828" s="1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</row>
    <row r="829" customFormat="false" ht="15.75" hidden="false" customHeight="false" outlineLevel="0" collapsed="false">
      <c r="B829" s="23"/>
      <c r="C829" s="23"/>
      <c r="D829" s="23"/>
      <c r="E829" s="23"/>
      <c r="F829" s="23"/>
      <c r="G829" s="23"/>
      <c r="H829" s="23"/>
      <c r="J829" s="23"/>
      <c r="K829" s="23"/>
      <c r="L829" s="99"/>
      <c r="M829" s="99"/>
      <c r="N829" s="99"/>
      <c r="O829" s="99"/>
      <c r="P829" s="99"/>
      <c r="Q829" s="99"/>
      <c r="R829" s="94"/>
      <c r="S829" s="13"/>
      <c r="T829" s="23"/>
      <c r="U829" s="13"/>
      <c r="V829" s="13"/>
      <c r="W829" s="13"/>
      <c r="X829" s="1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</row>
    <row r="830" customFormat="false" ht="15.75" hidden="false" customHeight="false" outlineLevel="0" collapsed="false">
      <c r="B830" s="23"/>
      <c r="C830" s="23"/>
      <c r="D830" s="23"/>
      <c r="E830" s="23"/>
      <c r="F830" s="23"/>
      <c r="G830" s="23"/>
      <c r="H830" s="23"/>
      <c r="J830" s="23"/>
      <c r="K830" s="23"/>
      <c r="L830" s="99"/>
      <c r="M830" s="99"/>
      <c r="N830" s="99"/>
      <c r="O830" s="99"/>
      <c r="P830" s="99"/>
      <c r="Q830" s="99"/>
      <c r="R830" s="94"/>
      <c r="S830" s="13"/>
      <c r="T830" s="23"/>
      <c r="U830" s="13"/>
      <c r="V830" s="13"/>
      <c r="W830" s="13"/>
      <c r="X830" s="1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</row>
    <row r="831" customFormat="false" ht="15.75" hidden="false" customHeight="false" outlineLevel="0" collapsed="false">
      <c r="B831" s="23"/>
      <c r="C831" s="23"/>
      <c r="D831" s="23"/>
      <c r="E831" s="23"/>
      <c r="F831" s="23"/>
      <c r="G831" s="23"/>
      <c r="H831" s="23"/>
      <c r="J831" s="23"/>
      <c r="K831" s="23"/>
      <c r="L831" s="99"/>
      <c r="M831" s="99"/>
      <c r="N831" s="99"/>
      <c r="O831" s="99"/>
      <c r="P831" s="99"/>
      <c r="Q831" s="99"/>
      <c r="R831" s="94"/>
      <c r="S831" s="13"/>
      <c r="T831" s="23"/>
      <c r="U831" s="13"/>
      <c r="V831" s="13"/>
      <c r="W831" s="13"/>
      <c r="X831" s="1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</row>
    <row r="832" customFormat="false" ht="15.75" hidden="false" customHeight="false" outlineLevel="0" collapsed="false">
      <c r="B832" s="23"/>
      <c r="C832" s="23"/>
      <c r="D832" s="23"/>
      <c r="E832" s="23"/>
      <c r="F832" s="23"/>
      <c r="G832" s="23"/>
      <c r="H832" s="23"/>
      <c r="J832" s="23"/>
      <c r="K832" s="23"/>
      <c r="L832" s="99"/>
      <c r="M832" s="99"/>
      <c r="N832" s="99"/>
      <c r="O832" s="99"/>
      <c r="P832" s="99"/>
      <c r="Q832" s="99"/>
      <c r="R832" s="94"/>
      <c r="S832" s="13"/>
      <c r="T832" s="23"/>
      <c r="U832" s="13"/>
      <c r="V832" s="13"/>
      <c r="W832" s="13"/>
      <c r="X832" s="1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</row>
    <row r="833" customFormat="false" ht="15.75" hidden="false" customHeight="false" outlineLevel="0" collapsed="false">
      <c r="B833" s="23"/>
      <c r="C833" s="23"/>
      <c r="D833" s="23"/>
      <c r="E833" s="23"/>
      <c r="F833" s="23"/>
      <c r="G833" s="23"/>
      <c r="H833" s="23"/>
      <c r="J833" s="23"/>
      <c r="K833" s="23"/>
      <c r="L833" s="99"/>
      <c r="M833" s="99"/>
      <c r="N833" s="99"/>
      <c r="O833" s="99"/>
      <c r="P833" s="99"/>
      <c r="Q833" s="99"/>
      <c r="R833" s="94"/>
      <c r="S833" s="13"/>
      <c r="T833" s="23"/>
      <c r="U833" s="13"/>
      <c r="V833" s="13"/>
      <c r="W833" s="13"/>
      <c r="X833" s="1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</row>
    <row r="834" customFormat="false" ht="15.75" hidden="false" customHeight="false" outlineLevel="0" collapsed="false">
      <c r="B834" s="23"/>
      <c r="C834" s="23"/>
      <c r="D834" s="23"/>
      <c r="E834" s="23"/>
      <c r="F834" s="23"/>
      <c r="G834" s="23"/>
      <c r="H834" s="23"/>
      <c r="J834" s="23"/>
      <c r="K834" s="23"/>
      <c r="L834" s="99"/>
      <c r="M834" s="99"/>
      <c r="N834" s="99"/>
      <c r="O834" s="99"/>
      <c r="P834" s="99"/>
      <c r="Q834" s="99"/>
      <c r="R834" s="94"/>
      <c r="S834" s="13"/>
      <c r="T834" s="23"/>
      <c r="U834" s="13"/>
      <c r="V834" s="13"/>
      <c r="W834" s="13"/>
      <c r="X834" s="1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</row>
    <row r="835" customFormat="false" ht="15.75" hidden="false" customHeight="false" outlineLevel="0" collapsed="false">
      <c r="B835" s="23"/>
      <c r="C835" s="23"/>
      <c r="D835" s="23"/>
      <c r="E835" s="23"/>
      <c r="F835" s="23"/>
      <c r="G835" s="23"/>
      <c r="H835" s="23"/>
      <c r="J835" s="23"/>
      <c r="K835" s="23"/>
      <c r="L835" s="99"/>
      <c r="M835" s="99"/>
      <c r="N835" s="99"/>
      <c r="O835" s="99"/>
      <c r="P835" s="99"/>
      <c r="Q835" s="99"/>
      <c r="R835" s="94"/>
      <c r="S835" s="13"/>
      <c r="T835" s="23"/>
      <c r="U835" s="13"/>
      <c r="V835" s="13"/>
      <c r="W835" s="13"/>
      <c r="X835" s="1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</row>
    <row r="836" customFormat="false" ht="15.75" hidden="false" customHeight="false" outlineLevel="0" collapsed="false">
      <c r="B836" s="23"/>
      <c r="C836" s="23"/>
      <c r="D836" s="23"/>
      <c r="E836" s="23"/>
      <c r="F836" s="23"/>
      <c r="G836" s="23"/>
      <c r="H836" s="23"/>
      <c r="J836" s="23"/>
      <c r="K836" s="23"/>
      <c r="L836" s="99"/>
      <c r="M836" s="99"/>
      <c r="N836" s="99"/>
      <c r="O836" s="99"/>
      <c r="P836" s="99"/>
      <c r="Q836" s="99"/>
      <c r="R836" s="94"/>
      <c r="S836" s="13"/>
      <c r="T836" s="23"/>
      <c r="U836" s="13"/>
      <c r="V836" s="13"/>
      <c r="W836" s="13"/>
      <c r="X836" s="1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</row>
    <row r="837" customFormat="false" ht="15.75" hidden="false" customHeight="false" outlineLevel="0" collapsed="false">
      <c r="B837" s="23"/>
      <c r="C837" s="23"/>
      <c r="D837" s="23"/>
      <c r="E837" s="23"/>
      <c r="F837" s="23"/>
      <c r="G837" s="23"/>
      <c r="H837" s="23"/>
      <c r="J837" s="23"/>
      <c r="K837" s="23"/>
      <c r="L837" s="99"/>
      <c r="M837" s="99"/>
      <c r="N837" s="99"/>
      <c r="O837" s="99"/>
      <c r="P837" s="99"/>
      <c r="Q837" s="99"/>
      <c r="R837" s="94"/>
      <c r="S837" s="13"/>
      <c r="T837" s="23"/>
      <c r="U837" s="13"/>
      <c r="V837" s="13"/>
      <c r="W837" s="13"/>
      <c r="X837" s="1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</row>
    <row r="838" customFormat="false" ht="15.75" hidden="false" customHeight="false" outlineLevel="0" collapsed="false">
      <c r="B838" s="23"/>
      <c r="C838" s="23"/>
      <c r="D838" s="23"/>
      <c r="E838" s="23"/>
      <c r="F838" s="23"/>
      <c r="G838" s="23"/>
      <c r="H838" s="23"/>
      <c r="J838" s="23"/>
      <c r="K838" s="23"/>
      <c r="L838" s="99"/>
      <c r="M838" s="99"/>
      <c r="N838" s="99"/>
      <c r="O838" s="99"/>
      <c r="P838" s="99"/>
      <c r="Q838" s="99"/>
      <c r="R838" s="94"/>
      <c r="S838" s="13"/>
      <c r="T838" s="23"/>
      <c r="U838" s="13"/>
      <c r="V838" s="13"/>
      <c r="W838" s="13"/>
      <c r="X838" s="1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</row>
    <row r="839" customFormat="false" ht="15.75" hidden="false" customHeight="false" outlineLevel="0" collapsed="false">
      <c r="B839" s="23"/>
      <c r="C839" s="23"/>
      <c r="D839" s="23"/>
      <c r="E839" s="23"/>
      <c r="F839" s="23"/>
      <c r="G839" s="23"/>
      <c r="H839" s="23"/>
      <c r="J839" s="23"/>
      <c r="K839" s="23"/>
      <c r="L839" s="99"/>
      <c r="M839" s="99"/>
      <c r="N839" s="99"/>
      <c r="O839" s="99"/>
      <c r="P839" s="99"/>
      <c r="Q839" s="99"/>
      <c r="R839" s="94"/>
      <c r="S839" s="13"/>
      <c r="T839" s="23"/>
      <c r="U839" s="13"/>
      <c r="V839" s="13"/>
      <c r="W839" s="13"/>
      <c r="X839" s="1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</row>
    <row r="840" customFormat="false" ht="15.75" hidden="false" customHeight="false" outlineLevel="0" collapsed="false">
      <c r="B840" s="23"/>
      <c r="C840" s="23"/>
      <c r="D840" s="23"/>
      <c r="E840" s="23"/>
      <c r="F840" s="23"/>
      <c r="G840" s="23"/>
      <c r="H840" s="23"/>
      <c r="J840" s="23"/>
      <c r="K840" s="23"/>
      <c r="L840" s="99"/>
      <c r="M840" s="99"/>
      <c r="N840" s="99"/>
      <c r="O840" s="99"/>
      <c r="P840" s="99"/>
      <c r="Q840" s="99"/>
      <c r="R840" s="94"/>
      <c r="S840" s="13"/>
      <c r="T840" s="23"/>
      <c r="U840" s="13"/>
      <c r="V840" s="13"/>
      <c r="W840" s="13"/>
      <c r="X840" s="1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</row>
    <row r="841" customFormat="false" ht="15.75" hidden="false" customHeight="false" outlineLevel="0" collapsed="false">
      <c r="B841" s="23"/>
      <c r="C841" s="23"/>
      <c r="D841" s="23"/>
      <c r="E841" s="23"/>
      <c r="F841" s="23"/>
      <c r="G841" s="23"/>
      <c r="H841" s="23"/>
      <c r="J841" s="23"/>
      <c r="K841" s="23"/>
      <c r="L841" s="99"/>
      <c r="M841" s="99"/>
      <c r="N841" s="99"/>
      <c r="O841" s="99"/>
      <c r="P841" s="99"/>
      <c r="Q841" s="99"/>
      <c r="R841" s="94"/>
      <c r="S841" s="13"/>
      <c r="T841" s="23"/>
      <c r="U841" s="13"/>
      <c r="V841" s="13"/>
      <c r="W841" s="13"/>
      <c r="X841" s="1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</row>
    <row r="842" customFormat="false" ht="15.75" hidden="false" customHeight="false" outlineLevel="0" collapsed="false">
      <c r="B842" s="23"/>
      <c r="C842" s="23"/>
      <c r="D842" s="23"/>
      <c r="E842" s="23"/>
      <c r="F842" s="23"/>
      <c r="G842" s="23"/>
      <c r="H842" s="23"/>
      <c r="J842" s="23"/>
      <c r="K842" s="23"/>
      <c r="L842" s="99"/>
      <c r="M842" s="99"/>
      <c r="N842" s="99"/>
      <c r="O842" s="99"/>
      <c r="P842" s="99"/>
      <c r="Q842" s="99"/>
      <c r="R842" s="94"/>
      <c r="S842" s="13"/>
      <c r="T842" s="23"/>
      <c r="U842" s="13"/>
      <c r="V842" s="13"/>
      <c r="W842" s="13"/>
      <c r="X842" s="1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</row>
    <row r="843" customFormat="false" ht="15.75" hidden="false" customHeight="false" outlineLevel="0" collapsed="false">
      <c r="B843" s="23"/>
      <c r="C843" s="23"/>
      <c r="D843" s="23"/>
      <c r="E843" s="23"/>
      <c r="F843" s="23"/>
      <c r="G843" s="23"/>
      <c r="H843" s="23"/>
      <c r="J843" s="23"/>
      <c r="K843" s="23"/>
      <c r="L843" s="99"/>
      <c r="M843" s="99"/>
      <c r="N843" s="99"/>
      <c r="O843" s="99"/>
      <c r="P843" s="99"/>
      <c r="Q843" s="99"/>
      <c r="R843" s="94"/>
      <c r="S843" s="13"/>
      <c r="T843" s="23"/>
      <c r="U843" s="13"/>
      <c r="V843" s="13"/>
      <c r="W843" s="13"/>
      <c r="X843" s="1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</row>
    <row r="844" customFormat="false" ht="15.75" hidden="false" customHeight="false" outlineLevel="0" collapsed="false">
      <c r="B844" s="23"/>
      <c r="C844" s="23"/>
      <c r="D844" s="23"/>
      <c r="E844" s="23"/>
      <c r="F844" s="23"/>
      <c r="G844" s="23"/>
      <c r="H844" s="23"/>
      <c r="J844" s="23"/>
      <c r="K844" s="23"/>
      <c r="L844" s="99"/>
      <c r="M844" s="99"/>
      <c r="N844" s="99"/>
      <c r="O844" s="99"/>
      <c r="P844" s="99"/>
      <c r="Q844" s="99"/>
      <c r="R844" s="94"/>
      <c r="S844" s="13"/>
      <c r="T844" s="23"/>
      <c r="U844" s="13"/>
      <c r="V844" s="13"/>
      <c r="W844" s="13"/>
      <c r="X844" s="1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</row>
    <row r="845" customFormat="false" ht="15.75" hidden="false" customHeight="false" outlineLevel="0" collapsed="false">
      <c r="B845" s="23"/>
      <c r="C845" s="23"/>
      <c r="D845" s="23"/>
      <c r="E845" s="23"/>
      <c r="F845" s="23"/>
      <c r="G845" s="23"/>
      <c r="H845" s="23"/>
      <c r="J845" s="23"/>
      <c r="K845" s="23"/>
      <c r="L845" s="99"/>
      <c r="M845" s="99"/>
      <c r="N845" s="99"/>
      <c r="O845" s="99"/>
      <c r="P845" s="99"/>
      <c r="Q845" s="99"/>
      <c r="R845" s="94"/>
      <c r="S845" s="13"/>
      <c r="T845" s="23"/>
      <c r="U845" s="13"/>
      <c r="V845" s="13"/>
      <c r="W845" s="13"/>
      <c r="X845" s="1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</row>
    <row r="846" customFormat="false" ht="15.75" hidden="false" customHeight="false" outlineLevel="0" collapsed="false">
      <c r="B846" s="23"/>
      <c r="C846" s="23"/>
      <c r="D846" s="23"/>
      <c r="E846" s="23"/>
      <c r="F846" s="23"/>
      <c r="G846" s="23"/>
      <c r="H846" s="23"/>
      <c r="J846" s="23"/>
      <c r="K846" s="23"/>
      <c r="L846" s="99"/>
      <c r="M846" s="99"/>
      <c r="N846" s="99"/>
      <c r="O846" s="99"/>
      <c r="P846" s="99"/>
      <c r="Q846" s="99"/>
      <c r="R846" s="94"/>
      <c r="S846" s="13"/>
      <c r="T846" s="23"/>
      <c r="U846" s="13"/>
      <c r="V846" s="13"/>
      <c r="W846" s="13"/>
      <c r="X846" s="1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</row>
    <row r="847" customFormat="false" ht="15.75" hidden="false" customHeight="false" outlineLevel="0" collapsed="false">
      <c r="B847" s="23"/>
      <c r="C847" s="23"/>
      <c r="D847" s="23"/>
      <c r="E847" s="23"/>
      <c r="F847" s="23"/>
      <c r="G847" s="23"/>
      <c r="H847" s="23"/>
      <c r="J847" s="23"/>
      <c r="K847" s="23"/>
      <c r="L847" s="99"/>
      <c r="M847" s="99"/>
      <c r="N847" s="99"/>
      <c r="O847" s="99"/>
      <c r="P847" s="99"/>
      <c r="Q847" s="99"/>
      <c r="R847" s="94"/>
      <c r="S847" s="13"/>
      <c r="T847" s="23"/>
      <c r="U847" s="13"/>
      <c r="V847" s="13"/>
      <c r="W847" s="13"/>
      <c r="X847" s="1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</row>
    <row r="848" customFormat="false" ht="15.75" hidden="false" customHeight="false" outlineLevel="0" collapsed="false">
      <c r="B848" s="23"/>
      <c r="C848" s="23"/>
      <c r="D848" s="23"/>
      <c r="E848" s="23"/>
      <c r="F848" s="23"/>
      <c r="G848" s="23"/>
      <c r="H848" s="23"/>
      <c r="J848" s="23"/>
      <c r="K848" s="23"/>
      <c r="L848" s="99"/>
      <c r="M848" s="99"/>
      <c r="N848" s="99"/>
      <c r="O848" s="99"/>
      <c r="P848" s="99"/>
      <c r="Q848" s="99"/>
      <c r="R848" s="94"/>
      <c r="S848" s="13"/>
      <c r="T848" s="23"/>
      <c r="U848" s="13"/>
      <c r="V848" s="13"/>
      <c r="W848" s="13"/>
      <c r="X848" s="1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</row>
    <row r="849" customFormat="false" ht="15.75" hidden="false" customHeight="false" outlineLevel="0" collapsed="false">
      <c r="B849" s="23"/>
      <c r="C849" s="23"/>
      <c r="D849" s="23"/>
      <c r="E849" s="23"/>
      <c r="F849" s="23"/>
      <c r="G849" s="23"/>
      <c r="H849" s="23"/>
      <c r="J849" s="23"/>
      <c r="K849" s="23"/>
      <c r="L849" s="99"/>
      <c r="M849" s="99"/>
      <c r="N849" s="99"/>
      <c r="O849" s="99"/>
      <c r="P849" s="99"/>
      <c r="Q849" s="99"/>
      <c r="R849" s="94"/>
      <c r="S849" s="13"/>
      <c r="T849" s="23"/>
      <c r="U849" s="13"/>
      <c r="V849" s="13"/>
      <c r="W849" s="13"/>
      <c r="X849" s="1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</row>
    <row r="850" customFormat="false" ht="15.75" hidden="false" customHeight="false" outlineLevel="0" collapsed="false">
      <c r="B850" s="23"/>
      <c r="C850" s="23"/>
      <c r="D850" s="23"/>
      <c r="E850" s="23"/>
      <c r="F850" s="23"/>
      <c r="G850" s="23"/>
      <c r="H850" s="23"/>
      <c r="J850" s="23"/>
      <c r="K850" s="23"/>
      <c r="L850" s="99"/>
      <c r="M850" s="99"/>
      <c r="N850" s="99"/>
      <c r="O850" s="99"/>
      <c r="P850" s="99"/>
      <c r="Q850" s="99"/>
      <c r="R850" s="94"/>
      <c r="S850" s="13"/>
      <c r="T850" s="23"/>
      <c r="U850" s="13"/>
      <c r="V850" s="13"/>
      <c r="W850" s="13"/>
      <c r="X850" s="1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</row>
    <row r="851" customFormat="false" ht="15.75" hidden="false" customHeight="false" outlineLevel="0" collapsed="false">
      <c r="B851" s="23"/>
      <c r="C851" s="23"/>
      <c r="D851" s="23"/>
      <c r="E851" s="23"/>
      <c r="F851" s="23"/>
      <c r="G851" s="23"/>
      <c r="H851" s="23"/>
      <c r="J851" s="23"/>
      <c r="K851" s="23"/>
      <c r="L851" s="99"/>
      <c r="M851" s="99"/>
      <c r="N851" s="99"/>
      <c r="O851" s="99"/>
      <c r="P851" s="99"/>
      <c r="Q851" s="99"/>
      <c r="R851" s="94"/>
      <c r="S851" s="13"/>
      <c r="T851" s="23"/>
      <c r="U851" s="13"/>
      <c r="V851" s="13"/>
      <c r="W851" s="13"/>
      <c r="X851" s="1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</row>
    <row r="852" customFormat="false" ht="15.75" hidden="false" customHeight="false" outlineLevel="0" collapsed="false">
      <c r="B852" s="23"/>
      <c r="C852" s="23"/>
      <c r="D852" s="23"/>
      <c r="E852" s="23"/>
      <c r="F852" s="23"/>
      <c r="G852" s="23"/>
      <c r="H852" s="23"/>
      <c r="J852" s="23"/>
      <c r="K852" s="23"/>
      <c r="L852" s="99"/>
      <c r="M852" s="99"/>
      <c r="N852" s="99"/>
      <c r="O852" s="99"/>
      <c r="P852" s="99"/>
      <c r="Q852" s="99"/>
      <c r="R852" s="94"/>
      <c r="S852" s="13"/>
      <c r="T852" s="23"/>
      <c r="U852" s="13"/>
      <c r="V852" s="13"/>
      <c r="W852" s="13"/>
      <c r="X852" s="1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</row>
    <row r="853" customFormat="false" ht="15.75" hidden="false" customHeight="false" outlineLevel="0" collapsed="false">
      <c r="B853" s="23"/>
      <c r="C853" s="23"/>
      <c r="D853" s="23"/>
      <c r="E853" s="23"/>
      <c r="F853" s="23"/>
      <c r="G853" s="23"/>
      <c r="H853" s="23"/>
      <c r="J853" s="23"/>
      <c r="K853" s="23"/>
      <c r="L853" s="99"/>
      <c r="M853" s="99"/>
      <c r="N853" s="99"/>
      <c r="O853" s="99"/>
      <c r="P853" s="99"/>
      <c r="Q853" s="99"/>
      <c r="R853" s="94"/>
      <c r="S853" s="13"/>
      <c r="T853" s="23"/>
      <c r="U853" s="13"/>
      <c r="V853" s="13"/>
      <c r="W853" s="13"/>
      <c r="X853" s="1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</row>
    <row r="854" customFormat="false" ht="15.75" hidden="false" customHeight="false" outlineLevel="0" collapsed="false">
      <c r="B854" s="23"/>
      <c r="C854" s="23"/>
      <c r="D854" s="23"/>
      <c r="E854" s="23"/>
      <c r="F854" s="23"/>
      <c r="G854" s="23"/>
      <c r="H854" s="23"/>
      <c r="J854" s="23"/>
      <c r="K854" s="23"/>
      <c r="L854" s="99"/>
      <c r="M854" s="99"/>
      <c r="N854" s="99"/>
      <c r="O854" s="99"/>
      <c r="P854" s="99"/>
      <c r="Q854" s="99"/>
      <c r="R854" s="94"/>
      <c r="S854" s="13"/>
      <c r="T854" s="23"/>
      <c r="U854" s="13"/>
      <c r="V854" s="13"/>
      <c r="W854" s="13"/>
      <c r="X854" s="1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</row>
    <row r="855" customFormat="false" ht="15.75" hidden="false" customHeight="false" outlineLevel="0" collapsed="false">
      <c r="B855" s="23"/>
      <c r="C855" s="23"/>
      <c r="D855" s="23"/>
      <c r="E855" s="23"/>
      <c r="F855" s="23"/>
      <c r="G855" s="23"/>
      <c r="H855" s="23"/>
      <c r="J855" s="23"/>
      <c r="K855" s="23"/>
      <c r="L855" s="99"/>
      <c r="M855" s="99"/>
      <c r="N855" s="99"/>
      <c r="O855" s="99"/>
      <c r="P855" s="99"/>
      <c r="Q855" s="99"/>
      <c r="R855" s="94"/>
      <c r="S855" s="13"/>
      <c r="T855" s="23"/>
      <c r="U855" s="13"/>
      <c r="V855" s="13"/>
      <c r="W855" s="13"/>
      <c r="X855" s="1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</row>
    <row r="856" customFormat="false" ht="15.75" hidden="false" customHeight="false" outlineLevel="0" collapsed="false">
      <c r="B856" s="23"/>
      <c r="C856" s="23"/>
      <c r="D856" s="23"/>
      <c r="E856" s="23"/>
      <c r="F856" s="23"/>
      <c r="G856" s="23"/>
      <c r="H856" s="23"/>
      <c r="J856" s="23"/>
      <c r="K856" s="23"/>
      <c r="L856" s="99"/>
      <c r="M856" s="99"/>
      <c r="N856" s="99"/>
      <c r="O856" s="99"/>
      <c r="P856" s="99"/>
      <c r="Q856" s="99"/>
      <c r="R856" s="94"/>
      <c r="S856" s="13"/>
      <c r="T856" s="23"/>
      <c r="U856" s="13"/>
      <c r="V856" s="13"/>
      <c r="W856" s="13"/>
      <c r="X856" s="1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</row>
    <row r="857" customFormat="false" ht="15.75" hidden="false" customHeight="false" outlineLevel="0" collapsed="false">
      <c r="B857" s="23"/>
      <c r="C857" s="23"/>
      <c r="D857" s="23"/>
      <c r="E857" s="23"/>
      <c r="F857" s="23"/>
      <c r="G857" s="23"/>
      <c r="H857" s="23"/>
      <c r="J857" s="23"/>
      <c r="K857" s="23"/>
      <c r="L857" s="99"/>
      <c r="M857" s="99"/>
      <c r="N857" s="99"/>
      <c r="O857" s="99"/>
      <c r="P857" s="99"/>
      <c r="Q857" s="99"/>
      <c r="R857" s="94"/>
      <c r="S857" s="13"/>
      <c r="T857" s="23"/>
      <c r="U857" s="13"/>
      <c r="V857" s="13"/>
      <c r="W857" s="13"/>
      <c r="X857" s="1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</row>
    <row r="858" customFormat="false" ht="15.75" hidden="false" customHeight="false" outlineLevel="0" collapsed="false">
      <c r="B858" s="23"/>
      <c r="C858" s="23"/>
      <c r="D858" s="23"/>
      <c r="E858" s="23"/>
      <c r="F858" s="23"/>
      <c r="G858" s="23"/>
      <c r="H858" s="23"/>
      <c r="J858" s="23"/>
      <c r="K858" s="23"/>
      <c r="L858" s="99"/>
      <c r="M858" s="99"/>
      <c r="N858" s="99"/>
      <c r="O858" s="99"/>
      <c r="P858" s="99"/>
      <c r="Q858" s="99"/>
      <c r="R858" s="94"/>
      <c r="S858" s="13"/>
      <c r="T858" s="23"/>
      <c r="U858" s="13"/>
      <c r="V858" s="13"/>
      <c r="W858" s="13"/>
      <c r="X858" s="1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</row>
    <row r="859" customFormat="false" ht="15.75" hidden="false" customHeight="false" outlineLevel="0" collapsed="false">
      <c r="B859" s="23"/>
      <c r="C859" s="23"/>
      <c r="D859" s="23"/>
      <c r="E859" s="23"/>
      <c r="F859" s="23"/>
      <c r="G859" s="23"/>
      <c r="H859" s="23"/>
      <c r="J859" s="23"/>
      <c r="K859" s="23"/>
      <c r="L859" s="99"/>
      <c r="M859" s="99"/>
      <c r="N859" s="99"/>
      <c r="O859" s="99"/>
      <c r="P859" s="99"/>
      <c r="Q859" s="99"/>
      <c r="R859" s="94"/>
      <c r="S859" s="13"/>
      <c r="T859" s="23"/>
      <c r="U859" s="13"/>
      <c r="V859" s="13"/>
      <c r="W859" s="13"/>
      <c r="X859" s="1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</row>
    <row r="860" customFormat="false" ht="15.75" hidden="false" customHeight="false" outlineLevel="0" collapsed="false">
      <c r="B860" s="23"/>
      <c r="C860" s="23"/>
      <c r="D860" s="23"/>
      <c r="E860" s="23"/>
      <c r="F860" s="23"/>
      <c r="G860" s="23"/>
      <c r="H860" s="23"/>
      <c r="J860" s="23"/>
      <c r="K860" s="23"/>
      <c r="L860" s="99"/>
      <c r="M860" s="99"/>
      <c r="N860" s="99"/>
      <c r="O860" s="99"/>
      <c r="P860" s="99"/>
      <c r="Q860" s="99"/>
      <c r="R860" s="94"/>
      <c r="S860" s="13"/>
      <c r="T860" s="23"/>
      <c r="U860" s="13"/>
      <c r="V860" s="13"/>
      <c r="W860" s="13"/>
      <c r="X860" s="1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</row>
    <row r="861" customFormat="false" ht="15.75" hidden="false" customHeight="false" outlineLevel="0" collapsed="false">
      <c r="B861" s="23"/>
      <c r="C861" s="23"/>
      <c r="D861" s="23"/>
      <c r="E861" s="23"/>
      <c r="F861" s="23"/>
      <c r="G861" s="23"/>
      <c r="H861" s="23"/>
      <c r="J861" s="23"/>
      <c r="K861" s="23"/>
      <c r="L861" s="99"/>
      <c r="M861" s="99"/>
      <c r="N861" s="99"/>
      <c r="O861" s="99"/>
      <c r="P861" s="99"/>
      <c r="Q861" s="99"/>
      <c r="R861" s="94"/>
      <c r="S861" s="13"/>
      <c r="T861" s="23"/>
      <c r="U861" s="13"/>
      <c r="V861" s="13"/>
      <c r="W861" s="13"/>
      <c r="X861" s="1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</row>
    <row r="862" customFormat="false" ht="15.75" hidden="false" customHeight="false" outlineLevel="0" collapsed="false">
      <c r="B862" s="23"/>
      <c r="C862" s="23"/>
      <c r="D862" s="23"/>
      <c r="E862" s="23"/>
      <c r="F862" s="23"/>
      <c r="G862" s="23"/>
      <c r="H862" s="23"/>
      <c r="J862" s="23"/>
      <c r="K862" s="23"/>
      <c r="L862" s="99"/>
      <c r="M862" s="99"/>
      <c r="N862" s="99"/>
      <c r="O862" s="99"/>
      <c r="P862" s="99"/>
      <c r="Q862" s="99"/>
      <c r="R862" s="94"/>
      <c r="S862" s="13"/>
      <c r="T862" s="23"/>
      <c r="U862" s="13"/>
      <c r="V862" s="13"/>
      <c r="W862" s="13"/>
      <c r="X862" s="1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</row>
    <row r="863" customFormat="false" ht="15.75" hidden="false" customHeight="false" outlineLevel="0" collapsed="false">
      <c r="B863" s="23"/>
      <c r="C863" s="23"/>
      <c r="D863" s="23"/>
      <c r="E863" s="23"/>
      <c r="F863" s="23"/>
      <c r="G863" s="23"/>
      <c r="H863" s="23"/>
      <c r="J863" s="23"/>
      <c r="K863" s="23"/>
      <c r="L863" s="99"/>
      <c r="M863" s="99"/>
      <c r="N863" s="99"/>
      <c r="O863" s="99"/>
      <c r="P863" s="99"/>
      <c r="Q863" s="99"/>
      <c r="R863" s="94"/>
      <c r="S863" s="13"/>
      <c r="T863" s="23"/>
      <c r="U863" s="13"/>
      <c r="V863" s="13"/>
      <c r="W863" s="13"/>
      <c r="X863" s="1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</row>
    <row r="864" customFormat="false" ht="15.75" hidden="false" customHeight="false" outlineLevel="0" collapsed="false">
      <c r="B864" s="23"/>
      <c r="C864" s="23"/>
      <c r="D864" s="23"/>
      <c r="E864" s="23"/>
      <c r="F864" s="23"/>
      <c r="G864" s="23"/>
      <c r="H864" s="23"/>
      <c r="J864" s="23"/>
      <c r="K864" s="23"/>
      <c r="L864" s="99"/>
      <c r="M864" s="99"/>
      <c r="N864" s="99"/>
      <c r="O864" s="99"/>
      <c r="P864" s="99"/>
      <c r="Q864" s="99"/>
      <c r="R864" s="94"/>
      <c r="S864" s="13"/>
      <c r="T864" s="23"/>
      <c r="U864" s="13"/>
      <c r="V864" s="13"/>
      <c r="W864" s="13"/>
      <c r="X864" s="1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</row>
    <row r="865" customFormat="false" ht="15.75" hidden="false" customHeight="false" outlineLevel="0" collapsed="false">
      <c r="B865" s="23"/>
      <c r="C865" s="23"/>
      <c r="D865" s="23"/>
      <c r="E865" s="23"/>
      <c r="F865" s="23"/>
      <c r="G865" s="23"/>
      <c r="H865" s="23"/>
      <c r="J865" s="23"/>
      <c r="K865" s="23"/>
      <c r="L865" s="99"/>
      <c r="M865" s="99"/>
      <c r="N865" s="99"/>
      <c r="O865" s="99"/>
      <c r="P865" s="99"/>
      <c r="Q865" s="99"/>
      <c r="R865" s="94"/>
      <c r="S865" s="13"/>
      <c r="T865" s="23"/>
      <c r="U865" s="13"/>
      <c r="V865" s="13"/>
      <c r="W865" s="13"/>
      <c r="X865" s="1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</row>
    <row r="866" customFormat="false" ht="15.75" hidden="false" customHeight="false" outlineLevel="0" collapsed="false">
      <c r="B866" s="23"/>
      <c r="C866" s="23"/>
      <c r="D866" s="23"/>
      <c r="E866" s="23"/>
      <c r="F866" s="23"/>
      <c r="G866" s="23"/>
      <c r="H866" s="23"/>
      <c r="J866" s="23"/>
      <c r="K866" s="23"/>
      <c r="L866" s="99"/>
      <c r="M866" s="99"/>
      <c r="N866" s="99"/>
      <c r="O866" s="99"/>
      <c r="P866" s="99"/>
      <c r="Q866" s="99"/>
      <c r="R866" s="94"/>
      <c r="S866" s="13"/>
      <c r="T866" s="23"/>
      <c r="U866" s="13"/>
      <c r="V866" s="13"/>
      <c r="W866" s="13"/>
      <c r="X866" s="1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</row>
    <row r="867" customFormat="false" ht="15.75" hidden="false" customHeight="false" outlineLevel="0" collapsed="false">
      <c r="B867" s="23"/>
      <c r="C867" s="23"/>
      <c r="D867" s="23"/>
      <c r="E867" s="23"/>
      <c r="F867" s="23"/>
      <c r="G867" s="23"/>
      <c r="H867" s="23"/>
      <c r="J867" s="23"/>
      <c r="K867" s="23"/>
      <c r="L867" s="99"/>
      <c r="M867" s="99"/>
      <c r="N867" s="99"/>
      <c r="O867" s="99"/>
      <c r="P867" s="99"/>
      <c r="Q867" s="99"/>
      <c r="R867" s="94"/>
      <c r="S867" s="13"/>
      <c r="T867" s="23"/>
      <c r="U867" s="13"/>
      <c r="V867" s="13"/>
      <c r="W867" s="13"/>
      <c r="X867" s="1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</row>
    <row r="868" customFormat="false" ht="15.75" hidden="false" customHeight="false" outlineLevel="0" collapsed="false">
      <c r="B868" s="23"/>
      <c r="C868" s="23"/>
      <c r="D868" s="23"/>
      <c r="E868" s="23"/>
      <c r="F868" s="23"/>
      <c r="G868" s="23"/>
      <c r="H868" s="23"/>
      <c r="J868" s="23"/>
      <c r="K868" s="23"/>
      <c r="L868" s="99"/>
      <c r="M868" s="99"/>
      <c r="N868" s="99"/>
      <c r="O868" s="99"/>
      <c r="P868" s="99"/>
      <c r="Q868" s="99"/>
      <c r="R868" s="94"/>
      <c r="S868" s="13"/>
      <c r="T868" s="23"/>
      <c r="U868" s="13"/>
      <c r="V868" s="13"/>
      <c r="W868" s="13"/>
      <c r="X868" s="1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</row>
    <row r="869" customFormat="false" ht="15.75" hidden="false" customHeight="false" outlineLevel="0" collapsed="false">
      <c r="B869" s="23"/>
      <c r="C869" s="23"/>
      <c r="D869" s="23"/>
      <c r="E869" s="23"/>
      <c r="F869" s="23"/>
      <c r="G869" s="23"/>
      <c r="H869" s="23"/>
      <c r="J869" s="23"/>
      <c r="K869" s="23"/>
      <c r="L869" s="99"/>
      <c r="M869" s="99"/>
      <c r="N869" s="99"/>
      <c r="O869" s="99"/>
      <c r="P869" s="99"/>
      <c r="Q869" s="99"/>
      <c r="R869" s="94"/>
      <c r="S869" s="13"/>
      <c r="T869" s="23"/>
      <c r="U869" s="13"/>
      <c r="V869" s="13"/>
      <c r="W869" s="13"/>
      <c r="X869" s="1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</row>
    <row r="870" customFormat="false" ht="15.75" hidden="false" customHeight="false" outlineLevel="0" collapsed="false">
      <c r="B870" s="23"/>
      <c r="C870" s="23"/>
      <c r="D870" s="23"/>
      <c r="E870" s="23"/>
      <c r="F870" s="23"/>
      <c r="G870" s="23"/>
      <c r="H870" s="23"/>
      <c r="J870" s="23"/>
      <c r="K870" s="23"/>
      <c r="L870" s="99"/>
      <c r="M870" s="99"/>
      <c r="N870" s="99"/>
      <c r="O870" s="99"/>
      <c r="P870" s="99"/>
      <c r="Q870" s="99"/>
      <c r="R870" s="94"/>
      <c r="S870" s="13"/>
      <c r="T870" s="23"/>
      <c r="U870" s="13"/>
      <c r="V870" s="13"/>
      <c r="W870" s="13"/>
      <c r="X870" s="1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</row>
    <row r="871" customFormat="false" ht="15.75" hidden="false" customHeight="false" outlineLevel="0" collapsed="false">
      <c r="B871" s="23"/>
      <c r="C871" s="23"/>
      <c r="D871" s="23"/>
      <c r="E871" s="23"/>
      <c r="F871" s="23"/>
      <c r="G871" s="23"/>
      <c r="H871" s="23"/>
      <c r="J871" s="23"/>
      <c r="K871" s="23"/>
      <c r="L871" s="99"/>
      <c r="M871" s="99"/>
      <c r="N871" s="99"/>
      <c r="O871" s="99"/>
      <c r="P871" s="99"/>
      <c r="Q871" s="99"/>
      <c r="R871" s="94"/>
      <c r="S871" s="13"/>
      <c r="T871" s="23"/>
      <c r="U871" s="13"/>
      <c r="V871" s="13"/>
      <c r="W871" s="13"/>
      <c r="X871" s="1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</row>
    <row r="872" customFormat="false" ht="15.75" hidden="false" customHeight="false" outlineLevel="0" collapsed="false">
      <c r="B872" s="23"/>
      <c r="C872" s="23"/>
      <c r="D872" s="23"/>
      <c r="E872" s="23"/>
      <c r="F872" s="23"/>
      <c r="G872" s="23"/>
      <c r="H872" s="23"/>
      <c r="J872" s="23"/>
      <c r="K872" s="23"/>
      <c r="L872" s="99"/>
      <c r="M872" s="99"/>
      <c r="N872" s="99"/>
      <c r="O872" s="99"/>
      <c r="P872" s="99"/>
      <c r="Q872" s="99"/>
      <c r="R872" s="94"/>
      <c r="S872" s="13"/>
      <c r="T872" s="23"/>
      <c r="U872" s="13"/>
      <c r="V872" s="13"/>
      <c r="W872" s="13"/>
      <c r="X872" s="1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</row>
    <row r="873" customFormat="false" ht="15.75" hidden="false" customHeight="false" outlineLevel="0" collapsed="false">
      <c r="B873" s="23"/>
      <c r="C873" s="23"/>
      <c r="D873" s="23"/>
      <c r="E873" s="23"/>
      <c r="F873" s="23"/>
      <c r="G873" s="23"/>
      <c r="H873" s="23"/>
      <c r="J873" s="23"/>
      <c r="K873" s="23"/>
      <c r="L873" s="99"/>
      <c r="M873" s="99"/>
      <c r="N873" s="99"/>
      <c r="O873" s="99"/>
      <c r="P873" s="99"/>
      <c r="Q873" s="99"/>
      <c r="R873" s="94"/>
      <c r="S873" s="13"/>
      <c r="T873" s="23"/>
      <c r="U873" s="13"/>
      <c r="V873" s="13"/>
      <c r="W873" s="13"/>
      <c r="X873" s="1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</row>
    <row r="874" customFormat="false" ht="15.75" hidden="false" customHeight="false" outlineLevel="0" collapsed="false">
      <c r="B874" s="23"/>
      <c r="C874" s="23"/>
      <c r="D874" s="23"/>
      <c r="E874" s="23"/>
      <c r="F874" s="23"/>
      <c r="G874" s="23"/>
      <c r="H874" s="23"/>
      <c r="J874" s="23"/>
      <c r="K874" s="23"/>
      <c r="L874" s="99"/>
      <c r="M874" s="99"/>
      <c r="N874" s="99"/>
      <c r="O874" s="99"/>
      <c r="P874" s="99"/>
      <c r="Q874" s="99"/>
      <c r="R874" s="94"/>
      <c r="S874" s="13"/>
      <c r="T874" s="23"/>
      <c r="U874" s="13"/>
      <c r="V874" s="13"/>
      <c r="W874" s="13"/>
      <c r="X874" s="1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</row>
    <row r="875" customFormat="false" ht="15.75" hidden="false" customHeight="false" outlineLevel="0" collapsed="false">
      <c r="B875" s="23"/>
      <c r="C875" s="23"/>
      <c r="D875" s="23"/>
      <c r="E875" s="23"/>
      <c r="F875" s="23"/>
      <c r="G875" s="23"/>
      <c r="H875" s="23"/>
      <c r="J875" s="23"/>
      <c r="K875" s="23"/>
      <c r="L875" s="99"/>
      <c r="M875" s="99"/>
      <c r="N875" s="99"/>
      <c r="O875" s="99"/>
      <c r="P875" s="99"/>
      <c r="Q875" s="99"/>
      <c r="R875" s="94"/>
      <c r="S875" s="13"/>
      <c r="T875" s="23"/>
      <c r="U875" s="13"/>
      <c r="V875" s="13"/>
      <c r="W875" s="13"/>
      <c r="X875" s="1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</row>
    <row r="876" customFormat="false" ht="15.75" hidden="false" customHeight="false" outlineLevel="0" collapsed="false">
      <c r="B876" s="23"/>
      <c r="C876" s="23"/>
      <c r="D876" s="23"/>
      <c r="E876" s="23"/>
      <c r="F876" s="23"/>
      <c r="G876" s="23"/>
      <c r="H876" s="23"/>
      <c r="J876" s="23"/>
      <c r="K876" s="23"/>
      <c r="L876" s="99"/>
      <c r="M876" s="99"/>
      <c r="N876" s="99"/>
      <c r="O876" s="99"/>
      <c r="P876" s="99"/>
      <c r="Q876" s="99"/>
      <c r="R876" s="94"/>
      <c r="S876" s="13"/>
      <c r="T876" s="23"/>
      <c r="U876" s="13"/>
      <c r="V876" s="13"/>
      <c r="W876" s="13"/>
      <c r="X876" s="1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</row>
    <row r="877" customFormat="false" ht="15.75" hidden="false" customHeight="false" outlineLevel="0" collapsed="false">
      <c r="B877" s="23"/>
      <c r="C877" s="23"/>
      <c r="D877" s="23"/>
      <c r="E877" s="23"/>
      <c r="F877" s="23"/>
      <c r="G877" s="23"/>
      <c r="H877" s="23"/>
      <c r="J877" s="23"/>
      <c r="K877" s="23"/>
      <c r="L877" s="99"/>
      <c r="M877" s="99"/>
      <c r="N877" s="99"/>
      <c r="O877" s="99"/>
      <c r="P877" s="99"/>
      <c r="Q877" s="99"/>
      <c r="R877" s="94"/>
      <c r="S877" s="13"/>
      <c r="T877" s="23"/>
      <c r="U877" s="13"/>
      <c r="V877" s="13"/>
      <c r="W877" s="13"/>
      <c r="X877" s="1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</row>
    <row r="878" customFormat="false" ht="15.75" hidden="false" customHeight="false" outlineLevel="0" collapsed="false">
      <c r="B878" s="23"/>
      <c r="C878" s="23"/>
      <c r="D878" s="23"/>
      <c r="E878" s="23"/>
      <c r="F878" s="23"/>
      <c r="G878" s="23"/>
      <c r="H878" s="23"/>
      <c r="J878" s="23"/>
      <c r="K878" s="23"/>
      <c r="L878" s="99"/>
      <c r="M878" s="99"/>
      <c r="N878" s="99"/>
      <c r="O878" s="99"/>
      <c r="P878" s="99"/>
      <c r="Q878" s="99"/>
      <c r="R878" s="94"/>
      <c r="S878" s="13"/>
      <c r="T878" s="23"/>
      <c r="U878" s="13"/>
      <c r="V878" s="13"/>
      <c r="W878" s="13"/>
      <c r="X878" s="1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</row>
    <row r="879" customFormat="false" ht="15.75" hidden="false" customHeight="false" outlineLevel="0" collapsed="false">
      <c r="B879" s="23"/>
      <c r="C879" s="23"/>
      <c r="D879" s="23"/>
      <c r="E879" s="23"/>
      <c r="F879" s="23"/>
      <c r="G879" s="23"/>
      <c r="H879" s="23"/>
      <c r="J879" s="23"/>
      <c r="K879" s="23"/>
      <c r="L879" s="99"/>
      <c r="M879" s="99"/>
      <c r="N879" s="99"/>
      <c r="O879" s="99"/>
      <c r="P879" s="99"/>
      <c r="Q879" s="99"/>
      <c r="R879" s="94"/>
      <c r="S879" s="13"/>
      <c r="T879" s="23"/>
      <c r="U879" s="13"/>
      <c r="V879" s="13"/>
      <c r="W879" s="13"/>
      <c r="X879" s="1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</row>
    <row r="880" customFormat="false" ht="15.75" hidden="false" customHeight="false" outlineLevel="0" collapsed="false">
      <c r="B880" s="23"/>
      <c r="C880" s="23"/>
      <c r="D880" s="23"/>
      <c r="E880" s="23"/>
      <c r="F880" s="23"/>
      <c r="G880" s="23"/>
      <c r="H880" s="23"/>
      <c r="J880" s="23"/>
      <c r="K880" s="23"/>
      <c r="L880" s="99"/>
      <c r="M880" s="99"/>
      <c r="N880" s="99"/>
      <c r="O880" s="99"/>
      <c r="P880" s="99"/>
      <c r="Q880" s="99"/>
      <c r="R880" s="94"/>
      <c r="S880" s="13"/>
      <c r="T880" s="23"/>
      <c r="U880" s="13"/>
      <c r="V880" s="13"/>
      <c r="W880" s="13"/>
      <c r="X880" s="1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</row>
    <row r="881" customFormat="false" ht="15.75" hidden="false" customHeight="false" outlineLevel="0" collapsed="false">
      <c r="B881" s="23"/>
      <c r="C881" s="23"/>
      <c r="D881" s="23"/>
      <c r="E881" s="23"/>
      <c r="F881" s="23"/>
      <c r="G881" s="23"/>
      <c r="H881" s="23"/>
      <c r="J881" s="23"/>
      <c r="K881" s="23"/>
      <c r="L881" s="99"/>
      <c r="M881" s="99"/>
      <c r="N881" s="99"/>
      <c r="O881" s="99"/>
      <c r="P881" s="99"/>
      <c r="Q881" s="99"/>
      <c r="R881" s="94"/>
      <c r="S881" s="13"/>
      <c r="T881" s="23"/>
      <c r="U881" s="13"/>
      <c r="V881" s="13"/>
      <c r="W881" s="13"/>
      <c r="X881" s="1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</row>
    <row r="882" customFormat="false" ht="15.75" hidden="false" customHeight="false" outlineLevel="0" collapsed="false">
      <c r="B882" s="23"/>
      <c r="C882" s="23"/>
      <c r="D882" s="23"/>
      <c r="E882" s="23"/>
      <c r="F882" s="23"/>
      <c r="G882" s="23"/>
      <c r="H882" s="23"/>
      <c r="J882" s="23"/>
      <c r="K882" s="23"/>
      <c r="L882" s="99"/>
      <c r="M882" s="99"/>
      <c r="N882" s="99"/>
      <c r="O882" s="99"/>
      <c r="P882" s="99"/>
      <c r="Q882" s="99"/>
      <c r="R882" s="94"/>
      <c r="S882" s="13"/>
      <c r="T882" s="23"/>
      <c r="U882" s="13"/>
      <c r="V882" s="13"/>
      <c r="W882" s="13"/>
      <c r="X882" s="1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</row>
    <row r="883" customFormat="false" ht="15.75" hidden="false" customHeight="false" outlineLevel="0" collapsed="false">
      <c r="B883" s="23"/>
      <c r="C883" s="23"/>
      <c r="D883" s="23"/>
      <c r="E883" s="23"/>
      <c r="F883" s="23"/>
      <c r="G883" s="23"/>
      <c r="H883" s="23"/>
      <c r="J883" s="23"/>
      <c r="K883" s="23"/>
      <c r="L883" s="99"/>
      <c r="M883" s="99"/>
      <c r="N883" s="99"/>
      <c r="O883" s="99"/>
      <c r="P883" s="99"/>
      <c r="Q883" s="99"/>
      <c r="R883" s="94"/>
      <c r="S883" s="13"/>
      <c r="T883" s="23"/>
      <c r="U883" s="13"/>
      <c r="V883" s="13"/>
      <c r="W883" s="13"/>
      <c r="X883" s="1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</row>
    <row r="884" customFormat="false" ht="15.75" hidden="false" customHeight="false" outlineLevel="0" collapsed="false">
      <c r="B884" s="23"/>
      <c r="C884" s="23"/>
      <c r="D884" s="23"/>
      <c r="E884" s="23"/>
      <c r="F884" s="23"/>
      <c r="G884" s="23"/>
      <c r="H884" s="23"/>
      <c r="J884" s="23"/>
      <c r="K884" s="23"/>
      <c r="L884" s="99"/>
      <c r="M884" s="99"/>
      <c r="N884" s="99"/>
      <c r="O884" s="99"/>
      <c r="P884" s="99"/>
      <c r="Q884" s="99"/>
      <c r="R884" s="94"/>
      <c r="S884" s="13"/>
      <c r="T884" s="23"/>
      <c r="U884" s="13"/>
      <c r="V884" s="13"/>
      <c r="W884" s="13"/>
      <c r="X884" s="1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</row>
    <row r="885" customFormat="false" ht="15.75" hidden="false" customHeight="false" outlineLevel="0" collapsed="false">
      <c r="B885" s="23"/>
      <c r="C885" s="23"/>
      <c r="D885" s="23"/>
      <c r="E885" s="23"/>
      <c r="F885" s="23"/>
      <c r="G885" s="23"/>
      <c r="H885" s="23"/>
      <c r="J885" s="23"/>
      <c r="K885" s="23"/>
      <c r="L885" s="99"/>
      <c r="M885" s="99"/>
      <c r="N885" s="99"/>
      <c r="O885" s="99"/>
      <c r="P885" s="99"/>
      <c r="Q885" s="99"/>
      <c r="R885" s="94"/>
      <c r="S885" s="13"/>
      <c r="T885" s="23"/>
      <c r="U885" s="13"/>
      <c r="V885" s="13"/>
      <c r="W885" s="13"/>
      <c r="X885" s="1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</row>
    <row r="886" customFormat="false" ht="15.75" hidden="false" customHeight="false" outlineLevel="0" collapsed="false">
      <c r="B886" s="23"/>
      <c r="C886" s="23"/>
      <c r="D886" s="23"/>
      <c r="E886" s="23"/>
      <c r="F886" s="23"/>
      <c r="G886" s="23"/>
      <c r="H886" s="23"/>
      <c r="J886" s="23"/>
      <c r="K886" s="23"/>
      <c r="L886" s="99"/>
      <c r="M886" s="99"/>
      <c r="N886" s="99"/>
      <c r="O886" s="99"/>
      <c r="P886" s="99"/>
      <c r="Q886" s="99"/>
      <c r="R886" s="94"/>
      <c r="S886" s="13"/>
      <c r="T886" s="23"/>
      <c r="U886" s="13"/>
      <c r="V886" s="13"/>
      <c r="W886" s="13"/>
      <c r="X886" s="1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</row>
    <row r="887" customFormat="false" ht="15.75" hidden="false" customHeight="false" outlineLevel="0" collapsed="false">
      <c r="B887" s="23"/>
      <c r="C887" s="23"/>
      <c r="D887" s="23"/>
      <c r="E887" s="23"/>
      <c r="F887" s="23"/>
      <c r="G887" s="23"/>
      <c r="H887" s="23"/>
      <c r="J887" s="23"/>
      <c r="K887" s="23"/>
      <c r="L887" s="99"/>
      <c r="M887" s="99"/>
      <c r="N887" s="99"/>
      <c r="O887" s="99"/>
      <c r="P887" s="99"/>
      <c r="Q887" s="99"/>
      <c r="R887" s="94"/>
      <c r="S887" s="13"/>
      <c r="T887" s="23"/>
      <c r="U887" s="13"/>
      <c r="V887" s="13"/>
      <c r="W887" s="13"/>
      <c r="X887" s="1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</row>
    <row r="888" customFormat="false" ht="15.75" hidden="false" customHeight="false" outlineLevel="0" collapsed="false">
      <c r="B888" s="23"/>
      <c r="C888" s="23"/>
      <c r="D888" s="23"/>
      <c r="E888" s="23"/>
      <c r="F888" s="23"/>
      <c r="G888" s="23"/>
      <c r="H888" s="23"/>
      <c r="J888" s="23"/>
      <c r="K888" s="23"/>
      <c r="L888" s="99"/>
      <c r="M888" s="99"/>
      <c r="N888" s="99"/>
      <c r="O888" s="99"/>
      <c r="P888" s="99"/>
      <c r="Q888" s="99"/>
      <c r="R888" s="94"/>
      <c r="S888" s="13"/>
      <c r="T888" s="23"/>
      <c r="U888" s="13"/>
      <c r="V888" s="13"/>
      <c r="W888" s="13"/>
      <c r="X888" s="1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</row>
    <row r="889" customFormat="false" ht="15.75" hidden="false" customHeight="false" outlineLevel="0" collapsed="false">
      <c r="B889" s="23"/>
      <c r="C889" s="23"/>
      <c r="D889" s="23"/>
      <c r="E889" s="23"/>
      <c r="F889" s="23"/>
      <c r="G889" s="23"/>
      <c r="H889" s="23"/>
      <c r="J889" s="23"/>
      <c r="K889" s="23"/>
      <c r="L889" s="99"/>
      <c r="M889" s="99"/>
      <c r="N889" s="99"/>
      <c r="O889" s="99"/>
      <c r="P889" s="99"/>
      <c r="Q889" s="99"/>
      <c r="R889" s="94"/>
      <c r="S889" s="13"/>
      <c r="T889" s="23"/>
      <c r="U889" s="13"/>
      <c r="V889" s="13"/>
      <c r="W889" s="13"/>
      <c r="X889" s="1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</row>
    <row r="890" customFormat="false" ht="15.75" hidden="false" customHeight="false" outlineLevel="0" collapsed="false">
      <c r="B890" s="23"/>
      <c r="C890" s="23"/>
      <c r="D890" s="23"/>
      <c r="E890" s="23"/>
      <c r="F890" s="23"/>
      <c r="G890" s="23"/>
      <c r="H890" s="23"/>
      <c r="J890" s="23"/>
      <c r="K890" s="23"/>
      <c r="L890" s="99"/>
      <c r="M890" s="99"/>
      <c r="N890" s="99"/>
      <c r="O890" s="99"/>
      <c r="P890" s="99"/>
      <c r="Q890" s="99"/>
      <c r="R890" s="94"/>
      <c r="S890" s="13"/>
      <c r="T890" s="23"/>
      <c r="U890" s="13"/>
      <c r="V890" s="13"/>
      <c r="W890" s="13"/>
      <c r="X890" s="1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</row>
    <row r="891" customFormat="false" ht="15.75" hidden="false" customHeight="false" outlineLevel="0" collapsed="false">
      <c r="B891" s="23"/>
      <c r="C891" s="23"/>
      <c r="D891" s="23"/>
      <c r="E891" s="23"/>
      <c r="F891" s="23"/>
      <c r="G891" s="23"/>
      <c r="H891" s="23"/>
      <c r="J891" s="23"/>
      <c r="K891" s="23"/>
      <c r="L891" s="99"/>
      <c r="M891" s="99"/>
      <c r="N891" s="99"/>
      <c r="O891" s="99"/>
      <c r="P891" s="99"/>
      <c r="Q891" s="99"/>
      <c r="R891" s="94"/>
      <c r="S891" s="13"/>
      <c r="T891" s="23"/>
      <c r="U891" s="13"/>
      <c r="V891" s="13"/>
      <c r="W891" s="13"/>
      <c r="X891" s="1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</row>
    <row r="892" customFormat="false" ht="15.75" hidden="false" customHeight="false" outlineLevel="0" collapsed="false">
      <c r="B892" s="23"/>
      <c r="C892" s="23"/>
      <c r="D892" s="23"/>
      <c r="E892" s="23"/>
      <c r="F892" s="23"/>
      <c r="G892" s="23"/>
      <c r="H892" s="23"/>
      <c r="J892" s="23"/>
      <c r="K892" s="23"/>
      <c r="L892" s="99"/>
      <c r="M892" s="99"/>
      <c r="N892" s="99"/>
      <c r="O892" s="99"/>
      <c r="P892" s="99"/>
      <c r="Q892" s="99"/>
      <c r="R892" s="94"/>
      <c r="S892" s="13"/>
      <c r="T892" s="23"/>
      <c r="U892" s="13"/>
      <c r="V892" s="13"/>
      <c r="W892" s="13"/>
      <c r="X892" s="1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</row>
    <row r="893" customFormat="false" ht="15.75" hidden="false" customHeight="false" outlineLevel="0" collapsed="false">
      <c r="B893" s="23"/>
      <c r="C893" s="23"/>
      <c r="D893" s="23"/>
      <c r="E893" s="23"/>
      <c r="F893" s="23"/>
      <c r="G893" s="23"/>
      <c r="H893" s="23"/>
      <c r="J893" s="23"/>
      <c r="K893" s="23"/>
      <c r="L893" s="99"/>
      <c r="M893" s="99"/>
      <c r="N893" s="99"/>
      <c r="O893" s="99"/>
      <c r="P893" s="99"/>
      <c r="Q893" s="99"/>
      <c r="R893" s="94"/>
      <c r="S893" s="13"/>
      <c r="T893" s="23"/>
      <c r="U893" s="13"/>
      <c r="V893" s="13"/>
      <c r="W893" s="13"/>
      <c r="X893" s="1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</row>
    <row r="894" customFormat="false" ht="15.75" hidden="false" customHeight="false" outlineLevel="0" collapsed="false">
      <c r="B894" s="23"/>
      <c r="C894" s="23"/>
      <c r="D894" s="23"/>
      <c r="E894" s="23"/>
      <c r="F894" s="23"/>
      <c r="G894" s="23"/>
      <c r="H894" s="23"/>
      <c r="J894" s="23"/>
      <c r="K894" s="23"/>
      <c r="L894" s="99"/>
      <c r="M894" s="99"/>
      <c r="N894" s="99"/>
      <c r="O894" s="99"/>
      <c r="P894" s="99"/>
      <c r="Q894" s="99"/>
      <c r="R894" s="94"/>
      <c r="S894" s="13"/>
      <c r="T894" s="23"/>
      <c r="U894" s="13"/>
      <c r="V894" s="13"/>
      <c r="W894" s="13"/>
      <c r="X894" s="1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</row>
    <row r="895" customFormat="false" ht="15.75" hidden="false" customHeight="false" outlineLevel="0" collapsed="false">
      <c r="B895" s="23"/>
      <c r="C895" s="23"/>
      <c r="D895" s="23"/>
      <c r="E895" s="23"/>
      <c r="F895" s="23"/>
      <c r="G895" s="23"/>
      <c r="H895" s="23"/>
      <c r="J895" s="23"/>
      <c r="K895" s="23"/>
      <c r="L895" s="99"/>
      <c r="M895" s="99"/>
      <c r="N895" s="99"/>
      <c r="O895" s="99"/>
      <c r="P895" s="99"/>
      <c r="Q895" s="99"/>
      <c r="R895" s="94"/>
      <c r="S895" s="13"/>
      <c r="T895" s="23"/>
      <c r="U895" s="13"/>
      <c r="V895" s="13"/>
      <c r="W895" s="13"/>
      <c r="X895" s="1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</row>
    <row r="896" customFormat="false" ht="15.75" hidden="false" customHeight="false" outlineLevel="0" collapsed="false">
      <c r="B896" s="23"/>
      <c r="C896" s="23"/>
      <c r="D896" s="23"/>
      <c r="E896" s="23"/>
      <c r="F896" s="23"/>
      <c r="G896" s="23"/>
      <c r="H896" s="23"/>
      <c r="J896" s="23"/>
      <c r="K896" s="23"/>
      <c r="L896" s="99"/>
      <c r="M896" s="99"/>
      <c r="N896" s="99"/>
      <c r="O896" s="99"/>
      <c r="P896" s="99"/>
      <c r="Q896" s="99"/>
      <c r="R896" s="94"/>
      <c r="S896" s="13"/>
      <c r="T896" s="23"/>
      <c r="U896" s="13"/>
      <c r="V896" s="13"/>
      <c r="W896" s="13"/>
      <c r="X896" s="1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</row>
    <row r="897" customFormat="false" ht="15.75" hidden="false" customHeight="false" outlineLevel="0" collapsed="false">
      <c r="B897" s="23"/>
      <c r="C897" s="23"/>
      <c r="D897" s="23"/>
      <c r="E897" s="23"/>
      <c r="F897" s="23"/>
      <c r="G897" s="23"/>
      <c r="H897" s="23"/>
      <c r="J897" s="23"/>
      <c r="K897" s="23"/>
      <c r="L897" s="99"/>
      <c r="M897" s="99"/>
      <c r="N897" s="99"/>
      <c r="O897" s="99"/>
      <c r="P897" s="99"/>
      <c r="Q897" s="99"/>
      <c r="R897" s="94"/>
      <c r="S897" s="13"/>
      <c r="T897" s="23"/>
      <c r="U897" s="13"/>
      <c r="V897" s="13"/>
      <c r="W897" s="13"/>
      <c r="X897" s="1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</row>
    <row r="898" customFormat="false" ht="15.75" hidden="false" customHeight="false" outlineLevel="0" collapsed="false">
      <c r="B898" s="23"/>
      <c r="C898" s="23"/>
      <c r="D898" s="23"/>
      <c r="E898" s="23"/>
      <c r="F898" s="23"/>
      <c r="G898" s="23"/>
      <c r="H898" s="23"/>
      <c r="J898" s="23"/>
      <c r="K898" s="23"/>
      <c r="L898" s="99"/>
      <c r="M898" s="99"/>
      <c r="N898" s="99"/>
      <c r="O898" s="99"/>
      <c r="P898" s="99"/>
      <c r="Q898" s="99"/>
      <c r="R898" s="94"/>
      <c r="S898" s="13"/>
      <c r="T898" s="23"/>
      <c r="U898" s="13"/>
      <c r="V898" s="13"/>
      <c r="W898" s="13"/>
      <c r="X898" s="1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</row>
    <row r="899" customFormat="false" ht="15.75" hidden="false" customHeight="false" outlineLevel="0" collapsed="false">
      <c r="B899" s="23"/>
      <c r="C899" s="23"/>
      <c r="D899" s="23"/>
      <c r="E899" s="23"/>
      <c r="F899" s="23"/>
      <c r="G899" s="23"/>
      <c r="H899" s="23"/>
      <c r="J899" s="23"/>
      <c r="K899" s="23"/>
      <c r="L899" s="99"/>
      <c r="M899" s="99"/>
      <c r="N899" s="99"/>
      <c r="O899" s="99"/>
      <c r="P899" s="99"/>
      <c r="Q899" s="99"/>
      <c r="R899" s="94"/>
      <c r="S899" s="13"/>
      <c r="T899" s="23"/>
      <c r="U899" s="13"/>
      <c r="V899" s="13"/>
      <c r="W899" s="13"/>
      <c r="X899" s="1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</row>
    <row r="900" customFormat="false" ht="15.75" hidden="false" customHeight="false" outlineLevel="0" collapsed="false">
      <c r="B900" s="23"/>
      <c r="C900" s="23"/>
      <c r="D900" s="23"/>
      <c r="E900" s="23"/>
      <c r="F900" s="23"/>
      <c r="G900" s="23"/>
      <c r="H900" s="23"/>
      <c r="J900" s="23"/>
      <c r="K900" s="23"/>
      <c r="L900" s="99"/>
      <c r="M900" s="99"/>
      <c r="N900" s="99"/>
      <c r="O900" s="99"/>
      <c r="P900" s="99"/>
      <c r="Q900" s="99"/>
      <c r="R900" s="94"/>
      <c r="S900" s="13"/>
      <c r="T900" s="23"/>
      <c r="U900" s="13"/>
      <c r="V900" s="13"/>
      <c r="W900" s="13"/>
      <c r="X900" s="1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</row>
    <row r="901" customFormat="false" ht="15.75" hidden="false" customHeight="false" outlineLevel="0" collapsed="false">
      <c r="B901" s="23"/>
      <c r="C901" s="23"/>
      <c r="D901" s="23"/>
      <c r="E901" s="23"/>
      <c r="F901" s="23"/>
      <c r="G901" s="23"/>
      <c r="H901" s="23"/>
      <c r="J901" s="23"/>
      <c r="K901" s="23"/>
      <c r="L901" s="99"/>
      <c r="M901" s="99"/>
      <c r="N901" s="99"/>
      <c r="O901" s="99"/>
      <c r="P901" s="99"/>
      <c r="Q901" s="99"/>
      <c r="R901" s="94"/>
      <c r="S901" s="13"/>
      <c r="T901" s="23"/>
      <c r="U901" s="13"/>
      <c r="V901" s="13"/>
      <c r="W901" s="13"/>
      <c r="X901" s="1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</row>
    <row r="902" customFormat="false" ht="15.75" hidden="false" customHeight="false" outlineLevel="0" collapsed="false">
      <c r="B902" s="23"/>
      <c r="C902" s="23"/>
      <c r="D902" s="23"/>
      <c r="E902" s="23"/>
      <c r="F902" s="23"/>
      <c r="G902" s="23"/>
      <c r="H902" s="23"/>
      <c r="J902" s="23"/>
      <c r="K902" s="23"/>
      <c r="L902" s="99"/>
      <c r="M902" s="99"/>
      <c r="N902" s="99"/>
      <c r="O902" s="99"/>
      <c r="P902" s="99"/>
      <c r="Q902" s="99"/>
      <c r="R902" s="94"/>
      <c r="S902" s="13"/>
      <c r="T902" s="23"/>
      <c r="U902" s="13"/>
      <c r="V902" s="13"/>
      <c r="W902" s="13"/>
      <c r="X902" s="1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</row>
    <row r="903" customFormat="false" ht="15.75" hidden="false" customHeight="false" outlineLevel="0" collapsed="false">
      <c r="B903" s="23"/>
      <c r="C903" s="23"/>
      <c r="D903" s="23"/>
      <c r="E903" s="23"/>
      <c r="F903" s="23"/>
      <c r="G903" s="23"/>
      <c r="H903" s="23"/>
      <c r="J903" s="23"/>
      <c r="K903" s="23"/>
      <c r="L903" s="99"/>
      <c r="M903" s="99"/>
      <c r="N903" s="99"/>
      <c r="O903" s="99"/>
      <c r="P903" s="99"/>
      <c r="Q903" s="99"/>
      <c r="R903" s="94"/>
      <c r="S903" s="13"/>
      <c r="T903" s="23"/>
      <c r="U903" s="13"/>
      <c r="V903" s="13"/>
      <c r="W903" s="13"/>
      <c r="X903" s="1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</row>
    <row r="904" customFormat="false" ht="15.75" hidden="false" customHeight="false" outlineLevel="0" collapsed="false">
      <c r="B904" s="23"/>
      <c r="C904" s="23"/>
      <c r="D904" s="23"/>
      <c r="E904" s="23"/>
      <c r="F904" s="23"/>
      <c r="G904" s="23"/>
      <c r="H904" s="23"/>
      <c r="J904" s="23"/>
      <c r="K904" s="23"/>
      <c r="L904" s="99"/>
      <c r="M904" s="99"/>
      <c r="N904" s="99"/>
      <c r="O904" s="99"/>
      <c r="P904" s="99"/>
      <c r="Q904" s="99"/>
      <c r="R904" s="94"/>
      <c r="S904" s="13"/>
      <c r="T904" s="23"/>
      <c r="U904" s="13"/>
      <c r="V904" s="13"/>
      <c r="W904" s="13"/>
      <c r="X904" s="1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</row>
    <row r="905" customFormat="false" ht="15.75" hidden="false" customHeight="false" outlineLevel="0" collapsed="false">
      <c r="B905" s="23"/>
      <c r="C905" s="23"/>
      <c r="D905" s="23"/>
      <c r="E905" s="23"/>
      <c r="F905" s="23"/>
      <c r="G905" s="23"/>
      <c r="H905" s="23"/>
      <c r="J905" s="23"/>
      <c r="K905" s="23"/>
      <c r="L905" s="99"/>
      <c r="M905" s="99"/>
      <c r="N905" s="99"/>
      <c r="O905" s="99"/>
      <c r="P905" s="99"/>
      <c r="Q905" s="99"/>
      <c r="R905" s="94"/>
      <c r="S905" s="13"/>
      <c r="T905" s="23"/>
      <c r="U905" s="13"/>
      <c r="V905" s="13"/>
      <c r="W905" s="13"/>
      <c r="X905" s="1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</row>
    <row r="906" customFormat="false" ht="15.75" hidden="false" customHeight="false" outlineLevel="0" collapsed="false">
      <c r="B906" s="23"/>
      <c r="C906" s="23"/>
      <c r="D906" s="23"/>
      <c r="E906" s="23"/>
      <c r="F906" s="23"/>
      <c r="G906" s="23"/>
      <c r="H906" s="23"/>
      <c r="J906" s="23"/>
      <c r="K906" s="23"/>
      <c r="L906" s="99"/>
      <c r="M906" s="99"/>
      <c r="N906" s="99"/>
      <c r="O906" s="99"/>
      <c r="P906" s="99"/>
      <c r="Q906" s="99"/>
      <c r="R906" s="94"/>
      <c r="S906" s="13"/>
      <c r="T906" s="23"/>
      <c r="U906" s="13"/>
      <c r="V906" s="13"/>
      <c r="W906" s="13"/>
      <c r="X906" s="1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</row>
    <row r="907" customFormat="false" ht="15.75" hidden="false" customHeight="false" outlineLevel="0" collapsed="false">
      <c r="B907" s="23"/>
      <c r="C907" s="23"/>
      <c r="D907" s="23"/>
      <c r="E907" s="23"/>
      <c r="F907" s="23"/>
      <c r="G907" s="23"/>
      <c r="H907" s="23"/>
      <c r="J907" s="23"/>
      <c r="K907" s="23"/>
      <c r="L907" s="99"/>
      <c r="M907" s="99"/>
      <c r="N907" s="99"/>
      <c r="O907" s="99"/>
      <c r="P907" s="99"/>
      <c r="Q907" s="99"/>
      <c r="R907" s="94"/>
      <c r="S907" s="13"/>
      <c r="T907" s="23"/>
      <c r="U907" s="13"/>
      <c r="V907" s="13"/>
      <c r="W907" s="13"/>
      <c r="X907" s="1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</row>
    <row r="908" customFormat="false" ht="15.75" hidden="false" customHeight="false" outlineLevel="0" collapsed="false">
      <c r="B908" s="23"/>
      <c r="C908" s="23"/>
      <c r="D908" s="23"/>
      <c r="E908" s="23"/>
      <c r="F908" s="23"/>
      <c r="G908" s="23"/>
      <c r="H908" s="23"/>
      <c r="J908" s="23"/>
      <c r="K908" s="23"/>
      <c r="L908" s="99"/>
      <c r="M908" s="99"/>
      <c r="N908" s="99"/>
      <c r="O908" s="99"/>
      <c r="P908" s="99"/>
      <c r="Q908" s="99"/>
      <c r="R908" s="94"/>
      <c r="S908" s="13"/>
      <c r="T908" s="23"/>
      <c r="U908" s="13"/>
      <c r="V908" s="13"/>
      <c r="W908" s="13"/>
      <c r="X908" s="1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</row>
    <row r="909" customFormat="false" ht="15.75" hidden="false" customHeight="false" outlineLevel="0" collapsed="false">
      <c r="B909" s="23"/>
      <c r="C909" s="23"/>
      <c r="D909" s="23"/>
      <c r="E909" s="23"/>
      <c r="F909" s="23"/>
      <c r="G909" s="23"/>
      <c r="H909" s="23"/>
      <c r="J909" s="23"/>
      <c r="K909" s="23"/>
      <c r="L909" s="99"/>
      <c r="M909" s="99"/>
      <c r="N909" s="99"/>
      <c r="O909" s="99"/>
      <c r="P909" s="99"/>
      <c r="Q909" s="99"/>
      <c r="R909" s="94"/>
      <c r="S909" s="13"/>
      <c r="T909" s="23"/>
      <c r="U909" s="13"/>
      <c r="V909" s="13"/>
      <c r="W909" s="13"/>
      <c r="X909" s="1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</row>
    <row r="910" customFormat="false" ht="15.75" hidden="false" customHeight="false" outlineLevel="0" collapsed="false">
      <c r="B910" s="23"/>
      <c r="C910" s="23"/>
      <c r="D910" s="23"/>
      <c r="E910" s="23"/>
      <c r="F910" s="23"/>
      <c r="G910" s="23"/>
      <c r="H910" s="23"/>
      <c r="J910" s="23"/>
      <c r="K910" s="23"/>
      <c r="L910" s="99"/>
      <c r="M910" s="99"/>
      <c r="N910" s="99"/>
      <c r="O910" s="99"/>
      <c r="P910" s="99"/>
      <c r="Q910" s="99"/>
      <c r="R910" s="94"/>
      <c r="S910" s="13"/>
      <c r="T910" s="23"/>
      <c r="U910" s="13"/>
      <c r="V910" s="13"/>
      <c r="W910" s="13"/>
      <c r="X910" s="1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</row>
    <row r="911" customFormat="false" ht="15.75" hidden="false" customHeight="false" outlineLevel="0" collapsed="false">
      <c r="B911" s="23"/>
      <c r="C911" s="23"/>
      <c r="D911" s="23"/>
      <c r="E911" s="23"/>
      <c r="F911" s="23"/>
      <c r="G911" s="23"/>
      <c r="H911" s="23"/>
      <c r="J911" s="23"/>
      <c r="K911" s="23"/>
      <c r="L911" s="99"/>
      <c r="M911" s="99"/>
      <c r="N911" s="99"/>
      <c r="O911" s="99"/>
      <c r="P911" s="99"/>
      <c r="Q911" s="99"/>
      <c r="R911" s="94"/>
      <c r="S911" s="13"/>
      <c r="T911" s="23"/>
      <c r="U911" s="13"/>
      <c r="V911" s="13"/>
      <c r="W911" s="13"/>
      <c r="X911" s="1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</row>
    <row r="912" customFormat="false" ht="15.75" hidden="false" customHeight="false" outlineLevel="0" collapsed="false">
      <c r="B912" s="23"/>
      <c r="C912" s="23"/>
      <c r="D912" s="23"/>
      <c r="E912" s="23"/>
      <c r="F912" s="23"/>
      <c r="G912" s="23"/>
      <c r="H912" s="23"/>
      <c r="J912" s="23"/>
      <c r="K912" s="23"/>
      <c r="L912" s="99"/>
      <c r="M912" s="99"/>
      <c r="N912" s="99"/>
      <c r="O912" s="99"/>
      <c r="P912" s="99"/>
      <c r="Q912" s="99"/>
      <c r="R912" s="94"/>
      <c r="S912" s="13"/>
      <c r="T912" s="23"/>
      <c r="U912" s="13"/>
      <c r="V912" s="13"/>
      <c r="W912" s="13"/>
      <c r="X912" s="1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</row>
    <row r="913" customFormat="false" ht="15.75" hidden="false" customHeight="false" outlineLevel="0" collapsed="false">
      <c r="B913" s="23"/>
      <c r="C913" s="23"/>
      <c r="D913" s="23"/>
      <c r="E913" s="23"/>
      <c r="F913" s="23"/>
      <c r="G913" s="23"/>
      <c r="H913" s="23"/>
      <c r="J913" s="23"/>
      <c r="K913" s="23"/>
      <c r="L913" s="99"/>
      <c r="M913" s="99"/>
      <c r="N913" s="99"/>
      <c r="O913" s="99"/>
      <c r="P913" s="99"/>
      <c r="Q913" s="99"/>
      <c r="R913" s="94"/>
      <c r="S913" s="13"/>
      <c r="T913" s="23"/>
      <c r="U913" s="13"/>
      <c r="V913" s="13"/>
      <c r="W913" s="13"/>
      <c r="X913" s="1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</row>
    <row r="914" customFormat="false" ht="15.75" hidden="false" customHeight="false" outlineLevel="0" collapsed="false">
      <c r="B914" s="23"/>
      <c r="C914" s="23"/>
      <c r="D914" s="23"/>
      <c r="E914" s="23"/>
      <c r="F914" s="23"/>
      <c r="G914" s="23"/>
      <c r="H914" s="23"/>
      <c r="J914" s="23"/>
      <c r="K914" s="23"/>
      <c r="L914" s="99"/>
      <c r="M914" s="99"/>
      <c r="N914" s="99"/>
      <c r="O914" s="99"/>
      <c r="P914" s="99"/>
      <c r="Q914" s="99"/>
      <c r="R914" s="94"/>
      <c r="S914" s="13"/>
      <c r="T914" s="23"/>
      <c r="U914" s="13"/>
      <c r="V914" s="13"/>
      <c r="W914" s="13"/>
      <c r="X914" s="1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</row>
    <row r="915" customFormat="false" ht="15.75" hidden="false" customHeight="false" outlineLevel="0" collapsed="false">
      <c r="B915" s="23"/>
      <c r="C915" s="23"/>
      <c r="D915" s="23"/>
      <c r="E915" s="23"/>
      <c r="F915" s="23"/>
      <c r="G915" s="23"/>
      <c r="H915" s="23"/>
      <c r="J915" s="23"/>
      <c r="K915" s="23"/>
      <c r="L915" s="99"/>
      <c r="M915" s="99"/>
      <c r="N915" s="99"/>
      <c r="O915" s="99"/>
      <c r="P915" s="99"/>
      <c r="Q915" s="99"/>
      <c r="R915" s="94"/>
      <c r="S915" s="13"/>
      <c r="T915" s="23"/>
      <c r="U915" s="13"/>
      <c r="V915" s="13"/>
      <c r="W915" s="13"/>
      <c r="X915" s="1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</row>
    <row r="916" customFormat="false" ht="15.75" hidden="false" customHeight="false" outlineLevel="0" collapsed="false">
      <c r="B916" s="23"/>
      <c r="C916" s="23"/>
      <c r="D916" s="23"/>
      <c r="E916" s="23"/>
      <c r="F916" s="23"/>
      <c r="G916" s="23"/>
      <c r="H916" s="23"/>
      <c r="J916" s="23"/>
      <c r="K916" s="23"/>
      <c r="L916" s="99"/>
      <c r="M916" s="99"/>
      <c r="N916" s="99"/>
      <c r="O916" s="99"/>
      <c r="P916" s="99"/>
      <c r="Q916" s="99"/>
      <c r="R916" s="94"/>
      <c r="S916" s="13"/>
      <c r="T916" s="23"/>
      <c r="U916" s="13"/>
      <c r="V916" s="13"/>
      <c r="W916" s="13"/>
      <c r="X916" s="1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</row>
    <row r="917" customFormat="false" ht="15.75" hidden="false" customHeight="false" outlineLevel="0" collapsed="false">
      <c r="B917" s="23"/>
      <c r="C917" s="23"/>
      <c r="D917" s="23"/>
      <c r="E917" s="23"/>
      <c r="F917" s="23"/>
      <c r="G917" s="23"/>
      <c r="H917" s="23"/>
      <c r="J917" s="23"/>
      <c r="K917" s="23"/>
      <c r="L917" s="99"/>
      <c r="M917" s="99"/>
      <c r="N917" s="99"/>
      <c r="O917" s="99"/>
      <c r="P917" s="99"/>
      <c r="Q917" s="99"/>
      <c r="R917" s="94"/>
      <c r="S917" s="13"/>
      <c r="T917" s="23"/>
      <c r="U917" s="13"/>
      <c r="V917" s="13"/>
      <c r="W917" s="13"/>
      <c r="X917" s="1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</row>
    <row r="918" customFormat="false" ht="15.75" hidden="false" customHeight="false" outlineLevel="0" collapsed="false">
      <c r="B918" s="23"/>
      <c r="C918" s="23"/>
      <c r="D918" s="23"/>
      <c r="E918" s="23"/>
      <c r="F918" s="23"/>
      <c r="G918" s="23"/>
      <c r="H918" s="23"/>
      <c r="J918" s="23"/>
      <c r="K918" s="23"/>
      <c r="L918" s="99"/>
      <c r="M918" s="99"/>
      <c r="N918" s="99"/>
      <c r="O918" s="99"/>
      <c r="P918" s="99"/>
      <c r="Q918" s="99"/>
      <c r="R918" s="94"/>
      <c r="S918" s="13"/>
      <c r="T918" s="23"/>
      <c r="U918" s="13"/>
      <c r="V918" s="13"/>
      <c r="W918" s="13"/>
      <c r="X918" s="1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</row>
    <row r="919" customFormat="false" ht="15.75" hidden="false" customHeight="false" outlineLevel="0" collapsed="false">
      <c r="B919" s="23"/>
      <c r="C919" s="23"/>
      <c r="D919" s="23"/>
      <c r="E919" s="23"/>
      <c r="F919" s="23"/>
      <c r="G919" s="23"/>
      <c r="H919" s="23"/>
      <c r="J919" s="23"/>
      <c r="K919" s="23"/>
      <c r="L919" s="99"/>
      <c r="M919" s="99"/>
      <c r="N919" s="99"/>
      <c r="O919" s="99"/>
      <c r="P919" s="99"/>
      <c r="Q919" s="99"/>
      <c r="R919" s="94"/>
      <c r="S919" s="13"/>
      <c r="T919" s="23"/>
      <c r="U919" s="13"/>
      <c r="V919" s="13"/>
      <c r="W919" s="13"/>
      <c r="X919" s="1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</row>
    <row r="920" customFormat="false" ht="15.75" hidden="false" customHeight="false" outlineLevel="0" collapsed="false">
      <c r="B920" s="23"/>
      <c r="C920" s="23"/>
      <c r="D920" s="23"/>
      <c r="E920" s="23"/>
      <c r="F920" s="23"/>
      <c r="G920" s="23"/>
      <c r="H920" s="23"/>
      <c r="J920" s="23"/>
      <c r="K920" s="23"/>
      <c r="L920" s="99"/>
      <c r="M920" s="99"/>
      <c r="N920" s="99"/>
      <c r="O920" s="99"/>
      <c r="P920" s="99"/>
      <c r="Q920" s="99"/>
      <c r="R920" s="94"/>
      <c r="S920" s="13"/>
      <c r="T920" s="23"/>
      <c r="U920" s="13"/>
      <c r="V920" s="13"/>
      <c r="W920" s="13"/>
      <c r="X920" s="1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</row>
    <row r="921" customFormat="false" ht="15.75" hidden="false" customHeight="false" outlineLevel="0" collapsed="false">
      <c r="B921" s="23"/>
      <c r="C921" s="23"/>
      <c r="D921" s="23"/>
      <c r="E921" s="23"/>
      <c r="F921" s="23"/>
      <c r="G921" s="23"/>
      <c r="H921" s="23"/>
      <c r="J921" s="23"/>
      <c r="K921" s="23"/>
      <c r="L921" s="99"/>
      <c r="M921" s="99"/>
      <c r="N921" s="99"/>
      <c r="O921" s="99"/>
      <c r="P921" s="99"/>
      <c r="Q921" s="99"/>
      <c r="R921" s="94"/>
      <c r="S921" s="13"/>
      <c r="T921" s="23"/>
      <c r="U921" s="13"/>
      <c r="V921" s="13"/>
      <c r="W921" s="13"/>
      <c r="X921" s="1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</row>
    <row r="922" customFormat="false" ht="15.75" hidden="false" customHeight="false" outlineLevel="0" collapsed="false">
      <c r="B922" s="23"/>
      <c r="C922" s="23"/>
      <c r="D922" s="23"/>
      <c r="E922" s="23"/>
      <c r="F922" s="23"/>
      <c r="G922" s="23"/>
      <c r="H922" s="23"/>
      <c r="J922" s="23"/>
      <c r="K922" s="23"/>
      <c r="L922" s="99"/>
      <c r="M922" s="99"/>
      <c r="N922" s="99"/>
      <c r="O922" s="99"/>
      <c r="P922" s="99"/>
      <c r="Q922" s="99"/>
      <c r="R922" s="94"/>
      <c r="S922" s="13"/>
      <c r="T922" s="23"/>
      <c r="U922" s="13"/>
      <c r="V922" s="13"/>
      <c r="W922" s="13"/>
      <c r="X922" s="1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</row>
    <row r="923" customFormat="false" ht="15.75" hidden="false" customHeight="false" outlineLevel="0" collapsed="false">
      <c r="B923" s="23"/>
      <c r="C923" s="23"/>
      <c r="D923" s="23"/>
      <c r="E923" s="23"/>
      <c r="F923" s="23"/>
      <c r="G923" s="23"/>
      <c r="H923" s="23"/>
      <c r="J923" s="23"/>
      <c r="K923" s="23"/>
      <c r="L923" s="99"/>
      <c r="M923" s="99"/>
      <c r="N923" s="99"/>
      <c r="O923" s="99"/>
      <c r="P923" s="99"/>
      <c r="Q923" s="99"/>
      <c r="R923" s="94"/>
      <c r="S923" s="13"/>
      <c r="T923" s="23"/>
      <c r="U923" s="13"/>
      <c r="V923" s="13"/>
      <c r="W923" s="13"/>
      <c r="X923" s="1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</row>
    <row r="924" customFormat="false" ht="15.75" hidden="false" customHeight="false" outlineLevel="0" collapsed="false">
      <c r="B924" s="23"/>
      <c r="C924" s="23"/>
      <c r="D924" s="23"/>
      <c r="E924" s="23"/>
      <c r="F924" s="23"/>
      <c r="G924" s="23"/>
      <c r="H924" s="23"/>
      <c r="J924" s="23"/>
      <c r="K924" s="23"/>
      <c r="L924" s="99"/>
      <c r="M924" s="99"/>
      <c r="N924" s="99"/>
      <c r="O924" s="99"/>
      <c r="P924" s="99"/>
      <c r="Q924" s="99"/>
      <c r="R924" s="94"/>
      <c r="S924" s="13"/>
      <c r="T924" s="23"/>
      <c r="U924" s="13"/>
      <c r="V924" s="13"/>
      <c r="W924" s="13"/>
      <c r="X924" s="1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</row>
    <row r="925" customFormat="false" ht="15.75" hidden="false" customHeight="false" outlineLevel="0" collapsed="false">
      <c r="B925" s="23"/>
      <c r="C925" s="23"/>
      <c r="D925" s="23"/>
      <c r="E925" s="23"/>
      <c r="F925" s="23"/>
      <c r="G925" s="23"/>
      <c r="H925" s="23"/>
      <c r="J925" s="23"/>
      <c r="K925" s="23"/>
      <c r="L925" s="99"/>
      <c r="M925" s="99"/>
      <c r="N925" s="99"/>
      <c r="O925" s="99"/>
      <c r="P925" s="99"/>
      <c r="Q925" s="99"/>
      <c r="R925" s="94"/>
      <c r="S925" s="13"/>
      <c r="T925" s="23"/>
      <c r="U925" s="13"/>
      <c r="V925" s="13"/>
      <c r="W925" s="13"/>
      <c r="X925" s="1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</row>
    <row r="926" customFormat="false" ht="15.75" hidden="false" customHeight="false" outlineLevel="0" collapsed="false">
      <c r="B926" s="23"/>
      <c r="C926" s="23"/>
      <c r="D926" s="23"/>
      <c r="E926" s="23"/>
      <c r="F926" s="23"/>
      <c r="G926" s="23"/>
      <c r="H926" s="23"/>
      <c r="J926" s="23"/>
      <c r="K926" s="23"/>
      <c r="L926" s="99"/>
      <c r="M926" s="99"/>
      <c r="N926" s="99"/>
      <c r="O926" s="99"/>
      <c r="P926" s="99"/>
      <c r="Q926" s="99"/>
      <c r="R926" s="94"/>
      <c r="S926" s="13"/>
      <c r="T926" s="23"/>
      <c r="U926" s="13"/>
      <c r="V926" s="13"/>
      <c r="W926" s="13"/>
      <c r="X926" s="1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</row>
    <row r="927" customFormat="false" ht="15.75" hidden="false" customHeight="false" outlineLevel="0" collapsed="false">
      <c r="B927" s="23"/>
      <c r="C927" s="23"/>
      <c r="D927" s="23"/>
      <c r="E927" s="23"/>
      <c r="F927" s="23"/>
      <c r="G927" s="23"/>
      <c r="H927" s="23"/>
      <c r="J927" s="23"/>
      <c r="K927" s="23"/>
      <c r="L927" s="99"/>
      <c r="M927" s="99"/>
      <c r="N927" s="99"/>
      <c r="O927" s="99"/>
      <c r="P927" s="99"/>
      <c r="Q927" s="99"/>
      <c r="R927" s="94"/>
      <c r="S927" s="13"/>
      <c r="T927" s="23"/>
      <c r="U927" s="13"/>
      <c r="V927" s="13"/>
      <c r="W927" s="13"/>
      <c r="X927" s="1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</row>
    <row r="928" customFormat="false" ht="15.75" hidden="false" customHeight="false" outlineLevel="0" collapsed="false">
      <c r="B928" s="23"/>
      <c r="C928" s="23"/>
      <c r="D928" s="23"/>
      <c r="E928" s="23"/>
      <c r="F928" s="23"/>
      <c r="G928" s="23"/>
      <c r="H928" s="23"/>
      <c r="J928" s="23"/>
      <c r="K928" s="23"/>
      <c r="L928" s="99"/>
      <c r="M928" s="99"/>
      <c r="N928" s="99"/>
      <c r="O928" s="99"/>
      <c r="P928" s="99"/>
      <c r="Q928" s="99"/>
      <c r="R928" s="94"/>
      <c r="S928" s="13"/>
      <c r="T928" s="23"/>
      <c r="U928" s="13"/>
      <c r="V928" s="13"/>
      <c r="W928" s="13"/>
      <c r="X928" s="1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</row>
    <row r="929" customFormat="false" ht="15.75" hidden="false" customHeight="false" outlineLevel="0" collapsed="false">
      <c r="B929" s="23"/>
      <c r="C929" s="23"/>
      <c r="D929" s="23"/>
      <c r="E929" s="23"/>
      <c r="F929" s="23"/>
      <c r="G929" s="23"/>
      <c r="H929" s="23"/>
      <c r="J929" s="23"/>
      <c r="K929" s="23"/>
      <c r="L929" s="99"/>
      <c r="M929" s="99"/>
      <c r="N929" s="99"/>
      <c r="O929" s="99"/>
      <c r="P929" s="99"/>
      <c r="Q929" s="99"/>
      <c r="R929" s="94"/>
      <c r="S929" s="13"/>
      <c r="T929" s="23"/>
      <c r="U929" s="13"/>
      <c r="V929" s="13"/>
      <c r="W929" s="13"/>
      <c r="X929" s="1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</row>
    <row r="930" customFormat="false" ht="15.75" hidden="false" customHeight="false" outlineLevel="0" collapsed="false">
      <c r="B930" s="23"/>
      <c r="C930" s="23"/>
      <c r="D930" s="23"/>
      <c r="E930" s="23"/>
      <c r="F930" s="23"/>
      <c r="G930" s="23"/>
      <c r="H930" s="23"/>
      <c r="J930" s="23"/>
      <c r="K930" s="23"/>
      <c r="L930" s="99"/>
      <c r="M930" s="99"/>
      <c r="N930" s="99"/>
      <c r="O930" s="99"/>
      <c r="P930" s="99"/>
      <c r="Q930" s="99"/>
      <c r="R930" s="94"/>
      <c r="S930" s="13"/>
      <c r="T930" s="23"/>
      <c r="U930" s="13"/>
      <c r="V930" s="13"/>
      <c r="W930" s="13"/>
      <c r="X930" s="1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</row>
    <row r="931" customFormat="false" ht="15.75" hidden="false" customHeight="false" outlineLevel="0" collapsed="false">
      <c r="B931" s="23"/>
      <c r="C931" s="23"/>
      <c r="D931" s="23"/>
      <c r="E931" s="23"/>
      <c r="F931" s="23"/>
      <c r="G931" s="23"/>
      <c r="H931" s="23"/>
      <c r="J931" s="23"/>
      <c r="K931" s="23"/>
      <c r="L931" s="99"/>
      <c r="M931" s="99"/>
      <c r="N931" s="99"/>
      <c r="O931" s="99"/>
      <c r="P931" s="99"/>
      <c r="Q931" s="99"/>
      <c r="R931" s="94"/>
      <c r="S931" s="13"/>
      <c r="T931" s="23"/>
      <c r="U931" s="13"/>
      <c r="V931" s="13"/>
      <c r="W931" s="13"/>
      <c r="X931" s="1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</row>
    <row r="932" customFormat="false" ht="15.75" hidden="false" customHeight="false" outlineLevel="0" collapsed="false">
      <c r="B932" s="23"/>
      <c r="C932" s="23"/>
      <c r="D932" s="23"/>
      <c r="E932" s="23"/>
      <c r="F932" s="23"/>
      <c r="G932" s="23"/>
      <c r="H932" s="23"/>
      <c r="J932" s="23"/>
      <c r="K932" s="23"/>
      <c r="L932" s="99"/>
      <c r="M932" s="99"/>
      <c r="N932" s="99"/>
      <c r="O932" s="99"/>
      <c r="P932" s="99"/>
      <c r="Q932" s="99"/>
      <c r="R932" s="94"/>
      <c r="S932" s="13"/>
      <c r="T932" s="23"/>
      <c r="U932" s="13"/>
      <c r="V932" s="13"/>
      <c r="W932" s="13"/>
      <c r="X932" s="1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</row>
    <row r="933" customFormat="false" ht="15.75" hidden="false" customHeight="false" outlineLevel="0" collapsed="false">
      <c r="B933" s="23"/>
      <c r="C933" s="23"/>
      <c r="D933" s="23"/>
      <c r="E933" s="23"/>
      <c r="F933" s="23"/>
      <c r="G933" s="23"/>
      <c r="H933" s="23"/>
      <c r="J933" s="23"/>
      <c r="K933" s="23"/>
      <c r="L933" s="99"/>
      <c r="M933" s="99"/>
      <c r="N933" s="99"/>
      <c r="O933" s="99"/>
      <c r="P933" s="99"/>
      <c r="Q933" s="99"/>
      <c r="R933" s="94"/>
      <c r="S933" s="13"/>
      <c r="T933" s="23"/>
      <c r="U933" s="13"/>
      <c r="V933" s="13"/>
      <c r="W933" s="13"/>
      <c r="X933" s="1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</row>
    <row r="934" customFormat="false" ht="15.75" hidden="false" customHeight="false" outlineLevel="0" collapsed="false">
      <c r="B934" s="23"/>
      <c r="C934" s="23"/>
      <c r="D934" s="23"/>
      <c r="E934" s="23"/>
      <c r="F934" s="23"/>
      <c r="G934" s="23"/>
      <c r="H934" s="23"/>
      <c r="J934" s="23"/>
      <c r="K934" s="23"/>
      <c r="L934" s="99"/>
      <c r="M934" s="99"/>
      <c r="N934" s="99"/>
      <c r="O934" s="99"/>
      <c r="P934" s="99"/>
      <c r="Q934" s="99"/>
      <c r="R934" s="94"/>
      <c r="S934" s="13"/>
      <c r="T934" s="23"/>
      <c r="U934" s="13"/>
      <c r="V934" s="13"/>
      <c r="W934" s="13"/>
      <c r="X934" s="1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</row>
    <row r="935" customFormat="false" ht="15.75" hidden="false" customHeight="false" outlineLevel="0" collapsed="false">
      <c r="B935" s="23"/>
      <c r="C935" s="23"/>
      <c r="D935" s="23"/>
      <c r="E935" s="23"/>
      <c r="F935" s="23"/>
      <c r="G935" s="23"/>
      <c r="H935" s="23"/>
      <c r="J935" s="23"/>
      <c r="K935" s="23"/>
      <c r="L935" s="99"/>
      <c r="M935" s="99"/>
      <c r="N935" s="99"/>
      <c r="O935" s="99"/>
      <c r="P935" s="99"/>
      <c r="Q935" s="99"/>
      <c r="R935" s="94"/>
      <c r="S935" s="13"/>
      <c r="T935" s="23"/>
      <c r="U935" s="13"/>
      <c r="V935" s="13"/>
      <c r="W935" s="13"/>
      <c r="X935" s="1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</row>
    <row r="936" customFormat="false" ht="15.75" hidden="false" customHeight="false" outlineLevel="0" collapsed="false">
      <c r="B936" s="23"/>
      <c r="C936" s="23"/>
      <c r="D936" s="23"/>
      <c r="E936" s="23"/>
      <c r="F936" s="23"/>
      <c r="G936" s="23"/>
      <c r="H936" s="23"/>
      <c r="J936" s="23"/>
      <c r="K936" s="23"/>
      <c r="L936" s="99"/>
      <c r="M936" s="99"/>
      <c r="N936" s="99"/>
      <c r="O936" s="99"/>
      <c r="P936" s="99"/>
      <c r="Q936" s="99"/>
      <c r="R936" s="94"/>
      <c r="S936" s="13"/>
      <c r="T936" s="23"/>
      <c r="U936" s="13"/>
      <c r="V936" s="13"/>
      <c r="W936" s="13"/>
      <c r="X936" s="1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</row>
    <row r="937" customFormat="false" ht="15.75" hidden="false" customHeight="false" outlineLevel="0" collapsed="false">
      <c r="B937" s="23"/>
      <c r="C937" s="23"/>
      <c r="D937" s="23"/>
      <c r="E937" s="23"/>
      <c r="F937" s="23"/>
      <c r="G937" s="23"/>
      <c r="H937" s="23"/>
      <c r="J937" s="23"/>
      <c r="K937" s="23"/>
      <c r="L937" s="99"/>
      <c r="M937" s="99"/>
      <c r="N937" s="99"/>
      <c r="O937" s="99"/>
      <c r="P937" s="99"/>
      <c r="Q937" s="99"/>
      <c r="R937" s="94"/>
      <c r="S937" s="13"/>
      <c r="T937" s="23"/>
      <c r="U937" s="13"/>
      <c r="V937" s="13"/>
      <c r="W937" s="13"/>
      <c r="X937" s="1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</row>
    <row r="938" customFormat="false" ht="15.75" hidden="false" customHeight="false" outlineLevel="0" collapsed="false">
      <c r="B938" s="23"/>
      <c r="C938" s="23"/>
      <c r="D938" s="23"/>
      <c r="E938" s="23"/>
      <c r="F938" s="23"/>
      <c r="G938" s="23"/>
      <c r="H938" s="23"/>
      <c r="J938" s="23"/>
      <c r="K938" s="23"/>
      <c r="L938" s="99"/>
      <c r="M938" s="99"/>
      <c r="N938" s="99"/>
      <c r="O938" s="99"/>
      <c r="P938" s="99"/>
      <c r="Q938" s="99"/>
      <c r="R938" s="94"/>
      <c r="S938" s="13"/>
      <c r="T938" s="23"/>
      <c r="U938" s="13"/>
      <c r="V938" s="13"/>
      <c r="W938" s="13"/>
      <c r="X938" s="1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</row>
    <row r="939" customFormat="false" ht="15.75" hidden="false" customHeight="false" outlineLevel="0" collapsed="false">
      <c r="B939" s="23"/>
      <c r="C939" s="23"/>
      <c r="D939" s="23"/>
      <c r="E939" s="23"/>
      <c r="F939" s="23"/>
      <c r="G939" s="23"/>
      <c r="H939" s="23"/>
      <c r="J939" s="23"/>
      <c r="K939" s="23"/>
      <c r="L939" s="99"/>
      <c r="M939" s="99"/>
      <c r="N939" s="99"/>
      <c r="O939" s="99"/>
      <c r="P939" s="99"/>
      <c r="Q939" s="99"/>
      <c r="R939" s="94"/>
      <c r="S939" s="13"/>
      <c r="T939" s="23"/>
      <c r="U939" s="13"/>
      <c r="V939" s="13"/>
      <c r="W939" s="13"/>
      <c r="X939" s="1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</row>
    <row r="940" customFormat="false" ht="15.75" hidden="false" customHeight="false" outlineLevel="0" collapsed="false">
      <c r="B940" s="23"/>
      <c r="C940" s="23"/>
      <c r="D940" s="23"/>
      <c r="E940" s="23"/>
      <c r="F940" s="23"/>
      <c r="G940" s="23"/>
      <c r="H940" s="23"/>
      <c r="J940" s="23"/>
      <c r="K940" s="23"/>
      <c r="L940" s="99"/>
      <c r="M940" s="99"/>
      <c r="N940" s="99"/>
      <c r="O940" s="99"/>
      <c r="P940" s="99"/>
      <c r="Q940" s="99"/>
      <c r="R940" s="94"/>
      <c r="S940" s="13"/>
      <c r="T940" s="23"/>
      <c r="U940" s="13"/>
      <c r="V940" s="13"/>
      <c r="W940" s="13"/>
      <c r="X940" s="1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</row>
    <row r="941" customFormat="false" ht="15.75" hidden="false" customHeight="false" outlineLevel="0" collapsed="false">
      <c r="B941" s="23"/>
      <c r="C941" s="23"/>
      <c r="D941" s="23"/>
      <c r="E941" s="23"/>
      <c r="F941" s="23"/>
      <c r="G941" s="23"/>
      <c r="H941" s="23"/>
      <c r="J941" s="23"/>
      <c r="K941" s="23"/>
      <c r="L941" s="99"/>
      <c r="M941" s="99"/>
      <c r="N941" s="99"/>
      <c r="O941" s="99"/>
      <c r="P941" s="99"/>
      <c r="Q941" s="99"/>
      <c r="R941" s="94"/>
      <c r="S941" s="13"/>
      <c r="T941" s="23"/>
      <c r="U941" s="13"/>
      <c r="V941" s="13"/>
      <c r="W941" s="13"/>
      <c r="X941" s="1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</row>
    <row r="942" customFormat="false" ht="15.75" hidden="false" customHeight="false" outlineLevel="0" collapsed="false">
      <c r="B942" s="23"/>
      <c r="C942" s="23"/>
      <c r="D942" s="23"/>
      <c r="E942" s="23"/>
      <c r="F942" s="23"/>
      <c r="G942" s="23"/>
      <c r="H942" s="23"/>
      <c r="J942" s="23"/>
      <c r="K942" s="23"/>
      <c r="L942" s="99"/>
      <c r="M942" s="99"/>
      <c r="N942" s="99"/>
      <c r="O942" s="99"/>
      <c r="P942" s="99"/>
      <c r="Q942" s="99"/>
      <c r="R942" s="94"/>
      <c r="S942" s="13"/>
      <c r="T942" s="23"/>
      <c r="U942" s="13"/>
      <c r="V942" s="13"/>
      <c r="W942" s="13"/>
      <c r="X942" s="1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</row>
    <row r="943" customFormat="false" ht="15.75" hidden="false" customHeight="false" outlineLevel="0" collapsed="false">
      <c r="B943" s="23"/>
      <c r="C943" s="23"/>
      <c r="D943" s="23"/>
      <c r="E943" s="23"/>
      <c r="F943" s="23"/>
      <c r="G943" s="23"/>
      <c r="H943" s="23"/>
      <c r="J943" s="23"/>
      <c r="K943" s="23"/>
      <c r="L943" s="99"/>
      <c r="M943" s="99"/>
      <c r="N943" s="99"/>
      <c r="O943" s="99"/>
      <c r="P943" s="99"/>
      <c r="Q943" s="99"/>
      <c r="R943" s="94"/>
      <c r="S943" s="13"/>
      <c r="T943" s="23"/>
      <c r="U943" s="13"/>
      <c r="V943" s="13"/>
      <c r="W943" s="13"/>
      <c r="X943" s="1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</row>
    <row r="944" customFormat="false" ht="15.75" hidden="false" customHeight="false" outlineLevel="0" collapsed="false">
      <c r="B944" s="23"/>
      <c r="C944" s="23"/>
      <c r="D944" s="23"/>
      <c r="E944" s="23"/>
      <c r="F944" s="23"/>
      <c r="G944" s="23"/>
      <c r="H944" s="23"/>
      <c r="J944" s="23"/>
      <c r="K944" s="23"/>
      <c r="L944" s="99"/>
      <c r="M944" s="99"/>
      <c r="N944" s="99"/>
      <c r="O944" s="99"/>
      <c r="P944" s="99"/>
      <c r="Q944" s="99"/>
      <c r="R944" s="94"/>
      <c r="S944" s="13"/>
      <c r="T944" s="23"/>
      <c r="U944" s="13"/>
      <c r="V944" s="13"/>
      <c r="W944" s="13"/>
      <c r="X944" s="1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</row>
    <row r="945" customFormat="false" ht="15.75" hidden="false" customHeight="false" outlineLevel="0" collapsed="false">
      <c r="B945" s="23"/>
      <c r="C945" s="23"/>
      <c r="D945" s="23"/>
      <c r="E945" s="23"/>
      <c r="F945" s="23"/>
      <c r="G945" s="23"/>
      <c r="H945" s="23"/>
      <c r="J945" s="23"/>
      <c r="K945" s="23"/>
      <c r="L945" s="99"/>
      <c r="M945" s="99"/>
      <c r="N945" s="99"/>
      <c r="O945" s="99"/>
      <c r="P945" s="99"/>
      <c r="Q945" s="99"/>
      <c r="R945" s="94"/>
      <c r="S945" s="13"/>
      <c r="T945" s="23"/>
      <c r="U945" s="13"/>
      <c r="V945" s="13"/>
      <c r="W945" s="13"/>
      <c r="X945" s="1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</row>
    <row r="946" customFormat="false" ht="15.75" hidden="false" customHeight="false" outlineLevel="0" collapsed="false">
      <c r="B946" s="23"/>
      <c r="C946" s="23"/>
      <c r="D946" s="23"/>
      <c r="E946" s="23"/>
      <c r="F946" s="23"/>
      <c r="G946" s="23"/>
      <c r="H946" s="23"/>
      <c r="J946" s="23"/>
      <c r="K946" s="23"/>
      <c r="L946" s="99"/>
      <c r="M946" s="99"/>
      <c r="N946" s="99"/>
      <c r="O946" s="99"/>
      <c r="P946" s="99"/>
      <c r="Q946" s="99"/>
      <c r="R946" s="94"/>
      <c r="S946" s="13"/>
      <c r="T946" s="23"/>
      <c r="U946" s="13"/>
      <c r="V946" s="13"/>
      <c r="W946" s="13"/>
      <c r="X946" s="1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</row>
    <row r="947" customFormat="false" ht="15.75" hidden="false" customHeight="false" outlineLevel="0" collapsed="false">
      <c r="B947" s="23"/>
      <c r="C947" s="23"/>
      <c r="D947" s="23"/>
      <c r="E947" s="23"/>
      <c r="F947" s="23"/>
      <c r="G947" s="23"/>
      <c r="H947" s="23"/>
      <c r="J947" s="23"/>
      <c r="K947" s="23"/>
      <c r="L947" s="99"/>
      <c r="M947" s="99"/>
      <c r="N947" s="99"/>
      <c r="O947" s="99"/>
      <c r="P947" s="99"/>
      <c r="Q947" s="99"/>
      <c r="R947" s="94"/>
      <c r="S947" s="13"/>
      <c r="T947" s="23"/>
      <c r="U947" s="13"/>
      <c r="V947" s="13"/>
      <c r="W947" s="13"/>
      <c r="X947" s="1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</row>
    <row r="948" customFormat="false" ht="15.75" hidden="false" customHeight="false" outlineLevel="0" collapsed="false">
      <c r="B948" s="23"/>
      <c r="C948" s="23"/>
      <c r="D948" s="23"/>
      <c r="E948" s="23"/>
      <c r="F948" s="23"/>
      <c r="G948" s="23"/>
      <c r="H948" s="23"/>
      <c r="J948" s="23"/>
      <c r="K948" s="23"/>
      <c r="L948" s="99"/>
      <c r="M948" s="99"/>
      <c r="N948" s="99"/>
      <c r="O948" s="99"/>
      <c r="P948" s="99"/>
      <c r="Q948" s="99"/>
      <c r="R948" s="94"/>
      <c r="S948" s="13"/>
      <c r="T948" s="23"/>
      <c r="U948" s="13"/>
      <c r="V948" s="13"/>
      <c r="W948" s="13"/>
      <c r="X948" s="1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</row>
    <row r="949" customFormat="false" ht="15.75" hidden="false" customHeight="false" outlineLevel="0" collapsed="false">
      <c r="B949" s="23"/>
      <c r="C949" s="23"/>
      <c r="D949" s="23"/>
      <c r="E949" s="23"/>
      <c r="F949" s="23"/>
      <c r="G949" s="23"/>
      <c r="H949" s="23"/>
      <c r="J949" s="23"/>
      <c r="K949" s="23"/>
      <c r="L949" s="99"/>
      <c r="M949" s="99"/>
      <c r="N949" s="99"/>
      <c r="O949" s="99"/>
      <c r="P949" s="99"/>
      <c r="Q949" s="99"/>
      <c r="R949" s="94"/>
      <c r="S949" s="13"/>
      <c r="T949" s="23"/>
      <c r="U949" s="13"/>
      <c r="V949" s="13"/>
      <c r="W949" s="13"/>
      <c r="X949" s="1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</row>
    <row r="950" customFormat="false" ht="15.75" hidden="false" customHeight="false" outlineLevel="0" collapsed="false">
      <c r="B950" s="23"/>
      <c r="C950" s="23"/>
      <c r="D950" s="23"/>
      <c r="E950" s="23"/>
      <c r="F950" s="23"/>
      <c r="G950" s="23"/>
      <c r="H950" s="23"/>
      <c r="J950" s="23"/>
      <c r="K950" s="23"/>
      <c r="L950" s="99"/>
      <c r="M950" s="99"/>
      <c r="N950" s="99"/>
      <c r="O950" s="99"/>
      <c r="P950" s="99"/>
      <c r="Q950" s="99"/>
      <c r="R950" s="94"/>
      <c r="S950" s="13"/>
      <c r="T950" s="23"/>
      <c r="U950" s="13"/>
      <c r="V950" s="13"/>
      <c r="W950" s="13"/>
      <c r="X950" s="1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</row>
    <row r="951" customFormat="false" ht="15.75" hidden="false" customHeight="false" outlineLevel="0" collapsed="false">
      <c r="B951" s="23"/>
      <c r="C951" s="23"/>
      <c r="D951" s="23"/>
      <c r="E951" s="23"/>
      <c r="F951" s="23"/>
      <c r="G951" s="23"/>
      <c r="H951" s="23"/>
      <c r="J951" s="23"/>
      <c r="K951" s="23"/>
      <c r="L951" s="99"/>
      <c r="M951" s="99"/>
      <c r="N951" s="99"/>
      <c r="O951" s="99"/>
      <c r="P951" s="99"/>
      <c r="Q951" s="99"/>
      <c r="R951" s="94"/>
      <c r="S951" s="13"/>
      <c r="T951" s="23"/>
      <c r="U951" s="13"/>
      <c r="V951" s="13"/>
      <c r="W951" s="13"/>
      <c r="X951" s="1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</row>
    <row r="952" customFormat="false" ht="15.75" hidden="false" customHeight="false" outlineLevel="0" collapsed="false">
      <c r="B952" s="23"/>
      <c r="C952" s="23"/>
      <c r="D952" s="23"/>
      <c r="E952" s="23"/>
      <c r="F952" s="23"/>
      <c r="G952" s="23"/>
      <c r="H952" s="23"/>
      <c r="J952" s="23"/>
      <c r="K952" s="23"/>
      <c r="L952" s="99"/>
      <c r="M952" s="99"/>
      <c r="N952" s="99"/>
      <c r="O952" s="99"/>
      <c r="P952" s="99"/>
      <c r="Q952" s="99"/>
      <c r="R952" s="94"/>
      <c r="S952" s="13"/>
      <c r="T952" s="23"/>
      <c r="U952" s="13"/>
      <c r="V952" s="13"/>
      <c r="W952" s="13"/>
      <c r="X952" s="1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</row>
    <row r="953" customFormat="false" ht="15.75" hidden="false" customHeight="false" outlineLevel="0" collapsed="false">
      <c r="B953" s="23"/>
      <c r="C953" s="23"/>
      <c r="D953" s="23"/>
      <c r="E953" s="23"/>
      <c r="F953" s="23"/>
      <c r="G953" s="23"/>
      <c r="H953" s="23"/>
      <c r="J953" s="23"/>
      <c r="K953" s="23"/>
      <c r="L953" s="99"/>
      <c r="M953" s="99"/>
      <c r="N953" s="99"/>
      <c r="O953" s="99"/>
      <c r="P953" s="99"/>
      <c r="Q953" s="99"/>
      <c r="R953" s="94"/>
      <c r="S953" s="13"/>
      <c r="T953" s="23"/>
      <c r="U953" s="13"/>
      <c r="V953" s="13"/>
      <c r="W953" s="13"/>
      <c r="X953" s="1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</row>
    <row r="954" customFormat="false" ht="15.75" hidden="false" customHeight="false" outlineLevel="0" collapsed="false">
      <c r="B954" s="23"/>
      <c r="C954" s="23"/>
      <c r="D954" s="23"/>
      <c r="E954" s="23"/>
      <c r="F954" s="23"/>
      <c r="G954" s="23"/>
      <c r="H954" s="23"/>
      <c r="J954" s="23"/>
      <c r="K954" s="23"/>
      <c r="L954" s="99"/>
      <c r="M954" s="99"/>
      <c r="N954" s="99"/>
      <c r="O954" s="99"/>
      <c r="P954" s="99"/>
      <c r="Q954" s="99"/>
      <c r="R954" s="94"/>
      <c r="S954" s="13"/>
      <c r="T954" s="23"/>
      <c r="U954" s="13"/>
      <c r="V954" s="13"/>
      <c r="W954" s="13"/>
      <c r="X954" s="1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</row>
    <row r="955" customFormat="false" ht="15.75" hidden="false" customHeight="false" outlineLevel="0" collapsed="false">
      <c r="B955" s="23"/>
      <c r="C955" s="23"/>
      <c r="D955" s="23"/>
      <c r="E955" s="23"/>
      <c r="F955" s="23"/>
      <c r="G955" s="23"/>
      <c r="H955" s="23"/>
      <c r="J955" s="23"/>
      <c r="K955" s="23"/>
      <c r="L955" s="99"/>
      <c r="M955" s="99"/>
      <c r="N955" s="99"/>
      <c r="O955" s="99"/>
      <c r="P955" s="99"/>
      <c r="Q955" s="99"/>
      <c r="R955" s="94"/>
      <c r="S955" s="13"/>
      <c r="T955" s="23"/>
      <c r="U955" s="13"/>
      <c r="V955" s="13"/>
      <c r="W955" s="13"/>
      <c r="X955" s="1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</row>
    <row r="956" customFormat="false" ht="15.75" hidden="false" customHeight="false" outlineLevel="0" collapsed="false">
      <c r="B956" s="23"/>
      <c r="C956" s="23"/>
      <c r="D956" s="23"/>
      <c r="E956" s="23"/>
      <c r="F956" s="23"/>
      <c r="G956" s="23"/>
      <c r="H956" s="23"/>
      <c r="J956" s="23"/>
      <c r="K956" s="23"/>
      <c r="L956" s="99"/>
      <c r="M956" s="99"/>
      <c r="N956" s="99"/>
      <c r="O956" s="99"/>
      <c r="P956" s="99"/>
      <c r="Q956" s="99"/>
      <c r="R956" s="94"/>
      <c r="S956" s="13"/>
      <c r="T956" s="23"/>
      <c r="U956" s="13"/>
      <c r="V956" s="13"/>
      <c r="W956" s="13"/>
      <c r="X956" s="1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</row>
    <row r="957" customFormat="false" ht="15.75" hidden="false" customHeight="false" outlineLevel="0" collapsed="false">
      <c r="B957" s="23"/>
      <c r="C957" s="23"/>
      <c r="D957" s="23"/>
      <c r="E957" s="23"/>
      <c r="F957" s="23"/>
      <c r="G957" s="23"/>
      <c r="H957" s="23"/>
      <c r="J957" s="23"/>
      <c r="K957" s="23"/>
      <c r="L957" s="99"/>
      <c r="M957" s="99"/>
      <c r="N957" s="99"/>
      <c r="O957" s="99"/>
      <c r="P957" s="99"/>
      <c r="Q957" s="99"/>
      <c r="R957" s="94"/>
      <c r="S957" s="13"/>
      <c r="T957" s="23"/>
      <c r="U957" s="13"/>
      <c r="V957" s="13"/>
      <c r="W957" s="13"/>
      <c r="X957" s="1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</row>
    <row r="958" customFormat="false" ht="15.75" hidden="false" customHeight="false" outlineLevel="0" collapsed="false">
      <c r="B958" s="23"/>
      <c r="C958" s="23"/>
      <c r="D958" s="23"/>
      <c r="E958" s="23"/>
      <c r="F958" s="23"/>
      <c r="G958" s="23"/>
      <c r="H958" s="23"/>
      <c r="J958" s="23"/>
      <c r="K958" s="23"/>
      <c r="L958" s="99"/>
      <c r="M958" s="99"/>
      <c r="N958" s="99"/>
      <c r="O958" s="99"/>
      <c r="P958" s="99"/>
      <c r="Q958" s="99"/>
      <c r="R958" s="94"/>
      <c r="S958" s="13"/>
      <c r="T958" s="23"/>
      <c r="U958" s="13"/>
      <c r="V958" s="13"/>
      <c r="W958" s="13"/>
      <c r="X958" s="1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</row>
    <row r="959" customFormat="false" ht="15.75" hidden="false" customHeight="false" outlineLevel="0" collapsed="false">
      <c r="B959" s="23"/>
      <c r="C959" s="23"/>
      <c r="D959" s="23"/>
      <c r="E959" s="23"/>
      <c r="F959" s="23"/>
      <c r="G959" s="23"/>
      <c r="H959" s="23"/>
      <c r="J959" s="23"/>
      <c r="K959" s="23"/>
      <c r="L959" s="99"/>
      <c r="M959" s="99"/>
      <c r="N959" s="99"/>
      <c r="O959" s="99"/>
      <c r="P959" s="99"/>
      <c r="Q959" s="99"/>
      <c r="R959" s="94"/>
      <c r="S959" s="13"/>
      <c r="T959" s="23"/>
      <c r="U959" s="13"/>
      <c r="V959" s="13"/>
      <c r="W959" s="13"/>
      <c r="X959" s="1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</row>
    <row r="960" customFormat="false" ht="15.75" hidden="false" customHeight="false" outlineLevel="0" collapsed="false">
      <c r="B960" s="23"/>
      <c r="C960" s="23"/>
      <c r="D960" s="23"/>
      <c r="E960" s="23"/>
      <c r="F960" s="23"/>
      <c r="G960" s="23"/>
      <c r="H960" s="23"/>
      <c r="J960" s="23"/>
      <c r="K960" s="23"/>
      <c r="L960" s="99"/>
      <c r="M960" s="99"/>
      <c r="N960" s="99"/>
      <c r="O960" s="99"/>
      <c r="P960" s="99"/>
      <c r="Q960" s="99"/>
      <c r="R960" s="94"/>
      <c r="S960" s="13"/>
      <c r="T960" s="23"/>
      <c r="U960" s="13"/>
      <c r="V960" s="13"/>
      <c r="W960" s="13"/>
      <c r="X960" s="1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</row>
    <row r="961" customFormat="false" ht="15.75" hidden="false" customHeight="false" outlineLevel="0" collapsed="false">
      <c r="B961" s="23"/>
      <c r="C961" s="23"/>
      <c r="D961" s="23"/>
      <c r="E961" s="23"/>
      <c r="F961" s="23"/>
      <c r="G961" s="23"/>
      <c r="H961" s="23"/>
      <c r="J961" s="23"/>
      <c r="K961" s="23"/>
      <c r="L961" s="99"/>
      <c r="M961" s="99"/>
      <c r="N961" s="99"/>
      <c r="O961" s="99"/>
      <c r="P961" s="99"/>
      <c r="Q961" s="99"/>
      <c r="R961" s="94"/>
      <c r="S961" s="13"/>
      <c r="T961" s="23"/>
      <c r="U961" s="13"/>
      <c r="V961" s="13"/>
      <c r="W961" s="13"/>
      <c r="X961" s="1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</row>
    <row r="962" customFormat="false" ht="15.75" hidden="false" customHeight="false" outlineLevel="0" collapsed="false">
      <c r="B962" s="23"/>
      <c r="C962" s="23"/>
      <c r="D962" s="23"/>
      <c r="E962" s="23"/>
      <c r="F962" s="23"/>
      <c r="G962" s="23"/>
      <c r="H962" s="23"/>
      <c r="J962" s="23"/>
      <c r="K962" s="23"/>
      <c r="L962" s="99"/>
      <c r="M962" s="99"/>
      <c r="N962" s="99"/>
      <c r="O962" s="99"/>
      <c r="P962" s="99"/>
      <c r="Q962" s="99"/>
      <c r="R962" s="94"/>
      <c r="S962" s="13"/>
      <c r="T962" s="23"/>
      <c r="U962" s="13"/>
      <c r="V962" s="13"/>
      <c r="W962" s="13"/>
      <c r="X962" s="1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</row>
    <row r="963" customFormat="false" ht="15.75" hidden="false" customHeight="false" outlineLevel="0" collapsed="false">
      <c r="B963" s="23"/>
      <c r="C963" s="23"/>
      <c r="D963" s="23"/>
      <c r="E963" s="23"/>
      <c r="F963" s="23"/>
      <c r="G963" s="23"/>
      <c r="H963" s="23"/>
      <c r="J963" s="23"/>
      <c r="K963" s="23"/>
      <c r="L963" s="99"/>
      <c r="M963" s="99"/>
      <c r="N963" s="99"/>
      <c r="O963" s="99"/>
      <c r="P963" s="99"/>
      <c r="Q963" s="99"/>
      <c r="R963" s="94"/>
      <c r="S963" s="13"/>
      <c r="T963" s="23"/>
      <c r="U963" s="13"/>
      <c r="V963" s="13"/>
      <c r="W963" s="13"/>
      <c r="X963" s="1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</row>
    <row r="964" customFormat="false" ht="15.75" hidden="false" customHeight="false" outlineLevel="0" collapsed="false">
      <c r="B964" s="23"/>
      <c r="C964" s="23"/>
      <c r="D964" s="23"/>
      <c r="E964" s="23"/>
      <c r="F964" s="23"/>
      <c r="G964" s="23"/>
      <c r="H964" s="23"/>
      <c r="J964" s="23"/>
      <c r="K964" s="23"/>
      <c r="L964" s="99"/>
      <c r="M964" s="99"/>
      <c r="N964" s="99"/>
      <c r="O964" s="99"/>
      <c r="P964" s="99"/>
      <c r="Q964" s="99"/>
      <c r="R964" s="94"/>
      <c r="S964" s="13"/>
      <c r="T964" s="23"/>
      <c r="U964" s="13"/>
      <c r="V964" s="13"/>
      <c r="W964" s="13"/>
      <c r="X964" s="1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</row>
    <row r="965" customFormat="false" ht="15.75" hidden="false" customHeight="false" outlineLevel="0" collapsed="false">
      <c r="B965" s="23"/>
      <c r="C965" s="23"/>
      <c r="D965" s="23"/>
      <c r="E965" s="23"/>
      <c r="F965" s="23"/>
      <c r="G965" s="23"/>
      <c r="H965" s="23"/>
      <c r="J965" s="23"/>
      <c r="K965" s="23"/>
      <c r="L965" s="99"/>
      <c r="M965" s="99"/>
      <c r="N965" s="99"/>
      <c r="O965" s="99"/>
      <c r="P965" s="99"/>
      <c r="Q965" s="99"/>
      <c r="R965" s="94"/>
      <c r="S965" s="13"/>
      <c r="T965" s="23"/>
      <c r="U965" s="13"/>
      <c r="V965" s="13"/>
      <c r="W965" s="13"/>
      <c r="X965" s="1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</row>
    <row r="966" customFormat="false" ht="15.75" hidden="false" customHeight="false" outlineLevel="0" collapsed="false">
      <c r="B966" s="23"/>
      <c r="C966" s="23"/>
      <c r="D966" s="23"/>
      <c r="E966" s="23"/>
      <c r="F966" s="23"/>
      <c r="G966" s="23"/>
      <c r="H966" s="23"/>
      <c r="J966" s="23"/>
      <c r="K966" s="23"/>
      <c r="L966" s="99"/>
      <c r="M966" s="99"/>
      <c r="N966" s="99"/>
      <c r="O966" s="99"/>
      <c r="P966" s="99"/>
      <c r="Q966" s="99"/>
      <c r="R966" s="94"/>
      <c r="S966" s="13"/>
      <c r="T966" s="23"/>
      <c r="U966" s="13"/>
      <c r="V966" s="13"/>
      <c r="W966" s="13"/>
      <c r="X966" s="1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</row>
    <row r="967" customFormat="false" ht="15.75" hidden="false" customHeight="false" outlineLevel="0" collapsed="false">
      <c r="B967" s="23"/>
      <c r="C967" s="23"/>
      <c r="D967" s="23"/>
      <c r="E967" s="23"/>
      <c r="F967" s="23"/>
      <c r="G967" s="23"/>
      <c r="H967" s="23"/>
      <c r="J967" s="23"/>
      <c r="K967" s="23"/>
      <c r="L967" s="99"/>
      <c r="M967" s="99"/>
      <c r="N967" s="99"/>
      <c r="O967" s="99"/>
      <c r="P967" s="99"/>
      <c r="Q967" s="99"/>
      <c r="R967" s="94"/>
      <c r="S967" s="13"/>
      <c r="T967" s="23"/>
      <c r="U967" s="13"/>
      <c r="V967" s="13"/>
      <c r="W967" s="13"/>
      <c r="X967" s="1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</row>
    <row r="968" customFormat="false" ht="15.75" hidden="false" customHeight="false" outlineLevel="0" collapsed="false">
      <c r="B968" s="23"/>
      <c r="C968" s="23"/>
      <c r="D968" s="23"/>
      <c r="E968" s="23"/>
      <c r="F968" s="23"/>
      <c r="G968" s="23"/>
      <c r="H968" s="23"/>
      <c r="J968" s="23"/>
      <c r="K968" s="23"/>
      <c r="L968" s="99"/>
      <c r="M968" s="99"/>
      <c r="N968" s="99"/>
      <c r="O968" s="99"/>
      <c r="P968" s="99"/>
      <c r="Q968" s="99"/>
      <c r="R968" s="94"/>
      <c r="S968" s="13"/>
      <c r="T968" s="23"/>
      <c r="U968" s="13"/>
      <c r="V968" s="13"/>
      <c r="W968" s="13"/>
      <c r="X968" s="1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</row>
    <row r="969" customFormat="false" ht="15.75" hidden="false" customHeight="false" outlineLevel="0" collapsed="false">
      <c r="B969" s="23"/>
      <c r="C969" s="23"/>
      <c r="D969" s="23"/>
      <c r="E969" s="23"/>
      <c r="F969" s="23"/>
      <c r="G969" s="23"/>
      <c r="H969" s="23"/>
      <c r="J969" s="23"/>
      <c r="K969" s="23"/>
      <c r="L969" s="99"/>
      <c r="M969" s="99"/>
      <c r="N969" s="99"/>
      <c r="O969" s="99"/>
      <c r="P969" s="99"/>
      <c r="Q969" s="99"/>
      <c r="R969" s="94"/>
      <c r="S969" s="13"/>
      <c r="T969" s="23"/>
      <c r="U969" s="13"/>
      <c r="V969" s="13"/>
      <c r="W969" s="13"/>
      <c r="X969" s="1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</row>
    <row r="970" customFormat="false" ht="15.75" hidden="false" customHeight="false" outlineLevel="0" collapsed="false">
      <c r="B970" s="23"/>
      <c r="C970" s="23"/>
      <c r="D970" s="23"/>
      <c r="E970" s="23"/>
      <c r="F970" s="23"/>
      <c r="G970" s="23"/>
      <c r="H970" s="23"/>
      <c r="J970" s="23"/>
      <c r="K970" s="23"/>
      <c r="L970" s="99"/>
      <c r="M970" s="99"/>
      <c r="N970" s="99"/>
      <c r="O970" s="99"/>
      <c r="P970" s="99"/>
      <c r="Q970" s="99"/>
      <c r="R970" s="94"/>
      <c r="S970" s="13"/>
      <c r="T970" s="23"/>
      <c r="U970" s="13"/>
      <c r="V970" s="13"/>
      <c r="W970" s="13"/>
      <c r="X970" s="1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</row>
    <row r="971" customFormat="false" ht="15.75" hidden="false" customHeight="false" outlineLevel="0" collapsed="false">
      <c r="B971" s="23"/>
      <c r="C971" s="23"/>
      <c r="D971" s="23"/>
      <c r="E971" s="23"/>
      <c r="F971" s="23"/>
      <c r="G971" s="23"/>
      <c r="H971" s="23"/>
      <c r="J971" s="23"/>
      <c r="K971" s="23"/>
      <c r="L971" s="99"/>
      <c r="M971" s="99"/>
      <c r="N971" s="99"/>
      <c r="O971" s="99"/>
      <c r="P971" s="99"/>
      <c r="Q971" s="99"/>
      <c r="R971" s="94"/>
      <c r="S971" s="13"/>
      <c r="T971" s="23"/>
      <c r="U971" s="13"/>
      <c r="V971" s="13"/>
      <c r="W971" s="13"/>
      <c r="X971" s="1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</row>
    <row r="972" customFormat="false" ht="15.75" hidden="false" customHeight="false" outlineLevel="0" collapsed="false">
      <c r="B972" s="23"/>
      <c r="C972" s="23"/>
      <c r="D972" s="23"/>
      <c r="E972" s="23"/>
      <c r="F972" s="23"/>
      <c r="G972" s="23"/>
      <c r="H972" s="23"/>
      <c r="J972" s="23"/>
      <c r="K972" s="23"/>
      <c r="L972" s="99"/>
      <c r="M972" s="99"/>
      <c r="N972" s="99"/>
      <c r="O972" s="99"/>
      <c r="P972" s="99"/>
      <c r="Q972" s="99"/>
      <c r="R972" s="94"/>
      <c r="S972" s="13"/>
      <c r="T972" s="23"/>
      <c r="U972" s="13"/>
      <c r="V972" s="13"/>
      <c r="W972" s="13"/>
      <c r="X972" s="1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</row>
    <row r="973" customFormat="false" ht="15.75" hidden="false" customHeight="false" outlineLevel="0" collapsed="false">
      <c r="B973" s="23"/>
      <c r="C973" s="23"/>
      <c r="D973" s="23"/>
      <c r="E973" s="23"/>
      <c r="F973" s="23"/>
      <c r="G973" s="23"/>
      <c r="H973" s="23"/>
      <c r="J973" s="23"/>
      <c r="K973" s="23"/>
      <c r="L973" s="99"/>
      <c r="M973" s="99"/>
      <c r="N973" s="99"/>
      <c r="O973" s="99"/>
      <c r="P973" s="99"/>
      <c r="Q973" s="99"/>
      <c r="R973" s="94"/>
      <c r="S973" s="13"/>
      <c r="T973" s="23"/>
      <c r="U973" s="13"/>
      <c r="V973" s="13"/>
      <c r="W973" s="13"/>
      <c r="X973" s="1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</row>
    <row r="974" customFormat="false" ht="15.75" hidden="false" customHeight="false" outlineLevel="0" collapsed="false">
      <c r="B974" s="23"/>
      <c r="C974" s="23"/>
      <c r="D974" s="23"/>
      <c r="E974" s="23"/>
      <c r="F974" s="23"/>
      <c r="G974" s="23"/>
      <c r="H974" s="23"/>
      <c r="J974" s="23"/>
      <c r="K974" s="23"/>
      <c r="L974" s="99"/>
      <c r="M974" s="99"/>
      <c r="N974" s="99"/>
      <c r="O974" s="99"/>
      <c r="P974" s="99"/>
      <c r="Q974" s="99"/>
      <c r="R974" s="94"/>
      <c r="S974" s="13"/>
      <c r="T974" s="23"/>
      <c r="U974" s="13"/>
      <c r="V974" s="13"/>
      <c r="W974" s="13"/>
      <c r="X974" s="1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</row>
    <row r="975" customFormat="false" ht="15.75" hidden="false" customHeight="false" outlineLevel="0" collapsed="false">
      <c r="B975" s="23"/>
      <c r="C975" s="23"/>
      <c r="D975" s="23"/>
      <c r="E975" s="23"/>
      <c r="F975" s="23"/>
      <c r="G975" s="23"/>
      <c r="H975" s="23"/>
      <c r="J975" s="23"/>
      <c r="K975" s="23"/>
      <c r="L975" s="99"/>
      <c r="M975" s="99"/>
      <c r="N975" s="99"/>
      <c r="O975" s="99"/>
      <c r="P975" s="99"/>
      <c r="Q975" s="99"/>
      <c r="R975" s="94"/>
      <c r="S975" s="13"/>
      <c r="T975" s="23"/>
      <c r="U975" s="13"/>
      <c r="V975" s="13"/>
      <c r="W975" s="13"/>
      <c r="X975" s="1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</row>
    <row r="976" customFormat="false" ht="15.75" hidden="false" customHeight="false" outlineLevel="0" collapsed="false">
      <c r="B976" s="23"/>
      <c r="C976" s="23"/>
      <c r="D976" s="23"/>
      <c r="E976" s="23"/>
      <c r="F976" s="23"/>
      <c r="G976" s="23"/>
      <c r="H976" s="23"/>
      <c r="J976" s="23"/>
      <c r="K976" s="23"/>
      <c r="L976" s="99"/>
      <c r="M976" s="99"/>
      <c r="N976" s="99"/>
      <c r="O976" s="99"/>
      <c r="P976" s="99"/>
      <c r="Q976" s="99"/>
      <c r="R976" s="94"/>
      <c r="S976" s="13"/>
      <c r="T976" s="23"/>
      <c r="U976" s="13"/>
      <c r="V976" s="13"/>
      <c r="W976" s="13"/>
      <c r="X976" s="1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</row>
    <row r="977" customFormat="false" ht="15.75" hidden="false" customHeight="false" outlineLevel="0" collapsed="false">
      <c r="B977" s="23"/>
      <c r="C977" s="23"/>
      <c r="D977" s="23"/>
      <c r="E977" s="23"/>
      <c r="F977" s="23"/>
      <c r="G977" s="23"/>
      <c r="H977" s="23"/>
      <c r="J977" s="23"/>
      <c r="K977" s="23"/>
      <c r="L977" s="99"/>
      <c r="M977" s="99"/>
      <c r="N977" s="99"/>
      <c r="O977" s="99"/>
      <c r="P977" s="99"/>
      <c r="Q977" s="99"/>
      <c r="R977" s="94"/>
      <c r="S977" s="13"/>
      <c r="T977" s="23"/>
      <c r="U977" s="13"/>
      <c r="V977" s="13"/>
      <c r="W977" s="13"/>
      <c r="X977" s="1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</row>
    <row r="978" customFormat="false" ht="15.75" hidden="false" customHeight="false" outlineLevel="0" collapsed="false">
      <c r="B978" s="23"/>
      <c r="C978" s="23"/>
      <c r="D978" s="23"/>
      <c r="E978" s="23"/>
      <c r="F978" s="23"/>
      <c r="G978" s="23"/>
      <c r="H978" s="23"/>
      <c r="J978" s="23"/>
      <c r="K978" s="23"/>
      <c r="L978" s="99"/>
      <c r="M978" s="99"/>
      <c r="N978" s="99"/>
      <c r="O978" s="99"/>
      <c r="P978" s="99"/>
      <c r="Q978" s="99"/>
      <c r="R978" s="94"/>
      <c r="S978" s="13"/>
      <c r="T978" s="23"/>
      <c r="U978" s="13"/>
      <c r="V978" s="13"/>
      <c r="W978" s="13"/>
      <c r="X978" s="1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</row>
    <row r="979" customFormat="false" ht="15.75" hidden="false" customHeight="false" outlineLevel="0" collapsed="false">
      <c r="B979" s="23"/>
      <c r="C979" s="23"/>
      <c r="D979" s="23"/>
      <c r="E979" s="23"/>
      <c r="F979" s="23"/>
      <c r="G979" s="23"/>
      <c r="H979" s="23"/>
      <c r="J979" s="23"/>
      <c r="K979" s="23"/>
      <c r="L979" s="99"/>
      <c r="M979" s="99"/>
      <c r="N979" s="99"/>
      <c r="O979" s="99"/>
      <c r="P979" s="99"/>
      <c r="Q979" s="99"/>
      <c r="R979" s="94"/>
      <c r="S979" s="13"/>
      <c r="T979" s="23"/>
      <c r="U979" s="13"/>
      <c r="V979" s="13"/>
      <c r="W979" s="13"/>
      <c r="X979" s="1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</row>
    <row r="980" customFormat="false" ht="15.75" hidden="false" customHeight="false" outlineLevel="0" collapsed="false">
      <c r="B980" s="23"/>
      <c r="C980" s="23"/>
      <c r="D980" s="23"/>
      <c r="E980" s="23"/>
      <c r="F980" s="23"/>
      <c r="G980" s="23"/>
      <c r="H980" s="23"/>
      <c r="J980" s="23"/>
      <c r="K980" s="23"/>
      <c r="L980" s="99"/>
      <c r="M980" s="99"/>
      <c r="N980" s="99"/>
      <c r="O980" s="99"/>
      <c r="P980" s="99"/>
      <c r="Q980" s="99"/>
      <c r="R980" s="94"/>
      <c r="S980" s="13"/>
      <c r="T980" s="23"/>
      <c r="U980" s="13"/>
      <c r="V980" s="13"/>
      <c r="W980" s="13"/>
      <c r="X980" s="1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</row>
    <row r="981" customFormat="false" ht="15.75" hidden="false" customHeight="false" outlineLevel="0" collapsed="false">
      <c r="B981" s="23"/>
      <c r="C981" s="23"/>
      <c r="D981" s="23"/>
      <c r="E981" s="23"/>
      <c r="F981" s="23"/>
      <c r="G981" s="23"/>
      <c r="H981" s="23"/>
      <c r="J981" s="23"/>
      <c r="K981" s="23"/>
      <c r="L981" s="99"/>
      <c r="M981" s="99"/>
      <c r="N981" s="99"/>
      <c r="O981" s="99"/>
      <c r="P981" s="99"/>
      <c r="Q981" s="99"/>
      <c r="R981" s="94"/>
      <c r="S981" s="13"/>
      <c r="T981" s="23"/>
      <c r="U981" s="13"/>
      <c r="V981" s="13"/>
      <c r="W981" s="13"/>
      <c r="X981" s="1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</row>
    <row r="982" customFormat="false" ht="15.75" hidden="false" customHeight="false" outlineLevel="0" collapsed="false">
      <c r="B982" s="23"/>
      <c r="C982" s="23"/>
      <c r="D982" s="23"/>
      <c r="E982" s="23"/>
      <c r="F982" s="23"/>
      <c r="G982" s="23"/>
      <c r="H982" s="23"/>
      <c r="J982" s="23"/>
      <c r="K982" s="23"/>
      <c r="L982" s="99"/>
      <c r="M982" s="99"/>
      <c r="N982" s="99"/>
      <c r="O982" s="99"/>
      <c r="P982" s="99"/>
      <c r="Q982" s="99"/>
      <c r="R982" s="94"/>
      <c r="S982" s="13"/>
      <c r="T982" s="23"/>
      <c r="U982" s="13"/>
      <c r="V982" s="13"/>
      <c r="W982" s="13"/>
      <c r="X982" s="1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</row>
    <row r="983" customFormat="false" ht="15.75" hidden="false" customHeight="false" outlineLevel="0" collapsed="false">
      <c r="B983" s="23"/>
      <c r="C983" s="23"/>
      <c r="D983" s="23"/>
      <c r="E983" s="23"/>
      <c r="F983" s="23"/>
      <c r="G983" s="23"/>
      <c r="H983" s="23"/>
      <c r="J983" s="23"/>
      <c r="K983" s="23"/>
      <c r="L983" s="99"/>
      <c r="M983" s="99"/>
      <c r="N983" s="99"/>
      <c r="O983" s="99"/>
      <c r="P983" s="99"/>
      <c r="Q983" s="99"/>
      <c r="R983" s="94"/>
      <c r="S983" s="13"/>
      <c r="T983" s="23"/>
      <c r="U983" s="13"/>
      <c r="V983" s="13"/>
      <c r="W983" s="13"/>
      <c r="X983" s="1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</row>
    <row r="984" customFormat="false" ht="15.75" hidden="false" customHeight="false" outlineLevel="0" collapsed="false">
      <c r="B984" s="23"/>
      <c r="C984" s="23"/>
      <c r="D984" s="23"/>
      <c r="E984" s="23"/>
      <c r="F984" s="23"/>
      <c r="G984" s="23"/>
      <c r="H984" s="23"/>
      <c r="J984" s="23"/>
      <c r="K984" s="23"/>
      <c r="L984" s="99"/>
      <c r="M984" s="99"/>
      <c r="N984" s="99"/>
      <c r="O984" s="99"/>
      <c r="P984" s="99"/>
      <c r="Q984" s="99"/>
      <c r="R984" s="94"/>
      <c r="S984" s="13"/>
      <c r="T984" s="23"/>
      <c r="U984" s="13"/>
      <c r="V984" s="13"/>
      <c r="W984" s="13"/>
      <c r="X984" s="1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</row>
    <row r="985" customFormat="false" ht="15.75" hidden="false" customHeight="false" outlineLevel="0" collapsed="false">
      <c r="B985" s="23"/>
      <c r="C985" s="23"/>
      <c r="D985" s="23"/>
      <c r="E985" s="23"/>
      <c r="F985" s="23"/>
      <c r="G985" s="23"/>
      <c r="H985" s="23"/>
      <c r="J985" s="23"/>
      <c r="K985" s="23"/>
      <c r="L985" s="99"/>
      <c r="M985" s="99"/>
      <c r="N985" s="99"/>
      <c r="O985" s="99"/>
      <c r="P985" s="99"/>
      <c r="Q985" s="99"/>
      <c r="R985" s="94"/>
      <c r="S985" s="13"/>
      <c r="T985" s="23"/>
      <c r="U985" s="13"/>
      <c r="V985" s="13"/>
      <c r="W985" s="13"/>
      <c r="X985" s="1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</row>
    <row r="986" customFormat="false" ht="15.75" hidden="false" customHeight="false" outlineLevel="0" collapsed="false">
      <c r="B986" s="23"/>
      <c r="C986" s="23"/>
      <c r="D986" s="23"/>
      <c r="E986" s="23"/>
      <c r="F986" s="23"/>
      <c r="G986" s="23"/>
      <c r="H986" s="23"/>
      <c r="J986" s="23"/>
      <c r="K986" s="23"/>
      <c r="L986" s="99"/>
      <c r="M986" s="99"/>
      <c r="N986" s="99"/>
      <c r="O986" s="99"/>
      <c r="P986" s="99"/>
      <c r="Q986" s="99"/>
      <c r="R986" s="94"/>
      <c r="S986" s="13"/>
      <c r="T986" s="23"/>
      <c r="U986" s="13"/>
      <c r="V986" s="13"/>
      <c r="W986" s="13"/>
      <c r="X986" s="1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</row>
    <row r="987" customFormat="false" ht="15.75" hidden="false" customHeight="false" outlineLevel="0" collapsed="false">
      <c r="B987" s="23"/>
      <c r="C987" s="23"/>
      <c r="D987" s="23"/>
      <c r="E987" s="23"/>
      <c r="F987" s="23"/>
      <c r="G987" s="23"/>
      <c r="H987" s="23"/>
      <c r="J987" s="23"/>
      <c r="K987" s="23"/>
      <c r="L987" s="99"/>
      <c r="M987" s="99"/>
      <c r="N987" s="99"/>
      <c r="O987" s="99"/>
      <c r="P987" s="99"/>
      <c r="Q987" s="99"/>
      <c r="R987" s="94"/>
      <c r="S987" s="13"/>
      <c r="T987" s="23"/>
      <c r="U987" s="13"/>
      <c r="V987" s="13"/>
      <c r="W987" s="13"/>
      <c r="X987" s="1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</row>
    <row r="988" customFormat="false" ht="15.75" hidden="false" customHeight="false" outlineLevel="0" collapsed="false">
      <c r="B988" s="23"/>
      <c r="C988" s="23"/>
      <c r="D988" s="23"/>
      <c r="E988" s="23"/>
      <c r="F988" s="23"/>
      <c r="G988" s="23"/>
      <c r="H988" s="23"/>
      <c r="J988" s="23"/>
      <c r="K988" s="23"/>
      <c r="L988" s="99"/>
      <c r="M988" s="99"/>
      <c r="N988" s="99"/>
      <c r="O988" s="99"/>
      <c r="P988" s="99"/>
      <c r="Q988" s="99"/>
      <c r="R988" s="94"/>
      <c r="S988" s="13"/>
      <c r="T988" s="23"/>
      <c r="U988" s="13"/>
      <c r="V988" s="13"/>
      <c r="W988" s="13"/>
      <c r="X988" s="1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</row>
    <row r="989" customFormat="false" ht="15.75" hidden="false" customHeight="false" outlineLevel="0" collapsed="false">
      <c r="B989" s="23"/>
      <c r="C989" s="23"/>
      <c r="D989" s="23"/>
      <c r="E989" s="23"/>
      <c r="F989" s="23"/>
      <c r="G989" s="23"/>
      <c r="H989" s="23"/>
      <c r="J989" s="23"/>
      <c r="K989" s="23"/>
      <c r="L989" s="99"/>
      <c r="M989" s="99"/>
      <c r="N989" s="99"/>
      <c r="O989" s="99"/>
      <c r="P989" s="99"/>
      <c r="Q989" s="99"/>
      <c r="R989" s="94"/>
      <c r="S989" s="13"/>
      <c r="T989" s="23"/>
      <c r="U989" s="13"/>
      <c r="V989" s="13"/>
      <c r="W989" s="13"/>
      <c r="X989" s="1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</row>
    <row r="990" customFormat="false" ht="15.75" hidden="false" customHeight="false" outlineLevel="0" collapsed="false">
      <c r="B990" s="23"/>
      <c r="C990" s="23"/>
      <c r="D990" s="23"/>
      <c r="E990" s="23"/>
      <c r="F990" s="23"/>
      <c r="G990" s="23"/>
      <c r="H990" s="23"/>
      <c r="J990" s="23"/>
      <c r="K990" s="23"/>
      <c r="L990" s="99"/>
      <c r="M990" s="99"/>
      <c r="N990" s="99"/>
      <c r="O990" s="99"/>
      <c r="P990" s="99"/>
      <c r="Q990" s="99"/>
      <c r="R990" s="94"/>
      <c r="S990" s="13"/>
      <c r="T990" s="23"/>
      <c r="U990" s="13"/>
      <c r="V990" s="13"/>
      <c r="W990" s="13"/>
      <c r="X990" s="1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</row>
    <row r="991" customFormat="false" ht="15.75" hidden="false" customHeight="false" outlineLevel="0" collapsed="false">
      <c r="B991" s="23"/>
      <c r="C991" s="23"/>
      <c r="D991" s="23"/>
      <c r="E991" s="23"/>
      <c r="F991" s="23"/>
      <c r="G991" s="23"/>
      <c r="H991" s="23"/>
      <c r="J991" s="23"/>
      <c r="K991" s="23"/>
      <c r="L991" s="99"/>
      <c r="M991" s="99"/>
      <c r="N991" s="99"/>
      <c r="O991" s="99"/>
      <c r="P991" s="99"/>
      <c r="Q991" s="99"/>
      <c r="R991" s="94"/>
      <c r="S991" s="13"/>
      <c r="T991" s="23"/>
      <c r="U991" s="13"/>
      <c r="V991" s="13"/>
      <c r="W991" s="13"/>
      <c r="X991" s="1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</row>
    <row r="992" customFormat="false" ht="15.75" hidden="false" customHeight="false" outlineLevel="0" collapsed="false">
      <c r="B992" s="23"/>
      <c r="C992" s="23"/>
      <c r="D992" s="23"/>
      <c r="E992" s="23"/>
      <c r="F992" s="23"/>
      <c r="G992" s="23"/>
      <c r="H992" s="23"/>
      <c r="J992" s="23"/>
      <c r="K992" s="23"/>
      <c r="L992" s="99"/>
      <c r="M992" s="99"/>
      <c r="N992" s="99"/>
      <c r="O992" s="99"/>
      <c r="P992" s="99"/>
      <c r="Q992" s="99"/>
      <c r="R992" s="94"/>
      <c r="S992" s="13"/>
      <c r="T992" s="23"/>
      <c r="U992" s="13"/>
      <c r="V992" s="13"/>
      <c r="W992" s="13"/>
      <c r="X992" s="1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</row>
    <row r="993" customFormat="false" ht="15.75" hidden="false" customHeight="false" outlineLevel="0" collapsed="false">
      <c r="B993" s="23"/>
      <c r="C993" s="23"/>
      <c r="D993" s="23"/>
      <c r="E993" s="23"/>
      <c r="F993" s="23"/>
      <c r="G993" s="23"/>
      <c r="H993" s="23"/>
      <c r="J993" s="23"/>
      <c r="K993" s="23"/>
      <c r="L993" s="99"/>
      <c r="M993" s="99"/>
      <c r="N993" s="99"/>
      <c r="O993" s="99"/>
      <c r="P993" s="99"/>
      <c r="Q993" s="99"/>
      <c r="R993" s="94"/>
      <c r="S993" s="13"/>
      <c r="T993" s="23"/>
      <c r="U993" s="13"/>
      <c r="V993" s="13"/>
      <c r="W993" s="13"/>
      <c r="X993" s="1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</row>
    <row r="994" customFormat="false" ht="15.75" hidden="false" customHeight="false" outlineLevel="0" collapsed="false">
      <c r="B994" s="23"/>
      <c r="C994" s="23"/>
      <c r="D994" s="23"/>
      <c r="E994" s="23"/>
      <c r="F994" s="23"/>
      <c r="G994" s="23"/>
      <c r="H994" s="23"/>
      <c r="J994" s="23"/>
      <c r="K994" s="23"/>
      <c r="L994" s="99"/>
      <c r="M994" s="99"/>
      <c r="N994" s="99"/>
      <c r="O994" s="99"/>
      <c r="P994" s="99"/>
      <c r="Q994" s="99"/>
      <c r="R994" s="94"/>
      <c r="S994" s="13"/>
      <c r="T994" s="23"/>
      <c r="U994" s="13"/>
      <c r="V994" s="13"/>
      <c r="W994" s="13"/>
      <c r="X994" s="1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</row>
    <row r="995" customFormat="false" ht="15.75" hidden="false" customHeight="false" outlineLevel="0" collapsed="false">
      <c r="B995" s="23"/>
      <c r="C995" s="23"/>
      <c r="D995" s="23"/>
      <c r="E995" s="23"/>
      <c r="F995" s="23"/>
      <c r="G995" s="23"/>
      <c r="H995" s="23"/>
      <c r="J995" s="23"/>
      <c r="K995" s="23"/>
      <c r="L995" s="99"/>
      <c r="M995" s="99"/>
      <c r="N995" s="99"/>
      <c r="O995" s="99"/>
      <c r="P995" s="99"/>
      <c r="Q995" s="99"/>
      <c r="R995" s="94"/>
      <c r="S995" s="13"/>
      <c r="T995" s="23"/>
      <c r="U995" s="13"/>
      <c r="V995" s="13"/>
      <c r="W995" s="13"/>
      <c r="X995" s="1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</row>
    <row r="996" customFormat="false" ht="15.75" hidden="false" customHeight="false" outlineLevel="0" collapsed="false">
      <c r="B996" s="23"/>
      <c r="C996" s="23"/>
      <c r="D996" s="23"/>
      <c r="E996" s="23"/>
      <c r="F996" s="23"/>
      <c r="G996" s="23"/>
      <c r="H996" s="23"/>
      <c r="J996" s="23"/>
      <c r="K996" s="23"/>
      <c r="L996" s="99"/>
      <c r="M996" s="99"/>
      <c r="N996" s="99"/>
      <c r="O996" s="99"/>
      <c r="P996" s="99"/>
      <c r="Q996" s="99"/>
      <c r="R996" s="94"/>
      <c r="S996" s="13"/>
      <c r="T996" s="23"/>
      <c r="U996" s="13"/>
      <c r="V996" s="13"/>
      <c r="W996" s="13"/>
      <c r="X996" s="1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</row>
    <row r="997" customFormat="false" ht="15.75" hidden="false" customHeight="false" outlineLevel="0" collapsed="false">
      <c r="B997" s="23"/>
      <c r="C997" s="23"/>
      <c r="D997" s="23"/>
      <c r="E997" s="23"/>
      <c r="F997" s="23"/>
      <c r="G997" s="23"/>
      <c r="H997" s="23"/>
      <c r="J997" s="23"/>
      <c r="K997" s="23"/>
      <c r="L997" s="99"/>
      <c r="M997" s="99"/>
      <c r="N997" s="99"/>
      <c r="O997" s="99"/>
      <c r="P997" s="99"/>
      <c r="Q997" s="99"/>
      <c r="R997" s="94"/>
      <c r="S997" s="13"/>
      <c r="T997" s="23"/>
      <c r="U997" s="13"/>
      <c r="V997" s="13"/>
      <c r="W997" s="13"/>
      <c r="X997" s="1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</row>
    <row r="998" customFormat="false" ht="15.75" hidden="false" customHeight="false" outlineLevel="0" collapsed="false">
      <c r="B998" s="23"/>
      <c r="C998" s="23"/>
      <c r="D998" s="23"/>
      <c r="E998" s="23"/>
      <c r="F998" s="23"/>
      <c r="G998" s="23"/>
      <c r="H998" s="23"/>
      <c r="J998" s="23"/>
      <c r="K998" s="23"/>
      <c r="L998" s="99"/>
      <c r="M998" s="99"/>
      <c r="N998" s="99"/>
      <c r="O998" s="99"/>
      <c r="P998" s="99"/>
      <c r="Q998" s="99"/>
      <c r="R998" s="94"/>
      <c r="S998" s="13"/>
      <c r="T998" s="23"/>
      <c r="U998" s="13"/>
      <c r="V998" s="13"/>
      <c r="W998" s="13"/>
      <c r="X998" s="1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K153" colorId="64" zoomScale="100" zoomScaleNormal="100" zoomScalePageLayoutView="100" workbookViewId="0">
      <selection pane="topLeft" activeCell="D169" activeCellId="0" sqref="D169"/>
    </sheetView>
  </sheetViews>
  <sheetFormatPr defaultColWidth="12.6953125" defaultRowHeight="15.75" zeroHeight="false" outlineLevelRow="0" outlineLevelCol="0"/>
  <sheetData>
    <row r="1" customFormat="false" ht="15.75" hidden="false" customHeight="false" outlineLevel="0" collapsed="false">
      <c r="A1" s="9" t="s">
        <v>30</v>
      </c>
      <c r="B1" s="8" t="s">
        <v>31</v>
      </c>
      <c r="C1" s="2" t="s">
        <v>505</v>
      </c>
    </row>
    <row r="2" customFormat="false" ht="12.8" hidden="false" customHeight="false" outlineLevel="0" collapsed="false">
      <c r="A2" s="63" t="s">
        <v>33</v>
      </c>
      <c r="B2" s="63" t="s">
        <v>34</v>
      </c>
      <c r="C2" s="63" t="n">
        <v>0.796</v>
      </c>
    </row>
    <row r="3" customFormat="false" ht="12.8" hidden="false" customHeight="false" outlineLevel="0" collapsed="false">
      <c r="A3" s="63" t="s">
        <v>35</v>
      </c>
      <c r="B3" s="63" t="s">
        <v>36</v>
      </c>
      <c r="C3" s="63" t="n">
        <v>0.796</v>
      </c>
    </row>
    <row r="4" customFormat="false" ht="12.8" hidden="false" customHeight="false" outlineLevel="0" collapsed="false">
      <c r="A4" s="63" t="s">
        <v>37</v>
      </c>
      <c r="B4" s="63" t="s">
        <v>38</v>
      </c>
      <c r="C4" s="63" t="n">
        <v>0.796</v>
      </c>
    </row>
    <row r="5" customFormat="false" ht="12.8" hidden="false" customHeight="false" outlineLevel="0" collapsed="false">
      <c r="A5" s="63" t="s">
        <v>39</v>
      </c>
      <c r="B5" s="63" t="s">
        <v>40</v>
      </c>
      <c r="C5" s="63" t="n">
        <v>0.796</v>
      </c>
    </row>
    <row r="6" customFormat="false" ht="12.8" hidden="false" customHeight="false" outlineLevel="0" collapsed="false">
      <c r="A6" s="63" t="s">
        <v>41</v>
      </c>
      <c r="B6" s="63" t="s">
        <v>42</v>
      </c>
      <c r="C6" s="63" t="n">
        <v>0.796</v>
      </c>
    </row>
    <row r="7" customFormat="false" ht="12.8" hidden="false" customHeight="false" outlineLevel="0" collapsed="false">
      <c r="A7" s="63" t="s">
        <v>43</v>
      </c>
      <c r="B7" s="63" t="s">
        <v>44</v>
      </c>
      <c r="C7" s="63" t="n">
        <v>0.796</v>
      </c>
    </row>
    <row r="8" customFormat="false" ht="12.8" hidden="false" customHeight="false" outlineLevel="0" collapsed="false">
      <c r="A8" s="63" t="s">
        <v>45</v>
      </c>
      <c r="B8" s="63" t="s">
        <v>46</v>
      </c>
      <c r="C8" s="63" t="n">
        <v>0.796</v>
      </c>
    </row>
    <row r="9" customFormat="false" ht="12.8" hidden="false" customHeight="false" outlineLevel="0" collapsed="false">
      <c r="A9" s="63" t="s">
        <v>47</v>
      </c>
      <c r="B9" s="63" t="s">
        <v>48</v>
      </c>
      <c r="C9" s="63" t="n">
        <v>0.796</v>
      </c>
    </row>
    <row r="10" customFormat="false" ht="12.8" hidden="false" customHeight="false" outlineLevel="0" collapsed="false">
      <c r="A10" s="63" t="s">
        <v>49</v>
      </c>
      <c r="B10" s="63" t="s">
        <v>50</v>
      </c>
      <c r="C10" s="63" t="n">
        <v>0.796</v>
      </c>
    </row>
    <row r="11" customFormat="false" ht="12.8" hidden="false" customHeight="false" outlineLevel="0" collapsed="false">
      <c r="A11" s="63" t="s">
        <v>51</v>
      </c>
      <c r="B11" s="63" t="s">
        <v>52</v>
      </c>
      <c r="C11" s="63" t="n">
        <v>0.796</v>
      </c>
    </row>
    <row r="12" customFormat="false" ht="12.8" hidden="false" customHeight="false" outlineLevel="0" collapsed="false">
      <c r="A12" s="63" t="s">
        <v>53</v>
      </c>
      <c r="B12" s="63" t="s">
        <v>54</v>
      </c>
      <c r="C12" s="63" t="n">
        <v>0.796</v>
      </c>
    </row>
    <row r="13" customFormat="false" ht="12.8" hidden="false" customHeight="false" outlineLevel="0" collapsed="false">
      <c r="A13" s="63" t="s">
        <v>55</v>
      </c>
      <c r="B13" s="63" t="s">
        <v>56</v>
      </c>
      <c r="C13" s="63" t="n">
        <v>0.796</v>
      </c>
    </row>
    <row r="14" customFormat="false" ht="12.8" hidden="false" customHeight="false" outlineLevel="0" collapsed="false">
      <c r="A14" s="63" t="s">
        <v>57</v>
      </c>
      <c r="B14" s="63" t="s">
        <v>58</v>
      </c>
      <c r="C14" s="63" t="n">
        <v>0.796</v>
      </c>
    </row>
    <row r="15" customFormat="false" ht="12.8" hidden="false" customHeight="false" outlineLevel="0" collapsed="false">
      <c r="A15" s="63" t="s">
        <v>59</v>
      </c>
      <c r="B15" s="63" t="s">
        <v>60</v>
      </c>
      <c r="C15" s="63" t="n">
        <v>0.796</v>
      </c>
    </row>
    <row r="16" customFormat="false" ht="35.05" hidden="false" customHeight="false" outlineLevel="0" collapsed="false">
      <c r="A16" s="63" t="s">
        <v>61</v>
      </c>
      <c r="B16" s="63" t="s">
        <v>62</v>
      </c>
      <c r="C16" s="63" t="n">
        <v>0.796</v>
      </c>
    </row>
    <row r="17" customFormat="false" ht="23.85" hidden="false" customHeight="false" outlineLevel="0" collapsed="false">
      <c r="A17" s="63" t="s">
        <v>63</v>
      </c>
      <c r="B17" s="63" t="s">
        <v>64</v>
      </c>
      <c r="C17" s="63" t="n">
        <v>0.796</v>
      </c>
    </row>
    <row r="18" customFormat="false" ht="12.8" hidden="false" customHeight="false" outlineLevel="0" collapsed="false">
      <c r="A18" s="63" t="s">
        <v>65</v>
      </c>
      <c r="B18" s="63" t="s">
        <v>66</v>
      </c>
      <c r="C18" s="63" t="n">
        <v>0.796</v>
      </c>
    </row>
    <row r="19" customFormat="false" ht="12.8" hidden="false" customHeight="false" outlineLevel="0" collapsed="false">
      <c r="A19" s="63" t="s">
        <v>67</v>
      </c>
      <c r="B19" s="63" t="s">
        <v>68</v>
      </c>
      <c r="C19" s="63" t="n">
        <v>0.796</v>
      </c>
    </row>
    <row r="20" customFormat="false" ht="23.85" hidden="false" customHeight="false" outlineLevel="0" collapsed="false">
      <c r="A20" s="63" t="s">
        <v>69</v>
      </c>
      <c r="B20" s="63" t="s">
        <v>70</v>
      </c>
      <c r="C20" s="63" t="n">
        <v>0.796</v>
      </c>
    </row>
    <row r="21" customFormat="false" ht="12.8" hidden="false" customHeight="false" outlineLevel="0" collapsed="false">
      <c r="A21" s="63" t="s">
        <v>71</v>
      </c>
      <c r="B21" s="63" t="s">
        <v>72</v>
      </c>
      <c r="C21" s="63" t="n">
        <v>0.796</v>
      </c>
    </row>
    <row r="22" customFormat="false" ht="12.8" hidden="false" customHeight="false" outlineLevel="0" collapsed="false">
      <c r="A22" s="63" t="s">
        <v>73</v>
      </c>
      <c r="B22" s="63" t="s">
        <v>74</v>
      </c>
      <c r="C22" s="63" t="n">
        <v>0.796</v>
      </c>
    </row>
    <row r="23" customFormat="false" ht="12.8" hidden="false" customHeight="false" outlineLevel="0" collapsed="false">
      <c r="A23" s="63" t="s">
        <v>75</v>
      </c>
      <c r="B23" s="63" t="s">
        <v>76</v>
      </c>
      <c r="C23" s="63" t="n">
        <v>0.796</v>
      </c>
    </row>
    <row r="24" customFormat="false" ht="12.8" hidden="false" customHeight="false" outlineLevel="0" collapsed="false">
      <c r="A24" s="63" t="s">
        <v>77</v>
      </c>
      <c r="B24" s="63" t="s">
        <v>78</v>
      </c>
      <c r="C24" s="63" t="n">
        <v>0.796</v>
      </c>
    </row>
    <row r="25" customFormat="false" ht="12.8" hidden="false" customHeight="false" outlineLevel="0" collapsed="false">
      <c r="A25" s="63" t="s">
        <v>79</v>
      </c>
      <c r="B25" s="63" t="s">
        <v>80</v>
      </c>
      <c r="C25" s="63" t="n">
        <v>0.796</v>
      </c>
    </row>
    <row r="26" customFormat="false" ht="12.8" hidden="false" customHeight="false" outlineLevel="0" collapsed="false">
      <c r="A26" s="63" t="s">
        <v>81</v>
      </c>
      <c r="B26" s="63" t="s">
        <v>82</v>
      </c>
      <c r="C26" s="63" t="n">
        <v>0.796</v>
      </c>
    </row>
    <row r="27" customFormat="false" ht="12.8" hidden="false" customHeight="false" outlineLevel="0" collapsed="false">
      <c r="A27" s="63" t="s">
        <v>83</v>
      </c>
      <c r="B27" s="63" t="s">
        <v>84</v>
      </c>
      <c r="C27" s="63" t="n">
        <v>0.796</v>
      </c>
    </row>
    <row r="28" customFormat="false" ht="23.85" hidden="false" customHeight="false" outlineLevel="0" collapsed="false">
      <c r="A28" s="63" t="s">
        <v>85</v>
      </c>
      <c r="B28" s="63" t="s">
        <v>86</v>
      </c>
      <c r="C28" s="63" t="n">
        <v>0.796</v>
      </c>
    </row>
    <row r="29" customFormat="false" ht="12.8" hidden="false" customHeight="false" outlineLevel="0" collapsed="false">
      <c r="A29" s="63" t="s">
        <v>87</v>
      </c>
      <c r="B29" s="63" t="s">
        <v>88</v>
      </c>
      <c r="C29" s="63" t="n">
        <v>0.796</v>
      </c>
    </row>
    <row r="30" customFormat="false" ht="12.8" hidden="false" customHeight="false" outlineLevel="0" collapsed="false">
      <c r="A30" s="63" t="s">
        <v>89</v>
      </c>
      <c r="B30" s="63" t="s">
        <v>90</v>
      </c>
      <c r="C30" s="63" t="n">
        <v>0.796</v>
      </c>
    </row>
    <row r="31" customFormat="false" ht="12.8" hidden="false" customHeight="false" outlineLevel="0" collapsed="false">
      <c r="A31" s="63" t="s">
        <v>91</v>
      </c>
      <c r="B31" s="63" t="s">
        <v>92</v>
      </c>
      <c r="C31" s="63" t="n">
        <v>0.796</v>
      </c>
    </row>
    <row r="32" customFormat="false" ht="12.8" hidden="false" customHeight="false" outlineLevel="0" collapsed="false">
      <c r="A32" s="63" t="s">
        <v>93</v>
      </c>
      <c r="B32" s="63" t="s">
        <v>94</v>
      </c>
      <c r="C32" s="63" t="n">
        <v>0.796</v>
      </c>
    </row>
    <row r="33" customFormat="false" ht="12.8" hidden="false" customHeight="false" outlineLevel="0" collapsed="false">
      <c r="A33" s="63" t="s">
        <v>95</v>
      </c>
      <c r="B33" s="63" t="s">
        <v>96</v>
      </c>
      <c r="C33" s="63" t="n">
        <v>0.796</v>
      </c>
    </row>
    <row r="34" customFormat="false" ht="35.05" hidden="false" customHeight="false" outlineLevel="0" collapsed="false">
      <c r="A34" s="63" t="s">
        <v>97</v>
      </c>
      <c r="B34" s="63" t="s">
        <v>98</v>
      </c>
      <c r="C34" s="63" t="n">
        <v>0.796</v>
      </c>
    </row>
    <row r="35" customFormat="false" ht="12.8" hidden="false" customHeight="false" outlineLevel="0" collapsed="false">
      <c r="A35" s="63" t="s">
        <v>99</v>
      </c>
      <c r="B35" s="63" t="s">
        <v>100</v>
      </c>
      <c r="C35" s="63" t="n">
        <v>0.796</v>
      </c>
    </row>
    <row r="36" customFormat="false" ht="12.8" hidden="false" customHeight="false" outlineLevel="0" collapsed="false">
      <c r="A36" s="63" t="s">
        <v>101</v>
      </c>
      <c r="B36" s="63" t="s">
        <v>102</v>
      </c>
      <c r="C36" s="63" t="n">
        <v>0.796</v>
      </c>
    </row>
    <row r="37" customFormat="false" ht="12.8" hidden="false" customHeight="false" outlineLevel="0" collapsed="false">
      <c r="A37" s="63" t="s">
        <v>103</v>
      </c>
      <c r="B37" s="63" t="s">
        <v>104</v>
      </c>
      <c r="C37" s="63" t="n">
        <v>0.796</v>
      </c>
    </row>
    <row r="38" customFormat="false" ht="12.8" hidden="false" customHeight="false" outlineLevel="0" collapsed="false">
      <c r="A38" s="63" t="s">
        <v>105</v>
      </c>
      <c r="B38" s="63" t="s">
        <v>106</v>
      </c>
      <c r="C38" s="63" t="n">
        <v>0.796</v>
      </c>
    </row>
    <row r="39" customFormat="false" ht="23.85" hidden="false" customHeight="false" outlineLevel="0" collapsed="false">
      <c r="A39" s="63" t="s">
        <v>107</v>
      </c>
      <c r="B39" s="63" t="s">
        <v>108</v>
      </c>
      <c r="C39" s="63" t="n">
        <v>0.796</v>
      </c>
    </row>
    <row r="40" customFormat="false" ht="12.8" hidden="false" customHeight="false" outlineLevel="0" collapsed="false">
      <c r="A40" s="63" t="s">
        <v>109</v>
      </c>
      <c r="B40" s="63" t="s">
        <v>110</v>
      </c>
      <c r="C40" s="63" t="n">
        <v>0.796</v>
      </c>
    </row>
    <row r="41" customFormat="false" ht="12.8" hidden="false" customHeight="false" outlineLevel="0" collapsed="false">
      <c r="A41" s="63" t="s">
        <v>111</v>
      </c>
      <c r="B41" s="63" t="s">
        <v>112</v>
      </c>
      <c r="C41" s="63" t="n">
        <v>0.796</v>
      </c>
    </row>
    <row r="42" customFormat="false" ht="12.8" hidden="false" customHeight="false" outlineLevel="0" collapsed="false">
      <c r="A42" s="63" t="s">
        <v>113</v>
      </c>
      <c r="B42" s="63" t="s">
        <v>114</v>
      </c>
      <c r="C42" s="63" t="n">
        <v>0.796</v>
      </c>
    </row>
    <row r="43" customFormat="false" ht="12.8" hidden="false" customHeight="false" outlineLevel="0" collapsed="false">
      <c r="A43" s="63" t="s">
        <v>115</v>
      </c>
      <c r="B43" s="63" t="s">
        <v>116</v>
      </c>
      <c r="C43" s="63" t="n">
        <v>0.796</v>
      </c>
    </row>
    <row r="44" customFormat="false" ht="12.8" hidden="false" customHeight="false" outlineLevel="0" collapsed="false">
      <c r="A44" s="63" t="s">
        <v>117</v>
      </c>
      <c r="B44" s="63" t="s">
        <v>118</v>
      </c>
      <c r="C44" s="63" t="n">
        <v>0.796</v>
      </c>
    </row>
    <row r="45" customFormat="false" ht="12.8" hidden="false" customHeight="false" outlineLevel="0" collapsed="false">
      <c r="A45" s="63" t="s">
        <v>119</v>
      </c>
      <c r="B45" s="63" t="s">
        <v>120</v>
      </c>
      <c r="C45" s="63" t="n">
        <v>0.796</v>
      </c>
    </row>
    <row r="46" customFormat="false" ht="12.8" hidden="false" customHeight="false" outlineLevel="0" collapsed="false">
      <c r="A46" s="63" t="s">
        <v>121</v>
      </c>
      <c r="B46" s="63" t="s">
        <v>122</v>
      </c>
      <c r="C46" s="63" t="n">
        <v>0.796</v>
      </c>
    </row>
    <row r="47" customFormat="false" ht="12.8" hidden="false" customHeight="false" outlineLevel="0" collapsed="false">
      <c r="A47" s="63" t="s">
        <v>123</v>
      </c>
      <c r="B47" s="63" t="s">
        <v>124</v>
      </c>
      <c r="C47" s="63" t="n">
        <v>0.796</v>
      </c>
    </row>
    <row r="48" customFormat="false" ht="12.8" hidden="false" customHeight="false" outlineLevel="0" collapsed="false">
      <c r="A48" s="63" t="s">
        <v>125</v>
      </c>
      <c r="B48" s="63" t="s">
        <v>126</v>
      </c>
      <c r="C48" s="63" t="n">
        <v>0.796</v>
      </c>
    </row>
    <row r="49" customFormat="false" ht="12.8" hidden="false" customHeight="false" outlineLevel="0" collapsed="false">
      <c r="A49" s="63" t="s">
        <v>127</v>
      </c>
      <c r="B49" s="63" t="s">
        <v>128</v>
      </c>
      <c r="C49" s="63" t="n">
        <v>0.796</v>
      </c>
    </row>
    <row r="50" customFormat="false" ht="12.8" hidden="false" customHeight="false" outlineLevel="0" collapsed="false">
      <c r="A50" s="63" t="s">
        <v>129</v>
      </c>
      <c r="B50" s="63" t="s">
        <v>130</v>
      </c>
      <c r="C50" s="63" t="n">
        <v>0.796</v>
      </c>
    </row>
    <row r="51" customFormat="false" ht="12.8" hidden="false" customHeight="false" outlineLevel="0" collapsed="false">
      <c r="A51" s="63" t="s">
        <v>131</v>
      </c>
      <c r="B51" s="63" t="s">
        <v>132</v>
      </c>
      <c r="C51" s="63" t="n">
        <v>0.796</v>
      </c>
    </row>
    <row r="52" customFormat="false" ht="12.8" hidden="false" customHeight="false" outlineLevel="0" collapsed="false">
      <c r="A52" s="63" t="s">
        <v>133</v>
      </c>
      <c r="B52" s="63" t="s">
        <v>134</v>
      </c>
      <c r="C52" s="63" t="n">
        <v>0.796</v>
      </c>
    </row>
    <row r="53" customFormat="false" ht="12.8" hidden="false" customHeight="false" outlineLevel="0" collapsed="false">
      <c r="A53" s="63" t="s">
        <v>135</v>
      </c>
      <c r="B53" s="63" t="s">
        <v>136</v>
      </c>
      <c r="C53" s="63" t="n">
        <v>0.796</v>
      </c>
    </row>
    <row r="54" customFormat="false" ht="12.8" hidden="false" customHeight="false" outlineLevel="0" collapsed="false">
      <c r="A54" s="63" t="s">
        <v>137</v>
      </c>
      <c r="B54" s="63" t="s">
        <v>138</v>
      </c>
      <c r="C54" s="63" t="n">
        <v>0.796</v>
      </c>
    </row>
    <row r="55" customFormat="false" ht="12.8" hidden="false" customHeight="false" outlineLevel="0" collapsed="false">
      <c r="A55" s="63" t="s">
        <v>139</v>
      </c>
      <c r="B55" s="63" t="s">
        <v>140</v>
      </c>
      <c r="C55" s="63" t="n">
        <v>0.796</v>
      </c>
    </row>
    <row r="56" customFormat="false" ht="12.8" hidden="false" customHeight="false" outlineLevel="0" collapsed="false">
      <c r="A56" s="63" t="s">
        <v>141</v>
      </c>
      <c r="B56" s="63" t="s">
        <v>142</v>
      </c>
      <c r="C56" s="63" t="n">
        <v>0.796</v>
      </c>
    </row>
    <row r="57" customFormat="false" ht="12.8" hidden="false" customHeight="false" outlineLevel="0" collapsed="false">
      <c r="A57" s="63" t="s">
        <v>143</v>
      </c>
      <c r="B57" s="63" t="s">
        <v>144</v>
      </c>
      <c r="C57" s="63" t="n">
        <v>0.796</v>
      </c>
    </row>
    <row r="58" customFormat="false" ht="12.8" hidden="false" customHeight="false" outlineLevel="0" collapsed="false">
      <c r="A58" s="63" t="s">
        <v>145</v>
      </c>
      <c r="B58" s="63" t="s">
        <v>146</v>
      </c>
      <c r="C58" s="63" t="n">
        <v>0.796</v>
      </c>
    </row>
    <row r="59" customFormat="false" ht="23.85" hidden="false" customHeight="false" outlineLevel="0" collapsed="false">
      <c r="A59" s="63" t="s">
        <v>147</v>
      </c>
      <c r="B59" s="63" t="s">
        <v>148</v>
      </c>
      <c r="C59" s="63" t="n">
        <v>0.796</v>
      </c>
    </row>
    <row r="60" customFormat="false" ht="12.8" hidden="false" customHeight="false" outlineLevel="0" collapsed="false">
      <c r="A60" s="63" t="s">
        <v>149</v>
      </c>
      <c r="B60" s="63" t="s">
        <v>150</v>
      </c>
      <c r="C60" s="63" t="n">
        <v>0.796</v>
      </c>
    </row>
    <row r="61" customFormat="false" ht="12.8" hidden="false" customHeight="false" outlineLevel="0" collapsed="false">
      <c r="A61" s="63" t="s">
        <v>151</v>
      </c>
      <c r="B61" s="63" t="s">
        <v>152</v>
      </c>
      <c r="C61" s="63" t="n">
        <v>0.796</v>
      </c>
    </row>
    <row r="62" customFormat="false" ht="12.8" hidden="false" customHeight="false" outlineLevel="0" collapsed="false">
      <c r="A62" s="63" t="s">
        <v>153</v>
      </c>
      <c r="B62" s="63" t="s">
        <v>154</v>
      </c>
      <c r="C62" s="63" t="n">
        <v>0.796</v>
      </c>
    </row>
    <row r="63" customFormat="false" ht="12.8" hidden="false" customHeight="false" outlineLevel="0" collapsed="false">
      <c r="A63" s="63" t="s">
        <v>155</v>
      </c>
      <c r="B63" s="63" t="s">
        <v>156</v>
      </c>
      <c r="C63" s="63" t="n">
        <v>0.796</v>
      </c>
    </row>
    <row r="64" customFormat="false" ht="12.8" hidden="false" customHeight="false" outlineLevel="0" collapsed="false">
      <c r="A64" s="63" t="s">
        <v>157</v>
      </c>
      <c r="B64" s="63" t="s">
        <v>158</v>
      </c>
      <c r="C64" s="63" t="n">
        <v>0.796</v>
      </c>
    </row>
    <row r="65" customFormat="false" ht="12.8" hidden="false" customHeight="false" outlineLevel="0" collapsed="false">
      <c r="A65" s="63" t="s">
        <v>159</v>
      </c>
      <c r="B65" s="63" t="s">
        <v>160</v>
      </c>
      <c r="C65" s="63" t="n">
        <v>0.796</v>
      </c>
    </row>
    <row r="66" customFormat="false" ht="12.8" hidden="false" customHeight="false" outlineLevel="0" collapsed="false">
      <c r="A66" s="63" t="s">
        <v>161</v>
      </c>
      <c r="B66" s="63" t="s">
        <v>162</v>
      </c>
      <c r="C66" s="63" t="n">
        <v>0.796</v>
      </c>
    </row>
    <row r="67" customFormat="false" ht="46.25" hidden="false" customHeight="false" outlineLevel="0" collapsed="false">
      <c r="A67" s="63" t="s">
        <v>163</v>
      </c>
      <c r="B67" s="63" t="s">
        <v>164</v>
      </c>
      <c r="C67" s="63" t="n">
        <v>0.796</v>
      </c>
    </row>
    <row r="68" customFormat="false" ht="23.85" hidden="false" customHeight="false" outlineLevel="0" collapsed="false">
      <c r="A68" s="63" t="s">
        <v>165</v>
      </c>
      <c r="B68" s="63" t="s">
        <v>166</v>
      </c>
      <c r="C68" s="63" t="n">
        <v>0.796</v>
      </c>
    </row>
    <row r="69" customFormat="false" ht="12.8" hidden="false" customHeight="false" outlineLevel="0" collapsed="false">
      <c r="A69" s="63" t="s">
        <v>167</v>
      </c>
      <c r="B69" s="63" t="s">
        <v>168</v>
      </c>
      <c r="C69" s="63" t="n">
        <v>0.796</v>
      </c>
    </row>
    <row r="70" customFormat="false" ht="12.8" hidden="false" customHeight="false" outlineLevel="0" collapsed="false">
      <c r="A70" s="63" t="s">
        <v>169</v>
      </c>
      <c r="B70" s="63" t="s">
        <v>170</v>
      </c>
      <c r="C70" s="63" t="n">
        <v>0.796</v>
      </c>
    </row>
    <row r="71" customFormat="false" ht="35.05" hidden="false" customHeight="false" outlineLevel="0" collapsed="false">
      <c r="A71" s="63" t="s">
        <v>171</v>
      </c>
      <c r="B71" s="63" t="s">
        <v>172</v>
      </c>
      <c r="C71" s="63" t="n">
        <v>0.796</v>
      </c>
    </row>
    <row r="72" customFormat="false" ht="12.8" hidden="false" customHeight="false" outlineLevel="0" collapsed="false">
      <c r="A72" s="63" t="s">
        <v>173</v>
      </c>
      <c r="B72" s="63" t="s">
        <v>174</v>
      </c>
      <c r="C72" s="63" t="n">
        <v>0.796</v>
      </c>
    </row>
    <row r="73" customFormat="false" ht="12.8" hidden="false" customHeight="false" outlineLevel="0" collapsed="false">
      <c r="A73" s="63" t="s">
        <v>175</v>
      </c>
      <c r="B73" s="63" t="s">
        <v>176</v>
      </c>
      <c r="C73" s="63" t="n">
        <v>0.796</v>
      </c>
    </row>
    <row r="74" customFormat="false" ht="12.8" hidden="false" customHeight="false" outlineLevel="0" collapsed="false">
      <c r="A74" s="63" t="s">
        <v>177</v>
      </c>
      <c r="B74" s="63" t="s">
        <v>178</v>
      </c>
      <c r="C74" s="63" t="n">
        <v>0.796</v>
      </c>
    </row>
    <row r="75" customFormat="false" ht="12.8" hidden="false" customHeight="false" outlineLevel="0" collapsed="false">
      <c r="A75" s="63" t="s">
        <v>179</v>
      </c>
      <c r="B75" s="63" t="s">
        <v>180</v>
      </c>
      <c r="C75" s="63" t="n">
        <v>0.796</v>
      </c>
    </row>
    <row r="76" customFormat="false" ht="12.8" hidden="false" customHeight="false" outlineLevel="0" collapsed="false">
      <c r="A76" s="63" t="s">
        <v>181</v>
      </c>
      <c r="B76" s="63" t="s">
        <v>182</v>
      </c>
      <c r="C76" s="63" t="n">
        <v>0.796</v>
      </c>
    </row>
    <row r="77" customFormat="false" ht="12.8" hidden="false" customHeight="false" outlineLevel="0" collapsed="false">
      <c r="A77" s="63" t="s">
        <v>183</v>
      </c>
      <c r="B77" s="63" t="s">
        <v>184</v>
      </c>
      <c r="C77" s="63" t="n">
        <v>0.796</v>
      </c>
    </row>
    <row r="78" customFormat="false" ht="12.8" hidden="false" customHeight="false" outlineLevel="0" collapsed="false">
      <c r="A78" s="63" t="s">
        <v>185</v>
      </c>
      <c r="B78" s="63" t="s">
        <v>186</v>
      </c>
      <c r="C78" s="63" t="n">
        <v>0.796</v>
      </c>
    </row>
    <row r="79" customFormat="false" ht="12.8" hidden="false" customHeight="false" outlineLevel="0" collapsed="false">
      <c r="A79" s="63" t="s">
        <v>187</v>
      </c>
      <c r="B79" s="63" t="s">
        <v>188</v>
      </c>
      <c r="C79" s="63" t="n">
        <v>0.796</v>
      </c>
    </row>
    <row r="80" customFormat="false" ht="12.8" hidden="false" customHeight="false" outlineLevel="0" collapsed="false">
      <c r="A80" s="63" t="s">
        <v>189</v>
      </c>
      <c r="B80" s="63" t="s">
        <v>190</v>
      </c>
      <c r="C80" s="63" t="n">
        <v>0.796</v>
      </c>
    </row>
    <row r="81" customFormat="false" ht="12.8" hidden="false" customHeight="false" outlineLevel="0" collapsed="false">
      <c r="A81" s="63" t="s">
        <v>191</v>
      </c>
      <c r="B81" s="63" t="s">
        <v>192</v>
      </c>
      <c r="C81" s="63" t="n">
        <v>0.796</v>
      </c>
    </row>
    <row r="82" customFormat="false" ht="12.8" hidden="false" customHeight="false" outlineLevel="0" collapsed="false">
      <c r="A82" s="63" t="s">
        <v>193</v>
      </c>
      <c r="B82" s="63" t="s">
        <v>194</v>
      </c>
      <c r="C82" s="63" t="n">
        <v>0.796</v>
      </c>
    </row>
    <row r="83" customFormat="false" ht="23.85" hidden="false" customHeight="false" outlineLevel="0" collapsed="false">
      <c r="A83" s="63" t="s">
        <v>195</v>
      </c>
      <c r="B83" s="63" t="s">
        <v>196</v>
      </c>
      <c r="C83" s="63" t="n">
        <v>0.796</v>
      </c>
    </row>
    <row r="84" customFormat="false" ht="12.8" hidden="false" customHeight="false" outlineLevel="0" collapsed="false">
      <c r="A84" s="63" t="s">
        <v>197</v>
      </c>
      <c r="B84" s="63" t="s">
        <v>198</v>
      </c>
      <c r="C84" s="63" t="n">
        <v>0.796</v>
      </c>
    </row>
    <row r="85" customFormat="false" ht="12.8" hidden="false" customHeight="false" outlineLevel="0" collapsed="false">
      <c r="A85" s="63" t="s">
        <v>199</v>
      </c>
      <c r="B85" s="63" t="s">
        <v>200</v>
      </c>
      <c r="C85" s="63" t="n">
        <v>0.796</v>
      </c>
    </row>
    <row r="86" customFormat="false" ht="12.8" hidden="false" customHeight="false" outlineLevel="0" collapsed="false">
      <c r="A86" s="63" t="s">
        <v>201</v>
      </c>
      <c r="B86" s="63" t="s">
        <v>202</v>
      </c>
      <c r="C86" s="63" t="n">
        <v>0.796</v>
      </c>
    </row>
    <row r="87" customFormat="false" ht="12.8" hidden="false" customHeight="false" outlineLevel="0" collapsed="false">
      <c r="A87" s="63" t="s">
        <v>203</v>
      </c>
      <c r="B87" s="63" t="s">
        <v>204</v>
      </c>
      <c r="C87" s="63" t="n">
        <v>0.796</v>
      </c>
    </row>
    <row r="88" customFormat="false" ht="12.8" hidden="false" customHeight="false" outlineLevel="0" collapsed="false">
      <c r="A88" s="63" t="s">
        <v>205</v>
      </c>
      <c r="B88" s="63" t="s">
        <v>206</v>
      </c>
      <c r="C88" s="63" t="n">
        <v>0.796</v>
      </c>
    </row>
    <row r="89" customFormat="false" ht="12.8" hidden="false" customHeight="false" outlineLevel="0" collapsed="false">
      <c r="A89" s="63" t="s">
        <v>207</v>
      </c>
      <c r="B89" s="63" t="s">
        <v>208</v>
      </c>
      <c r="C89" s="63" t="n">
        <v>0.796</v>
      </c>
    </row>
    <row r="90" customFormat="false" ht="12.8" hidden="false" customHeight="false" outlineLevel="0" collapsed="false">
      <c r="A90" s="63" t="s">
        <v>209</v>
      </c>
      <c r="B90" s="63" t="s">
        <v>210</v>
      </c>
      <c r="C90" s="63" t="n">
        <v>0.796</v>
      </c>
    </row>
    <row r="91" customFormat="false" ht="12.8" hidden="false" customHeight="false" outlineLevel="0" collapsed="false">
      <c r="A91" s="63" t="s">
        <v>211</v>
      </c>
      <c r="B91" s="63" t="s">
        <v>212</v>
      </c>
      <c r="C91" s="63" t="n">
        <v>0.796</v>
      </c>
    </row>
    <row r="92" customFormat="false" ht="12.8" hidden="false" customHeight="false" outlineLevel="0" collapsed="false">
      <c r="A92" s="63" t="s">
        <v>213</v>
      </c>
      <c r="B92" s="63" t="s">
        <v>214</v>
      </c>
      <c r="C92" s="63" t="n">
        <v>0.796</v>
      </c>
    </row>
    <row r="93" customFormat="false" ht="23.85" hidden="false" customHeight="false" outlineLevel="0" collapsed="false">
      <c r="A93" s="63" t="s">
        <v>215</v>
      </c>
      <c r="B93" s="63" t="s">
        <v>216</v>
      </c>
      <c r="C93" s="63" t="n">
        <v>0.796</v>
      </c>
    </row>
    <row r="94" customFormat="false" ht="12.8" hidden="false" customHeight="false" outlineLevel="0" collapsed="false">
      <c r="A94" s="63" t="s">
        <v>217</v>
      </c>
      <c r="B94" s="63" t="s">
        <v>218</v>
      </c>
      <c r="C94" s="63" t="n">
        <v>0.796</v>
      </c>
    </row>
    <row r="95" customFormat="false" ht="12.8" hidden="false" customHeight="false" outlineLevel="0" collapsed="false">
      <c r="A95" s="63" t="s">
        <v>219</v>
      </c>
      <c r="B95" s="63" t="s">
        <v>220</v>
      </c>
      <c r="C95" s="63" t="n">
        <v>0.796</v>
      </c>
    </row>
    <row r="96" customFormat="false" ht="12.8" hidden="false" customHeight="false" outlineLevel="0" collapsed="false">
      <c r="A96" s="63" t="s">
        <v>221</v>
      </c>
      <c r="B96" s="63" t="s">
        <v>222</v>
      </c>
      <c r="C96" s="63" t="n">
        <v>0.796</v>
      </c>
    </row>
    <row r="97" customFormat="false" ht="12.8" hidden="false" customHeight="false" outlineLevel="0" collapsed="false">
      <c r="A97" s="63" t="s">
        <v>223</v>
      </c>
      <c r="B97" s="63" t="s">
        <v>224</v>
      </c>
      <c r="C97" s="63" t="n">
        <v>0.796</v>
      </c>
    </row>
    <row r="98" customFormat="false" ht="23.85" hidden="false" customHeight="false" outlineLevel="0" collapsed="false">
      <c r="A98" s="63" t="s">
        <v>225</v>
      </c>
      <c r="B98" s="63" t="s">
        <v>226</v>
      </c>
      <c r="C98" s="63" t="n">
        <v>0.796</v>
      </c>
    </row>
    <row r="99" customFormat="false" ht="12.8" hidden="false" customHeight="false" outlineLevel="0" collapsed="false">
      <c r="A99" s="63" t="s">
        <v>227</v>
      </c>
      <c r="B99" s="63" t="s">
        <v>228</v>
      </c>
      <c r="C99" s="63" t="n">
        <v>0.796</v>
      </c>
    </row>
    <row r="100" customFormat="false" ht="12.8" hidden="false" customHeight="false" outlineLevel="0" collapsed="false">
      <c r="A100" s="63" t="s">
        <v>229</v>
      </c>
      <c r="B100" s="63" t="s">
        <v>230</v>
      </c>
      <c r="C100" s="63" t="n">
        <v>0.796</v>
      </c>
    </row>
    <row r="101" customFormat="false" ht="12.8" hidden="false" customHeight="false" outlineLevel="0" collapsed="false">
      <c r="A101" s="63" t="s">
        <v>231</v>
      </c>
      <c r="B101" s="63" t="s">
        <v>232</v>
      </c>
      <c r="C101" s="63" t="n">
        <v>0.796</v>
      </c>
    </row>
    <row r="102" customFormat="false" ht="12.8" hidden="false" customHeight="false" outlineLevel="0" collapsed="false">
      <c r="A102" s="63" t="s">
        <v>233</v>
      </c>
      <c r="B102" s="63" t="s">
        <v>234</v>
      </c>
      <c r="C102" s="63" t="n">
        <v>0.796</v>
      </c>
    </row>
    <row r="103" customFormat="false" ht="23.85" hidden="false" customHeight="false" outlineLevel="0" collapsed="false">
      <c r="A103" s="63" t="s">
        <v>235</v>
      </c>
      <c r="B103" s="63" t="s">
        <v>236</v>
      </c>
      <c r="C103" s="63" t="n">
        <v>0.796</v>
      </c>
    </row>
    <row r="104" customFormat="false" ht="12.8" hidden="false" customHeight="false" outlineLevel="0" collapsed="false">
      <c r="A104" s="63" t="s">
        <v>237</v>
      </c>
      <c r="B104" s="63" t="s">
        <v>238</v>
      </c>
      <c r="C104" s="63" t="n">
        <v>0.796</v>
      </c>
    </row>
    <row r="105" customFormat="false" ht="12.8" hidden="false" customHeight="false" outlineLevel="0" collapsed="false">
      <c r="A105" s="63" t="s">
        <v>239</v>
      </c>
      <c r="B105" s="63" t="s">
        <v>240</v>
      </c>
      <c r="C105" s="63" t="n">
        <v>0.796</v>
      </c>
    </row>
    <row r="106" customFormat="false" ht="12.8" hidden="false" customHeight="false" outlineLevel="0" collapsed="false">
      <c r="A106" s="63" t="s">
        <v>241</v>
      </c>
      <c r="B106" s="63" t="s">
        <v>242</v>
      </c>
      <c r="C106" s="63" t="n">
        <v>0.796</v>
      </c>
    </row>
    <row r="107" customFormat="false" ht="12.8" hidden="false" customHeight="false" outlineLevel="0" collapsed="false">
      <c r="A107" s="63" t="s">
        <v>243</v>
      </c>
      <c r="B107" s="63" t="s">
        <v>244</v>
      </c>
      <c r="C107" s="63" t="n">
        <v>0.796</v>
      </c>
    </row>
    <row r="108" customFormat="false" ht="12.8" hidden="false" customHeight="false" outlineLevel="0" collapsed="false">
      <c r="A108" s="63" t="s">
        <v>245</v>
      </c>
      <c r="B108" s="63" t="s">
        <v>246</v>
      </c>
      <c r="C108" s="63" t="n">
        <v>0.796</v>
      </c>
    </row>
    <row r="109" customFormat="false" ht="12.8" hidden="false" customHeight="false" outlineLevel="0" collapsed="false">
      <c r="A109" s="63" t="s">
        <v>247</v>
      </c>
      <c r="B109" s="63" t="s">
        <v>248</v>
      </c>
      <c r="C109" s="63" t="n">
        <v>0.796</v>
      </c>
    </row>
    <row r="110" customFormat="false" ht="12.8" hidden="false" customHeight="false" outlineLevel="0" collapsed="false">
      <c r="A110" s="63" t="s">
        <v>249</v>
      </c>
      <c r="B110" s="63" t="s">
        <v>250</v>
      </c>
      <c r="C110" s="63" t="n">
        <v>0.796</v>
      </c>
    </row>
    <row r="111" customFormat="false" ht="12.8" hidden="false" customHeight="false" outlineLevel="0" collapsed="false">
      <c r="A111" s="63" t="s">
        <v>251</v>
      </c>
      <c r="B111" s="63" t="s">
        <v>252</v>
      </c>
      <c r="C111" s="63" t="n">
        <v>0.796</v>
      </c>
    </row>
    <row r="112" customFormat="false" ht="12.8" hidden="false" customHeight="false" outlineLevel="0" collapsed="false">
      <c r="A112" s="63" t="s">
        <v>253</v>
      </c>
      <c r="B112" s="63" t="s">
        <v>254</v>
      </c>
      <c r="C112" s="63" t="n">
        <v>0.796</v>
      </c>
    </row>
    <row r="113" customFormat="false" ht="12.8" hidden="false" customHeight="false" outlineLevel="0" collapsed="false">
      <c r="A113" s="63" t="s">
        <v>255</v>
      </c>
      <c r="B113" s="63" t="s">
        <v>256</v>
      </c>
      <c r="C113" s="63" t="n">
        <v>0.796</v>
      </c>
    </row>
    <row r="114" customFormat="false" ht="12.8" hidden="false" customHeight="false" outlineLevel="0" collapsed="false">
      <c r="A114" s="63" t="s">
        <v>257</v>
      </c>
      <c r="B114" s="63" t="s">
        <v>258</v>
      </c>
      <c r="C114" s="63" t="n">
        <v>0.796</v>
      </c>
    </row>
    <row r="115" customFormat="false" ht="12.8" hidden="false" customHeight="false" outlineLevel="0" collapsed="false">
      <c r="A115" s="63" t="s">
        <v>259</v>
      </c>
      <c r="B115" s="63" t="s">
        <v>260</v>
      </c>
      <c r="C115" s="63" t="n">
        <v>0.796</v>
      </c>
    </row>
    <row r="116" customFormat="false" ht="12.8" hidden="false" customHeight="false" outlineLevel="0" collapsed="false">
      <c r="A116" s="63" t="s">
        <v>261</v>
      </c>
      <c r="B116" s="63" t="s">
        <v>262</v>
      </c>
      <c r="C116" s="63" t="n">
        <v>0.796</v>
      </c>
    </row>
    <row r="117" customFormat="false" ht="23.85" hidden="false" customHeight="false" outlineLevel="0" collapsed="false">
      <c r="A117" s="63" t="s">
        <v>263</v>
      </c>
      <c r="B117" s="63" t="s">
        <v>264</v>
      </c>
      <c r="C117" s="63" t="n">
        <v>0.796</v>
      </c>
    </row>
    <row r="118" customFormat="false" ht="12.8" hidden="false" customHeight="false" outlineLevel="0" collapsed="false">
      <c r="A118" s="63" t="s">
        <v>265</v>
      </c>
      <c r="B118" s="63" t="s">
        <v>266</v>
      </c>
      <c r="C118" s="63" t="n">
        <v>0.796</v>
      </c>
    </row>
    <row r="119" customFormat="false" ht="12.8" hidden="false" customHeight="false" outlineLevel="0" collapsed="false">
      <c r="A119" s="63" t="s">
        <v>267</v>
      </c>
      <c r="B119" s="63" t="s">
        <v>268</v>
      </c>
      <c r="C119" s="63" t="n">
        <v>0.796</v>
      </c>
    </row>
    <row r="120" customFormat="false" ht="35.05" hidden="false" customHeight="false" outlineLevel="0" collapsed="false">
      <c r="A120" s="63" t="s">
        <v>269</v>
      </c>
      <c r="B120" s="63" t="s">
        <v>270</v>
      </c>
      <c r="C120" s="63" t="n">
        <v>0.796</v>
      </c>
    </row>
    <row r="121" customFormat="false" ht="12.8" hidden="false" customHeight="false" outlineLevel="0" collapsed="false">
      <c r="A121" s="63" t="s">
        <v>271</v>
      </c>
      <c r="B121" s="63" t="s">
        <v>272</v>
      </c>
      <c r="C121" s="63" t="n">
        <v>0.796</v>
      </c>
    </row>
    <row r="122" customFormat="false" ht="12.8" hidden="false" customHeight="false" outlineLevel="0" collapsed="false">
      <c r="A122" s="63" t="s">
        <v>273</v>
      </c>
      <c r="B122" s="63" t="s">
        <v>274</v>
      </c>
      <c r="C122" s="63" t="n">
        <v>0.796</v>
      </c>
    </row>
    <row r="123" customFormat="false" ht="23.85" hidden="false" customHeight="false" outlineLevel="0" collapsed="false">
      <c r="A123" s="63" t="s">
        <v>275</v>
      </c>
      <c r="B123" s="63" t="s">
        <v>276</v>
      </c>
      <c r="C123" s="63" t="n">
        <v>0.796</v>
      </c>
    </row>
    <row r="124" customFormat="false" ht="12.8" hidden="false" customHeight="false" outlineLevel="0" collapsed="false">
      <c r="A124" s="63" t="s">
        <v>277</v>
      </c>
      <c r="B124" s="63" t="s">
        <v>278</v>
      </c>
      <c r="C124" s="63" t="n">
        <v>0.796</v>
      </c>
    </row>
    <row r="125" customFormat="false" ht="12.8" hidden="false" customHeight="false" outlineLevel="0" collapsed="false">
      <c r="A125" s="63" t="s">
        <v>279</v>
      </c>
      <c r="B125" s="63" t="s">
        <v>280</v>
      </c>
      <c r="C125" s="63" t="n">
        <v>0.796</v>
      </c>
    </row>
    <row r="126" customFormat="false" ht="12.8" hidden="false" customHeight="false" outlineLevel="0" collapsed="false">
      <c r="A126" s="63" t="s">
        <v>281</v>
      </c>
      <c r="B126" s="63" t="s">
        <v>282</v>
      </c>
      <c r="C126" s="63" t="n">
        <v>0.796</v>
      </c>
    </row>
    <row r="127" customFormat="false" ht="12.8" hidden="false" customHeight="false" outlineLevel="0" collapsed="false">
      <c r="A127" s="63" t="s">
        <v>283</v>
      </c>
      <c r="B127" s="63" t="s">
        <v>284</v>
      </c>
      <c r="C127" s="63" t="n">
        <v>0.796</v>
      </c>
    </row>
    <row r="128" customFormat="false" ht="12.8" hidden="false" customHeight="false" outlineLevel="0" collapsed="false">
      <c r="A128" s="63" t="s">
        <v>285</v>
      </c>
      <c r="B128" s="63" t="s">
        <v>286</v>
      </c>
      <c r="C128" s="63" t="n">
        <v>0.796</v>
      </c>
    </row>
    <row r="129" customFormat="false" ht="23.85" hidden="false" customHeight="false" outlineLevel="0" collapsed="false">
      <c r="A129" s="63" t="s">
        <v>287</v>
      </c>
      <c r="B129" s="63" t="s">
        <v>288</v>
      </c>
      <c r="C129" s="63" t="n">
        <v>0.796</v>
      </c>
    </row>
    <row r="130" customFormat="false" ht="23.85" hidden="false" customHeight="false" outlineLevel="0" collapsed="false">
      <c r="A130" s="63" t="s">
        <v>289</v>
      </c>
      <c r="B130" s="63" t="s">
        <v>290</v>
      </c>
      <c r="C130" s="63" t="n">
        <v>0.46</v>
      </c>
    </row>
    <row r="131" customFormat="false" ht="12.8" hidden="false" customHeight="false" outlineLevel="0" collapsed="false">
      <c r="A131" s="63" t="s">
        <v>291</v>
      </c>
      <c r="B131" s="63" t="s">
        <v>292</v>
      </c>
      <c r="C131" s="63" t="n">
        <v>0.796</v>
      </c>
    </row>
    <row r="132" customFormat="false" ht="12.8" hidden="false" customHeight="false" outlineLevel="0" collapsed="false">
      <c r="A132" s="63" t="s">
        <v>293</v>
      </c>
      <c r="B132" s="63" t="s">
        <v>294</v>
      </c>
      <c r="C132" s="63" t="n">
        <v>0.796</v>
      </c>
    </row>
    <row r="133" customFormat="false" ht="35.05" hidden="false" customHeight="false" outlineLevel="0" collapsed="false">
      <c r="A133" s="63" t="s">
        <v>295</v>
      </c>
      <c r="B133" s="63" t="s">
        <v>296</v>
      </c>
      <c r="C133" s="63" t="n">
        <v>0.796</v>
      </c>
    </row>
    <row r="134" customFormat="false" ht="12.8" hidden="false" customHeight="false" outlineLevel="0" collapsed="false">
      <c r="A134" s="63" t="s">
        <v>297</v>
      </c>
      <c r="B134" s="63" t="s">
        <v>298</v>
      </c>
      <c r="C134" s="63" t="n">
        <v>0.796</v>
      </c>
    </row>
    <row r="135" customFormat="false" ht="12.8" hidden="false" customHeight="false" outlineLevel="0" collapsed="false">
      <c r="A135" s="63" t="s">
        <v>299</v>
      </c>
      <c r="B135" s="63" t="s">
        <v>300</v>
      </c>
      <c r="C135" s="63" t="n">
        <v>0.796</v>
      </c>
    </row>
    <row r="136" customFormat="false" ht="12.8" hidden="false" customHeight="false" outlineLevel="0" collapsed="false">
      <c r="A136" s="63" t="s">
        <v>301</v>
      </c>
      <c r="B136" s="63" t="s">
        <v>302</v>
      </c>
      <c r="C136" s="63" t="n">
        <v>0.796</v>
      </c>
    </row>
    <row r="137" customFormat="false" ht="12.8" hidden="false" customHeight="false" outlineLevel="0" collapsed="false">
      <c r="A137" s="63" t="s">
        <v>303</v>
      </c>
      <c r="B137" s="63" t="s">
        <v>304</v>
      </c>
      <c r="C137" s="63" t="n">
        <v>0.796</v>
      </c>
    </row>
    <row r="138" customFormat="false" ht="12.8" hidden="false" customHeight="false" outlineLevel="0" collapsed="false">
      <c r="A138" s="63" t="s">
        <v>305</v>
      </c>
      <c r="B138" s="63" t="s">
        <v>306</v>
      </c>
      <c r="C138" s="63" t="n">
        <v>0.796</v>
      </c>
    </row>
    <row r="139" customFormat="false" ht="12.8" hidden="false" customHeight="false" outlineLevel="0" collapsed="false">
      <c r="A139" s="63" t="s">
        <v>307</v>
      </c>
      <c r="B139" s="63" t="s">
        <v>308</v>
      </c>
      <c r="C139" s="63" t="n">
        <v>0.796</v>
      </c>
    </row>
    <row r="140" customFormat="false" ht="12.8" hidden="false" customHeight="false" outlineLevel="0" collapsed="false">
      <c r="A140" s="63" t="s">
        <v>309</v>
      </c>
      <c r="B140" s="63" t="s">
        <v>310</v>
      </c>
      <c r="C140" s="63" t="n">
        <v>0.796</v>
      </c>
    </row>
    <row r="141" customFormat="false" ht="12.8" hidden="false" customHeight="false" outlineLevel="0" collapsed="false">
      <c r="A141" s="63" t="s">
        <v>311</v>
      </c>
      <c r="B141" s="63" t="s">
        <v>312</v>
      </c>
      <c r="C141" s="63" t="n">
        <v>0.796</v>
      </c>
    </row>
    <row r="142" customFormat="false" ht="12.8" hidden="false" customHeight="false" outlineLevel="0" collapsed="false">
      <c r="A142" s="63" t="s">
        <v>313</v>
      </c>
      <c r="B142" s="63" t="s">
        <v>314</v>
      </c>
      <c r="C142" s="63" t="n">
        <v>0.796</v>
      </c>
    </row>
    <row r="143" customFormat="false" ht="12.8" hidden="false" customHeight="false" outlineLevel="0" collapsed="false">
      <c r="A143" s="63" t="s">
        <v>315</v>
      </c>
      <c r="B143" s="63" t="s">
        <v>316</v>
      </c>
      <c r="C143" s="63" t="n">
        <v>0.796</v>
      </c>
    </row>
    <row r="144" customFormat="false" ht="12.8" hidden="false" customHeight="false" outlineLevel="0" collapsed="false">
      <c r="A144" s="63" t="s">
        <v>317</v>
      </c>
      <c r="B144" s="63" t="s">
        <v>318</v>
      </c>
      <c r="C144" s="63" t="n">
        <v>0.796</v>
      </c>
    </row>
    <row r="145" customFormat="false" ht="12.8" hidden="false" customHeight="false" outlineLevel="0" collapsed="false">
      <c r="A145" s="63" t="s">
        <v>319</v>
      </c>
      <c r="B145" s="63" t="s">
        <v>320</v>
      </c>
      <c r="C145" s="63" t="n">
        <v>0.796</v>
      </c>
    </row>
    <row r="146" customFormat="false" ht="12.8" hidden="false" customHeight="false" outlineLevel="0" collapsed="false">
      <c r="A146" s="63" t="s">
        <v>321</v>
      </c>
      <c r="B146" s="63" t="s">
        <v>322</v>
      </c>
      <c r="C146" s="63" t="n">
        <v>0.796</v>
      </c>
    </row>
    <row r="147" customFormat="false" ht="12.8" hidden="false" customHeight="false" outlineLevel="0" collapsed="false">
      <c r="A147" s="63" t="s">
        <v>323</v>
      </c>
      <c r="B147" s="63" t="s">
        <v>324</v>
      </c>
      <c r="C147" s="63" t="n">
        <v>0.796</v>
      </c>
    </row>
    <row r="148" customFormat="false" ht="12.8" hidden="false" customHeight="false" outlineLevel="0" collapsed="false">
      <c r="A148" s="63" t="s">
        <v>325</v>
      </c>
      <c r="B148" s="63" t="s">
        <v>326</v>
      </c>
      <c r="C148" s="63" t="n">
        <v>0.796</v>
      </c>
    </row>
    <row r="149" customFormat="false" ht="12.8" hidden="false" customHeight="false" outlineLevel="0" collapsed="false">
      <c r="A149" s="63" t="s">
        <v>327</v>
      </c>
      <c r="B149" s="63" t="s">
        <v>328</v>
      </c>
      <c r="C149" s="63" t="n">
        <v>0.796</v>
      </c>
    </row>
    <row r="150" customFormat="false" ht="12.8" hidden="false" customHeight="false" outlineLevel="0" collapsed="false">
      <c r="A150" s="63" t="s">
        <v>329</v>
      </c>
      <c r="B150" s="63" t="s">
        <v>330</v>
      </c>
      <c r="C150" s="63" t="n">
        <v>0.796</v>
      </c>
    </row>
    <row r="151" customFormat="false" ht="12.8" hidden="false" customHeight="false" outlineLevel="0" collapsed="false">
      <c r="A151" s="63" t="s">
        <v>331</v>
      </c>
      <c r="B151" s="63" t="s">
        <v>332</v>
      </c>
      <c r="C151" s="63" t="n">
        <v>0.796</v>
      </c>
    </row>
    <row r="152" customFormat="false" ht="12.8" hidden="false" customHeight="false" outlineLevel="0" collapsed="false">
      <c r="A152" s="63" t="s">
        <v>333</v>
      </c>
      <c r="B152" s="63" t="s">
        <v>334</v>
      </c>
      <c r="C152" s="63" t="n">
        <v>0.796</v>
      </c>
    </row>
    <row r="153" customFormat="false" ht="12.8" hidden="false" customHeight="false" outlineLevel="0" collapsed="false">
      <c r="A153" s="63" t="s">
        <v>335</v>
      </c>
      <c r="B153" s="63" t="s">
        <v>336</v>
      </c>
      <c r="C153" s="63" t="n">
        <v>0.796</v>
      </c>
    </row>
    <row r="154" customFormat="false" ht="12.8" hidden="false" customHeight="false" outlineLevel="0" collapsed="false">
      <c r="A154" s="63" t="s">
        <v>337</v>
      </c>
      <c r="B154" s="63" t="s">
        <v>338</v>
      </c>
      <c r="C154" s="63" t="n">
        <v>0.796</v>
      </c>
    </row>
    <row r="155" customFormat="false" ht="12.8" hidden="false" customHeight="false" outlineLevel="0" collapsed="false">
      <c r="A155" s="63" t="s">
        <v>339</v>
      </c>
      <c r="B155" s="63" t="s">
        <v>340</v>
      </c>
      <c r="C155" s="63" t="n">
        <v>0.796</v>
      </c>
    </row>
    <row r="156" customFormat="false" ht="12.8" hidden="false" customHeight="false" outlineLevel="0" collapsed="false">
      <c r="A156" s="63" t="s">
        <v>341</v>
      </c>
      <c r="B156" s="63" t="s">
        <v>342</v>
      </c>
      <c r="C156" s="63" t="n">
        <v>0.796</v>
      </c>
    </row>
    <row r="157" customFormat="false" ht="12.8" hidden="false" customHeight="false" outlineLevel="0" collapsed="false">
      <c r="A157" s="63" t="s">
        <v>343</v>
      </c>
      <c r="B157" s="63" t="s">
        <v>344</v>
      </c>
      <c r="C157" s="63" t="n">
        <v>0.796</v>
      </c>
    </row>
    <row r="158" customFormat="false" ht="12.8" hidden="false" customHeight="false" outlineLevel="0" collapsed="false">
      <c r="A158" s="63" t="s">
        <v>345</v>
      </c>
      <c r="B158" s="63" t="s">
        <v>346</v>
      </c>
      <c r="C158" s="63" t="n">
        <v>0.796</v>
      </c>
    </row>
    <row r="159" customFormat="false" ht="12.8" hidden="false" customHeight="false" outlineLevel="0" collapsed="false">
      <c r="A159" s="63" t="s">
        <v>347</v>
      </c>
      <c r="B159" s="63" t="s">
        <v>348</v>
      </c>
      <c r="C159" s="63" t="n">
        <v>0.796</v>
      </c>
    </row>
    <row r="160" customFormat="false" ht="12.8" hidden="false" customHeight="false" outlineLevel="0" collapsed="false">
      <c r="A160" s="63" t="s">
        <v>349</v>
      </c>
      <c r="B160" s="63" t="s">
        <v>350</v>
      </c>
      <c r="C160" s="63" t="n">
        <v>0.796</v>
      </c>
    </row>
    <row r="161" customFormat="false" ht="12.8" hidden="false" customHeight="false" outlineLevel="0" collapsed="false">
      <c r="A161" s="63" t="s">
        <v>351</v>
      </c>
      <c r="B161" s="63" t="s">
        <v>352</v>
      </c>
      <c r="C161" s="63" t="n">
        <v>0.796</v>
      </c>
    </row>
    <row r="162" customFormat="false" ht="12.8" hidden="false" customHeight="false" outlineLevel="0" collapsed="false">
      <c r="A162" s="63" t="s">
        <v>353</v>
      </c>
      <c r="B162" s="63" t="s">
        <v>354</v>
      </c>
      <c r="C162" s="63" t="n">
        <v>0.796</v>
      </c>
    </row>
    <row r="163" customFormat="false" ht="12.8" hidden="false" customHeight="false" outlineLevel="0" collapsed="false">
      <c r="A163" s="63" t="s">
        <v>355</v>
      </c>
      <c r="B163" s="63" t="s">
        <v>356</v>
      </c>
      <c r="C163" s="63" t="n">
        <v>0.796</v>
      </c>
    </row>
    <row r="164" customFormat="false" ht="12.8" hidden="false" customHeight="false" outlineLevel="0" collapsed="false">
      <c r="A164" s="63" t="s">
        <v>357</v>
      </c>
      <c r="B164" s="63" t="s">
        <v>358</v>
      </c>
      <c r="C164" s="63" t="n">
        <v>0.796</v>
      </c>
    </row>
    <row r="165" customFormat="false" ht="57.45" hidden="false" customHeight="false" outlineLevel="0" collapsed="false">
      <c r="A165" s="63" t="s">
        <v>359</v>
      </c>
      <c r="B165" s="63" t="s">
        <v>360</v>
      </c>
      <c r="C165" s="63" t="n">
        <v>0.796</v>
      </c>
    </row>
    <row r="166" customFormat="false" ht="15.75" hidden="false" customHeight="false" outlineLevel="0" collapsed="false">
      <c r="A166" s="12" t="s">
        <v>359</v>
      </c>
      <c r="B166" s="13" t="s">
        <v>360</v>
      </c>
      <c r="C166" s="5" t="n">
        <v>0.796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T1044"/>
  <sheetViews>
    <sheetView showFormulas="false" showGridLines="true" showRowColHeaders="true" showZeros="true" rightToLeft="false" tabSelected="false" showOutlineSymbols="true" defaultGridColor="true" view="normal" topLeftCell="A169" colorId="64" zoomScale="100" zoomScaleNormal="100" zoomScalePageLayoutView="100" workbookViewId="0">
      <selection pane="topLeft" activeCell="B184" activeCellId="0" sqref="B184"/>
    </sheetView>
  </sheetViews>
  <sheetFormatPr defaultColWidth="12.695312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3" min="3" style="0" width="15.27"/>
  </cols>
  <sheetData>
    <row r="1" customFormat="false" ht="15.75" hidden="false" customHeight="false" outlineLevel="0" collapsed="false">
      <c r="A1" s="65" t="s">
        <v>30</v>
      </c>
      <c r="B1" s="8" t="s">
        <v>31</v>
      </c>
      <c r="C1" s="100" t="s">
        <v>506</v>
      </c>
      <c r="D1" s="11" t="s">
        <v>507</v>
      </c>
      <c r="E1" s="11" t="n">
        <v>-3</v>
      </c>
      <c r="F1" s="11" t="n">
        <v>-2</v>
      </c>
      <c r="G1" s="11" t="n">
        <v>-1</v>
      </c>
      <c r="H1" s="11" t="n">
        <v>0</v>
      </c>
      <c r="I1" s="11" t="n">
        <v>1</v>
      </c>
      <c r="J1" s="11" t="n">
        <v>2</v>
      </c>
      <c r="K1" s="11" t="n">
        <v>3</v>
      </c>
      <c r="L1" s="11" t="n">
        <v>4</v>
      </c>
      <c r="M1" s="11" t="n">
        <v>5</v>
      </c>
      <c r="N1" s="11" t="n">
        <v>6</v>
      </c>
      <c r="O1" s="11" t="n">
        <v>7</v>
      </c>
      <c r="P1" s="11" t="n">
        <v>8</v>
      </c>
      <c r="Q1" s="11" t="n">
        <v>9</v>
      </c>
      <c r="R1" s="11" t="n">
        <v>10</v>
      </c>
      <c r="S1" s="11" t="n">
        <v>11</v>
      </c>
      <c r="T1" s="11" t="n">
        <v>12</v>
      </c>
      <c r="U1" s="11" t="n">
        <v>13</v>
      </c>
      <c r="V1" s="11" t="n">
        <v>14</v>
      </c>
      <c r="W1" s="11" t="n">
        <v>15</v>
      </c>
      <c r="X1" s="11" t="n">
        <v>16</v>
      </c>
      <c r="Y1" s="11" t="n">
        <v>17</v>
      </c>
      <c r="Z1" s="11" t="n">
        <v>18</v>
      </c>
      <c r="AA1" s="11" t="n">
        <v>19</v>
      </c>
      <c r="AB1" s="11" t="n">
        <v>20</v>
      </c>
      <c r="AC1" s="11" t="n">
        <v>21</v>
      </c>
      <c r="AD1" s="11" t="n">
        <v>22</v>
      </c>
      <c r="AE1" s="11" t="n">
        <v>23</v>
      </c>
      <c r="AF1" s="11" t="n">
        <v>24</v>
      </c>
      <c r="AG1" s="11" t="n">
        <v>25</v>
      </c>
      <c r="AH1" s="11" t="n">
        <v>26</v>
      </c>
      <c r="AI1" s="11" t="n">
        <v>27</v>
      </c>
      <c r="AJ1" s="11" t="n">
        <v>28</v>
      </c>
      <c r="AK1" s="11" t="n">
        <v>29</v>
      </c>
      <c r="AL1" s="11" t="n">
        <v>30</v>
      </c>
      <c r="AM1" s="11" t="n">
        <v>31</v>
      </c>
      <c r="AN1" s="11" t="n">
        <v>32</v>
      </c>
      <c r="AO1" s="11" t="n">
        <v>33</v>
      </c>
      <c r="AP1" s="11" t="n">
        <v>34</v>
      </c>
      <c r="AQ1" s="11" t="n">
        <v>35</v>
      </c>
      <c r="AR1" s="11" t="n">
        <v>36</v>
      </c>
      <c r="AS1" s="11" t="n">
        <v>37</v>
      </c>
      <c r="AT1" s="11" t="n">
        <v>38</v>
      </c>
      <c r="AU1" s="11" t="n">
        <v>39</v>
      </c>
      <c r="AV1" s="11" t="n">
        <v>40</v>
      </c>
      <c r="AW1" s="11" t="n">
        <v>41</v>
      </c>
      <c r="AX1" s="11" t="n">
        <v>42</v>
      </c>
      <c r="AY1" s="11" t="n">
        <v>43</v>
      </c>
      <c r="AZ1" s="11" t="n">
        <v>44</v>
      </c>
      <c r="BA1" s="11" t="n">
        <v>45</v>
      </c>
      <c r="BB1" s="11" t="n">
        <v>46</v>
      </c>
      <c r="BC1" s="11" t="n">
        <v>47</v>
      </c>
      <c r="BD1" s="11" t="n">
        <v>48</v>
      </c>
      <c r="BE1" s="11" t="n">
        <v>49</v>
      </c>
      <c r="BF1" s="11" t="n">
        <v>50</v>
      </c>
      <c r="BG1" s="11" t="n">
        <v>51</v>
      </c>
      <c r="BH1" s="11" t="n">
        <v>52</v>
      </c>
      <c r="BI1" s="11" t="n">
        <v>53</v>
      </c>
      <c r="BJ1" s="11" t="n">
        <v>54</v>
      </c>
      <c r="BK1" s="11" t="n">
        <v>55</v>
      </c>
      <c r="BL1" s="11" t="n">
        <v>56</v>
      </c>
      <c r="BM1" s="11" t="n">
        <v>57</v>
      </c>
      <c r="BN1" s="11" t="n">
        <v>58</v>
      </c>
      <c r="BO1" s="11" t="n">
        <v>59</v>
      </c>
      <c r="BP1" s="11" t="n">
        <v>60</v>
      </c>
      <c r="BQ1" s="11" t="n">
        <v>61</v>
      </c>
      <c r="BR1" s="11" t="n">
        <v>62</v>
      </c>
      <c r="BS1" s="11" t="n">
        <v>63</v>
      </c>
      <c r="BT1" s="11" t="n">
        <v>64</v>
      </c>
      <c r="BU1" s="11" t="n">
        <v>65</v>
      </c>
      <c r="BV1" s="11" t="n">
        <v>66</v>
      </c>
      <c r="BW1" s="11" t="n">
        <v>67</v>
      </c>
      <c r="BX1" s="11" t="n">
        <v>68</v>
      </c>
      <c r="BY1" s="11" t="n">
        <v>69</v>
      </c>
      <c r="BZ1" s="11" t="n">
        <v>70</v>
      </c>
      <c r="CA1" s="11" t="n">
        <v>71</v>
      </c>
      <c r="CB1" s="11" t="n">
        <v>72</v>
      </c>
      <c r="CC1" s="11" t="n">
        <v>73</v>
      </c>
      <c r="CD1" s="11" t="n">
        <v>74</v>
      </c>
      <c r="CE1" s="11" t="n">
        <v>75</v>
      </c>
      <c r="CF1" s="11" t="n">
        <v>76</v>
      </c>
      <c r="CG1" s="11" t="n">
        <v>77</v>
      </c>
      <c r="CH1" s="11" t="n">
        <v>78</v>
      </c>
      <c r="CI1" s="11" t="n">
        <v>79</v>
      </c>
      <c r="CJ1" s="11" t="n">
        <v>80</v>
      </c>
      <c r="CK1" s="11" t="n">
        <v>81</v>
      </c>
      <c r="CL1" s="11" t="n">
        <v>82</v>
      </c>
      <c r="CM1" s="11" t="n">
        <v>83</v>
      </c>
      <c r="CN1" s="11" t="n">
        <v>84</v>
      </c>
      <c r="CO1" s="11" t="n">
        <v>85</v>
      </c>
      <c r="CP1" s="11" t="n">
        <v>86</v>
      </c>
      <c r="CQ1" s="11" t="n">
        <v>87</v>
      </c>
      <c r="CR1" s="11" t="n">
        <v>88</v>
      </c>
      <c r="CS1" s="11" t="n">
        <v>89</v>
      </c>
      <c r="CT1" s="11" t="n">
        <v>90</v>
      </c>
      <c r="CU1" s="11" t="n">
        <v>91</v>
      </c>
      <c r="CV1" s="11" t="n">
        <v>92</v>
      </c>
      <c r="CW1" s="11" t="n">
        <v>93</v>
      </c>
      <c r="CX1" s="11" t="n">
        <v>94</v>
      </c>
      <c r="CY1" s="11" t="n">
        <v>95</v>
      </c>
      <c r="CZ1" s="11" t="n">
        <v>96</v>
      </c>
      <c r="DA1" s="11" t="n">
        <v>97</v>
      </c>
      <c r="DB1" s="11" t="n">
        <v>98</v>
      </c>
      <c r="DC1" s="11" t="n">
        <v>99</v>
      </c>
      <c r="DD1" s="11" t="n">
        <v>100</v>
      </c>
      <c r="DE1" s="11" t="n">
        <v>101</v>
      </c>
      <c r="DF1" s="11" t="n">
        <v>102</v>
      </c>
      <c r="DG1" s="11" t="n">
        <v>103</v>
      </c>
      <c r="DH1" s="11" t="n">
        <v>104</v>
      </c>
      <c r="DI1" s="11" t="n">
        <v>105</v>
      </c>
      <c r="DJ1" s="11" t="n">
        <v>106</v>
      </c>
      <c r="DK1" s="11" t="n">
        <v>107</v>
      </c>
      <c r="DL1" s="11" t="n">
        <v>108</v>
      </c>
      <c r="DM1" s="11" t="n">
        <v>109</v>
      </c>
      <c r="DN1" s="11" t="n">
        <v>110</v>
      </c>
      <c r="DO1" s="11" t="n">
        <v>111</v>
      </c>
      <c r="DP1" s="11" t="n">
        <v>112</v>
      </c>
      <c r="DQ1" s="11" t="n">
        <v>113</v>
      </c>
      <c r="DR1" s="11" t="n">
        <v>114</v>
      </c>
      <c r="DS1" s="11" t="n">
        <v>115</v>
      </c>
      <c r="DT1" s="11" t="n">
        <v>116</v>
      </c>
    </row>
    <row r="2" customFormat="false" ht="15.75" hidden="false" customHeight="false" outlineLevel="0" collapsed="false">
      <c r="A2" s="12" t="s">
        <v>33</v>
      </c>
      <c r="B2" s="13" t="s">
        <v>34</v>
      </c>
      <c r="C2" s="14" t="n">
        <v>0</v>
      </c>
      <c r="D2" s="5" t="n">
        <v>0</v>
      </c>
    </row>
    <row r="3" customFormat="false" ht="15.75" hidden="false" customHeight="false" outlineLevel="0" collapsed="false">
      <c r="A3" s="12" t="s">
        <v>35</v>
      </c>
      <c r="B3" s="13" t="s">
        <v>36</v>
      </c>
      <c r="C3" s="14" t="n">
        <v>362</v>
      </c>
      <c r="D3" s="11" t="n">
        <v>0</v>
      </c>
      <c r="E3" s="11" t="n">
        <v>1.25307230730804</v>
      </c>
      <c r="F3" s="11" t="n">
        <v>1.25367846568973</v>
      </c>
      <c r="G3" s="11" t="n">
        <v>1.16446966839296</v>
      </c>
      <c r="H3" s="11" t="n">
        <v>1.03527954468509</v>
      </c>
      <c r="I3" s="11" t="n">
        <v>0.961512922389098</v>
      </c>
      <c r="J3" s="11" t="n">
        <v>0.932072750118132</v>
      </c>
      <c r="K3" s="11" t="n">
        <v>0.804617605532861</v>
      </c>
      <c r="L3" s="11" t="n">
        <v>0.780306824251848</v>
      </c>
      <c r="M3" s="11" t="n">
        <v>0.820221624164208</v>
      </c>
      <c r="N3" s="11" t="n">
        <v>0.823418956292081</v>
      </c>
      <c r="O3" s="11" t="n">
        <v>0.775359495051149</v>
      </c>
      <c r="P3" s="11" t="n">
        <v>0.637903450301987</v>
      </c>
      <c r="Q3" s="11" t="n">
        <v>0.588870255322997</v>
      </c>
      <c r="R3" s="11" t="n">
        <v>0.625494423262561</v>
      </c>
      <c r="S3" s="11" t="n">
        <v>0.699798427051329</v>
      </c>
      <c r="T3" s="11" t="n">
        <v>0.756385592285336</v>
      </c>
      <c r="U3" s="11" t="n">
        <v>0.77247750350272</v>
      </c>
      <c r="V3" s="11" t="n">
        <v>0.690685779521733</v>
      </c>
      <c r="W3" s="11" t="n">
        <v>0.623627098494677</v>
      </c>
      <c r="X3" s="11" t="n">
        <v>0.633497019919744</v>
      </c>
      <c r="Y3" s="11" t="n">
        <v>0.654585219628031</v>
      </c>
      <c r="Z3" s="11" t="n">
        <v>0.678221661285326</v>
      </c>
      <c r="AA3" s="11" t="n">
        <v>0.642235920927908</v>
      </c>
      <c r="AB3" s="11" t="n">
        <v>0.558452461567825</v>
      </c>
      <c r="AC3" s="11" t="n">
        <v>0.550726354911298</v>
      </c>
      <c r="AD3" s="11" t="n">
        <v>0.533241914274222</v>
      </c>
      <c r="AE3" s="11" t="n">
        <v>0.559077587932166</v>
      </c>
      <c r="AF3" s="11" t="n">
        <v>0.571602426565577</v>
      </c>
      <c r="AG3" s="11" t="n">
        <v>0.585972414384307</v>
      </c>
      <c r="AH3" s="11" t="n">
        <v>0.507581060856766</v>
      </c>
      <c r="AI3" s="11" t="n">
        <v>0.476498579339626</v>
      </c>
      <c r="AJ3" s="11" t="n">
        <v>0.460375197883433</v>
      </c>
      <c r="AK3" s="11" t="n">
        <v>0.495445346912131</v>
      </c>
      <c r="AL3" s="11" t="n">
        <v>0.555511373771659</v>
      </c>
      <c r="AM3" s="11" t="n">
        <v>0.535378583926726</v>
      </c>
      <c r="AN3" s="11" t="n">
        <v>0.522042355245346</v>
      </c>
      <c r="AO3" s="11" t="n">
        <v>0.509751643933992</v>
      </c>
      <c r="AP3" s="11" t="n">
        <v>0.505917636988734</v>
      </c>
      <c r="AQ3" s="11" t="n">
        <v>0.503919661751173</v>
      </c>
      <c r="AR3" s="11" t="n">
        <v>0.513327853544145</v>
      </c>
      <c r="AS3" s="11" t="n">
        <v>0.514175353449103</v>
      </c>
      <c r="AT3" s="11" t="n">
        <v>0.470236486652447</v>
      </c>
      <c r="AU3" s="11" t="n">
        <v>0.433099151096754</v>
      </c>
      <c r="AV3" s="11" t="n">
        <v>0.417731034252111</v>
      </c>
      <c r="AW3" s="11" t="n">
        <v>0.4589048904543</v>
      </c>
      <c r="AX3" s="11" t="n">
        <v>0.511477485927674</v>
      </c>
      <c r="AY3" s="11" t="n">
        <v>0.521946469376341</v>
      </c>
      <c r="AZ3" s="11" t="n">
        <v>0.540108889789081</v>
      </c>
      <c r="BA3" s="11" t="n">
        <v>0.539886903447276</v>
      </c>
      <c r="BB3" s="11" t="n">
        <v>0.545419791111906</v>
      </c>
      <c r="BC3" s="11" t="n">
        <v>0.546698827321603</v>
      </c>
      <c r="BD3" s="11" t="n">
        <v>0.533937100159938</v>
      </c>
      <c r="BE3" s="11" t="n">
        <v>0.532207116287776</v>
      </c>
      <c r="BF3" s="11" t="n">
        <v>0.472239303610618</v>
      </c>
      <c r="BG3" s="11" t="n">
        <v>0.395591548892984</v>
      </c>
      <c r="BH3" s="11" t="n">
        <v>0.381781037642599</v>
      </c>
      <c r="BI3" s="11" t="n">
        <v>0.433423576206002</v>
      </c>
      <c r="BJ3" s="11" t="n">
        <v>0.492862261945019</v>
      </c>
      <c r="BK3" s="11" t="n">
        <v>0.537514092314661</v>
      </c>
      <c r="BL3" s="11" t="n">
        <v>0.559213168164554</v>
      </c>
      <c r="BM3" s="11" t="n">
        <v>0.587997598217513</v>
      </c>
      <c r="BN3" s="11" t="n">
        <v>0.627624656363427</v>
      </c>
      <c r="BO3" s="11" t="n">
        <v>0.632472485464784</v>
      </c>
      <c r="BP3" s="11" t="n">
        <v>0.582125310182791</v>
      </c>
      <c r="BQ3" s="11" t="n">
        <v>0.531199123198026</v>
      </c>
      <c r="BR3" s="11" t="n">
        <v>0.470782512469459</v>
      </c>
      <c r="BS3" s="11" t="n">
        <v>0.410639172226025</v>
      </c>
      <c r="BT3" s="11" t="n">
        <v>0.403227449169194</v>
      </c>
      <c r="BU3" s="11" t="n">
        <v>0.453669790475513</v>
      </c>
      <c r="BV3" s="11" t="n">
        <v>0.525221394490141</v>
      </c>
      <c r="BW3" s="11" t="n">
        <v>0.571830375386405</v>
      </c>
      <c r="BX3" s="11" t="n">
        <v>0.580750441197102</v>
      </c>
      <c r="BY3" s="11" t="n">
        <v>0.635296453090261</v>
      </c>
      <c r="BZ3" s="11" t="n">
        <v>0.701827805097738</v>
      </c>
      <c r="CA3" s="11" t="n">
        <v>0.671723616673777</v>
      </c>
      <c r="CB3" s="11" t="n">
        <v>0.60179402313819</v>
      </c>
      <c r="CC3" s="11" t="n">
        <v>0.521390490430414</v>
      </c>
      <c r="CD3" s="11" t="n">
        <v>0.469530619023012</v>
      </c>
      <c r="CE3" s="11" t="n">
        <v>0.427651558855648</v>
      </c>
      <c r="CF3" s="11" t="n">
        <v>0.42963081978582</v>
      </c>
      <c r="CG3" s="11" t="n">
        <v>0.46603564184307</v>
      </c>
      <c r="CH3" s="11" t="n">
        <v>0.542606388967509</v>
      </c>
      <c r="CI3" s="11" t="n">
        <v>0.59108300019918</v>
      </c>
      <c r="CJ3" s="11" t="n">
        <v>0.624642198498689</v>
      </c>
      <c r="CK3" s="11" t="n">
        <v>0.69867140533179</v>
      </c>
      <c r="CL3" s="11" t="n">
        <v>0.779970043657163</v>
      </c>
      <c r="CM3" s="11" t="n">
        <v>0.753118024156137</v>
      </c>
      <c r="CN3" s="11" t="n">
        <v>0.640722574308407</v>
      </c>
      <c r="CO3" s="11" t="n">
        <v>0.571390153768085</v>
      </c>
      <c r="CP3" s="11" t="n">
        <v>0.520382505764622</v>
      </c>
      <c r="CQ3" s="11" t="n">
        <v>0.489644817171928</v>
      </c>
      <c r="CR3" s="11" t="n">
        <v>0.461562953165597</v>
      </c>
      <c r="CS3" s="11" t="n">
        <v>0.530046869432579</v>
      </c>
      <c r="CT3" s="11" t="n">
        <v>0.577838810697034</v>
      </c>
      <c r="CU3" s="11" t="n">
        <v>0.641354741404765</v>
      </c>
      <c r="CV3" s="11" t="n">
        <v>0.706086788708845</v>
      </c>
      <c r="CW3" s="11" t="n">
        <v>0.843711957844599</v>
      </c>
      <c r="CX3" s="11" t="n">
        <v>0.913032033112738</v>
      </c>
      <c r="CY3" s="11" t="n">
        <v>0.861700119798149</v>
      </c>
      <c r="CZ3" s="11" t="n">
        <v>0.770884355522217</v>
      </c>
      <c r="DA3" s="11" t="n">
        <v>0.661651634721807</v>
      </c>
      <c r="DB3" s="11" t="n">
        <v>0.618783982018184</v>
      </c>
      <c r="DC3" s="11" t="n">
        <v>0.582799506486546</v>
      </c>
      <c r="DD3" s="11" t="n">
        <v>0.517420687334327</v>
      </c>
      <c r="DE3" s="11" t="n">
        <v>0.556261710999006</v>
      </c>
      <c r="DF3" s="11" t="n">
        <v>0.599625826339062</v>
      </c>
      <c r="DG3" s="11" t="n">
        <v>0.691953757070279</v>
      </c>
      <c r="DH3" s="11" t="n">
        <v>0.869444160023993</v>
      </c>
      <c r="DI3" s="11" t="n">
        <v>1.01924075948968</v>
      </c>
      <c r="DJ3" s="11" t="n">
        <v>1.07132482822279</v>
      </c>
      <c r="DK3" s="11" t="n">
        <v>1.02067889731294</v>
      </c>
      <c r="DL3" s="11" t="n">
        <v>0.846024469766208</v>
      </c>
      <c r="DM3" s="11" t="n">
        <v>0.756059933939122</v>
      </c>
      <c r="DN3" s="11" t="n">
        <v>0.66355912632032</v>
      </c>
      <c r="DO3" s="11" t="n">
        <v>0.627535784479301</v>
      </c>
      <c r="DP3" s="11" t="n">
        <v>0.600794739829099</v>
      </c>
      <c r="DQ3" s="11" t="n">
        <v>0.594746238383821</v>
      </c>
      <c r="DR3" s="11" t="n">
        <v>0.648169213504355</v>
      </c>
      <c r="DS3" s="11" t="n">
        <v>0.767347509266252</v>
      </c>
      <c r="DT3" s="11" t="n">
        <v>0.906179412169381</v>
      </c>
    </row>
    <row r="4" customFormat="false" ht="15.75" hidden="false" customHeight="false" outlineLevel="0" collapsed="false">
      <c r="A4" s="12" t="s">
        <v>37</v>
      </c>
      <c r="B4" s="13" t="s">
        <v>38</v>
      </c>
      <c r="C4" s="14" t="n">
        <v>998</v>
      </c>
      <c r="D4" s="11" t="n">
        <v>0</v>
      </c>
      <c r="E4" s="11" t="n">
        <v>1.25307230730804</v>
      </c>
      <c r="F4" s="11" t="n">
        <v>1.25367846568973</v>
      </c>
      <c r="G4" s="11" t="n">
        <v>1.16446966839296</v>
      </c>
      <c r="H4" s="11" t="n">
        <v>1.03527954468509</v>
      </c>
      <c r="I4" s="11" t="n">
        <v>0.961512922389098</v>
      </c>
      <c r="J4" s="101" t="n">
        <v>0.932072750118132</v>
      </c>
      <c r="K4" s="11" t="n">
        <v>0.804617605532861</v>
      </c>
      <c r="L4" s="11" t="n">
        <v>0.780306824251848</v>
      </c>
      <c r="M4" s="11" t="n">
        <v>0.820221624164208</v>
      </c>
      <c r="N4" s="11" t="n">
        <v>0.823418956292081</v>
      </c>
      <c r="O4" s="11" t="n">
        <v>0.775359495051149</v>
      </c>
      <c r="P4" s="11" t="n">
        <v>0.637903450301987</v>
      </c>
      <c r="Q4" s="11" t="n">
        <v>0.588870255322997</v>
      </c>
      <c r="R4" s="11" t="n">
        <v>0.625494423262561</v>
      </c>
      <c r="S4" s="11" t="n">
        <v>0.699798427051329</v>
      </c>
      <c r="T4" s="11" t="n">
        <v>0.756385592285336</v>
      </c>
      <c r="U4" s="11" t="n">
        <v>0.77247750350272</v>
      </c>
      <c r="V4" s="11" t="n">
        <v>0.690685779521733</v>
      </c>
      <c r="W4" s="11" t="n">
        <v>0.623627098494677</v>
      </c>
      <c r="X4" s="11" t="n">
        <v>0.633497019919744</v>
      </c>
      <c r="Y4" s="11" t="n">
        <v>0.654585219628031</v>
      </c>
      <c r="Z4" s="11" t="n">
        <v>0.678221661285326</v>
      </c>
      <c r="AA4" s="11" t="n">
        <v>0.642235920927908</v>
      </c>
      <c r="AB4" s="11" t="n">
        <v>0.558452461567825</v>
      </c>
      <c r="AC4" s="11" t="n">
        <v>0.550726354911298</v>
      </c>
      <c r="AD4" s="11" t="n">
        <v>0.533241914274222</v>
      </c>
      <c r="AE4" s="11" t="n">
        <v>0.559077587932166</v>
      </c>
      <c r="AF4" s="11" t="n">
        <v>0.571602426565577</v>
      </c>
      <c r="AG4" s="11" t="n">
        <v>0.585972414384307</v>
      </c>
      <c r="AH4" s="11" t="n">
        <v>0.507581060856766</v>
      </c>
      <c r="AI4" s="11" t="n">
        <v>0.476498579339626</v>
      </c>
      <c r="AJ4" s="11" t="n">
        <v>0.460375197883433</v>
      </c>
      <c r="AK4" s="11" t="n">
        <v>0.495445346912131</v>
      </c>
      <c r="AL4" s="11" t="n">
        <v>0.555511373771659</v>
      </c>
      <c r="AM4" s="11" t="n">
        <v>0.535378583926726</v>
      </c>
      <c r="AN4" s="11" t="n">
        <v>0.522042355245346</v>
      </c>
      <c r="AO4" s="11" t="n">
        <v>0.509751643933992</v>
      </c>
      <c r="AP4" s="11" t="n">
        <v>0.505917636988734</v>
      </c>
      <c r="AQ4" s="11" t="n">
        <v>0.503919661751173</v>
      </c>
      <c r="AR4" s="11" t="n">
        <v>0.513327853544145</v>
      </c>
      <c r="AS4" s="11" t="n">
        <v>0.514175353449103</v>
      </c>
      <c r="AT4" s="11" t="n">
        <v>0.470236486652447</v>
      </c>
      <c r="AU4" s="11" t="n">
        <v>0.433099151096754</v>
      </c>
      <c r="AV4" s="11" t="n">
        <v>0.417731034252111</v>
      </c>
      <c r="AW4" s="11" t="n">
        <v>0.4589048904543</v>
      </c>
      <c r="AX4" s="11" t="n">
        <v>0.511477485927674</v>
      </c>
      <c r="AY4" s="11" t="n">
        <v>0.521946469376341</v>
      </c>
      <c r="AZ4" s="11" t="n">
        <v>0.540108889789081</v>
      </c>
      <c r="BA4" s="11" t="n">
        <v>0.539886903447276</v>
      </c>
      <c r="BB4" s="11" t="n">
        <v>0.545419791111906</v>
      </c>
      <c r="BC4" s="11" t="n">
        <v>0.546698827321603</v>
      </c>
      <c r="BD4" s="11" t="n">
        <v>0.533937100159938</v>
      </c>
      <c r="BE4" s="11" t="n">
        <v>0.532207116287776</v>
      </c>
      <c r="BF4" s="11" t="n">
        <v>0.472239303610618</v>
      </c>
      <c r="BG4" s="11" t="n">
        <v>0.395591548892984</v>
      </c>
      <c r="BH4" s="11" t="n">
        <v>0.381781037642599</v>
      </c>
      <c r="BI4" s="11" t="n">
        <v>0.433423576206002</v>
      </c>
      <c r="BJ4" s="11" t="n">
        <v>0.492862261945019</v>
      </c>
      <c r="BK4" s="11" t="n">
        <v>0.537514092314661</v>
      </c>
      <c r="BL4" s="11" t="n">
        <v>0.559213168164554</v>
      </c>
      <c r="BM4" s="11" t="n">
        <v>0.587997598217513</v>
      </c>
      <c r="BN4" s="11" t="n">
        <v>0.627624656363427</v>
      </c>
      <c r="BO4" s="11" t="n">
        <v>0.632472485464784</v>
      </c>
      <c r="BP4" s="11" t="n">
        <v>0.582125310182791</v>
      </c>
      <c r="BQ4" s="11" t="n">
        <v>0.531199123198026</v>
      </c>
      <c r="BR4" s="11" t="n">
        <v>0.470782512469459</v>
      </c>
      <c r="BS4" s="11" t="n">
        <v>0.410639172226025</v>
      </c>
      <c r="BT4" s="11" t="n">
        <v>0.403227449169194</v>
      </c>
      <c r="BU4" s="11" t="n">
        <v>0.453669790475513</v>
      </c>
      <c r="BV4" s="11" t="n">
        <v>0.525221394490141</v>
      </c>
      <c r="BW4" s="11" t="n">
        <v>0.571830375386405</v>
      </c>
      <c r="BX4" s="11" t="n">
        <v>0.580750441197102</v>
      </c>
      <c r="BY4" s="11" t="n">
        <v>0.635296453090261</v>
      </c>
      <c r="BZ4" s="11" t="n">
        <v>0.701827805097738</v>
      </c>
      <c r="CA4" s="11" t="n">
        <v>0.671723616673777</v>
      </c>
      <c r="CB4" s="11" t="n">
        <v>0.60179402313819</v>
      </c>
      <c r="CC4" s="11" t="n">
        <v>0.521390490430414</v>
      </c>
      <c r="CD4" s="11" t="n">
        <v>0.469530619023012</v>
      </c>
      <c r="CE4" s="11" t="n">
        <v>0.427651558855648</v>
      </c>
      <c r="CF4" s="11" t="n">
        <v>0.42963081978582</v>
      </c>
      <c r="CG4" s="11" t="n">
        <v>0.46603564184307</v>
      </c>
      <c r="CH4" s="11" t="n">
        <v>0.542606388967509</v>
      </c>
      <c r="CI4" s="11" t="n">
        <v>0.59108300019918</v>
      </c>
      <c r="CJ4" s="11" t="n">
        <v>0.624642198498689</v>
      </c>
      <c r="CK4" s="11" t="n">
        <v>0.69867140533179</v>
      </c>
      <c r="CL4" s="11" t="n">
        <v>0.779970043657163</v>
      </c>
      <c r="CM4" s="11" t="n">
        <v>0.753118024156137</v>
      </c>
      <c r="CN4" s="11" t="n">
        <v>0.640722574308407</v>
      </c>
      <c r="CO4" s="11" t="n">
        <v>0.571390153768085</v>
      </c>
      <c r="CP4" s="11" t="n">
        <v>0.520382505764622</v>
      </c>
      <c r="CQ4" s="11" t="n">
        <v>0.489644817171928</v>
      </c>
      <c r="CR4" s="11" t="n">
        <v>0.461562953165597</v>
      </c>
      <c r="CS4" s="11" t="n">
        <v>0.530046869432579</v>
      </c>
      <c r="CT4" s="11" t="n">
        <v>0.577838810697034</v>
      </c>
      <c r="CU4" s="11" t="n">
        <v>0.641354741404765</v>
      </c>
      <c r="CV4" s="11" t="n">
        <v>0.706086788708845</v>
      </c>
      <c r="CW4" s="11" t="n">
        <v>0.843711957844599</v>
      </c>
      <c r="CX4" s="11" t="n">
        <v>0.913032033112738</v>
      </c>
      <c r="CY4" s="11" t="n">
        <v>0.861700119798149</v>
      </c>
      <c r="CZ4" s="11" t="n">
        <v>0.770884355522217</v>
      </c>
      <c r="DA4" s="11" t="n">
        <v>0.661651634721807</v>
      </c>
      <c r="DB4" s="11" t="n">
        <v>0.618783982018184</v>
      </c>
      <c r="DC4" s="11" t="n">
        <v>0.582799506486546</v>
      </c>
      <c r="DD4" s="11" t="n">
        <v>0.517420687334327</v>
      </c>
      <c r="DE4" s="11" t="n">
        <v>0.556261710999006</v>
      </c>
      <c r="DF4" s="11" t="n">
        <v>0.599625826339062</v>
      </c>
      <c r="DG4" s="11" t="n">
        <v>0.691953757070279</v>
      </c>
      <c r="DH4" s="11" t="n">
        <v>0.869444160023993</v>
      </c>
      <c r="DI4" s="11" t="n">
        <v>1.01924075948968</v>
      </c>
      <c r="DJ4" s="11" t="n">
        <v>1.07132482822279</v>
      </c>
      <c r="DK4" s="11" t="n">
        <v>1.02067889731294</v>
      </c>
      <c r="DL4" s="11" t="n">
        <v>0.846024469766208</v>
      </c>
      <c r="DM4" s="11" t="n">
        <v>0.756059933939122</v>
      </c>
      <c r="DN4" s="11" t="n">
        <v>0.66355912632032</v>
      </c>
      <c r="DO4" s="11" t="n">
        <v>0.627535784479301</v>
      </c>
      <c r="DP4" s="11" t="n">
        <v>0.600794739829099</v>
      </c>
      <c r="DQ4" s="11" t="n">
        <v>0.594746238383821</v>
      </c>
      <c r="DR4" s="11" t="n">
        <v>0.648169213504355</v>
      </c>
      <c r="DS4" s="11" t="n">
        <v>0.767347509266252</v>
      </c>
      <c r="DT4" s="11" t="n">
        <v>0.906179412169381</v>
      </c>
    </row>
    <row r="5" customFormat="false" ht="15.75" hidden="false" customHeight="false" outlineLevel="0" collapsed="false">
      <c r="A5" s="12" t="s">
        <v>39</v>
      </c>
      <c r="B5" s="13" t="s">
        <v>40</v>
      </c>
      <c r="C5" s="14" t="n">
        <v>1600</v>
      </c>
      <c r="D5" s="11" t="n">
        <v>0</v>
      </c>
      <c r="E5" s="11" t="n">
        <v>10.4462928928399</v>
      </c>
      <c r="F5" s="11" t="n">
        <v>10.7353565103232</v>
      </c>
      <c r="G5" s="11" t="n">
        <v>10.3932608079095</v>
      </c>
      <c r="H5" s="11" t="n">
        <v>10.0638214829153</v>
      </c>
      <c r="I5" s="11" t="n">
        <v>9.82932004629659</v>
      </c>
      <c r="J5" s="11" t="n">
        <v>11.4634503153017</v>
      </c>
      <c r="K5" s="11" t="n">
        <v>12.0526954443097</v>
      </c>
      <c r="L5" s="11" t="n">
        <v>11.7953723063019</v>
      </c>
      <c r="M5" s="11" t="n">
        <v>11.2609105076942</v>
      </c>
      <c r="N5" s="11" t="n">
        <v>10.8188162608913</v>
      </c>
      <c r="O5" s="11" t="n">
        <v>10.8923969502021</v>
      </c>
      <c r="P5" s="11" t="n">
        <v>10.6651249690074</v>
      </c>
      <c r="Q5" s="11" t="n">
        <v>10.1094295235941</v>
      </c>
      <c r="R5" s="11" t="n">
        <v>10.6044455826692</v>
      </c>
      <c r="S5" s="11" t="n">
        <v>10.9671213470669</v>
      </c>
      <c r="T5" s="11" t="n">
        <v>11.2207097480749</v>
      </c>
      <c r="U5" s="11" t="n">
        <v>11.7010408027705</v>
      </c>
      <c r="V5" s="11" t="n">
        <v>11.2696083941088</v>
      </c>
      <c r="W5" s="11" t="n">
        <v>10.9466330865936</v>
      </c>
      <c r="X5" s="11" t="n">
        <v>10.8948534875927</v>
      </c>
      <c r="Y5" s="11" t="n">
        <v>11.1131410401486</v>
      </c>
      <c r="Z5" s="11" t="n">
        <v>10.5757769033842</v>
      </c>
      <c r="AA5" s="11" t="n">
        <v>10.1486538753365</v>
      </c>
      <c r="AB5" s="11" t="n">
        <v>9.26620088269116</v>
      </c>
      <c r="AC5" s="11" t="n">
        <v>9.50795107489292</v>
      </c>
      <c r="AD5" s="11" t="n">
        <v>9.44841786603207</v>
      </c>
      <c r="AE5" s="11" t="n">
        <v>9.16579621268551</v>
      </c>
      <c r="AF5" s="11" t="n">
        <v>9.39518053875552</v>
      </c>
      <c r="AG5" s="11" t="n">
        <v>9.30831360797472</v>
      </c>
      <c r="AH5" s="11" t="n">
        <v>9.51656216000671</v>
      </c>
      <c r="AI5" s="11" t="n">
        <v>8.78261004294571</v>
      </c>
      <c r="AJ5" s="11" t="n">
        <v>8.42637110619779</v>
      </c>
      <c r="AK5" s="11" t="n">
        <v>8.34535387647427</v>
      </c>
      <c r="AL5" s="11" t="n">
        <v>8.11469814842215</v>
      </c>
      <c r="AM5" s="11" t="n">
        <v>7.77873547403519</v>
      </c>
      <c r="AN5" s="11" t="n">
        <v>7.99740831814672</v>
      </c>
      <c r="AO5" s="11" t="n">
        <v>7.68162271492863</v>
      </c>
      <c r="AP5" s="11" t="n">
        <v>7.75535678940707</v>
      </c>
      <c r="AQ5" s="11" t="n">
        <v>7.8456136695809</v>
      </c>
      <c r="AR5" s="11" t="n">
        <v>7.88234241479958</v>
      </c>
      <c r="AS5" s="11" t="n">
        <v>7.90781078607326</v>
      </c>
      <c r="AT5" s="11" t="n">
        <v>7.96992828403785</v>
      </c>
      <c r="AU5" s="11" t="n">
        <v>7.82723808395923</v>
      </c>
      <c r="AV5" s="11" t="n">
        <v>7.3534558997615</v>
      </c>
      <c r="AW5" s="11" t="n">
        <v>7.17735916257441</v>
      </c>
      <c r="AX5" s="11" t="n">
        <v>7.09751757661668</v>
      </c>
      <c r="AY5" s="11" t="n">
        <v>7.06669404843699</v>
      </c>
      <c r="AZ5" s="11" t="n">
        <v>7.07586049124551</v>
      </c>
      <c r="BA5" s="11" t="n">
        <v>7.38572226635145</v>
      </c>
      <c r="BB5" s="11" t="n">
        <v>7.52309127446057</v>
      </c>
      <c r="BC5" s="11" t="n">
        <v>7.20838496609505</v>
      </c>
      <c r="BD5" s="11" t="n">
        <v>6.55027553428903</v>
      </c>
      <c r="BE5" s="11" t="n">
        <v>6.55448253473075</v>
      </c>
      <c r="BF5" s="11" t="n">
        <v>6.45888118921901</v>
      </c>
      <c r="BG5" s="11" t="n">
        <v>6.48965517527458</v>
      </c>
      <c r="BH5" s="11" t="n">
        <v>6.4968067065901</v>
      </c>
      <c r="BI5" s="11" t="n">
        <v>6.19850339649028</v>
      </c>
      <c r="BJ5" s="11" t="n">
        <v>6.04824136772273</v>
      </c>
      <c r="BK5" s="11" t="n">
        <v>6.20631693653891</v>
      </c>
      <c r="BL5" s="11" t="n">
        <v>6.89453906291949</v>
      </c>
      <c r="BM5" s="11" t="n">
        <v>7.0713105533393</v>
      </c>
      <c r="BN5" s="11" t="n">
        <v>7.24203367529441</v>
      </c>
      <c r="BO5" s="11" t="n">
        <v>6.74423792822874</v>
      </c>
      <c r="BP5" s="11" t="n">
        <v>6.05796302054787</v>
      </c>
      <c r="BQ5" s="11" t="n">
        <v>5.72105131885089</v>
      </c>
      <c r="BR5" s="11" t="n">
        <v>6.10616217783801</v>
      </c>
      <c r="BS5" s="11" t="n">
        <v>6.3466366735931</v>
      </c>
      <c r="BT5" s="11" t="n">
        <v>6.17758778533267</v>
      </c>
      <c r="BU5" s="11" t="n">
        <v>5.76987213429858</v>
      </c>
      <c r="BV5" s="11" t="n">
        <v>5.60349207201704</v>
      </c>
      <c r="BW5" s="11" t="n">
        <v>5.70229446048452</v>
      </c>
      <c r="BX5" s="11" t="n">
        <v>6.18772250294256</v>
      </c>
      <c r="BY5" s="11" t="n">
        <v>6.93159124987793</v>
      </c>
      <c r="BZ5" s="11" t="n">
        <v>6.74423743185867</v>
      </c>
      <c r="CA5" s="11" t="n">
        <v>6.00210654335467</v>
      </c>
      <c r="CB5" s="11" t="n">
        <v>5.12814169916847</v>
      </c>
      <c r="CC5" s="11" t="n">
        <v>5.02593930465891</v>
      </c>
      <c r="CD5" s="11" t="n">
        <v>5.34594022484031</v>
      </c>
      <c r="CE5" s="11" t="n">
        <v>6.16879271037409</v>
      </c>
      <c r="CF5" s="11" t="n">
        <v>6.39560287210772</v>
      </c>
      <c r="CG5" s="11" t="n">
        <v>6.1202969661372</v>
      </c>
      <c r="CH5" s="11" t="n">
        <v>5.82416971345373</v>
      </c>
      <c r="CI5" s="11" t="n">
        <v>5.81482119544764</v>
      </c>
      <c r="CJ5" s="11" t="n">
        <v>6.49798348780194</v>
      </c>
      <c r="CK5" s="11" t="n">
        <v>7.0734729062574</v>
      </c>
      <c r="CL5" s="11" t="n">
        <v>6.71505722565057</v>
      </c>
      <c r="CM5" s="11" t="n">
        <v>6.15883871482525</v>
      </c>
      <c r="CN5" s="11" t="n">
        <v>5.59425102865466</v>
      </c>
      <c r="CO5" s="11" t="n">
        <v>5.80431582857677</v>
      </c>
      <c r="CP5" s="11" t="n">
        <v>6.66395616128984</v>
      </c>
      <c r="CQ5" s="11" t="n">
        <v>7.40532622296824</v>
      </c>
      <c r="CR5" s="11" t="n">
        <v>7.62025318598269</v>
      </c>
      <c r="CS5" s="11" t="n">
        <v>7.40149605611624</v>
      </c>
      <c r="CT5" s="11" t="n">
        <v>7.31408057637338</v>
      </c>
      <c r="CU5" s="11" t="n">
        <v>7.51655107975059</v>
      </c>
      <c r="CV5" s="11" t="n">
        <v>8.13141637822371</v>
      </c>
      <c r="CW5" s="11" t="n">
        <v>8.42689570286338</v>
      </c>
      <c r="CX5" s="11" t="n">
        <v>8.08231205312287</v>
      </c>
      <c r="CY5" s="11" t="n">
        <v>7.72271234389035</v>
      </c>
      <c r="CZ5" s="11" t="n">
        <v>7.66848468409568</v>
      </c>
      <c r="DA5" s="11" t="n">
        <v>7.63426272878731</v>
      </c>
      <c r="DB5" s="11" t="n">
        <v>8.28948314457289</v>
      </c>
      <c r="DC5" s="11" t="n">
        <v>8.87088450069435</v>
      </c>
      <c r="DD5" s="11" t="n">
        <v>9.08617933429853</v>
      </c>
      <c r="DE5" s="11" t="n">
        <v>8.982552869375</v>
      </c>
      <c r="DF5" s="11" t="n">
        <v>8.98784203220411</v>
      </c>
      <c r="DG5" s="11" t="n">
        <v>9.14822261669797</v>
      </c>
      <c r="DH5" s="11" t="n">
        <v>9.69679902785242</v>
      </c>
      <c r="DI5" s="11" t="n">
        <v>10.4383691960851</v>
      </c>
      <c r="DJ5" s="11" t="n">
        <v>10.4894561200081</v>
      </c>
      <c r="DK5" s="11" t="n">
        <v>9.83465839803647</v>
      </c>
      <c r="DL5" s="11" t="n">
        <v>9.25178884892611</v>
      </c>
      <c r="DM5" s="11" t="n">
        <v>8.89368814313954</v>
      </c>
      <c r="DN5" s="11" t="n">
        <v>9.30558460937762</v>
      </c>
      <c r="DO5" s="11" t="n">
        <v>10.2161333252708</v>
      </c>
      <c r="DP5" s="11" t="n">
        <v>10.6828489858603</v>
      </c>
      <c r="DQ5" s="11" t="n">
        <v>10.4031667734145</v>
      </c>
      <c r="DR5" s="11" t="n">
        <v>10.0547590738195</v>
      </c>
      <c r="DS5" s="11" t="n">
        <v>10.1101242926437</v>
      </c>
      <c r="DT5" s="11" t="n">
        <v>10.8567151114467</v>
      </c>
    </row>
    <row r="6" customFormat="false" ht="15.75" hidden="false" customHeight="false" outlineLevel="0" collapsed="false">
      <c r="A6" s="12" t="s">
        <v>508</v>
      </c>
      <c r="B6" s="11" t="s">
        <v>509</v>
      </c>
      <c r="C6" s="14"/>
      <c r="D6" s="11" t="n">
        <v>0</v>
      </c>
      <c r="E6" s="11" t="n">
        <v>2.25563619622158</v>
      </c>
      <c r="F6" s="11" t="n">
        <v>2.24007972500148</v>
      </c>
      <c r="G6" s="11" t="n">
        <v>1.48606453827951</v>
      </c>
      <c r="H6" s="11" t="n">
        <v>1.14355202888872</v>
      </c>
      <c r="I6" s="101" t="n">
        <v>1.60951789253174</v>
      </c>
      <c r="J6" s="101" t="n">
        <v>5.21966083355326</v>
      </c>
      <c r="K6" s="11" t="n">
        <v>7.43437685745195</v>
      </c>
      <c r="L6" s="11" t="n">
        <v>7.47972711789109</v>
      </c>
      <c r="M6" s="11" t="n">
        <v>6.64280356141849</v>
      </c>
      <c r="N6" s="11" t="n">
        <v>6.46647044242444</v>
      </c>
      <c r="O6" s="11" t="n">
        <v>6.5771874112729</v>
      </c>
      <c r="P6" s="11" t="n">
        <v>6.15087329436925</v>
      </c>
      <c r="Q6" s="11" t="n">
        <v>5.34977880528962</v>
      </c>
      <c r="R6" s="11" t="n">
        <v>5.71758638142947</v>
      </c>
      <c r="S6" s="11" t="n">
        <v>6.33725490408862</v>
      </c>
      <c r="T6" s="11" t="n">
        <v>7.10580962719998</v>
      </c>
      <c r="U6" s="11" t="n">
        <v>8.27223961234327</v>
      </c>
      <c r="V6" s="11" t="n">
        <v>8.54518932298853</v>
      </c>
      <c r="W6" s="11" t="n">
        <v>8.20843801067746</v>
      </c>
      <c r="X6" s="11" t="n">
        <v>8.16608141169708</v>
      </c>
      <c r="Y6" s="11" t="n">
        <v>8.10982541964485</v>
      </c>
      <c r="Z6" s="11" t="n">
        <v>7.55868200634493</v>
      </c>
      <c r="AA6" s="11" t="n">
        <v>7.27441488563201</v>
      </c>
      <c r="AB6" s="11" t="n">
        <v>6.53695979028396</v>
      </c>
      <c r="AC6" s="11" t="n">
        <v>6.28534685511087</v>
      </c>
      <c r="AD6" s="11" t="n">
        <v>5.89070949208488</v>
      </c>
      <c r="AE6" s="11" t="n">
        <v>5.77589039896562</v>
      </c>
      <c r="AF6" s="11" t="n">
        <v>5.81788069739559</v>
      </c>
      <c r="AG6" s="11" t="n">
        <v>6.33828785774011</v>
      </c>
      <c r="AH6" s="11" t="n">
        <v>6.83619681625962</v>
      </c>
      <c r="AI6" s="11" t="n">
        <v>6.50726280711991</v>
      </c>
      <c r="AJ6" s="11" t="n">
        <v>6.08688789791755</v>
      </c>
      <c r="AK6" s="11" t="n">
        <v>5.67459044912239</v>
      </c>
      <c r="AL6" s="11" t="n">
        <v>5.61208414528042</v>
      </c>
      <c r="AM6" s="11" t="n">
        <v>5.21499840213542</v>
      </c>
      <c r="AN6" s="11" t="n">
        <v>5.27972658978082</v>
      </c>
      <c r="AO6" s="11" t="n">
        <v>4.87388133502636</v>
      </c>
      <c r="AP6" s="11" t="n">
        <v>4.83010833322668</v>
      </c>
      <c r="AQ6" s="11" t="n">
        <v>4.676713228069</v>
      </c>
      <c r="AR6" s="11" t="n">
        <v>4.60844068580014</v>
      </c>
      <c r="AS6" s="11" t="n">
        <v>4.87837613254963</v>
      </c>
      <c r="AT6" s="11" t="n">
        <v>5.31162341657829</v>
      </c>
      <c r="AU6" s="11" t="n">
        <v>5.16884731434986</v>
      </c>
      <c r="AV6" s="11" t="n">
        <v>4.97902067622137</v>
      </c>
      <c r="AW6" s="11" t="n">
        <v>4.52361893257602</v>
      </c>
      <c r="AX6" s="11" t="n">
        <v>4.07266102333234</v>
      </c>
      <c r="AY6" s="11" t="n">
        <v>4.09386816082206</v>
      </c>
      <c r="AZ6" s="11" t="n">
        <v>4.43703262940789</v>
      </c>
      <c r="BA6" s="11" t="n">
        <v>4.56681029282089</v>
      </c>
      <c r="BB6" s="11" t="n">
        <v>4.53750216969654</v>
      </c>
      <c r="BC6" s="11" t="n">
        <v>4.1069449815675</v>
      </c>
      <c r="BD6" s="11" t="n">
        <v>3.47683974395228</v>
      </c>
      <c r="BE6" s="11" t="n">
        <v>3.55036326450263</v>
      </c>
      <c r="BF6" s="11" t="n">
        <v>3.869939531218</v>
      </c>
      <c r="BG6" s="11" t="n">
        <v>4.03586377822991</v>
      </c>
      <c r="BH6" s="11" t="n">
        <v>4.01259844107923</v>
      </c>
      <c r="BI6" s="11" t="n">
        <v>3.41374567255376</v>
      </c>
      <c r="BJ6" s="11" t="n">
        <v>3.06303937445421</v>
      </c>
      <c r="BK6" s="11" t="n">
        <v>3.39662756674879</v>
      </c>
      <c r="BL6" s="11" t="n">
        <v>4.14268590561571</v>
      </c>
      <c r="BM6" s="11" t="n">
        <v>4.37778663119636</v>
      </c>
      <c r="BN6" s="11" t="n">
        <v>4.26460470008121</v>
      </c>
      <c r="BO6" s="11" t="n">
        <v>3.43931557743281</v>
      </c>
      <c r="BP6" s="11" t="n">
        <v>2.84893096423649</v>
      </c>
      <c r="BQ6" s="11" t="n">
        <v>2.90026347343356</v>
      </c>
      <c r="BR6" s="11" t="n">
        <v>3.44407639823311</v>
      </c>
      <c r="BS6" s="11" t="n">
        <v>3.81088516403793</v>
      </c>
      <c r="BT6" s="11" t="n">
        <v>3.7920574097581</v>
      </c>
      <c r="BU6" s="11" t="n">
        <v>3.4168359641049</v>
      </c>
      <c r="BV6" s="11" t="n">
        <v>2.97148329944834</v>
      </c>
      <c r="BW6" s="11" t="n">
        <v>3.11217239211973</v>
      </c>
      <c r="BX6" s="11" t="n">
        <v>3.39382155452187</v>
      </c>
      <c r="BY6" s="11" t="n">
        <v>4.20949780539445</v>
      </c>
      <c r="BZ6" s="11" t="n">
        <v>4.05406533156939</v>
      </c>
      <c r="CA6" s="11" t="n">
        <v>3.18779014623005</v>
      </c>
      <c r="CB6" s="11" t="n">
        <v>2.29910459740717</v>
      </c>
      <c r="CC6" s="11" t="n">
        <v>2.373108082246</v>
      </c>
      <c r="CD6" s="11" t="n">
        <v>3.1085020745919</v>
      </c>
      <c r="CE6" s="11" t="n">
        <v>4.07807608795591</v>
      </c>
      <c r="CF6" s="11" t="n">
        <v>4.05775190382202</v>
      </c>
      <c r="CG6" s="11" t="n">
        <v>3.45063849689118</v>
      </c>
      <c r="CH6" s="11" t="n">
        <v>3.00087762760537</v>
      </c>
      <c r="CI6" s="11" t="n">
        <v>3.08478371667017</v>
      </c>
      <c r="CJ6" s="11" t="n">
        <v>3.69597783750681</v>
      </c>
      <c r="CK6" s="11" t="n">
        <v>4.16213884386239</v>
      </c>
      <c r="CL6" s="11" t="n">
        <v>3.5673784418279</v>
      </c>
      <c r="CM6" s="11" t="n">
        <v>2.61088270593267</v>
      </c>
      <c r="CN6" s="11" t="n">
        <v>2.0841204638453</v>
      </c>
      <c r="CO6" s="11" t="n">
        <v>2.17349193744004</v>
      </c>
      <c r="CP6" s="11" t="n">
        <v>3.27051500737282</v>
      </c>
      <c r="CQ6" s="11" t="n">
        <v>4.30934827503372</v>
      </c>
      <c r="CR6" s="11" t="n">
        <v>4.23438857629996</v>
      </c>
      <c r="CS6" s="11" t="n">
        <v>3.70150089910681</v>
      </c>
      <c r="CT6" s="11" t="n">
        <v>3.42785217891785</v>
      </c>
      <c r="CU6" s="11" t="n">
        <v>3.46413286727789</v>
      </c>
      <c r="CV6" s="11" t="n">
        <v>3.88217941446816</v>
      </c>
      <c r="CW6" s="11" t="n">
        <v>4.15270708063935</v>
      </c>
      <c r="CX6" s="11" t="n">
        <v>3.49864476608232</v>
      </c>
      <c r="CY6" s="11" t="n">
        <v>2.83136535533392</v>
      </c>
      <c r="CZ6" s="11" t="n">
        <v>2.92162278737474</v>
      </c>
      <c r="DA6" s="11" t="n">
        <v>2.85190579039329</v>
      </c>
      <c r="DB6" s="11" t="n">
        <v>3.78904646399308</v>
      </c>
      <c r="DC6" s="11" t="n">
        <v>4.80046378209707</v>
      </c>
      <c r="DD6" s="11" t="n">
        <v>4.76505625357688</v>
      </c>
      <c r="DE6" s="11" t="n">
        <v>4.37905938224189</v>
      </c>
      <c r="DF6" s="11" t="n">
        <v>3.88326244550295</v>
      </c>
      <c r="DG6" s="11" t="n">
        <v>4.03945554491463</v>
      </c>
      <c r="DH6" s="11" t="n">
        <v>4.27047613698725</v>
      </c>
      <c r="DI6" s="11" t="n">
        <v>4.57654226002208</v>
      </c>
      <c r="DJ6" s="11" t="n">
        <v>4.23444946558973</v>
      </c>
      <c r="DK6" s="11" t="n">
        <v>3.0901188433574</v>
      </c>
      <c r="DL6" s="11" t="n">
        <v>2.74798000248855</v>
      </c>
      <c r="DM6" s="11" t="n">
        <v>2.80908906252639</v>
      </c>
      <c r="DN6" s="11" t="n">
        <v>3.93828629819519</v>
      </c>
      <c r="DO6" s="11" t="n">
        <v>5.52466284019736</v>
      </c>
      <c r="DP6" s="11" t="n">
        <v>6.38494859265154</v>
      </c>
      <c r="DQ6" s="11" t="n">
        <v>5.62808407419351</v>
      </c>
      <c r="DR6" s="11" t="n">
        <v>4.55094432883848</v>
      </c>
      <c r="DS6" s="11" t="n">
        <v>4.18448007315187</v>
      </c>
      <c r="DT6" s="11" t="n">
        <v>4.54716994967059</v>
      </c>
    </row>
    <row r="7" customFormat="false" ht="15.75" hidden="false" customHeight="false" outlineLevel="0" collapsed="false">
      <c r="A7" s="12" t="s">
        <v>41</v>
      </c>
      <c r="B7" s="13" t="s">
        <v>42</v>
      </c>
      <c r="C7" s="14" t="n">
        <v>4989</v>
      </c>
      <c r="D7" s="11" t="n">
        <v>0</v>
      </c>
      <c r="E7" s="11" t="n">
        <v>1.25307230730804</v>
      </c>
      <c r="F7" s="11" t="n">
        <v>1.25367846568973</v>
      </c>
      <c r="G7" s="11" t="n">
        <v>1.16446966839296</v>
      </c>
      <c r="H7" s="11" t="n">
        <v>1.03527954468509</v>
      </c>
      <c r="I7" s="11" t="n">
        <v>0.961512922389098</v>
      </c>
      <c r="J7" s="11" t="n">
        <v>0.932072750118132</v>
      </c>
      <c r="K7" s="11" t="n">
        <v>0.804617605532861</v>
      </c>
      <c r="L7" s="11" t="n">
        <v>0.780306824251848</v>
      </c>
      <c r="M7" s="11" t="n">
        <v>0.820221624164208</v>
      </c>
      <c r="N7" s="11" t="n">
        <v>0.823418956292081</v>
      </c>
      <c r="O7" s="11" t="n">
        <v>0.775359495051149</v>
      </c>
      <c r="P7" s="11" t="n">
        <v>0.637903450301987</v>
      </c>
      <c r="Q7" s="11" t="n">
        <v>0.588870255322997</v>
      </c>
      <c r="R7" s="11" t="n">
        <v>0.625494423262561</v>
      </c>
      <c r="S7" s="11" t="n">
        <v>0.699798427051329</v>
      </c>
      <c r="T7" s="11" t="n">
        <v>0.756385592285336</v>
      </c>
      <c r="U7" s="11" t="n">
        <v>0.77247750350272</v>
      </c>
      <c r="V7" s="11" t="n">
        <v>0.690685779521733</v>
      </c>
      <c r="W7" s="11" t="n">
        <v>0.623627098494677</v>
      </c>
      <c r="X7" s="11" t="n">
        <v>0.633497019919744</v>
      </c>
      <c r="Y7" s="11" t="n">
        <v>0.654585219628031</v>
      </c>
      <c r="Z7" s="11" t="n">
        <v>0.678221661285326</v>
      </c>
      <c r="AA7" s="11" t="n">
        <v>0.642235920927908</v>
      </c>
      <c r="AB7" s="11" t="n">
        <v>0.558452461567825</v>
      </c>
      <c r="AC7" s="11" t="n">
        <v>0.550726354911298</v>
      </c>
      <c r="AD7" s="11" t="n">
        <v>0.533241914274222</v>
      </c>
      <c r="AE7" s="11" t="n">
        <v>0.559077587932166</v>
      </c>
      <c r="AF7" s="11" t="n">
        <v>0.571602426565577</v>
      </c>
      <c r="AG7" s="11" t="n">
        <v>0.585972414384307</v>
      </c>
      <c r="AH7" s="11" t="n">
        <v>0.507581060856766</v>
      </c>
      <c r="AI7" s="11" t="n">
        <v>0.476498579339626</v>
      </c>
      <c r="AJ7" s="11" t="n">
        <v>0.460375197883433</v>
      </c>
      <c r="AK7" s="11" t="n">
        <v>0.495445346912131</v>
      </c>
      <c r="AL7" s="11" t="n">
        <v>0.555511373771659</v>
      </c>
      <c r="AM7" s="11" t="n">
        <v>0.535378583926726</v>
      </c>
      <c r="AN7" s="11" t="n">
        <v>0.522042355245346</v>
      </c>
      <c r="AO7" s="11" t="n">
        <v>0.509751643933992</v>
      </c>
      <c r="AP7" s="11" t="n">
        <v>0.505917636988734</v>
      </c>
      <c r="AQ7" s="11" t="n">
        <v>0.503919661751173</v>
      </c>
      <c r="AR7" s="11" t="n">
        <v>0.513327853544145</v>
      </c>
      <c r="AS7" s="11" t="n">
        <v>0.514175353449103</v>
      </c>
      <c r="AT7" s="11" t="n">
        <v>0.470236486652447</v>
      </c>
      <c r="AU7" s="11" t="n">
        <v>0.433099151096754</v>
      </c>
      <c r="AV7" s="11" t="n">
        <v>0.417731034252111</v>
      </c>
      <c r="AW7" s="11" t="n">
        <v>0.4589048904543</v>
      </c>
      <c r="AX7" s="11" t="n">
        <v>0.511477485927674</v>
      </c>
      <c r="AY7" s="11" t="n">
        <v>0.521946469376341</v>
      </c>
      <c r="AZ7" s="11" t="n">
        <v>0.540108889789081</v>
      </c>
      <c r="BA7" s="11" t="n">
        <v>0.539886903447276</v>
      </c>
      <c r="BB7" s="11" t="n">
        <v>0.545419791111906</v>
      </c>
      <c r="BC7" s="11" t="n">
        <v>0.546698827321603</v>
      </c>
      <c r="BD7" s="11" t="n">
        <v>0.533937100159938</v>
      </c>
      <c r="BE7" s="11" t="n">
        <v>0.532207116287776</v>
      </c>
      <c r="BF7" s="11" t="n">
        <v>0.472239303610618</v>
      </c>
      <c r="BG7" s="11" t="n">
        <v>0.395591548892984</v>
      </c>
      <c r="BH7" s="11" t="n">
        <v>0.381781037642599</v>
      </c>
      <c r="BI7" s="11" t="n">
        <v>0.433423576206002</v>
      </c>
      <c r="BJ7" s="11" t="n">
        <v>0.492862261945019</v>
      </c>
      <c r="BK7" s="11" t="n">
        <v>0.537514092314661</v>
      </c>
      <c r="BL7" s="11" t="n">
        <v>0.559213168164554</v>
      </c>
      <c r="BM7" s="11" t="n">
        <v>0.587997598217513</v>
      </c>
      <c r="BN7" s="11" t="n">
        <v>0.627624656363427</v>
      </c>
      <c r="BO7" s="11" t="n">
        <v>0.632472485464784</v>
      </c>
      <c r="BP7" s="11" t="n">
        <v>0.582125310182791</v>
      </c>
      <c r="BQ7" s="11" t="n">
        <v>0.531199123198026</v>
      </c>
      <c r="BR7" s="11" t="n">
        <v>0.470782512469459</v>
      </c>
      <c r="BS7" s="11" t="n">
        <v>0.410639172226025</v>
      </c>
      <c r="BT7" s="11" t="n">
        <v>0.403227449169194</v>
      </c>
      <c r="BU7" s="11" t="n">
        <v>0.453669790475513</v>
      </c>
      <c r="BV7" s="11" t="n">
        <v>0.525221394490141</v>
      </c>
      <c r="BW7" s="11" t="n">
        <v>0.571830375386405</v>
      </c>
      <c r="BX7" s="11" t="n">
        <v>0.580750441197102</v>
      </c>
      <c r="BY7" s="11" t="n">
        <v>0.635296453090261</v>
      </c>
      <c r="BZ7" s="11" t="n">
        <v>0.701827805097738</v>
      </c>
      <c r="CA7" s="11" t="n">
        <v>0.671723616673777</v>
      </c>
      <c r="CB7" s="11" t="n">
        <v>0.60179402313819</v>
      </c>
      <c r="CC7" s="11" t="n">
        <v>0.521390490430414</v>
      </c>
      <c r="CD7" s="11" t="n">
        <v>0.469530619023012</v>
      </c>
      <c r="CE7" s="11" t="n">
        <v>0.427651558855648</v>
      </c>
      <c r="CF7" s="11" t="n">
        <v>0.42963081978582</v>
      </c>
      <c r="CG7" s="11" t="n">
        <v>0.46603564184307</v>
      </c>
      <c r="CH7" s="11" t="n">
        <v>0.542606388967509</v>
      </c>
      <c r="CI7" s="11" t="n">
        <v>0.59108300019918</v>
      </c>
      <c r="CJ7" s="11" t="n">
        <v>0.624642198498689</v>
      </c>
      <c r="CK7" s="11" t="n">
        <v>0.69867140533179</v>
      </c>
      <c r="CL7" s="11" t="n">
        <v>0.779970043657163</v>
      </c>
      <c r="CM7" s="11" t="n">
        <v>0.753118024156137</v>
      </c>
      <c r="CN7" s="11" t="n">
        <v>0.640722574308407</v>
      </c>
      <c r="CO7" s="11" t="n">
        <v>0.571390153768085</v>
      </c>
      <c r="CP7" s="11" t="n">
        <v>0.520382505764622</v>
      </c>
      <c r="CQ7" s="11" t="n">
        <v>0.489644817171928</v>
      </c>
      <c r="CR7" s="11" t="n">
        <v>0.461562953165597</v>
      </c>
      <c r="CS7" s="11" t="n">
        <v>0.530046869432579</v>
      </c>
      <c r="CT7" s="11" t="n">
        <v>0.577838810697034</v>
      </c>
      <c r="CU7" s="11" t="n">
        <v>0.641354741404765</v>
      </c>
      <c r="CV7" s="11" t="n">
        <v>0.706086788708845</v>
      </c>
      <c r="CW7" s="11" t="n">
        <v>0.843711957844599</v>
      </c>
      <c r="CX7" s="11" t="n">
        <v>0.913032033112738</v>
      </c>
      <c r="CY7" s="11" t="n">
        <v>0.861700119798149</v>
      </c>
      <c r="CZ7" s="11" t="n">
        <v>0.770884355522217</v>
      </c>
      <c r="DA7" s="11" t="n">
        <v>0.661651634721807</v>
      </c>
      <c r="DB7" s="11" t="n">
        <v>0.618783982018184</v>
      </c>
      <c r="DC7" s="11" t="n">
        <v>0.582799506486546</v>
      </c>
      <c r="DD7" s="11" t="n">
        <v>0.517420687334327</v>
      </c>
      <c r="DE7" s="11" t="n">
        <v>0.556261710999006</v>
      </c>
      <c r="DF7" s="11" t="n">
        <v>0.599625826339062</v>
      </c>
      <c r="DG7" s="11" t="n">
        <v>0.691953757070279</v>
      </c>
      <c r="DH7" s="11" t="n">
        <v>0.869444160023993</v>
      </c>
      <c r="DI7" s="11" t="n">
        <v>1.01924075948968</v>
      </c>
      <c r="DJ7" s="11" t="n">
        <v>1.07132482822279</v>
      </c>
      <c r="DK7" s="11" t="n">
        <v>1.02067889731294</v>
      </c>
      <c r="DL7" s="11" t="n">
        <v>0.846024469766208</v>
      </c>
      <c r="DM7" s="11" t="n">
        <v>0.756059933939122</v>
      </c>
      <c r="DN7" s="11" t="n">
        <v>0.66355912632032</v>
      </c>
      <c r="DO7" s="11" t="n">
        <v>0.627535784479301</v>
      </c>
      <c r="DP7" s="11" t="n">
        <v>0.600794739829099</v>
      </c>
      <c r="DQ7" s="11" t="n">
        <v>0.594746238383821</v>
      </c>
      <c r="DR7" s="11" t="n">
        <v>0.648169213504355</v>
      </c>
      <c r="DS7" s="11" t="n">
        <v>0.767347509266252</v>
      </c>
      <c r="DT7" s="11" t="n">
        <v>0.906179412169381</v>
      </c>
    </row>
    <row r="8" customFormat="false" ht="15.75" hidden="false" customHeight="false" outlineLevel="0" collapsed="false">
      <c r="A8" s="12" t="s">
        <v>43</v>
      </c>
      <c r="B8" s="13" t="s">
        <v>44</v>
      </c>
      <c r="C8" s="14" t="n">
        <v>0</v>
      </c>
      <c r="D8" s="5" t="n">
        <v>0</v>
      </c>
    </row>
    <row r="9" customFormat="false" ht="15.75" hidden="false" customHeight="false" outlineLevel="0" collapsed="false">
      <c r="A9" s="12" t="s">
        <v>45</v>
      </c>
      <c r="B9" s="13" t="s">
        <v>46</v>
      </c>
      <c r="C9" s="14" t="n">
        <v>25760</v>
      </c>
      <c r="D9" s="11" t="n">
        <v>0</v>
      </c>
      <c r="E9" s="11" t="n">
        <v>1.68274254541385</v>
      </c>
      <c r="F9" s="11" t="n">
        <v>1.67642186253762</v>
      </c>
      <c r="G9" s="11" t="n">
        <v>1.30229604120148</v>
      </c>
      <c r="H9" s="11" t="n">
        <v>1.08168203791522</v>
      </c>
      <c r="I9" s="11" t="n">
        <v>1.23922933816451</v>
      </c>
      <c r="J9" s="11" t="n">
        <v>2.76961050016176</v>
      </c>
      <c r="K9" s="11" t="n">
        <v>3.64594299921247</v>
      </c>
      <c r="L9" s="11" t="n">
        <v>3.65148695009724</v>
      </c>
      <c r="M9" s="11" t="n">
        <v>3.31561388298747</v>
      </c>
      <c r="N9" s="11" t="n">
        <v>3.24186959320595</v>
      </c>
      <c r="O9" s="11" t="n">
        <v>3.2618571734319</v>
      </c>
      <c r="P9" s="11" t="n">
        <v>3.0006048120451</v>
      </c>
      <c r="Q9" s="11" t="n">
        <v>2.62925963388012</v>
      </c>
      <c r="R9" s="11" t="n">
        <v>2.80781954819124</v>
      </c>
      <c r="S9" s="11" t="n">
        <v>3.11585120292445</v>
      </c>
      <c r="T9" s="11" t="n">
        <v>3.47756732153447</v>
      </c>
      <c r="U9" s="11" t="n">
        <v>3.98666126443438</v>
      </c>
      <c r="V9" s="11" t="n">
        <v>4.05690158386464</v>
      </c>
      <c r="W9" s="11" t="n">
        <v>3.87426034657301</v>
      </c>
      <c r="X9" s="11" t="n">
        <v>3.8617474735386</v>
      </c>
      <c r="Y9" s="11" t="n">
        <v>3.84968816249238</v>
      </c>
      <c r="Z9" s="11" t="n">
        <v>3.62699038059659</v>
      </c>
      <c r="AA9" s="11" t="n">
        <v>3.48459833437253</v>
      </c>
      <c r="AB9" s="11" t="n">
        <v>3.12066988816045</v>
      </c>
      <c r="AC9" s="11" t="n">
        <v>3.00842085499683</v>
      </c>
      <c r="AD9" s="11" t="n">
        <v>2.82929944762165</v>
      </c>
      <c r="AE9" s="11" t="n">
        <v>2.7948545069465</v>
      </c>
      <c r="AF9" s="11" t="n">
        <v>2.82000739977844</v>
      </c>
      <c r="AG9" s="11" t="n">
        <v>3.05125046153679</v>
      </c>
      <c r="AH9" s="11" t="n">
        <v>3.21984495602942</v>
      </c>
      <c r="AI9" s="11" t="n">
        <v>3.06111181981689</v>
      </c>
      <c r="AJ9" s="11" t="n">
        <v>2.87173778361234</v>
      </c>
      <c r="AK9" s="11" t="n">
        <v>2.7150789621451</v>
      </c>
      <c r="AL9" s="11" t="n">
        <v>2.72261399013256</v>
      </c>
      <c r="AM9" s="11" t="n">
        <v>2.5409299345876</v>
      </c>
      <c r="AN9" s="11" t="n">
        <v>2.56104988433198</v>
      </c>
      <c r="AO9" s="11" t="n">
        <v>2.38009294011643</v>
      </c>
      <c r="AP9" s="11" t="n">
        <v>2.35914222109071</v>
      </c>
      <c r="AQ9" s="11" t="n">
        <v>2.29225976160167</v>
      </c>
      <c r="AR9" s="11" t="n">
        <v>2.26837621022529</v>
      </c>
      <c r="AS9" s="11" t="n">
        <v>2.38454711592076</v>
      </c>
      <c r="AT9" s="11" t="n">
        <v>2.54511659947781</v>
      </c>
      <c r="AU9" s="11" t="n">
        <v>2.46270550677666</v>
      </c>
      <c r="AV9" s="11" t="n">
        <v>2.37256945223894</v>
      </c>
      <c r="AW9" s="11" t="n">
        <v>2.20092519422075</v>
      </c>
      <c r="AX9" s="11" t="n">
        <v>2.03769900195825</v>
      </c>
      <c r="AY9" s="11" t="n">
        <v>2.05277005142451</v>
      </c>
      <c r="AZ9" s="11" t="n">
        <v>2.21021906391143</v>
      </c>
      <c r="BA9" s="11" t="n">
        <v>2.26571121317883</v>
      </c>
      <c r="BB9" s="11" t="n">
        <v>2.25631223907675</v>
      </c>
      <c r="BC9" s="11" t="n">
        <v>2.0725186077127</v>
      </c>
      <c r="BD9" s="11" t="n">
        <v>1.79518109035666</v>
      </c>
      <c r="BE9" s="11" t="n">
        <v>1.82570260837986</v>
      </c>
      <c r="BF9" s="11" t="n">
        <v>1.92839654401378</v>
      </c>
      <c r="BG9" s="11" t="n">
        <v>1.95570821860881</v>
      </c>
      <c r="BH9" s="11" t="n">
        <v>1.93784563911544</v>
      </c>
      <c r="BI9" s="11" t="n">
        <v>1.71070447464075</v>
      </c>
      <c r="BJ9" s="11" t="n">
        <v>1.59436673873467</v>
      </c>
      <c r="BK9" s="11" t="n">
        <v>1.76284843850071</v>
      </c>
      <c r="BL9" s="11" t="n">
        <v>2.09498719850076</v>
      </c>
      <c r="BM9" s="11" t="n">
        <v>2.21219289806559</v>
      </c>
      <c r="BN9" s="11" t="n">
        <v>2.18633038938533</v>
      </c>
      <c r="BO9" s="11" t="n">
        <v>1.83540523916536</v>
      </c>
      <c r="BP9" s="11" t="n">
        <v>1.55361344763438</v>
      </c>
      <c r="BQ9" s="11" t="n">
        <v>1.54651241615611</v>
      </c>
      <c r="BR9" s="11" t="n">
        <v>1.74505132065388</v>
      </c>
      <c r="BS9" s="11" t="n">
        <v>1.86788745443113</v>
      </c>
      <c r="BT9" s="11" t="n">
        <v>1.85558314656444</v>
      </c>
      <c r="BU9" s="11" t="n">
        <v>1.72359815060239</v>
      </c>
      <c r="BV9" s="11" t="n">
        <v>1.57361935375794</v>
      </c>
      <c r="BW9" s="11" t="n">
        <v>1.66054838255783</v>
      </c>
      <c r="BX9" s="11" t="n">
        <v>1.78635234690772</v>
      </c>
      <c r="BY9" s="11" t="n">
        <v>2.1670970326492</v>
      </c>
      <c r="BZ9" s="11" t="n">
        <v>2.13850103072844</v>
      </c>
      <c r="CA9" s="11" t="n">
        <v>1.75003784362647</v>
      </c>
      <c r="CB9" s="11" t="n">
        <v>1.32921284068204</v>
      </c>
      <c r="CC9" s="11" t="n">
        <v>1.31498374406567</v>
      </c>
      <c r="CD9" s="11" t="n">
        <v>1.60051838569539</v>
      </c>
      <c r="CE9" s="11" t="n">
        <v>1.99211921418433</v>
      </c>
      <c r="CF9" s="11" t="n">
        <v>1.98453985580133</v>
      </c>
      <c r="CG9" s="11" t="n">
        <v>1.7451511511494</v>
      </c>
      <c r="CH9" s="11" t="n">
        <v>1.59615120552659</v>
      </c>
      <c r="CI9" s="11" t="n">
        <v>1.65981187868675</v>
      </c>
      <c r="CJ9" s="11" t="n">
        <v>1.94092890093074</v>
      </c>
      <c r="CK9" s="11" t="n">
        <v>2.18301459327347</v>
      </c>
      <c r="CL9" s="11" t="n">
        <v>1.97457364287319</v>
      </c>
      <c r="CM9" s="11" t="n">
        <v>1.54930288777465</v>
      </c>
      <c r="CN9" s="11" t="n">
        <v>1.25932166982422</v>
      </c>
      <c r="CO9" s="11" t="n">
        <v>1.25800520391321</v>
      </c>
      <c r="CP9" s="11" t="n">
        <v>1.69901072073956</v>
      </c>
      <c r="CQ9" s="11" t="n">
        <v>2.12666058482698</v>
      </c>
      <c r="CR9" s="11" t="n">
        <v>2.07848822022318</v>
      </c>
      <c r="CS9" s="11" t="n">
        <v>1.88924145357868</v>
      </c>
      <c r="CT9" s="11" t="n">
        <v>1.7992731113631</v>
      </c>
      <c r="CU9" s="11" t="n">
        <v>1.85111679535039</v>
      </c>
      <c r="CV9" s="11" t="n">
        <v>2.06726934260569</v>
      </c>
      <c r="CW9" s="11" t="n">
        <v>2.26185272475663</v>
      </c>
      <c r="CX9" s="11" t="n">
        <v>2.02115177581399</v>
      </c>
      <c r="CY9" s="11" t="n">
        <v>1.7058423635992</v>
      </c>
      <c r="CZ9" s="11" t="n">
        <v>1.69262939774473</v>
      </c>
      <c r="DA9" s="11" t="n">
        <v>1.60033198715244</v>
      </c>
      <c r="DB9" s="11" t="n">
        <v>1.97746790286457</v>
      </c>
      <c r="DC9" s="11" t="n">
        <v>2.39036991031963</v>
      </c>
      <c r="DD9" s="11" t="n">
        <v>2.33783593000971</v>
      </c>
      <c r="DE9" s="11" t="n">
        <v>2.1946035701031</v>
      </c>
      <c r="DF9" s="11" t="n">
        <v>2.00689866312358</v>
      </c>
      <c r="DG9" s="11" t="n">
        <v>2.12659738043214</v>
      </c>
      <c r="DH9" s="11" t="n">
        <v>2.32702929300825</v>
      </c>
      <c r="DI9" s="11" t="n">
        <v>2.54379854543214</v>
      </c>
      <c r="DJ9" s="11" t="n">
        <v>2.42694967280862</v>
      </c>
      <c r="DK9" s="11" t="n">
        <v>1.90758173133199</v>
      </c>
      <c r="DL9" s="11" t="n">
        <v>1.66114826950436</v>
      </c>
      <c r="DM9" s="11" t="n">
        <v>1.63592956047652</v>
      </c>
      <c r="DN9" s="11" t="n">
        <v>2.06701362855241</v>
      </c>
      <c r="DO9" s="11" t="n">
        <v>2.72630452264418</v>
      </c>
      <c r="DP9" s="11" t="n">
        <v>3.07971781961014</v>
      </c>
      <c r="DQ9" s="11" t="n">
        <v>2.7518910251594</v>
      </c>
      <c r="DR9" s="11" t="n">
        <v>2.32078712007612</v>
      </c>
      <c r="DS9" s="11" t="n">
        <v>2.23183289378866</v>
      </c>
      <c r="DT9" s="11" t="n">
        <v>2.46660392824133</v>
      </c>
    </row>
    <row r="10" customFormat="false" ht="15.75" hidden="false" customHeight="false" outlineLevel="0" collapsed="false">
      <c r="A10" s="12" t="s">
        <v>47</v>
      </c>
      <c r="B10" s="13" t="s">
        <v>48</v>
      </c>
      <c r="C10" s="19" t="n">
        <v>0</v>
      </c>
      <c r="D10" s="11" t="n">
        <v>0</v>
      </c>
      <c r="E10" s="11"/>
      <c r="F10" s="11"/>
      <c r="G10" s="101"/>
      <c r="H10" s="11"/>
      <c r="I10" s="101"/>
      <c r="J10" s="10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</row>
    <row r="11" customFormat="false" ht="15.75" hidden="false" customHeight="false" outlineLevel="0" collapsed="false">
      <c r="A11" s="12" t="s">
        <v>510</v>
      </c>
      <c r="B11" s="11" t="s">
        <v>511</v>
      </c>
      <c r="C11" s="14"/>
      <c r="D11" s="11" t="n">
        <v>0</v>
      </c>
      <c r="E11" s="11" t="n">
        <v>2.25563619622158</v>
      </c>
      <c r="F11" s="11" t="n">
        <v>2.24007972500148</v>
      </c>
      <c r="G11" s="11" t="n">
        <v>1.48606453827951</v>
      </c>
      <c r="H11" s="11" t="n">
        <v>1.14355202888872</v>
      </c>
      <c r="I11" s="11" t="n">
        <v>1.60951789253174</v>
      </c>
      <c r="J11" s="11" t="n">
        <v>5.21966083355326</v>
      </c>
      <c r="K11" s="11" t="n">
        <v>7.43437685745195</v>
      </c>
      <c r="L11" s="11" t="n">
        <v>7.47972711789109</v>
      </c>
      <c r="M11" s="11" t="n">
        <v>6.64280356141849</v>
      </c>
      <c r="N11" s="11" t="n">
        <v>6.46647044242444</v>
      </c>
      <c r="O11" s="11" t="n">
        <v>6.5771874112729</v>
      </c>
      <c r="P11" s="11" t="n">
        <v>6.15087329436925</v>
      </c>
      <c r="Q11" s="11" t="n">
        <v>5.34977880528962</v>
      </c>
      <c r="R11" s="11" t="n">
        <v>5.71758638142947</v>
      </c>
      <c r="S11" s="11" t="n">
        <v>6.33725490408862</v>
      </c>
      <c r="T11" s="11" t="n">
        <v>7.10580962719998</v>
      </c>
      <c r="U11" s="11" t="n">
        <v>8.27223961234327</v>
      </c>
      <c r="V11" s="11" t="n">
        <v>8.54518932298853</v>
      </c>
      <c r="W11" s="11" t="n">
        <v>8.20843801067746</v>
      </c>
      <c r="X11" s="11" t="n">
        <v>8.16608141169708</v>
      </c>
      <c r="Y11" s="11" t="n">
        <v>8.10982541964485</v>
      </c>
      <c r="Z11" s="11" t="n">
        <v>7.55868200634493</v>
      </c>
      <c r="AA11" s="11" t="n">
        <v>7.27441488563201</v>
      </c>
      <c r="AB11" s="11" t="n">
        <v>6.53695979028396</v>
      </c>
      <c r="AC11" s="11" t="n">
        <v>6.28534685511087</v>
      </c>
      <c r="AD11" s="11" t="n">
        <v>5.89070949208488</v>
      </c>
      <c r="AE11" s="11" t="n">
        <v>5.77589039896562</v>
      </c>
      <c r="AF11" s="11" t="n">
        <v>5.81788069739559</v>
      </c>
      <c r="AG11" s="11" t="n">
        <v>6.33828785774011</v>
      </c>
      <c r="AH11" s="11" t="n">
        <v>6.83619681625962</v>
      </c>
      <c r="AI11" s="11" t="n">
        <v>6.50726280711991</v>
      </c>
      <c r="AJ11" s="11" t="n">
        <v>6.08688789791755</v>
      </c>
      <c r="AK11" s="11" t="n">
        <v>5.67459044912239</v>
      </c>
      <c r="AL11" s="11" t="n">
        <v>5.61208414528042</v>
      </c>
      <c r="AM11" s="11" t="n">
        <v>5.21499840213542</v>
      </c>
      <c r="AN11" s="11" t="n">
        <v>5.27972658978082</v>
      </c>
      <c r="AO11" s="11" t="n">
        <v>4.87388133502636</v>
      </c>
      <c r="AP11" s="11" t="n">
        <v>4.83010833322668</v>
      </c>
      <c r="AQ11" s="11" t="n">
        <v>4.676713228069</v>
      </c>
      <c r="AR11" s="11" t="n">
        <v>4.60844068580014</v>
      </c>
      <c r="AS11" s="11" t="n">
        <v>4.87837613254963</v>
      </c>
      <c r="AT11" s="11" t="n">
        <v>5.31162341657829</v>
      </c>
      <c r="AU11" s="11" t="n">
        <v>5.16884731434986</v>
      </c>
      <c r="AV11" s="11" t="n">
        <v>4.97902067622137</v>
      </c>
      <c r="AW11" s="11" t="n">
        <v>4.52361893257602</v>
      </c>
      <c r="AX11" s="11" t="n">
        <v>4.07266102333234</v>
      </c>
      <c r="AY11" s="11" t="n">
        <v>4.09386816082206</v>
      </c>
      <c r="AZ11" s="11" t="n">
        <v>4.43703262940789</v>
      </c>
      <c r="BA11" s="11" t="n">
        <v>4.56681029282089</v>
      </c>
      <c r="BB11" s="11" t="n">
        <v>4.53750216969654</v>
      </c>
      <c r="BC11" s="11" t="n">
        <v>4.1069449815675</v>
      </c>
      <c r="BD11" s="11" t="n">
        <v>3.47683974395228</v>
      </c>
      <c r="BE11" s="11" t="n">
        <v>3.55036326450263</v>
      </c>
      <c r="BF11" s="11" t="n">
        <v>3.869939531218</v>
      </c>
      <c r="BG11" s="11" t="n">
        <v>4.03586377822991</v>
      </c>
      <c r="BH11" s="11" t="n">
        <v>4.01259844107923</v>
      </c>
      <c r="BI11" s="11" t="n">
        <v>3.41374567255376</v>
      </c>
      <c r="BJ11" s="11" t="n">
        <v>3.06303937445421</v>
      </c>
      <c r="BK11" s="11" t="n">
        <v>3.39662756674879</v>
      </c>
      <c r="BL11" s="11" t="n">
        <v>4.14268590561571</v>
      </c>
      <c r="BM11" s="11" t="n">
        <v>4.37778663119636</v>
      </c>
      <c r="BN11" s="11" t="n">
        <v>4.26460470008121</v>
      </c>
      <c r="BO11" s="11" t="n">
        <v>3.43931557743281</v>
      </c>
      <c r="BP11" s="11" t="n">
        <v>2.84893096423649</v>
      </c>
      <c r="BQ11" s="11" t="n">
        <v>2.90026347343356</v>
      </c>
      <c r="BR11" s="11" t="n">
        <v>3.44407639823311</v>
      </c>
      <c r="BS11" s="11" t="n">
        <v>3.81088516403793</v>
      </c>
      <c r="BT11" s="11" t="n">
        <v>3.7920574097581</v>
      </c>
      <c r="BU11" s="11" t="n">
        <v>3.4168359641049</v>
      </c>
      <c r="BV11" s="11" t="n">
        <v>2.97148329944834</v>
      </c>
      <c r="BW11" s="11" t="n">
        <v>3.11217239211973</v>
      </c>
      <c r="BX11" s="11" t="n">
        <v>3.39382155452187</v>
      </c>
      <c r="BY11" s="11" t="n">
        <v>4.20949780539445</v>
      </c>
      <c r="BZ11" s="11" t="n">
        <v>4.05406533156939</v>
      </c>
      <c r="CA11" s="11" t="n">
        <v>3.18779014623005</v>
      </c>
      <c r="CB11" s="11" t="n">
        <v>2.29910459740717</v>
      </c>
      <c r="CC11" s="11" t="n">
        <v>2.373108082246</v>
      </c>
      <c r="CD11" s="11" t="n">
        <v>3.1085020745919</v>
      </c>
      <c r="CE11" s="11" t="n">
        <v>4.07807608795591</v>
      </c>
      <c r="CF11" s="11" t="n">
        <v>4.05775190382202</v>
      </c>
      <c r="CG11" s="11" t="n">
        <v>3.45063849689118</v>
      </c>
      <c r="CH11" s="11" t="n">
        <v>3.00087762760537</v>
      </c>
      <c r="CI11" s="11" t="n">
        <v>3.08478371667017</v>
      </c>
      <c r="CJ11" s="11" t="n">
        <v>3.69597783750681</v>
      </c>
      <c r="CK11" s="11" t="n">
        <v>4.16213884386239</v>
      </c>
      <c r="CL11" s="11" t="n">
        <v>3.5673784418279</v>
      </c>
      <c r="CM11" s="11" t="n">
        <v>2.61088270593267</v>
      </c>
      <c r="CN11" s="11" t="n">
        <v>2.0841204638453</v>
      </c>
      <c r="CO11" s="11" t="n">
        <v>2.17349193744004</v>
      </c>
      <c r="CP11" s="11" t="n">
        <v>3.27051500737282</v>
      </c>
      <c r="CQ11" s="11" t="n">
        <v>4.30934827503372</v>
      </c>
      <c r="CR11" s="11" t="n">
        <v>4.23438857629996</v>
      </c>
      <c r="CS11" s="11" t="n">
        <v>3.70150089910681</v>
      </c>
      <c r="CT11" s="11" t="n">
        <v>3.42785217891785</v>
      </c>
      <c r="CU11" s="11" t="n">
        <v>3.46413286727789</v>
      </c>
      <c r="CV11" s="11" t="n">
        <v>3.88217941446816</v>
      </c>
      <c r="CW11" s="11" t="n">
        <v>4.15270708063935</v>
      </c>
      <c r="CX11" s="11" t="n">
        <v>3.49864476608232</v>
      </c>
      <c r="CY11" s="11" t="n">
        <v>2.83136535533392</v>
      </c>
      <c r="CZ11" s="11" t="n">
        <v>2.92162278737474</v>
      </c>
      <c r="DA11" s="11" t="n">
        <v>2.85190579039329</v>
      </c>
      <c r="DB11" s="11" t="n">
        <v>3.78904646399308</v>
      </c>
      <c r="DC11" s="11" t="n">
        <v>4.80046378209707</v>
      </c>
      <c r="DD11" s="11" t="n">
        <v>4.76505625357688</v>
      </c>
      <c r="DE11" s="11" t="n">
        <v>4.37905938224189</v>
      </c>
      <c r="DF11" s="11" t="n">
        <v>3.88326244550295</v>
      </c>
      <c r="DG11" s="11" t="n">
        <v>4.03945554491463</v>
      </c>
      <c r="DH11" s="11" t="n">
        <v>4.27047613698725</v>
      </c>
      <c r="DI11" s="11" t="n">
        <v>4.57654226002208</v>
      </c>
      <c r="DJ11" s="11" t="n">
        <v>4.23444946558973</v>
      </c>
      <c r="DK11" s="11" t="n">
        <v>3.0901188433574</v>
      </c>
      <c r="DL11" s="11" t="n">
        <v>2.74798000248855</v>
      </c>
      <c r="DM11" s="11" t="n">
        <v>2.80908906252639</v>
      </c>
      <c r="DN11" s="11" t="n">
        <v>3.93828629819519</v>
      </c>
      <c r="DO11" s="11" t="n">
        <v>5.52466284019736</v>
      </c>
      <c r="DP11" s="11" t="n">
        <v>6.38494859265154</v>
      </c>
      <c r="DQ11" s="11" t="n">
        <v>5.62808407419351</v>
      </c>
      <c r="DR11" s="11" t="n">
        <v>4.55094432883848</v>
      </c>
      <c r="DS11" s="11" t="n">
        <v>4.18448007315187</v>
      </c>
      <c r="DT11" s="11" t="n">
        <v>4.54716994967059</v>
      </c>
    </row>
    <row r="12" customFormat="false" ht="15.75" hidden="false" customHeight="false" outlineLevel="0" collapsed="false">
      <c r="A12" s="12" t="s">
        <v>49</v>
      </c>
      <c r="B12" s="13" t="s">
        <v>50</v>
      </c>
      <c r="C12" s="14" t="n">
        <v>161</v>
      </c>
      <c r="D12" s="5" t="n">
        <v>0</v>
      </c>
    </row>
    <row r="13" customFormat="false" ht="15.75" hidden="false" customHeight="false" outlineLevel="0" collapsed="false">
      <c r="A13" s="12" t="s">
        <v>51</v>
      </c>
      <c r="B13" s="13" t="s">
        <v>52</v>
      </c>
      <c r="C13" s="14" t="n">
        <v>580</v>
      </c>
      <c r="D13" s="11" t="n">
        <v>0</v>
      </c>
      <c r="E13" s="11" t="n">
        <v>10.4462928928399</v>
      </c>
      <c r="F13" s="11" t="n">
        <v>10.7353565103232</v>
      </c>
      <c r="G13" s="11" t="n">
        <v>10.3932608079095</v>
      </c>
      <c r="H13" s="11" t="n">
        <v>10.0638214829153</v>
      </c>
      <c r="I13" s="11" t="n">
        <v>9.82932004629659</v>
      </c>
      <c r="J13" s="11" t="n">
        <v>11.4634503153017</v>
      </c>
      <c r="K13" s="11" t="n">
        <v>12.0526954443097</v>
      </c>
      <c r="L13" s="11" t="n">
        <v>11.7953723063019</v>
      </c>
      <c r="M13" s="11" t="n">
        <v>11.2609105076942</v>
      </c>
      <c r="N13" s="11" t="n">
        <v>10.8188162608913</v>
      </c>
      <c r="O13" s="11" t="n">
        <v>10.8923969502021</v>
      </c>
      <c r="P13" s="11" t="n">
        <v>10.6651249690074</v>
      </c>
      <c r="Q13" s="11" t="n">
        <v>10.1094295235941</v>
      </c>
      <c r="R13" s="11" t="n">
        <v>10.6044455826692</v>
      </c>
      <c r="S13" s="11" t="n">
        <v>10.9671213470669</v>
      </c>
      <c r="T13" s="11" t="n">
        <v>11.2207097480749</v>
      </c>
      <c r="U13" s="11" t="n">
        <v>11.7010408027705</v>
      </c>
      <c r="V13" s="11" t="n">
        <v>11.2696083941088</v>
      </c>
      <c r="W13" s="11" t="n">
        <v>10.9466330865936</v>
      </c>
      <c r="X13" s="11" t="n">
        <v>10.8948534875927</v>
      </c>
      <c r="Y13" s="11" t="n">
        <v>11.1131410401486</v>
      </c>
      <c r="Z13" s="11" t="n">
        <v>10.5757769033842</v>
      </c>
      <c r="AA13" s="11" t="n">
        <v>10.1486538753365</v>
      </c>
      <c r="AB13" s="11" t="n">
        <v>9.26620088269116</v>
      </c>
      <c r="AC13" s="11" t="n">
        <v>9.50795107489292</v>
      </c>
      <c r="AD13" s="11" t="n">
        <v>9.44841786603207</v>
      </c>
      <c r="AE13" s="11" t="n">
        <v>9.16579621268551</v>
      </c>
      <c r="AF13" s="11" t="n">
        <v>9.39518053875552</v>
      </c>
      <c r="AG13" s="11" t="n">
        <v>9.30831360797472</v>
      </c>
      <c r="AH13" s="11" t="n">
        <v>9.51656216000671</v>
      </c>
      <c r="AI13" s="11" t="n">
        <v>8.78261004294571</v>
      </c>
      <c r="AJ13" s="11" t="n">
        <v>8.42637110619779</v>
      </c>
      <c r="AK13" s="11" t="n">
        <v>8.34535387647427</v>
      </c>
      <c r="AL13" s="11" t="n">
        <v>8.11469814842215</v>
      </c>
      <c r="AM13" s="11" t="n">
        <v>7.77873547403519</v>
      </c>
      <c r="AN13" s="11" t="n">
        <v>7.99740831814672</v>
      </c>
      <c r="AO13" s="11" t="n">
        <v>7.68162271492863</v>
      </c>
      <c r="AP13" s="11" t="n">
        <v>7.75535678940707</v>
      </c>
      <c r="AQ13" s="11" t="n">
        <v>7.8456136695809</v>
      </c>
      <c r="AR13" s="11" t="n">
        <v>7.88234241479958</v>
      </c>
      <c r="AS13" s="11" t="n">
        <v>7.90781078607326</v>
      </c>
      <c r="AT13" s="11" t="n">
        <v>7.96992828403785</v>
      </c>
      <c r="AU13" s="11" t="n">
        <v>7.82723808395923</v>
      </c>
      <c r="AV13" s="11" t="n">
        <v>7.3534558997615</v>
      </c>
      <c r="AW13" s="11" t="n">
        <v>7.17735916257441</v>
      </c>
      <c r="AX13" s="11" t="n">
        <v>7.09751757661668</v>
      </c>
      <c r="AY13" s="11" t="n">
        <v>7.06669404843699</v>
      </c>
      <c r="AZ13" s="11" t="n">
        <v>7.07586049124551</v>
      </c>
      <c r="BA13" s="11" t="n">
        <v>7.38572226635145</v>
      </c>
      <c r="BB13" s="11" t="n">
        <v>7.52309127446057</v>
      </c>
      <c r="BC13" s="11" t="n">
        <v>7.20838496609505</v>
      </c>
      <c r="BD13" s="11" t="n">
        <v>6.55027553428903</v>
      </c>
      <c r="BE13" s="11" t="n">
        <v>6.55448253473075</v>
      </c>
      <c r="BF13" s="11" t="n">
        <v>6.45888118921901</v>
      </c>
      <c r="BG13" s="11" t="n">
        <v>6.48965517527458</v>
      </c>
      <c r="BH13" s="11" t="n">
        <v>6.4968067065901</v>
      </c>
      <c r="BI13" s="11" t="n">
        <v>6.19850339649028</v>
      </c>
      <c r="BJ13" s="11" t="n">
        <v>6.04824136772273</v>
      </c>
      <c r="BK13" s="11" t="n">
        <v>6.20631693653891</v>
      </c>
      <c r="BL13" s="11" t="n">
        <v>6.89453906291949</v>
      </c>
      <c r="BM13" s="11" t="n">
        <v>7.0713105533393</v>
      </c>
      <c r="BN13" s="11" t="n">
        <v>7.24203367529441</v>
      </c>
      <c r="BO13" s="11" t="n">
        <v>6.74423792822874</v>
      </c>
      <c r="BP13" s="11" t="n">
        <v>6.05796302054787</v>
      </c>
      <c r="BQ13" s="11" t="n">
        <v>5.72105131885089</v>
      </c>
      <c r="BR13" s="11" t="n">
        <v>6.10616217783801</v>
      </c>
      <c r="BS13" s="11" t="n">
        <v>6.3466366735931</v>
      </c>
      <c r="BT13" s="11" t="n">
        <v>6.17758778533267</v>
      </c>
      <c r="BU13" s="11" t="n">
        <v>5.76987213429858</v>
      </c>
      <c r="BV13" s="11" t="n">
        <v>5.60349207201704</v>
      </c>
      <c r="BW13" s="11" t="n">
        <v>5.70229446048452</v>
      </c>
      <c r="BX13" s="11" t="n">
        <v>6.18772250294256</v>
      </c>
      <c r="BY13" s="11" t="n">
        <v>6.93159124987793</v>
      </c>
      <c r="BZ13" s="11" t="n">
        <v>6.74423743185867</v>
      </c>
      <c r="CA13" s="11" t="n">
        <v>6.00210654335467</v>
      </c>
      <c r="CB13" s="11" t="n">
        <v>5.12814169916847</v>
      </c>
      <c r="CC13" s="11" t="n">
        <v>5.02593930465891</v>
      </c>
      <c r="CD13" s="11" t="n">
        <v>5.34594022484031</v>
      </c>
      <c r="CE13" s="11" t="n">
        <v>6.16879271037409</v>
      </c>
      <c r="CF13" s="11" t="n">
        <v>6.39560287210772</v>
      </c>
      <c r="CG13" s="11" t="n">
        <v>6.1202969661372</v>
      </c>
      <c r="CH13" s="11" t="n">
        <v>5.82416971345373</v>
      </c>
      <c r="CI13" s="11" t="n">
        <v>5.81482119544764</v>
      </c>
      <c r="CJ13" s="11" t="n">
        <v>6.49798348780194</v>
      </c>
      <c r="CK13" s="11" t="n">
        <v>7.0734729062574</v>
      </c>
      <c r="CL13" s="11" t="n">
        <v>6.71505722565057</v>
      </c>
      <c r="CM13" s="11" t="n">
        <v>6.15883871482525</v>
      </c>
      <c r="CN13" s="11" t="n">
        <v>5.59425102865466</v>
      </c>
      <c r="CO13" s="11" t="n">
        <v>5.80431582857677</v>
      </c>
      <c r="CP13" s="11" t="n">
        <v>6.66395616128984</v>
      </c>
      <c r="CQ13" s="11" t="n">
        <v>7.40532622296824</v>
      </c>
      <c r="CR13" s="11" t="n">
        <v>7.62025318598269</v>
      </c>
      <c r="CS13" s="11" t="n">
        <v>7.40149605611624</v>
      </c>
      <c r="CT13" s="11" t="n">
        <v>7.31408057637338</v>
      </c>
      <c r="CU13" s="11" t="n">
        <v>7.51655107975059</v>
      </c>
      <c r="CV13" s="11" t="n">
        <v>8.13141637822371</v>
      </c>
      <c r="CW13" s="11" t="n">
        <v>8.42689570286338</v>
      </c>
      <c r="CX13" s="11" t="n">
        <v>8.08231205312287</v>
      </c>
      <c r="CY13" s="11" t="n">
        <v>7.72271234389035</v>
      </c>
      <c r="CZ13" s="11" t="n">
        <v>7.66848468409568</v>
      </c>
      <c r="DA13" s="11" t="n">
        <v>7.63426272878731</v>
      </c>
      <c r="DB13" s="11" t="n">
        <v>8.28948314457289</v>
      </c>
      <c r="DC13" s="11" t="n">
        <v>8.87088450069435</v>
      </c>
      <c r="DD13" s="11" t="n">
        <v>9.08617933429853</v>
      </c>
      <c r="DE13" s="11" t="n">
        <v>8.982552869375</v>
      </c>
      <c r="DF13" s="11" t="n">
        <v>8.98784203220411</v>
      </c>
      <c r="DG13" s="11" t="n">
        <v>9.14822261669797</v>
      </c>
      <c r="DH13" s="11" t="n">
        <v>9.69679902785242</v>
      </c>
      <c r="DI13" s="11" t="n">
        <v>10.4383691960851</v>
      </c>
      <c r="DJ13" s="11" t="n">
        <v>10.4894561200081</v>
      </c>
      <c r="DK13" s="11" t="n">
        <v>9.83465839803647</v>
      </c>
      <c r="DL13" s="11" t="n">
        <v>9.25178884892611</v>
      </c>
      <c r="DM13" s="11" t="n">
        <v>8.89368814313954</v>
      </c>
      <c r="DN13" s="11" t="n">
        <v>9.30558460937762</v>
      </c>
      <c r="DO13" s="11" t="n">
        <v>10.2161333252708</v>
      </c>
      <c r="DP13" s="11" t="n">
        <v>10.6828489858603</v>
      </c>
      <c r="DQ13" s="11" t="n">
        <v>10.4031667734145</v>
      </c>
      <c r="DR13" s="11" t="n">
        <v>10.0547590738195</v>
      </c>
      <c r="DS13" s="11" t="n">
        <v>10.1101242926437</v>
      </c>
      <c r="DT13" s="11" t="n">
        <v>10.8567151114467</v>
      </c>
    </row>
    <row r="14" customFormat="false" ht="15.75" hidden="false" customHeight="false" outlineLevel="0" collapsed="false">
      <c r="A14" s="12" t="s">
        <v>53</v>
      </c>
      <c r="B14" s="13" t="s">
        <v>54</v>
      </c>
      <c r="C14" s="14" t="n">
        <v>97</v>
      </c>
      <c r="D14" s="11" t="n">
        <v>0</v>
      </c>
      <c r="E14" s="11" t="n">
        <v>1.75435425176481</v>
      </c>
      <c r="F14" s="11" t="n">
        <v>1.74687909534561</v>
      </c>
      <c r="G14" s="101" t="n">
        <v>1.32526710333623</v>
      </c>
      <c r="H14" s="11" t="n">
        <v>1.0894157867869</v>
      </c>
      <c r="I14" s="101" t="n">
        <v>1.28551540746042</v>
      </c>
      <c r="J14" s="101" t="n">
        <v>3.07586679183569</v>
      </c>
      <c r="K14" s="11" t="n">
        <v>4.11949723149241</v>
      </c>
      <c r="L14" s="11" t="n">
        <v>4.13001697107147</v>
      </c>
      <c r="M14" s="11" t="n">
        <v>3.73151259279135</v>
      </c>
      <c r="N14" s="11" t="n">
        <v>3.64494469935826</v>
      </c>
      <c r="O14" s="11" t="n">
        <v>3.67627345316203</v>
      </c>
      <c r="P14" s="11" t="n">
        <v>3.39438837233562</v>
      </c>
      <c r="Q14" s="11" t="n">
        <v>2.96932453030631</v>
      </c>
      <c r="R14" s="11" t="n">
        <v>3.17154040234602</v>
      </c>
      <c r="S14" s="11" t="n">
        <v>3.51852666556997</v>
      </c>
      <c r="T14" s="11" t="n">
        <v>3.93109760974266</v>
      </c>
      <c r="U14" s="11" t="n">
        <v>4.52235855792299</v>
      </c>
      <c r="V14" s="11" t="n">
        <v>4.61793755125513</v>
      </c>
      <c r="W14" s="11" t="n">
        <v>4.41603255458607</v>
      </c>
      <c r="X14" s="11" t="n">
        <v>4.39978921580841</v>
      </c>
      <c r="Y14" s="11" t="n">
        <v>4.38220531963644</v>
      </c>
      <c r="Z14" s="11" t="n">
        <v>4.11845183381513</v>
      </c>
      <c r="AA14" s="11" t="n">
        <v>3.95832540327996</v>
      </c>
      <c r="AB14" s="11" t="n">
        <v>3.54770612592589</v>
      </c>
      <c r="AC14" s="11" t="n">
        <v>3.41803660501108</v>
      </c>
      <c r="AD14" s="11" t="n">
        <v>3.21197570317955</v>
      </c>
      <c r="AE14" s="11" t="n">
        <v>3.16748399344889</v>
      </c>
      <c r="AF14" s="11" t="n">
        <v>3.19474156198058</v>
      </c>
      <c r="AG14" s="11" t="n">
        <v>3.46213013606221</v>
      </c>
      <c r="AH14" s="11" t="n">
        <v>3.67188893855819</v>
      </c>
      <c r="AI14" s="11" t="n">
        <v>3.49188069322977</v>
      </c>
      <c r="AJ14" s="11" t="n">
        <v>3.27363154790049</v>
      </c>
      <c r="AK14" s="11" t="n">
        <v>3.08501789801726</v>
      </c>
      <c r="AL14" s="11" t="n">
        <v>3.08379775952604</v>
      </c>
      <c r="AM14" s="11" t="n">
        <v>2.87518849303107</v>
      </c>
      <c r="AN14" s="11" t="n">
        <v>2.90088447251308</v>
      </c>
      <c r="AO14" s="11" t="n">
        <v>2.69181648948018</v>
      </c>
      <c r="AP14" s="11" t="n">
        <v>2.6680129851077</v>
      </c>
      <c r="AQ14" s="11" t="n">
        <v>2.59031644491008</v>
      </c>
      <c r="AR14" s="11" t="n">
        <v>2.56088426967214</v>
      </c>
      <c r="AS14" s="11" t="n">
        <v>2.69627574299937</v>
      </c>
      <c r="AT14" s="11" t="n">
        <v>2.89092995161537</v>
      </c>
      <c r="AU14" s="11" t="n">
        <v>2.80097323272331</v>
      </c>
      <c r="AV14" s="11" t="n">
        <v>2.69837585523674</v>
      </c>
      <c r="AW14" s="11" t="n">
        <v>2.49126191151516</v>
      </c>
      <c r="AX14" s="11" t="n">
        <v>2.29206925463001</v>
      </c>
      <c r="AY14" s="11" t="n">
        <v>2.3079073150992</v>
      </c>
      <c r="AZ14" s="11" t="n">
        <v>2.48857075959849</v>
      </c>
      <c r="BA14" s="11" t="n">
        <v>2.55334859813408</v>
      </c>
      <c r="BB14" s="11" t="n">
        <v>2.54146098040422</v>
      </c>
      <c r="BC14" s="11" t="n">
        <v>2.32682190444455</v>
      </c>
      <c r="BD14" s="11" t="n">
        <v>2.00538842205611</v>
      </c>
      <c r="BE14" s="11" t="n">
        <v>2.0412851903952</v>
      </c>
      <c r="BF14" s="11" t="n">
        <v>2.17108941741431</v>
      </c>
      <c r="BG14" s="11" t="n">
        <v>2.21572766356145</v>
      </c>
      <c r="BH14" s="11" t="n">
        <v>2.19718973936091</v>
      </c>
      <c r="BI14" s="11" t="n">
        <v>1.92358462437988</v>
      </c>
      <c r="BJ14" s="11" t="n">
        <v>1.77795081819962</v>
      </c>
      <c r="BK14" s="11" t="n">
        <v>1.96707082953172</v>
      </c>
      <c r="BL14" s="11" t="n">
        <v>2.35094953689013</v>
      </c>
      <c r="BM14" s="11" t="n">
        <v>2.48289211470693</v>
      </c>
      <c r="BN14" s="11" t="n">
        <v>2.44611467822232</v>
      </c>
      <c r="BO14" s="11" t="n">
        <v>2.03589403144879</v>
      </c>
      <c r="BP14" s="11" t="n">
        <v>1.71552813720964</v>
      </c>
      <c r="BQ14" s="11" t="n">
        <v>1.71573129831579</v>
      </c>
      <c r="BR14" s="11" t="n">
        <v>1.95742945535128</v>
      </c>
      <c r="BS14" s="11" t="n">
        <v>2.11076216813198</v>
      </c>
      <c r="BT14" s="11" t="n">
        <v>2.09764242946365</v>
      </c>
      <c r="BU14" s="11" t="n">
        <v>1.93525287729021</v>
      </c>
      <c r="BV14" s="11" t="n">
        <v>1.74835234696924</v>
      </c>
      <c r="BW14" s="11" t="n">
        <v>1.84200138375307</v>
      </c>
      <c r="BX14" s="11" t="n">
        <v>1.98728599785949</v>
      </c>
      <c r="BY14" s="11" t="n">
        <v>2.42239712924235</v>
      </c>
      <c r="BZ14" s="11" t="n">
        <v>2.37794656833356</v>
      </c>
      <c r="CA14" s="11" t="n">
        <v>1.92975688145191</v>
      </c>
      <c r="CB14" s="11" t="n">
        <v>1.45044931027268</v>
      </c>
      <c r="CC14" s="11" t="n">
        <v>1.44724928633821</v>
      </c>
      <c r="CD14" s="11" t="n">
        <v>1.78901634680745</v>
      </c>
      <c r="CE14" s="11" t="n">
        <v>2.25286382340578</v>
      </c>
      <c r="CF14" s="11" t="n">
        <v>2.24369136180392</v>
      </c>
      <c r="CG14" s="11" t="n">
        <v>1.95833706936713</v>
      </c>
      <c r="CH14" s="11" t="n">
        <v>1.77174200828644</v>
      </c>
      <c r="CI14" s="11" t="n">
        <v>1.83793335843467</v>
      </c>
      <c r="CJ14" s="11" t="n">
        <v>2.16031001800275</v>
      </c>
      <c r="CK14" s="11" t="n">
        <v>2.43040512459709</v>
      </c>
      <c r="CL14" s="11" t="n">
        <v>2.17367424274253</v>
      </c>
      <c r="CM14" s="11" t="n">
        <v>1.6820003650444</v>
      </c>
      <c r="CN14" s="11" t="n">
        <v>1.36242151907685</v>
      </c>
      <c r="CO14" s="11" t="n">
        <v>1.37244104560406</v>
      </c>
      <c r="CP14" s="11" t="n">
        <v>1.89544875656872</v>
      </c>
      <c r="CQ14" s="11" t="n">
        <v>2.39949654610283</v>
      </c>
      <c r="CR14" s="11" t="n">
        <v>2.34797576473278</v>
      </c>
      <c r="CS14" s="11" t="n">
        <v>2.1157738842697</v>
      </c>
      <c r="CT14" s="11" t="n">
        <v>2.00284549480744</v>
      </c>
      <c r="CU14" s="11" t="n">
        <v>2.05274380434133</v>
      </c>
      <c r="CV14" s="11" t="n">
        <v>2.2941331015885</v>
      </c>
      <c r="CW14" s="11" t="n">
        <v>2.49820951924197</v>
      </c>
      <c r="CX14" s="11" t="n">
        <v>2.20583839959753</v>
      </c>
      <c r="CY14" s="11" t="n">
        <v>1.84653273756604</v>
      </c>
      <c r="CZ14" s="11" t="n">
        <v>1.84625357144848</v>
      </c>
      <c r="DA14" s="11" t="n">
        <v>1.75677871255755</v>
      </c>
      <c r="DB14" s="11" t="n">
        <v>2.20391522300563</v>
      </c>
      <c r="DC14" s="11" t="n">
        <v>2.69163164429181</v>
      </c>
      <c r="DD14" s="11" t="n">
        <v>2.64123847045561</v>
      </c>
      <c r="DE14" s="11" t="n">
        <v>2.46766054662045</v>
      </c>
      <c r="DF14" s="11" t="n">
        <v>2.24144413592101</v>
      </c>
      <c r="DG14" s="11" t="n">
        <v>2.36570465099245</v>
      </c>
      <c r="DH14" s="11" t="n">
        <v>2.56996014850562</v>
      </c>
      <c r="DI14" s="11" t="n">
        <v>2.79789150975588</v>
      </c>
      <c r="DJ14" s="11" t="n">
        <v>2.65288714690626</v>
      </c>
      <c r="DK14" s="11" t="n">
        <v>2.05539887033517</v>
      </c>
      <c r="DL14" s="11" t="n">
        <v>1.79700223612738</v>
      </c>
      <c r="DM14" s="11" t="n">
        <v>1.78257449823275</v>
      </c>
      <c r="DN14" s="11" t="n">
        <v>2.30092271225776</v>
      </c>
      <c r="DO14" s="11" t="n">
        <v>3.07609931233833</v>
      </c>
      <c r="DP14" s="11" t="n">
        <v>3.49287166624032</v>
      </c>
      <c r="DQ14" s="11" t="n">
        <v>3.11141515628867</v>
      </c>
      <c r="DR14" s="11" t="n">
        <v>2.59955677117142</v>
      </c>
      <c r="DS14" s="11" t="n">
        <v>2.47591379120906</v>
      </c>
      <c r="DT14" s="11" t="n">
        <v>2.72667468091998</v>
      </c>
    </row>
    <row r="15" customFormat="false" ht="15.75" hidden="false" customHeight="false" outlineLevel="0" collapsed="false">
      <c r="A15" s="12" t="s">
        <v>307</v>
      </c>
      <c r="B15" s="11" t="s">
        <v>308</v>
      </c>
      <c r="C15" s="14"/>
      <c r="D15" s="11" t="n">
        <v>1</v>
      </c>
      <c r="E15" s="11" t="n">
        <v>1.25307230730804</v>
      </c>
      <c r="F15" s="11" t="n">
        <v>1.25367846568973</v>
      </c>
      <c r="G15" s="11" t="n">
        <v>1.16446966839296</v>
      </c>
      <c r="H15" s="11" t="n">
        <v>1.03527954468509</v>
      </c>
      <c r="I15" s="11" t="n">
        <v>0.961512922389098</v>
      </c>
      <c r="J15" s="101" t="n">
        <v>0.932072750118132</v>
      </c>
      <c r="K15" s="11" t="n">
        <v>0.804617605532861</v>
      </c>
      <c r="L15" s="11" t="n">
        <v>0.780306824251848</v>
      </c>
      <c r="M15" s="11" t="n">
        <v>0.820221624164208</v>
      </c>
      <c r="N15" s="11" t="n">
        <v>0.823418956292081</v>
      </c>
      <c r="O15" s="11" t="n">
        <v>0.775359495051149</v>
      </c>
      <c r="P15" s="11" t="n">
        <v>0.637903450301987</v>
      </c>
      <c r="Q15" s="11" t="n">
        <v>0.588870255322997</v>
      </c>
      <c r="R15" s="11" t="n">
        <v>0.625494423262561</v>
      </c>
      <c r="S15" s="11" t="n">
        <v>0.699798427051329</v>
      </c>
      <c r="T15" s="11" t="n">
        <v>0.756385592285336</v>
      </c>
      <c r="U15" s="11" t="n">
        <v>0.77247750350272</v>
      </c>
      <c r="V15" s="11" t="n">
        <v>0.690685779521733</v>
      </c>
      <c r="W15" s="11" t="n">
        <v>0.623627098494677</v>
      </c>
      <c r="X15" s="11" t="n">
        <v>0.633497019919744</v>
      </c>
      <c r="Y15" s="11" t="n">
        <v>0.654585219628031</v>
      </c>
      <c r="Z15" s="11" t="n">
        <v>0.678221661285326</v>
      </c>
      <c r="AA15" s="11" t="n">
        <v>0.642235920927908</v>
      </c>
      <c r="AB15" s="11" t="n">
        <v>0.558452461567825</v>
      </c>
      <c r="AC15" s="11" t="n">
        <v>0.550726354911298</v>
      </c>
      <c r="AD15" s="11" t="n">
        <v>0.533241914274222</v>
      </c>
      <c r="AE15" s="11" t="n">
        <v>0.559077587932166</v>
      </c>
      <c r="AF15" s="11" t="n">
        <v>0.571602426565577</v>
      </c>
      <c r="AG15" s="11" t="n">
        <v>0.585972414384307</v>
      </c>
      <c r="AH15" s="11" t="n">
        <v>0.507581060856766</v>
      </c>
      <c r="AI15" s="11" t="n">
        <v>0.476498579339626</v>
      </c>
      <c r="AJ15" s="11" t="n">
        <v>0.460375197883433</v>
      </c>
      <c r="AK15" s="11" t="n">
        <v>0.495445346912131</v>
      </c>
      <c r="AL15" s="11" t="n">
        <v>0.555511373771659</v>
      </c>
      <c r="AM15" s="11" t="n">
        <v>0.535378583926726</v>
      </c>
      <c r="AN15" s="11" t="n">
        <v>0.522042355245346</v>
      </c>
      <c r="AO15" s="11" t="n">
        <v>0.509751643933992</v>
      </c>
      <c r="AP15" s="11" t="n">
        <v>0.505917636988734</v>
      </c>
      <c r="AQ15" s="11" t="n">
        <v>0.503919661751173</v>
      </c>
      <c r="AR15" s="11" t="n">
        <v>0.513327853544145</v>
      </c>
      <c r="AS15" s="11" t="n">
        <v>0.514175353449103</v>
      </c>
      <c r="AT15" s="11" t="n">
        <v>0.470236486652447</v>
      </c>
      <c r="AU15" s="11" t="n">
        <v>0.433099151096754</v>
      </c>
      <c r="AV15" s="11" t="n">
        <v>0.417731034252111</v>
      </c>
      <c r="AW15" s="11" t="n">
        <v>0.4589048904543</v>
      </c>
      <c r="AX15" s="11" t="n">
        <v>0.511477485927674</v>
      </c>
      <c r="AY15" s="11" t="n">
        <v>0.521946469376341</v>
      </c>
      <c r="AZ15" s="11" t="n">
        <v>0.540108889789081</v>
      </c>
      <c r="BA15" s="11" t="n">
        <v>0.539886903447276</v>
      </c>
      <c r="BB15" s="11" t="n">
        <v>0.545419791111906</v>
      </c>
      <c r="BC15" s="11" t="n">
        <v>0.546698827321603</v>
      </c>
      <c r="BD15" s="11" t="n">
        <v>0.533937100159938</v>
      </c>
      <c r="BE15" s="11" t="n">
        <v>0.532207116287776</v>
      </c>
      <c r="BF15" s="11" t="n">
        <v>0.472239303610618</v>
      </c>
      <c r="BG15" s="11" t="n">
        <v>0.395591548892984</v>
      </c>
      <c r="BH15" s="11" t="n">
        <v>0.381781037642599</v>
      </c>
      <c r="BI15" s="11" t="n">
        <v>0.433423576206002</v>
      </c>
      <c r="BJ15" s="11" t="n">
        <v>0.492862261945019</v>
      </c>
      <c r="BK15" s="11" t="n">
        <v>0.537514092314661</v>
      </c>
      <c r="BL15" s="11" t="n">
        <v>0.559213168164554</v>
      </c>
      <c r="BM15" s="11" t="n">
        <v>0.587997598217513</v>
      </c>
      <c r="BN15" s="11" t="n">
        <v>0.627624656363427</v>
      </c>
      <c r="BO15" s="11" t="n">
        <v>0.632472485464784</v>
      </c>
      <c r="BP15" s="11" t="n">
        <v>0.582125310182791</v>
      </c>
      <c r="BQ15" s="11" t="n">
        <v>0.531199123198026</v>
      </c>
      <c r="BR15" s="11" t="n">
        <v>0.470782512469459</v>
      </c>
      <c r="BS15" s="11" t="n">
        <v>0.410639172226025</v>
      </c>
      <c r="BT15" s="11" t="n">
        <v>0.403227449169194</v>
      </c>
      <c r="BU15" s="11" t="n">
        <v>0.453669790475513</v>
      </c>
      <c r="BV15" s="11" t="n">
        <v>0.525221394490141</v>
      </c>
      <c r="BW15" s="11" t="n">
        <v>0.571830375386405</v>
      </c>
      <c r="BX15" s="11" t="n">
        <v>0.580750441197102</v>
      </c>
      <c r="BY15" s="11" t="n">
        <v>0.635296453090261</v>
      </c>
      <c r="BZ15" s="11" t="n">
        <v>0.701827805097738</v>
      </c>
      <c r="CA15" s="11" t="n">
        <v>0.671723616673777</v>
      </c>
      <c r="CB15" s="11" t="n">
        <v>0.60179402313819</v>
      </c>
      <c r="CC15" s="11" t="n">
        <v>0.521390490430414</v>
      </c>
      <c r="CD15" s="11" t="n">
        <v>0.469530619023012</v>
      </c>
      <c r="CE15" s="11" t="n">
        <v>0.427651558855648</v>
      </c>
      <c r="CF15" s="11" t="n">
        <v>0.42963081978582</v>
      </c>
      <c r="CG15" s="11" t="n">
        <v>0.46603564184307</v>
      </c>
      <c r="CH15" s="11" t="n">
        <v>0.542606388967509</v>
      </c>
      <c r="CI15" s="11" t="n">
        <v>0.59108300019918</v>
      </c>
      <c r="CJ15" s="11" t="n">
        <v>0.624642198498689</v>
      </c>
      <c r="CK15" s="11" t="n">
        <v>0.69867140533179</v>
      </c>
      <c r="CL15" s="11" t="n">
        <v>0.779970043657163</v>
      </c>
      <c r="CM15" s="11" t="n">
        <v>0.753118024156137</v>
      </c>
      <c r="CN15" s="11" t="n">
        <v>0.640722574308407</v>
      </c>
      <c r="CO15" s="11" t="n">
        <v>0.571390153768085</v>
      </c>
      <c r="CP15" s="11" t="n">
        <v>0.520382505764622</v>
      </c>
      <c r="CQ15" s="11" t="n">
        <v>0.489644817171928</v>
      </c>
      <c r="CR15" s="11" t="n">
        <v>0.461562953165597</v>
      </c>
      <c r="CS15" s="11" t="n">
        <v>0.530046869432579</v>
      </c>
      <c r="CT15" s="11" t="n">
        <v>0.577838810697034</v>
      </c>
      <c r="CU15" s="11" t="n">
        <v>0.641354741404765</v>
      </c>
      <c r="CV15" s="11" t="n">
        <v>0.706086788708845</v>
      </c>
      <c r="CW15" s="11" t="n">
        <v>0.843711957844599</v>
      </c>
      <c r="CX15" s="11" t="n">
        <v>0.913032033112738</v>
      </c>
      <c r="CY15" s="11" t="n">
        <v>0.861700119798149</v>
      </c>
      <c r="CZ15" s="11" t="n">
        <v>0.770884355522217</v>
      </c>
      <c r="DA15" s="11" t="n">
        <v>0.661651634721807</v>
      </c>
      <c r="DB15" s="11" t="n">
        <v>0.618783982018184</v>
      </c>
      <c r="DC15" s="11" t="n">
        <v>0.582799506486546</v>
      </c>
      <c r="DD15" s="11" t="n">
        <v>0.517420687334327</v>
      </c>
      <c r="DE15" s="11" t="n">
        <v>0.556261710999006</v>
      </c>
      <c r="DF15" s="11" t="n">
        <v>0.599625826339062</v>
      </c>
      <c r="DG15" s="11" t="n">
        <v>0.691953757070279</v>
      </c>
      <c r="DH15" s="11" t="n">
        <v>0.869444160023993</v>
      </c>
      <c r="DI15" s="11" t="n">
        <v>1.01924075948968</v>
      </c>
      <c r="DJ15" s="11" t="n">
        <v>1.07132482822279</v>
      </c>
      <c r="DK15" s="11" t="n">
        <v>1.02067889731294</v>
      </c>
      <c r="DL15" s="11" t="n">
        <v>0.846024469766208</v>
      </c>
      <c r="DM15" s="11" t="n">
        <v>0.756059933939122</v>
      </c>
      <c r="DN15" s="11" t="n">
        <v>0.66355912632032</v>
      </c>
      <c r="DO15" s="11" t="n">
        <v>0.627535784479301</v>
      </c>
      <c r="DP15" s="11" t="n">
        <v>0.600794739829099</v>
      </c>
      <c r="DQ15" s="11" t="n">
        <v>0.594746238383821</v>
      </c>
      <c r="DR15" s="11" t="n">
        <v>0.648169213504355</v>
      </c>
      <c r="DS15" s="11" t="n">
        <v>0.767347509266252</v>
      </c>
      <c r="DT15" s="11" t="n">
        <v>0.906179412169381</v>
      </c>
    </row>
    <row r="16" customFormat="false" ht="15.75" hidden="false" customHeight="false" outlineLevel="0" collapsed="false">
      <c r="A16" s="12" t="s">
        <v>55</v>
      </c>
      <c r="B16" s="13" t="s">
        <v>56</v>
      </c>
      <c r="C16" s="14" t="n">
        <v>0</v>
      </c>
      <c r="D16" s="5" t="n">
        <v>0</v>
      </c>
    </row>
    <row r="17" customFormat="false" ht="15.75" hidden="false" customHeight="false" outlineLevel="0" collapsed="false">
      <c r="A17" s="12" t="s">
        <v>512</v>
      </c>
      <c r="B17" s="11" t="s">
        <v>513</v>
      </c>
      <c r="C17" s="14"/>
      <c r="D17" s="11" t="n">
        <v>0</v>
      </c>
      <c r="E17" s="11" t="n">
        <v>2.25563619622158</v>
      </c>
      <c r="F17" s="11" t="n">
        <v>2.24007972500148</v>
      </c>
      <c r="G17" s="11" t="n">
        <v>1.48606453827951</v>
      </c>
      <c r="H17" s="11" t="n">
        <v>1.14355202888872</v>
      </c>
      <c r="I17" s="11" t="n">
        <v>1.60951789253174</v>
      </c>
      <c r="J17" s="11" t="n">
        <v>5.21966083355326</v>
      </c>
      <c r="K17" s="11" t="n">
        <v>7.43437685745195</v>
      </c>
      <c r="L17" s="11" t="n">
        <v>7.47972711789109</v>
      </c>
      <c r="M17" s="11" t="n">
        <v>6.64280356141849</v>
      </c>
      <c r="N17" s="11" t="n">
        <v>6.46647044242444</v>
      </c>
      <c r="O17" s="11" t="n">
        <v>6.5771874112729</v>
      </c>
      <c r="P17" s="11" t="n">
        <v>6.15087329436925</v>
      </c>
      <c r="Q17" s="11" t="n">
        <v>5.34977880528962</v>
      </c>
      <c r="R17" s="11" t="n">
        <v>5.71758638142947</v>
      </c>
      <c r="S17" s="11" t="n">
        <v>6.33725490408862</v>
      </c>
      <c r="T17" s="11" t="n">
        <v>7.10580962719998</v>
      </c>
      <c r="U17" s="11" t="n">
        <v>8.27223961234327</v>
      </c>
      <c r="V17" s="11" t="n">
        <v>8.54518932298853</v>
      </c>
      <c r="W17" s="11" t="n">
        <v>8.20843801067746</v>
      </c>
      <c r="X17" s="11" t="n">
        <v>8.16608141169708</v>
      </c>
      <c r="Y17" s="11" t="n">
        <v>8.10982541964485</v>
      </c>
      <c r="Z17" s="11" t="n">
        <v>7.55868200634493</v>
      </c>
      <c r="AA17" s="11" t="n">
        <v>7.27441488563201</v>
      </c>
      <c r="AB17" s="11" t="n">
        <v>6.53695979028396</v>
      </c>
      <c r="AC17" s="11" t="n">
        <v>6.28534685511087</v>
      </c>
      <c r="AD17" s="11" t="n">
        <v>5.89070949208488</v>
      </c>
      <c r="AE17" s="11" t="n">
        <v>5.77589039896562</v>
      </c>
      <c r="AF17" s="11" t="n">
        <v>5.81788069739559</v>
      </c>
      <c r="AG17" s="11" t="n">
        <v>6.33828785774011</v>
      </c>
      <c r="AH17" s="11" t="n">
        <v>6.83619681625962</v>
      </c>
      <c r="AI17" s="11" t="n">
        <v>6.50726280711991</v>
      </c>
      <c r="AJ17" s="11" t="n">
        <v>6.08688789791755</v>
      </c>
      <c r="AK17" s="11" t="n">
        <v>5.67459044912239</v>
      </c>
      <c r="AL17" s="11" t="n">
        <v>5.61208414528042</v>
      </c>
      <c r="AM17" s="11" t="n">
        <v>5.21499840213542</v>
      </c>
      <c r="AN17" s="11" t="n">
        <v>5.27972658978082</v>
      </c>
      <c r="AO17" s="11" t="n">
        <v>4.87388133502636</v>
      </c>
      <c r="AP17" s="11" t="n">
        <v>4.83010833322668</v>
      </c>
      <c r="AQ17" s="11" t="n">
        <v>4.676713228069</v>
      </c>
      <c r="AR17" s="11" t="n">
        <v>4.60844068580014</v>
      </c>
      <c r="AS17" s="11" t="n">
        <v>4.87837613254963</v>
      </c>
      <c r="AT17" s="11" t="n">
        <v>5.31162341657829</v>
      </c>
      <c r="AU17" s="11" t="n">
        <v>5.16884731434986</v>
      </c>
      <c r="AV17" s="11" t="n">
        <v>4.97902067622137</v>
      </c>
      <c r="AW17" s="11" t="n">
        <v>4.52361893257602</v>
      </c>
      <c r="AX17" s="11" t="n">
        <v>4.07266102333234</v>
      </c>
      <c r="AY17" s="11" t="n">
        <v>4.09386816082206</v>
      </c>
      <c r="AZ17" s="11" t="n">
        <v>4.43703262940789</v>
      </c>
      <c r="BA17" s="11" t="n">
        <v>4.56681029282089</v>
      </c>
      <c r="BB17" s="11" t="n">
        <v>4.53750216969654</v>
      </c>
      <c r="BC17" s="11" t="n">
        <v>4.1069449815675</v>
      </c>
      <c r="BD17" s="11" t="n">
        <v>3.47683974395228</v>
      </c>
      <c r="BE17" s="11" t="n">
        <v>3.55036326450263</v>
      </c>
      <c r="BF17" s="11" t="n">
        <v>3.869939531218</v>
      </c>
      <c r="BG17" s="11" t="n">
        <v>4.03586377822991</v>
      </c>
      <c r="BH17" s="11" t="n">
        <v>4.01259844107923</v>
      </c>
      <c r="BI17" s="11" t="n">
        <v>3.41374567255376</v>
      </c>
      <c r="BJ17" s="11" t="n">
        <v>3.06303937445421</v>
      </c>
      <c r="BK17" s="11" t="n">
        <v>3.39662756674879</v>
      </c>
      <c r="BL17" s="11" t="n">
        <v>4.14268590561571</v>
      </c>
      <c r="BM17" s="11" t="n">
        <v>4.37778663119636</v>
      </c>
      <c r="BN17" s="11" t="n">
        <v>4.26460470008121</v>
      </c>
      <c r="BO17" s="11" t="n">
        <v>3.43931557743281</v>
      </c>
      <c r="BP17" s="11" t="n">
        <v>2.84893096423649</v>
      </c>
      <c r="BQ17" s="11" t="n">
        <v>2.90026347343356</v>
      </c>
      <c r="BR17" s="11" t="n">
        <v>3.44407639823311</v>
      </c>
      <c r="BS17" s="11" t="n">
        <v>3.81088516403793</v>
      </c>
      <c r="BT17" s="11" t="n">
        <v>3.7920574097581</v>
      </c>
      <c r="BU17" s="11" t="n">
        <v>3.4168359641049</v>
      </c>
      <c r="BV17" s="11" t="n">
        <v>2.97148329944834</v>
      </c>
      <c r="BW17" s="11" t="n">
        <v>3.11217239211973</v>
      </c>
      <c r="BX17" s="11" t="n">
        <v>3.39382155452187</v>
      </c>
      <c r="BY17" s="11" t="n">
        <v>4.20949780539445</v>
      </c>
      <c r="BZ17" s="11" t="n">
        <v>4.05406533156939</v>
      </c>
      <c r="CA17" s="11" t="n">
        <v>3.18779014623005</v>
      </c>
      <c r="CB17" s="11" t="n">
        <v>2.29910459740717</v>
      </c>
      <c r="CC17" s="11" t="n">
        <v>2.373108082246</v>
      </c>
      <c r="CD17" s="11" t="n">
        <v>3.1085020745919</v>
      </c>
      <c r="CE17" s="11" t="n">
        <v>4.07807608795591</v>
      </c>
      <c r="CF17" s="11" t="n">
        <v>4.05775190382202</v>
      </c>
      <c r="CG17" s="11" t="n">
        <v>3.45063849689118</v>
      </c>
      <c r="CH17" s="11" t="n">
        <v>3.00087762760537</v>
      </c>
      <c r="CI17" s="11" t="n">
        <v>3.08478371667017</v>
      </c>
      <c r="CJ17" s="11" t="n">
        <v>3.69597783750681</v>
      </c>
      <c r="CK17" s="11" t="n">
        <v>4.16213884386239</v>
      </c>
      <c r="CL17" s="11" t="n">
        <v>3.5673784418279</v>
      </c>
      <c r="CM17" s="11" t="n">
        <v>2.61088270593267</v>
      </c>
      <c r="CN17" s="11" t="n">
        <v>2.0841204638453</v>
      </c>
      <c r="CO17" s="11" t="n">
        <v>2.17349193744004</v>
      </c>
      <c r="CP17" s="11" t="n">
        <v>3.27051500737282</v>
      </c>
      <c r="CQ17" s="11" t="n">
        <v>4.30934827503372</v>
      </c>
      <c r="CR17" s="11" t="n">
        <v>4.23438857629996</v>
      </c>
      <c r="CS17" s="11" t="n">
        <v>3.70150089910681</v>
      </c>
      <c r="CT17" s="11" t="n">
        <v>3.42785217891785</v>
      </c>
      <c r="CU17" s="11" t="n">
        <v>3.46413286727789</v>
      </c>
      <c r="CV17" s="11" t="n">
        <v>3.88217941446816</v>
      </c>
      <c r="CW17" s="11" t="n">
        <v>4.15270708063935</v>
      </c>
      <c r="CX17" s="11" t="n">
        <v>3.49864476608232</v>
      </c>
      <c r="CY17" s="11" t="n">
        <v>2.83136535533392</v>
      </c>
      <c r="CZ17" s="11" t="n">
        <v>2.92162278737474</v>
      </c>
      <c r="DA17" s="11" t="n">
        <v>2.85190579039329</v>
      </c>
      <c r="DB17" s="11" t="n">
        <v>3.78904646399308</v>
      </c>
      <c r="DC17" s="11" t="n">
        <v>4.80046378209707</v>
      </c>
      <c r="DD17" s="11" t="n">
        <v>4.76505625357688</v>
      </c>
      <c r="DE17" s="11" t="n">
        <v>4.37905938224189</v>
      </c>
      <c r="DF17" s="11" t="n">
        <v>3.88326244550295</v>
      </c>
      <c r="DG17" s="11" t="n">
        <v>4.03945554491463</v>
      </c>
      <c r="DH17" s="11" t="n">
        <v>4.27047613698725</v>
      </c>
      <c r="DI17" s="11" t="n">
        <v>4.57654226002208</v>
      </c>
      <c r="DJ17" s="11" t="n">
        <v>4.23444946558973</v>
      </c>
      <c r="DK17" s="11" t="n">
        <v>3.0901188433574</v>
      </c>
      <c r="DL17" s="11" t="n">
        <v>2.74798000248855</v>
      </c>
      <c r="DM17" s="11" t="n">
        <v>2.80908906252639</v>
      </c>
      <c r="DN17" s="11" t="n">
        <v>3.93828629819519</v>
      </c>
      <c r="DO17" s="11" t="n">
        <v>5.52466284019736</v>
      </c>
      <c r="DP17" s="11" t="n">
        <v>6.38494859265154</v>
      </c>
      <c r="DQ17" s="11" t="n">
        <v>5.62808407419351</v>
      </c>
      <c r="DR17" s="11" t="n">
        <v>4.55094432883848</v>
      </c>
      <c r="DS17" s="11" t="n">
        <v>4.18448007315187</v>
      </c>
      <c r="DT17" s="11" t="n">
        <v>4.54716994967059</v>
      </c>
    </row>
    <row r="18" customFormat="false" ht="15.75" hidden="false" customHeight="false" outlineLevel="0" collapsed="false">
      <c r="A18" s="12" t="s">
        <v>57</v>
      </c>
      <c r="B18" s="13" t="s">
        <v>58</v>
      </c>
      <c r="C18" s="14" t="n">
        <v>121</v>
      </c>
      <c r="D18" s="11" t="n">
        <v>0</v>
      </c>
      <c r="E18" s="11" t="n">
        <v>2.25563619622158</v>
      </c>
      <c r="F18" s="11" t="n">
        <v>2.24007972500148</v>
      </c>
      <c r="G18" s="11" t="n">
        <v>1.48606453827951</v>
      </c>
      <c r="H18" s="11" t="n">
        <v>1.14355202888872</v>
      </c>
      <c r="I18" s="11" t="n">
        <v>1.60951789253174</v>
      </c>
      <c r="J18" s="11" t="n">
        <v>5.21966083355326</v>
      </c>
      <c r="K18" s="101" t="n">
        <v>7.43437685745195</v>
      </c>
      <c r="L18" s="11" t="n">
        <v>7.47972711789109</v>
      </c>
      <c r="M18" s="11" t="n">
        <v>6.64280356141849</v>
      </c>
      <c r="N18" s="11" t="n">
        <v>6.46647044242444</v>
      </c>
      <c r="O18" s="11" t="n">
        <v>6.5771874112729</v>
      </c>
      <c r="P18" s="11" t="n">
        <v>6.15087329436925</v>
      </c>
      <c r="Q18" s="11" t="n">
        <v>5.34977880528962</v>
      </c>
      <c r="R18" s="11" t="n">
        <v>5.71758638142947</v>
      </c>
      <c r="S18" s="11" t="n">
        <v>6.33725490408862</v>
      </c>
      <c r="T18" s="11" t="n">
        <v>7.10580962719998</v>
      </c>
      <c r="U18" s="11" t="n">
        <v>8.27223961234327</v>
      </c>
      <c r="V18" s="11" t="n">
        <v>8.54518932298853</v>
      </c>
      <c r="W18" s="11" t="n">
        <v>8.20843801067746</v>
      </c>
      <c r="X18" s="11" t="n">
        <v>8.16608141169708</v>
      </c>
      <c r="Y18" s="11" t="n">
        <v>8.10982541964485</v>
      </c>
      <c r="Z18" s="11" t="n">
        <v>7.55868200634493</v>
      </c>
      <c r="AA18" s="11" t="n">
        <v>7.27441488563201</v>
      </c>
      <c r="AB18" s="11" t="n">
        <v>6.53695979028396</v>
      </c>
      <c r="AC18" s="11" t="n">
        <v>6.28534685511087</v>
      </c>
      <c r="AD18" s="11" t="n">
        <v>5.89070949208488</v>
      </c>
      <c r="AE18" s="11" t="n">
        <v>5.77589039896562</v>
      </c>
      <c r="AF18" s="11" t="n">
        <v>5.81788069739559</v>
      </c>
      <c r="AG18" s="11" t="n">
        <v>6.33828785774011</v>
      </c>
      <c r="AH18" s="11" t="n">
        <v>6.83619681625962</v>
      </c>
      <c r="AI18" s="11" t="n">
        <v>6.50726280711991</v>
      </c>
      <c r="AJ18" s="11" t="n">
        <v>6.08688789791755</v>
      </c>
      <c r="AK18" s="11" t="n">
        <v>5.67459044912239</v>
      </c>
      <c r="AL18" s="11" t="n">
        <v>5.61208414528042</v>
      </c>
      <c r="AM18" s="11" t="n">
        <v>5.21499840213542</v>
      </c>
      <c r="AN18" s="11" t="n">
        <v>5.27972658978082</v>
      </c>
      <c r="AO18" s="11" t="n">
        <v>4.87388133502636</v>
      </c>
      <c r="AP18" s="11" t="n">
        <v>4.83010833322668</v>
      </c>
      <c r="AQ18" s="11" t="n">
        <v>4.676713228069</v>
      </c>
      <c r="AR18" s="11" t="n">
        <v>4.60844068580014</v>
      </c>
      <c r="AS18" s="11" t="n">
        <v>4.87837613254963</v>
      </c>
      <c r="AT18" s="11" t="n">
        <v>5.31162341657829</v>
      </c>
      <c r="AU18" s="11" t="n">
        <v>5.16884731434986</v>
      </c>
      <c r="AV18" s="11" t="n">
        <v>4.97902067622137</v>
      </c>
      <c r="AW18" s="11" t="n">
        <v>4.52361893257602</v>
      </c>
      <c r="AX18" s="11" t="n">
        <v>4.07266102333234</v>
      </c>
      <c r="AY18" s="11" t="n">
        <v>4.09386816082206</v>
      </c>
      <c r="AZ18" s="11" t="n">
        <v>4.43703262940789</v>
      </c>
      <c r="BA18" s="11" t="n">
        <v>4.56681029282089</v>
      </c>
      <c r="BB18" s="11" t="n">
        <v>4.53750216969654</v>
      </c>
      <c r="BC18" s="11" t="n">
        <v>4.1069449815675</v>
      </c>
      <c r="BD18" s="11" t="n">
        <v>3.47683974395228</v>
      </c>
      <c r="BE18" s="11" t="n">
        <v>3.55036326450263</v>
      </c>
      <c r="BF18" s="11" t="n">
        <v>3.869939531218</v>
      </c>
      <c r="BG18" s="11" t="n">
        <v>4.03586377822991</v>
      </c>
      <c r="BH18" s="11" t="n">
        <v>4.01259844107923</v>
      </c>
      <c r="BI18" s="11" t="n">
        <v>3.41374567255376</v>
      </c>
      <c r="BJ18" s="11" t="n">
        <v>3.06303937445421</v>
      </c>
      <c r="BK18" s="11" t="n">
        <v>3.39662756674879</v>
      </c>
      <c r="BL18" s="11" t="n">
        <v>4.14268590561571</v>
      </c>
      <c r="BM18" s="11" t="n">
        <v>4.37778663119636</v>
      </c>
      <c r="BN18" s="11" t="n">
        <v>4.26460470008121</v>
      </c>
      <c r="BO18" s="11" t="n">
        <v>3.43931557743281</v>
      </c>
      <c r="BP18" s="11" t="n">
        <v>2.84893096423649</v>
      </c>
      <c r="BQ18" s="11" t="n">
        <v>2.90026347343356</v>
      </c>
      <c r="BR18" s="11" t="n">
        <v>3.44407639823311</v>
      </c>
      <c r="BS18" s="11" t="n">
        <v>3.81088516403793</v>
      </c>
      <c r="BT18" s="11" t="n">
        <v>3.7920574097581</v>
      </c>
      <c r="BU18" s="11" t="n">
        <v>3.4168359641049</v>
      </c>
      <c r="BV18" s="11" t="n">
        <v>2.97148329944834</v>
      </c>
      <c r="BW18" s="11" t="n">
        <v>3.11217239211973</v>
      </c>
      <c r="BX18" s="11" t="n">
        <v>3.39382155452187</v>
      </c>
      <c r="BY18" s="11" t="n">
        <v>4.20949780539445</v>
      </c>
      <c r="BZ18" s="11" t="n">
        <v>4.05406533156939</v>
      </c>
      <c r="CA18" s="11" t="n">
        <v>3.18779014623005</v>
      </c>
      <c r="CB18" s="11" t="n">
        <v>2.29910459740717</v>
      </c>
      <c r="CC18" s="11" t="n">
        <v>2.373108082246</v>
      </c>
      <c r="CD18" s="11" t="n">
        <v>3.1085020745919</v>
      </c>
      <c r="CE18" s="11" t="n">
        <v>4.07807608795591</v>
      </c>
      <c r="CF18" s="11" t="n">
        <v>4.05775190382202</v>
      </c>
      <c r="CG18" s="11" t="n">
        <v>3.45063849689118</v>
      </c>
      <c r="CH18" s="11" t="n">
        <v>3.00087762760537</v>
      </c>
      <c r="CI18" s="11" t="n">
        <v>3.08478371667017</v>
      </c>
      <c r="CJ18" s="11" t="n">
        <v>3.69597783750681</v>
      </c>
      <c r="CK18" s="11" t="n">
        <v>4.16213884386239</v>
      </c>
      <c r="CL18" s="11" t="n">
        <v>3.5673784418279</v>
      </c>
      <c r="CM18" s="11" t="n">
        <v>2.61088270593267</v>
      </c>
      <c r="CN18" s="11" t="n">
        <v>2.0841204638453</v>
      </c>
      <c r="CO18" s="11" t="n">
        <v>2.17349193744004</v>
      </c>
      <c r="CP18" s="11" t="n">
        <v>3.27051500737282</v>
      </c>
      <c r="CQ18" s="11" t="n">
        <v>4.30934827503372</v>
      </c>
      <c r="CR18" s="11" t="n">
        <v>4.23438857629996</v>
      </c>
      <c r="CS18" s="11" t="n">
        <v>3.70150089910681</v>
      </c>
      <c r="CT18" s="11" t="n">
        <v>3.42785217891785</v>
      </c>
      <c r="CU18" s="11" t="n">
        <v>3.46413286727789</v>
      </c>
      <c r="CV18" s="11" t="n">
        <v>3.88217941446816</v>
      </c>
      <c r="CW18" s="11" t="n">
        <v>4.15270708063935</v>
      </c>
      <c r="CX18" s="11" t="n">
        <v>3.49864476608232</v>
      </c>
      <c r="CY18" s="11" t="n">
        <v>2.83136535533392</v>
      </c>
      <c r="CZ18" s="11" t="n">
        <v>2.92162278737474</v>
      </c>
      <c r="DA18" s="11" t="n">
        <v>2.85190579039329</v>
      </c>
      <c r="DB18" s="11" t="n">
        <v>3.78904646399308</v>
      </c>
      <c r="DC18" s="11" t="n">
        <v>4.80046378209707</v>
      </c>
      <c r="DD18" s="11" t="n">
        <v>4.76505625357688</v>
      </c>
      <c r="DE18" s="11" t="n">
        <v>4.37905938224189</v>
      </c>
      <c r="DF18" s="11" t="n">
        <v>3.88326244550295</v>
      </c>
      <c r="DG18" s="11" t="n">
        <v>4.03945554491463</v>
      </c>
      <c r="DH18" s="11" t="n">
        <v>4.27047613698725</v>
      </c>
      <c r="DI18" s="11" t="n">
        <v>4.57654226002208</v>
      </c>
      <c r="DJ18" s="11" t="n">
        <v>4.23444946558973</v>
      </c>
      <c r="DK18" s="11" t="n">
        <v>3.0901188433574</v>
      </c>
      <c r="DL18" s="11" t="n">
        <v>2.74798000248855</v>
      </c>
      <c r="DM18" s="11" t="n">
        <v>2.80908906252639</v>
      </c>
      <c r="DN18" s="11" t="n">
        <v>3.93828629819519</v>
      </c>
      <c r="DO18" s="11" t="n">
        <v>5.52466284019736</v>
      </c>
      <c r="DP18" s="11" t="n">
        <v>6.38494859265154</v>
      </c>
      <c r="DQ18" s="11" t="n">
        <v>5.62808407419351</v>
      </c>
      <c r="DR18" s="11" t="n">
        <v>4.55094432883848</v>
      </c>
      <c r="DS18" s="11" t="n">
        <v>4.18448007315187</v>
      </c>
      <c r="DT18" s="11" t="n">
        <v>4.54716994967059</v>
      </c>
    </row>
    <row r="19" customFormat="false" ht="15.75" hidden="false" customHeight="false" outlineLevel="0" collapsed="false">
      <c r="A19" s="12" t="s">
        <v>59</v>
      </c>
      <c r="B19" s="13" t="s">
        <v>60</v>
      </c>
      <c r="C19" s="14" t="n">
        <v>0</v>
      </c>
      <c r="D19" s="11" t="n">
        <v>0</v>
      </c>
      <c r="E19" s="102"/>
      <c r="F19" s="102"/>
      <c r="G19" s="103"/>
      <c r="H19" s="102"/>
      <c r="I19" s="103"/>
      <c r="J19" s="103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  <c r="BQ19" s="102"/>
      <c r="BR19" s="102"/>
      <c r="BS19" s="102"/>
      <c r="BT19" s="102"/>
      <c r="BU19" s="102"/>
      <c r="BV19" s="102"/>
      <c r="BW19" s="102"/>
      <c r="BX19" s="102"/>
      <c r="BY19" s="102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J19" s="102"/>
      <c r="CK19" s="102"/>
      <c r="CL19" s="102"/>
      <c r="CM19" s="102"/>
      <c r="CN19" s="102"/>
      <c r="CO19" s="102"/>
      <c r="CP19" s="102"/>
      <c r="CQ19" s="102"/>
      <c r="CR19" s="102"/>
      <c r="CS19" s="102"/>
      <c r="CT19" s="102"/>
      <c r="CU19" s="102"/>
      <c r="CV19" s="102"/>
      <c r="CW19" s="102"/>
      <c r="CX19" s="102"/>
      <c r="CY19" s="102"/>
      <c r="CZ19" s="102"/>
      <c r="DA19" s="102"/>
      <c r="DB19" s="102"/>
      <c r="DC19" s="102"/>
      <c r="DD19" s="102"/>
      <c r="DE19" s="102"/>
      <c r="DF19" s="102"/>
      <c r="DG19" s="102"/>
      <c r="DH19" s="102"/>
      <c r="DI19" s="102"/>
      <c r="DJ19" s="102"/>
      <c r="DK19" s="102"/>
      <c r="DL19" s="102"/>
      <c r="DM19" s="102"/>
      <c r="DN19" s="102"/>
      <c r="DO19" s="102"/>
      <c r="DP19" s="102"/>
      <c r="DQ19" s="102"/>
      <c r="DR19" s="102"/>
      <c r="DS19" s="102"/>
      <c r="DT19" s="102"/>
    </row>
    <row r="20" customFormat="false" ht="15.75" hidden="false" customHeight="false" outlineLevel="0" collapsed="false">
      <c r="A20" s="12" t="s">
        <v>61</v>
      </c>
      <c r="B20" s="13" t="s">
        <v>62</v>
      </c>
      <c r="C20" s="14" t="n">
        <v>0</v>
      </c>
      <c r="D20" s="5" t="n">
        <v>0</v>
      </c>
    </row>
    <row r="21" customFormat="false" ht="15.75" hidden="false" customHeight="false" outlineLevel="0" collapsed="false">
      <c r="A21" s="12" t="s">
        <v>63</v>
      </c>
      <c r="B21" s="13" t="s">
        <v>64</v>
      </c>
      <c r="C21" s="14" t="n">
        <v>20</v>
      </c>
      <c r="D21" s="5" t="n">
        <v>0</v>
      </c>
    </row>
    <row r="22" customFormat="false" ht="15.75" hidden="false" customHeight="false" outlineLevel="0" collapsed="false">
      <c r="A22" s="12" t="s">
        <v>65</v>
      </c>
      <c r="B22" s="13" t="s">
        <v>66</v>
      </c>
      <c r="C22" s="14" t="n">
        <v>0</v>
      </c>
      <c r="D22" s="5" t="n">
        <v>0</v>
      </c>
    </row>
    <row r="23" customFormat="false" ht="15.75" hidden="false" customHeight="false" outlineLevel="0" collapsed="false">
      <c r="A23" s="12" t="s">
        <v>67</v>
      </c>
      <c r="B23" s="13" t="s">
        <v>68</v>
      </c>
      <c r="C23" s="14" t="n">
        <v>7491</v>
      </c>
      <c r="D23" s="11" t="n">
        <v>0</v>
      </c>
      <c r="E23" s="11" t="n">
        <v>5.13087331930351</v>
      </c>
      <c r="F23" s="11" t="n">
        <v>5.24362993540548</v>
      </c>
      <c r="G23" s="11" t="n">
        <v>4.92030509817687</v>
      </c>
      <c r="H23" s="11" t="n">
        <v>4.6683508168179</v>
      </c>
      <c r="I23" s="11" t="n">
        <v>4.63823676598062</v>
      </c>
      <c r="J23" s="101" t="n">
        <v>6.00214139287857</v>
      </c>
      <c r="K23" s="11" t="n">
        <v>6.62980059142743</v>
      </c>
      <c r="L23" s="11" t="n">
        <v>6.52621707579973</v>
      </c>
      <c r="M23" s="11" t="n">
        <v>6.16101356502706</v>
      </c>
      <c r="N23" s="11" t="n">
        <v>5.95018817535825</v>
      </c>
      <c r="O23" s="11" t="n">
        <v>5.98254006035588</v>
      </c>
      <c r="P23" s="11" t="n">
        <v>5.75138602659762</v>
      </c>
      <c r="Q23" s="11" t="n">
        <v>5.34927567262475</v>
      </c>
      <c r="R23" s="11" t="n">
        <v>5.6354932786586</v>
      </c>
      <c r="S23" s="11" t="n">
        <v>5.93421889046501</v>
      </c>
      <c r="T23" s="11" t="n">
        <v>6.21200006158409</v>
      </c>
      <c r="U23" s="11" t="n">
        <v>6.64385524497795</v>
      </c>
      <c r="V23" s="11" t="n">
        <v>6.49315553404993</v>
      </c>
      <c r="W23" s="11" t="n">
        <v>6.26979167617081</v>
      </c>
      <c r="X23" s="11" t="n">
        <v>6.24455648534441</v>
      </c>
      <c r="Y23" s="11" t="n">
        <v>6.32905558783962</v>
      </c>
      <c r="Z23" s="11" t="n">
        <v>6.0133358271368</v>
      </c>
      <c r="AA23" s="11" t="n">
        <v>5.77123889563217</v>
      </c>
      <c r="AB23" s="11" t="n">
        <v>5.23725329576039</v>
      </c>
      <c r="AC23" s="11" t="n">
        <v>5.28054034294386</v>
      </c>
      <c r="AD23" s="11" t="n">
        <v>5.17080581053949</v>
      </c>
      <c r="AE23" s="11" t="n">
        <v>5.04512760004019</v>
      </c>
      <c r="AF23" s="11" t="n">
        <v>5.15028932560756</v>
      </c>
      <c r="AG23" s="11" t="n">
        <v>5.22537198049163</v>
      </c>
      <c r="AH23" s="11" t="n">
        <v>5.37689665159732</v>
      </c>
      <c r="AI23" s="11" t="n">
        <v>5.00509601033812</v>
      </c>
      <c r="AJ23" s="11" t="n">
        <v>4.772076101216</v>
      </c>
      <c r="AK23" s="11" t="n">
        <v>4.67123777917904</v>
      </c>
      <c r="AL23" s="11" t="n">
        <v>4.59050063793361</v>
      </c>
      <c r="AM23" s="11" t="n">
        <v>4.36864530361185</v>
      </c>
      <c r="AN23" s="11" t="n">
        <v>4.46372558731299</v>
      </c>
      <c r="AO23" s="11" t="n">
        <v>4.25132601055032</v>
      </c>
      <c r="AP23" s="11" t="n">
        <v>4.27053143720366</v>
      </c>
      <c r="AQ23" s="11" t="n">
        <v>4.27515597814663</v>
      </c>
      <c r="AR23" s="11" t="n">
        <v>4.27995624449752</v>
      </c>
      <c r="AS23" s="11" t="n">
        <v>4.34446968231887</v>
      </c>
      <c r="AT23" s="11" t="n">
        <v>4.43839059159178</v>
      </c>
      <c r="AU23" s="11" t="n">
        <v>4.33790435689237</v>
      </c>
      <c r="AV23" s="11" t="n">
        <v>4.10427890884972</v>
      </c>
      <c r="AW23" s="11" t="n">
        <v>3.95922940772669</v>
      </c>
      <c r="AX23" s="11" t="n">
        <v>3.85813022968421</v>
      </c>
      <c r="AY23" s="11" t="n">
        <v>3.85422983928974</v>
      </c>
      <c r="AZ23" s="11" t="n">
        <v>3.93379427829542</v>
      </c>
      <c r="BA23" s="11" t="n">
        <v>4.08360572648367</v>
      </c>
      <c r="BB23" s="11" t="n">
        <v>4.1349048601683</v>
      </c>
      <c r="BC23" s="11" t="n">
        <v>3.92342251368016</v>
      </c>
      <c r="BD23" s="11" t="n">
        <v>3.52905300257004</v>
      </c>
      <c r="BE23" s="11" t="n">
        <v>3.54474851330794</v>
      </c>
      <c r="BF23" s="11" t="n">
        <v>3.54643610337545</v>
      </c>
      <c r="BG23" s="11" t="n">
        <v>3.56127144531301</v>
      </c>
      <c r="BH23" s="11" t="n">
        <v>3.55395478590893</v>
      </c>
      <c r="BI23" s="11" t="n">
        <v>3.33551992358926</v>
      </c>
      <c r="BJ23" s="11" t="n">
        <v>3.22904932675794</v>
      </c>
      <c r="BK23" s="11" t="n">
        <v>3.37685792489118</v>
      </c>
      <c r="BL23" s="11" t="n">
        <v>3.81003807355676</v>
      </c>
      <c r="BM23" s="11" t="n">
        <v>3.939280586862</v>
      </c>
      <c r="BN23" s="11" t="n">
        <v>4.00078427267938</v>
      </c>
      <c r="BO23" s="11" t="n">
        <v>3.63854728096397</v>
      </c>
      <c r="BP23" s="11" t="n">
        <v>3.22582152513956</v>
      </c>
      <c r="BQ23" s="11" t="n">
        <v>3.08095287150628</v>
      </c>
      <c r="BR23" s="11" t="n">
        <v>3.31959315576961</v>
      </c>
      <c r="BS23" s="11" t="n">
        <v>3.46508737113523</v>
      </c>
      <c r="BT23" s="11" t="n">
        <v>3.39073757575237</v>
      </c>
      <c r="BU23" s="11" t="n">
        <v>3.17278396273062</v>
      </c>
      <c r="BV23" s="11" t="n">
        <v>3.04578204649254</v>
      </c>
      <c r="BW23" s="11" t="n">
        <v>3.13208441277231</v>
      </c>
      <c r="BX23" s="11" t="n">
        <v>3.38615348856024</v>
      </c>
      <c r="BY23" s="11" t="n">
        <v>3.86865464226616</v>
      </c>
      <c r="BZ23" s="11" t="n">
        <v>3.78923916109644</v>
      </c>
      <c r="CA23" s="11" t="n">
        <v>3.30709009325739</v>
      </c>
      <c r="CB23" s="11" t="n">
        <v>2.7517952084041</v>
      </c>
      <c r="CC23" s="11" t="n">
        <v>2.69355353448493</v>
      </c>
      <c r="CD23" s="11" t="n">
        <v>2.94788875246371</v>
      </c>
      <c r="CE23" s="11" t="n">
        <v>3.45419292528308</v>
      </c>
      <c r="CF23" s="11" t="n">
        <v>3.54164385752182</v>
      </c>
      <c r="CG23" s="11" t="n">
        <v>3.32466074257035</v>
      </c>
      <c r="CH23" s="11" t="n">
        <v>3.14688596648957</v>
      </c>
      <c r="CI23" s="11" t="n">
        <v>3.17931842159276</v>
      </c>
      <c r="CJ23" s="11" t="n">
        <v>3.58824584202161</v>
      </c>
      <c r="CK23" s="11" t="n">
        <v>3.94128549340815</v>
      </c>
      <c r="CL23" s="11" t="n">
        <v>3.71148659608867</v>
      </c>
      <c r="CM23" s="11" t="n">
        <v>3.28695923677909</v>
      </c>
      <c r="CN23" s="11" t="n">
        <v>2.91081353395429</v>
      </c>
      <c r="CO23" s="11" t="n">
        <v>2.98498078042595</v>
      </c>
      <c r="CP23" s="11" t="n">
        <v>3.52783846829635</v>
      </c>
      <c r="CQ23" s="11" t="n">
        <v>4.01985807106281</v>
      </c>
      <c r="CR23" s="11" t="n">
        <v>4.07960417091931</v>
      </c>
      <c r="CS23" s="11" t="n">
        <v>3.91291735004089</v>
      </c>
      <c r="CT23" s="11" t="n">
        <v>3.84233819061174</v>
      </c>
      <c r="CU23" s="11" t="n">
        <v>3.95598890191772</v>
      </c>
      <c r="CV23" s="11" t="n">
        <v>4.31143714966666</v>
      </c>
      <c r="CW23" s="11" t="n">
        <v>4.53878448041106</v>
      </c>
      <c r="CX23" s="11" t="n">
        <v>4.29786658771071</v>
      </c>
      <c r="CY23" s="11" t="n">
        <v>4.00003805654218</v>
      </c>
      <c r="CZ23" s="11" t="n">
        <v>3.96007217332211</v>
      </c>
      <c r="DA23" s="11" t="n">
        <v>3.88874690348231</v>
      </c>
      <c r="DB23" s="11" t="n">
        <v>4.32111614343505</v>
      </c>
      <c r="DC23" s="11" t="n">
        <v>4.74156635929177</v>
      </c>
      <c r="DD23" s="11" t="n">
        <v>4.79445125936852</v>
      </c>
      <c r="DE23" s="11" t="n">
        <v>4.69133770859798</v>
      </c>
      <c r="DF23" s="11" t="n">
        <v>4.61163963251786</v>
      </c>
      <c r="DG23" s="11" t="n">
        <v>4.74396165849023</v>
      </c>
      <c r="DH23" s="11" t="n">
        <v>5.08059250254802</v>
      </c>
      <c r="DI23" s="11" t="n">
        <v>5.49835243423434</v>
      </c>
      <c r="DJ23" s="11" t="n">
        <v>5.4712022724103</v>
      </c>
      <c r="DK23" s="11" t="n">
        <v>4.96015868681124</v>
      </c>
      <c r="DL23" s="11" t="n">
        <v>4.58872132797464</v>
      </c>
      <c r="DM23" s="11" t="n">
        <v>4.42171704333674</v>
      </c>
      <c r="DN23" s="11" t="n">
        <v>4.77531475391822</v>
      </c>
      <c r="DO23" s="11" t="n">
        <v>5.44240021193951</v>
      </c>
      <c r="DP23" s="11" t="n">
        <v>5.79044720880605</v>
      </c>
      <c r="DQ23" s="11" t="n">
        <v>5.52478201955802</v>
      </c>
      <c r="DR23" s="11" t="n">
        <v>5.19136018069724</v>
      </c>
      <c r="DS23" s="11" t="n">
        <v>5.18788473539435</v>
      </c>
      <c r="DT23" s="11" t="n">
        <v>5.61459179938056</v>
      </c>
    </row>
    <row r="24" customFormat="false" ht="15.75" hidden="false" customHeight="false" outlineLevel="0" collapsed="false">
      <c r="A24" s="12" t="s">
        <v>69</v>
      </c>
      <c r="B24" s="13" t="s">
        <v>70</v>
      </c>
      <c r="C24" s="14" t="n">
        <v>161</v>
      </c>
      <c r="D24" s="11" t="n">
        <v>0</v>
      </c>
      <c r="E24" s="11" t="n">
        <v>1.75435425176481</v>
      </c>
      <c r="F24" s="11" t="n">
        <v>1.74687909534561</v>
      </c>
      <c r="G24" s="11" t="n">
        <v>1.32526710333623</v>
      </c>
      <c r="H24" s="11" t="n">
        <v>1.0894157867869</v>
      </c>
      <c r="I24" s="11" t="n">
        <v>1.28551540746042</v>
      </c>
      <c r="J24" s="101" t="n">
        <v>3.07586679183569</v>
      </c>
      <c r="K24" s="11" t="n">
        <v>4.11949723149241</v>
      </c>
      <c r="L24" s="11" t="n">
        <v>4.13001697107147</v>
      </c>
      <c r="M24" s="11" t="n">
        <v>3.73151259279135</v>
      </c>
      <c r="N24" s="11" t="n">
        <v>3.64494469935826</v>
      </c>
      <c r="O24" s="11" t="n">
        <v>3.67627345316203</v>
      </c>
      <c r="P24" s="11" t="n">
        <v>3.39438837233562</v>
      </c>
      <c r="Q24" s="11" t="n">
        <v>2.96932453030631</v>
      </c>
      <c r="R24" s="11" t="n">
        <v>3.17154040234602</v>
      </c>
      <c r="S24" s="11" t="n">
        <v>3.51852666556997</v>
      </c>
      <c r="T24" s="11" t="n">
        <v>3.93109760974266</v>
      </c>
      <c r="U24" s="11" t="n">
        <v>4.52235855792299</v>
      </c>
      <c r="V24" s="11" t="n">
        <v>4.61793755125513</v>
      </c>
      <c r="W24" s="11" t="n">
        <v>4.41603255458607</v>
      </c>
      <c r="X24" s="11" t="n">
        <v>4.39978921580841</v>
      </c>
      <c r="Y24" s="11" t="n">
        <v>4.38220531963644</v>
      </c>
      <c r="Z24" s="11" t="n">
        <v>4.11845183381513</v>
      </c>
      <c r="AA24" s="11" t="n">
        <v>3.95832540327996</v>
      </c>
      <c r="AB24" s="11" t="n">
        <v>3.54770612592589</v>
      </c>
      <c r="AC24" s="11" t="n">
        <v>3.41803660501108</v>
      </c>
      <c r="AD24" s="11" t="n">
        <v>3.21197570317955</v>
      </c>
      <c r="AE24" s="11" t="n">
        <v>3.16748399344889</v>
      </c>
      <c r="AF24" s="11" t="n">
        <v>3.19474156198058</v>
      </c>
      <c r="AG24" s="11" t="n">
        <v>3.46213013606221</v>
      </c>
      <c r="AH24" s="11" t="n">
        <v>3.67188893855819</v>
      </c>
      <c r="AI24" s="11" t="n">
        <v>3.49188069322977</v>
      </c>
      <c r="AJ24" s="11" t="n">
        <v>3.27363154790049</v>
      </c>
      <c r="AK24" s="11" t="n">
        <v>3.08501789801726</v>
      </c>
      <c r="AL24" s="11" t="n">
        <v>3.08379775952604</v>
      </c>
      <c r="AM24" s="11" t="n">
        <v>2.87518849303107</v>
      </c>
      <c r="AN24" s="11" t="n">
        <v>2.90088447251308</v>
      </c>
      <c r="AO24" s="11" t="n">
        <v>2.69181648948018</v>
      </c>
      <c r="AP24" s="11" t="n">
        <v>2.6680129851077</v>
      </c>
      <c r="AQ24" s="11" t="n">
        <v>2.59031644491008</v>
      </c>
      <c r="AR24" s="11" t="n">
        <v>2.56088426967214</v>
      </c>
      <c r="AS24" s="11" t="n">
        <v>2.69627574299937</v>
      </c>
      <c r="AT24" s="11" t="n">
        <v>2.89092995161537</v>
      </c>
      <c r="AU24" s="11" t="n">
        <v>2.80097323272331</v>
      </c>
      <c r="AV24" s="11" t="n">
        <v>2.69837585523674</v>
      </c>
      <c r="AW24" s="11" t="n">
        <v>2.49126191151516</v>
      </c>
      <c r="AX24" s="11" t="n">
        <v>2.29206925463001</v>
      </c>
      <c r="AY24" s="11" t="n">
        <v>2.3079073150992</v>
      </c>
      <c r="AZ24" s="11" t="n">
        <v>2.48857075959849</v>
      </c>
      <c r="BA24" s="11" t="n">
        <v>2.55334859813408</v>
      </c>
      <c r="BB24" s="11" t="n">
        <v>2.54146098040422</v>
      </c>
      <c r="BC24" s="11" t="n">
        <v>2.32682190444455</v>
      </c>
      <c r="BD24" s="11" t="n">
        <v>2.00538842205611</v>
      </c>
      <c r="BE24" s="11" t="n">
        <v>2.0412851903952</v>
      </c>
      <c r="BF24" s="11" t="n">
        <v>2.17108941741431</v>
      </c>
      <c r="BG24" s="11" t="n">
        <v>2.21572766356145</v>
      </c>
      <c r="BH24" s="11" t="n">
        <v>2.19718973936091</v>
      </c>
      <c r="BI24" s="11" t="n">
        <v>1.92358462437988</v>
      </c>
      <c r="BJ24" s="11" t="n">
        <v>1.77795081819962</v>
      </c>
      <c r="BK24" s="11" t="n">
        <v>1.96707082953172</v>
      </c>
      <c r="BL24" s="11" t="n">
        <v>2.35094953689013</v>
      </c>
      <c r="BM24" s="11" t="n">
        <v>2.48289211470693</v>
      </c>
      <c r="BN24" s="11" t="n">
        <v>2.44611467822232</v>
      </c>
      <c r="BO24" s="11" t="n">
        <v>2.03589403144879</v>
      </c>
      <c r="BP24" s="11" t="n">
        <v>1.71552813720964</v>
      </c>
      <c r="BQ24" s="11" t="n">
        <v>1.71573129831579</v>
      </c>
      <c r="BR24" s="11" t="n">
        <v>1.95742945535128</v>
      </c>
      <c r="BS24" s="11" t="n">
        <v>2.11076216813198</v>
      </c>
      <c r="BT24" s="11" t="n">
        <v>2.09764242946365</v>
      </c>
      <c r="BU24" s="11" t="n">
        <v>1.93525287729021</v>
      </c>
      <c r="BV24" s="11" t="n">
        <v>1.74835234696924</v>
      </c>
      <c r="BW24" s="11" t="n">
        <v>1.84200138375307</v>
      </c>
      <c r="BX24" s="11" t="n">
        <v>1.98728599785949</v>
      </c>
      <c r="BY24" s="11" t="n">
        <v>2.42239712924235</v>
      </c>
      <c r="BZ24" s="11" t="n">
        <v>2.37794656833356</v>
      </c>
      <c r="CA24" s="11" t="n">
        <v>1.92975688145191</v>
      </c>
      <c r="CB24" s="11" t="n">
        <v>1.45044931027268</v>
      </c>
      <c r="CC24" s="11" t="n">
        <v>1.44724928633821</v>
      </c>
      <c r="CD24" s="11" t="n">
        <v>1.78901634680745</v>
      </c>
      <c r="CE24" s="11" t="n">
        <v>2.25286382340578</v>
      </c>
      <c r="CF24" s="11" t="n">
        <v>2.24369136180392</v>
      </c>
      <c r="CG24" s="11" t="n">
        <v>1.95833706936713</v>
      </c>
      <c r="CH24" s="11" t="n">
        <v>1.77174200828644</v>
      </c>
      <c r="CI24" s="11" t="n">
        <v>1.83793335843467</v>
      </c>
      <c r="CJ24" s="11" t="n">
        <v>2.16031001800275</v>
      </c>
      <c r="CK24" s="11" t="n">
        <v>2.43040512459709</v>
      </c>
      <c r="CL24" s="11" t="n">
        <v>2.17367424274253</v>
      </c>
      <c r="CM24" s="11" t="n">
        <v>1.6820003650444</v>
      </c>
      <c r="CN24" s="11" t="n">
        <v>1.36242151907685</v>
      </c>
      <c r="CO24" s="11" t="n">
        <v>1.37244104560406</v>
      </c>
      <c r="CP24" s="11" t="n">
        <v>1.89544875656872</v>
      </c>
      <c r="CQ24" s="11" t="n">
        <v>2.39949654610283</v>
      </c>
      <c r="CR24" s="11" t="n">
        <v>2.34797576473278</v>
      </c>
      <c r="CS24" s="11" t="n">
        <v>2.1157738842697</v>
      </c>
      <c r="CT24" s="11" t="n">
        <v>2.00284549480744</v>
      </c>
      <c r="CU24" s="11" t="n">
        <v>2.05274380434133</v>
      </c>
      <c r="CV24" s="11" t="n">
        <v>2.2941331015885</v>
      </c>
      <c r="CW24" s="11" t="n">
        <v>2.49820951924197</v>
      </c>
      <c r="CX24" s="11" t="n">
        <v>2.20583839959753</v>
      </c>
      <c r="CY24" s="11" t="n">
        <v>1.84653273756604</v>
      </c>
      <c r="CZ24" s="11" t="n">
        <v>1.84625357144848</v>
      </c>
      <c r="DA24" s="11" t="n">
        <v>1.75677871255755</v>
      </c>
      <c r="DB24" s="11" t="n">
        <v>2.20391522300563</v>
      </c>
      <c r="DC24" s="11" t="n">
        <v>2.69163164429181</v>
      </c>
      <c r="DD24" s="11" t="n">
        <v>2.64123847045561</v>
      </c>
      <c r="DE24" s="11" t="n">
        <v>2.46766054662045</v>
      </c>
      <c r="DF24" s="11" t="n">
        <v>2.24144413592101</v>
      </c>
      <c r="DG24" s="11" t="n">
        <v>2.36570465099245</v>
      </c>
      <c r="DH24" s="11" t="n">
        <v>2.56996014850562</v>
      </c>
      <c r="DI24" s="11" t="n">
        <v>2.79789150975588</v>
      </c>
      <c r="DJ24" s="11" t="n">
        <v>2.65288714690626</v>
      </c>
      <c r="DK24" s="11" t="n">
        <v>2.05539887033517</v>
      </c>
      <c r="DL24" s="11" t="n">
        <v>1.79700223612738</v>
      </c>
      <c r="DM24" s="11" t="n">
        <v>1.78257449823275</v>
      </c>
      <c r="DN24" s="11" t="n">
        <v>2.30092271225776</v>
      </c>
      <c r="DO24" s="11" t="n">
        <v>3.07609931233833</v>
      </c>
      <c r="DP24" s="11" t="n">
        <v>3.49287166624032</v>
      </c>
      <c r="DQ24" s="11" t="n">
        <v>3.11141515628867</v>
      </c>
      <c r="DR24" s="11" t="n">
        <v>2.59955677117142</v>
      </c>
      <c r="DS24" s="11" t="n">
        <v>2.47591379120906</v>
      </c>
      <c r="DT24" s="11" t="n">
        <v>2.72667468091998</v>
      </c>
    </row>
    <row r="25" customFormat="false" ht="15.75" hidden="false" customHeight="false" outlineLevel="0" collapsed="false">
      <c r="A25" s="12" t="s">
        <v>309</v>
      </c>
      <c r="B25" s="11" t="s">
        <v>310</v>
      </c>
      <c r="C25" s="14"/>
      <c r="D25" s="11" t="n">
        <v>0</v>
      </c>
      <c r="E25" s="11" t="n">
        <v>1.25307230730804</v>
      </c>
      <c r="F25" s="11" t="n">
        <v>1.25367846568973</v>
      </c>
      <c r="G25" s="101" t="n">
        <v>1.16446966839296</v>
      </c>
      <c r="H25" s="11" t="n">
        <v>1.03527954468509</v>
      </c>
      <c r="I25" s="101" t="n">
        <v>0.961512922389098</v>
      </c>
      <c r="J25" s="101" t="n">
        <v>0.932072750118132</v>
      </c>
      <c r="K25" s="11" t="n">
        <v>0.804617605532861</v>
      </c>
      <c r="L25" s="101" t="n">
        <v>0.780306824251848</v>
      </c>
      <c r="M25" s="11" t="n">
        <v>0.820221624164208</v>
      </c>
      <c r="N25" s="11" t="n">
        <v>0.823418956292081</v>
      </c>
      <c r="O25" s="11" t="n">
        <v>0.775359495051149</v>
      </c>
      <c r="P25" s="11" t="n">
        <v>0.637903450301987</v>
      </c>
      <c r="Q25" s="11" t="n">
        <v>0.588870255322997</v>
      </c>
      <c r="R25" s="11" t="n">
        <v>0.625494423262561</v>
      </c>
      <c r="S25" s="11" t="n">
        <v>0.699798427051329</v>
      </c>
      <c r="T25" s="11" t="n">
        <v>0.756385592285336</v>
      </c>
      <c r="U25" s="11" t="n">
        <v>0.77247750350272</v>
      </c>
      <c r="V25" s="11" t="n">
        <v>0.690685779521733</v>
      </c>
      <c r="W25" s="11" t="n">
        <v>0.623627098494677</v>
      </c>
      <c r="X25" s="11" t="n">
        <v>0.633497019919744</v>
      </c>
      <c r="Y25" s="11" t="n">
        <v>0.654585219628031</v>
      </c>
      <c r="Z25" s="11" t="n">
        <v>0.678221661285326</v>
      </c>
      <c r="AA25" s="11" t="n">
        <v>0.642235920927908</v>
      </c>
      <c r="AB25" s="11" t="n">
        <v>0.558452461567825</v>
      </c>
      <c r="AC25" s="11" t="n">
        <v>0.550726354911298</v>
      </c>
      <c r="AD25" s="11" t="n">
        <v>0.533241914274222</v>
      </c>
      <c r="AE25" s="11" t="n">
        <v>0.559077587932166</v>
      </c>
      <c r="AF25" s="11" t="n">
        <v>0.571602426565577</v>
      </c>
      <c r="AG25" s="11" t="n">
        <v>0.585972414384307</v>
      </c>
      <c r="AH25" s="11" t="n">
        <v>0.507581060856766</v>
      </c>
      <c r="AI25" s="11" t="n">
        <v>0.476498579339626</v>
      </c>
      <c r="AJ25" s="11" t="n">
        <v>0.460375197883433</v>
      </c>
      <c r="AK25" s="11" t="n">
        <v>0.495445346912131</v>
      </c>
      <c r="AL25" s="11" t="n">
        <v>0.555511373771659</v>
      </c>
      <c r="AM25" s="11" t="n">
        <v>0.535378583926726</v>
      </c>
      <c r="AN25" s="11" t="n">
        <v>0.522042355245346</v>
      </c>
      <c r="AO25" s="11" t="n">
        <v>0.509751643933992</v>
      </c>
      <c r="AP25" s="11" t="n">
        <v>0.505917636988734</v>
      </c>
      <c r="AQ25" s="11" t="n">
        <v>0.503919661751173</v>
      </c>
      <c r="AR25" s="11" t="n">
        <v>0.513327853544145</v>
      </c>
      <c r="AS25" s="11" t="n">
        <v>0.514175353449103</v>
      </c>
      <c r="AT25" s="11" t="n">
        <v>0.470236486652447</v>
      </c>
      <c r="AU25" s="11" t="n">
        <v>0.433099151096754</v>
      </c>
      <c r="AV25" s="11" t="n">
        <v>0.417731034252111</v>
      </c>
      <c r="AW25" s="11" t="n">
        <v>0.4589048904543</v>
      </c>
      <c r="AX25" s="11" t="n">
        <v>0.511477485927674</v>
      </c>
      <c r="AY25" s="11" t="n">
        <v>0.521946469376341</v>
      </c>
      <c r="AZ25" s="11" t="n">
        <v>0.540108889789081</v>
      </c>
      <c r="BA25" s="11" t="n">
        <v>0.539886903447276</v>
      </c>
      <c r="BB25" s="11" t="n">
        <v>0.545419791111906</v>
      </c>
      <c r="BC25" s="11" t="n">
        <v>0.546698827321603</v>
      </c>
      <c r="BD25" s="11" t="n">
        <v>0.533937100159938</v>
      </c>
      <c r="BE25" s="11" t="n">
        <v>0.532207116287776</v>
      </c>
      <c r="BF25" s="11" t="n">
        <v>0.472239303610618</v>
      </c>
      <c r="BG25" s="11" t="n">
        <v>0.395591548892984</v>
      </c>
      <c r="BH25" s="11" t="n">
        <v>0.381781037642599</v>
      </c>
      <c r="BI25" s="11" t="n">
        <v>0.433423576206002</v>
      </c>
      <c r="BJ25" s="11" t="n">
        <v>0.492862261945019</v>
      </c>
      <c r="BK25" s="11" t="n">
        <v>0.537514092314661</v>
      </c>
      <c r="BL25" s="11" t="n">
        <v>0.559213168164554</v>
      </c>
      <c r="BM25" s="11" t="n">
        <v>0.587997598217513</v>
      </c>
      <c r="BN25" s="11" t="n">
        <v>0.627624656363427</v>
      </c>
      <c r="BO25" s="11" t="n">
        <v>0.632472485464784</v>
      </c>
      <c r="BP25" s="11" t="n">
        <v>0.582125310182791</v>
      </c>
      <c r="BQ25" s="11" t="n">
        <v>0.531199123198026</v>
      </c>
      <c r="BR25" s="11" t="n">
        <v>0.470782512469459</v>
      </c>
      <c r="BS25" s="11" t="n">
        <v>0.410639172226025</v>
      </c>
      <c r="BT25" s="11" t="n">
        <v>0.403227449169194</v>
      </c>
      <c r="BU25" s="11" t="n">
        <v>0.453669790475513</v>
      </c>
      <c r="BV25" s="11" t="n">
        <v>0.525221394490141</v>
      </c>
      <c r="BW25" s="11" t="n">
        <v>0.571830375386405</v>
      </c>
      <c r="BX25" s="11" t="n">
        <v>0.580750441197102</v>
      </c>
      <c r="BY25" s="11" t="n">
        <v>0.635296453090261</v>
      </c>
      <c r="BZ25" s="11" t="n">
        <v>0.701827805097738</v>
      </c>
      <c r="CA25" s="11" t="n">
        <v>0.671723616673777</v>
      </c>
      <c r="CB25" s="11" t="n">
        <v>0.60179402313819</v>
      </c>
      <c r="CC25" s="11" t="n">
        <v>0.521390490430414</v>
      </c>
      <c r="CD25" s="11" t="n">
        <v>0.469530619023012</v>
      </c>
      <c r="CE25" s="11" t="n">
        <v>0.427651558855648</v>
      </c>
      <c r="CF25" s="11" t="n">
        <v>0.42963081978582</v>
      </c>
      <c r="CG25" s="11" t="n">
        <v>0.46603564184307</v>
      </c>
      <c r="CH25" s="11" t="n">
        <v>0.542606388967509</v>
      </c>
      <c r="CI25" s="11" t="n">
        <v>0.59108300019918</v>
      </c>
      <c r="CJ25" s="11" t="n">
        <v>0.624642198498689</v>
      </c>
      <c r="CK25" s="11" t="n">
        <v>0.69867140533179</v>
      </c>
      <c r="CL25" s="11" t="n">
        <v>0.779970043657163</v>
      </c>
      <c r="CM25" s="11" t="n">
        <v>0.753118024156137</v>
      </c>
      <c r="CN25" s="11" t="n">
        <v>0.640722574308407</v>
      </c>
      <c r="CO25" s="11" t="n">
        <v>0.571390153768085</v>
      </c>
      <c r="CP25" s="11" t="n">
        <v>0.520382505764622</v>
      </c>
      <c r="CQ25" s="11" t="n">
        <v>0.489644817171928</v>
      </c>
      <c r="CR25" s="11" t="n">
        <v>0.461562953165597</v>
      </c>
      <c r="CS25" s="11" t="n">
        <v>0.530046869432579</v>
      </c>
      <c r="CT25" s="11" t="n">
        <v>0.577838810697034</v>
      </c>
      <c r="CU25" s="11" t="n">
        <v>0.641354741404765</v>
      </c>
      <c r="CV25" s="11" t="n">
        <v>0.706086788708845</v>
      </c>
      <c r="CW25" s="11" t="n">
        <v>0.843711957844599</v>
      </c>
      <c r="CX25" s="11" t="n">
        <v>0.913032033112738</v>
      </c>
      <c r="CY25" s="11" t="n">
        <v>0.861700119798149</v>
      </c>
      <c r="CZ25" s="11" t="n">
        <v>0.770884355522217</v>
      </c>
      <c r="DA25" s="11" t="n">
        <v>0.661651634721807</v>
      </c>
      <c r="DB25" s="11" t="n">
        <v>0.618783982018184</v>
      </c>
      <c r="DC25" s="11" t="n">
        <v>0.582799506486546</v>
      </c>
      <c r="DD25" s="11" t="n">
        <v>0.517420687334327</v>
      </c>
      <c r="DE25" s="11" t="n">
        <v>0.556261710999006</v>
      </c>
      <c r="DF25" s="11" t="n">
        <v>0.599625826339062</v>
      </c>
      <c r="DG25" s="11" t="n">
        <v>0.691953757070279</v>
      </c>
      <c r="DH25" s="11" t="n">
        <v>0.869444160023993</v>
      </c>
      <c r="DI25" s="11" t="n">
        <v>1.01924075948968</v>
      </c>
      <c r="DJ25" s="11" t="n">
        <v>1.07132482822279</v>
      </c>
      <c r="DK25" s="11" t="n">
        <v>1.02067889731294</v>
      </c>
      <c r="DL25" s="11" t="n">
        <v>0.846024469766208</v>
      </c>
      <c r="DM25" s="11" t="n">
        <v>0.756059933939122</v>
      </c>
      <c r="DN25" s="11" t="n">
        <v>0.66355912632032</v>
      </c>
      <c r="DO25" s="11" t="n">
        <v>0.627535784479301</v>
      </c>
      <c r="DP25" s="11" t="n">
        <v>0.600794739829099</v>
      </c>
      <c r="DQ25" s="11" t="n">
        <v>0.594746238383821</v>
      </c>
      <c r="DR25" s="11" t="n">
        <v>0.648169213504355</v>
      </c>
      <c r="DS25" s="11" t="n">
        <v>0.767347509266252</v>
      </c>
      <c r="DT25" s="11" t="n">
        <v>0.906179412169381</v>
      </c>
    </row>
    <row r="26" customFormat="false" ht="15.75" hidden="false" customHeight="false" outlineLevel="0" collapsed="false">
      <c r="A26" s="12" t="s">
        <v>71</v>
      </c>
      <c r="B26" s="13" t="s">
        <v>72</v>
      </c>
      <c r="C26" s="14" t="n">
        <v>0</v>
      </c>
      <c r="D26" s="5" t="n">
        <v>0</v>
      </c>
    </row>
    <row r="27" customFormat="false" ht="15.75" hidden="false" customHeight="false" outlineLevel="0" collapsed="false">
      <c r="A27" s="12" t="s">
        <v>75</v>
      </c>
      <c r="B27" s="13" t="s">
        <v>76</v>
      </c>
      <c r="C27" s="14" t="n">
        <v>0</v>
      </c>
      <c r="D27" s="5" t="n">
        <v>0</v>
      </c>
    </row>
    <row r="28" customFormat="false" ht="15.75" hidden="false" customHeight="false" outlineLevel="0" collapsed="false">
      <c r="A28" s="12" t="s">
        <v>79</v>
      </c>
      <c r="B28" s="13" t="s">
        <v>80</v>
      </c>
      <c r="C28" s="14" t="n">
        <v>443</v>
      </c>
      <c r="D28" s="11" t="n">
        <v>0</v>
      </c>
      <c r="E28" s="11" t="n">
        <v>1.25307230730804</v>
      </c>
      <c r="F28" s="11" t="n">
        <v>1.25367846568973</v>
      </c>
      <c r="G28" s="11" t="n">
        <v>1.16446966839296</v>
      </c>
      <c r="H28" s="11" t="n">
        <v>1.03527954468509</v>
      </c>
      <c r="I28" s="11" t="n">
        <v>0.961512922389098</v>
      </c>
      <c r="J28" s="11" t="n">
        <v>0.932072750118132</v>
      </c>
      <c r="K28" s="11" t="n">
        <v>0.804617605532861</v>
      </c>
      <c r="L28" s="11" t="n">
        <v>0.780306824251848</v>
      </c>
      <c r="M28" s="11" t="n">
        <v>0.820221624164208</v>
      </c>
      <c r="N28" s="11" t="n">
        <v>0.823418956292081</v>
      </c>
      <c r="O28" s="11" t="n">
        <v>0.775359495051149</v>
      </c>
      <c r="P28" s="11" t="n">
        <v>0.637903450301987</v>
      </c>
      <c r="Q28" s="11" t="n">
        <v>0.588870255322997</v>
      </c>
      <c r="R28" s="11" t="n">
        <v>0.625494423262561</v>
      </c>
      <c r="S28" s="11" t="n">
        <v>0.699798427051329</v>
      </c>
      <c r="T28" s="11" t="n">
        <v>0.756385592285336</v>
      </c>
      <c r="U28" s="11" t="n">
        <v>0.77247750350272</v>
      </c>
      <c r="V28" s="11" t="n">
        <v>0.690685779521733</v>
      </c>
      <c r="W28" s="11" t="n">
        <v>0.623627098494677</v>
      </c>
      <c r="X28" s="11" t="n">
        <v>0.633497019919744</v>
      </c>
      <c r="Y28" s="11" t="n">
        <v>0.654585219628031</v>
      </c>
      <c r="Z28" s="11" t="n">
        <v>0.678221661285326</v>
      </c>
      <c r="AA28" s="11" t="n">
        <v>0.642235920927908</v>
      </c>
      <c r="AB28" s="11" t="n">
        <v>0.558452461567825</v>
      </c>
      <c r="AC28" s="11" t="n">
        <v>0.550726354911298</v>
      </c>
      <c r="AD28" s="11" t="n">
        <v>0.533241914274222</v>
      </c>
      <c r="AE28" s="11" t="n">
        <v>0.559077587932166</v>
      </c>
      <c r="AF28" s="11" t="n">
        <v>0.571602426565577</v>
      </c>
      <c r="AG28" s="11" t="n">
        <v>0.585972414384307</v>
      </c>
      <c r="AH28" s="11" t="n">
        <v>0.507581060856766</v>
      </c>
      <c r="AI28" s="11" t="n">
        <v>0.476498579339626</v>
      </c>
      <c r="AJ28" s="11" t="n">
        <v>0.460375197883433</v>
      </c>
      <c r="AK28" s="11" t="n">
        <v>0.495445346912131</v>
      </c>
      <c r="AL28" s="11" t="n">
        <v>0.555511373771659</v>
      </c>
      <c r="AM28" s="11" t="n">
        <v>0.535378583926726</v>
      </c>
      <c r="AN28" s="11" t="n">
        <v>0.522042355245346</v>
      </c>
      <c r="AO28" s="11" t="n">
        <v>0.509751643933992</v>
      </c>
      <c r="AP28" s="11" t="n">
        <v>0.505917636988734</v>
      </c>
      <c r="AQ28" s="11" t="n">
        <v>0.503919661751173</v>
      </c>
      <c r="AR28" s="11" t="n">
        <v>0.513327853544145</v>
      </c>
      <c r="AS28" s="11" t="n">
        <v>0.514175353449103</v>
      </c>
      <c r="AT28" s="11" t="n">
        <v>0.470236486652447</v>
      </c>
      <c r="AU28" s="11" t="n">
        <v>0.433099151096754</v>
      </c>
      <c r="AV28" s="11" t="n">
        <v>0.417731034252111</v>
      </c>
      <c r="AW28" s="11" t="n">
        <v>0.4589048904543</v>
      </c>
      <c r="AX28" s="11" t="n">
        <v>0.511477485927674</v>
      </c>
      <c r="AY28" s="11" t="n">
        <v>0.521946469376341</v>
      </c>
      <c r="AZ28" s="11" t="n">
        <v>0.540108889789081</v>
      </c>
      <c r="BA28" s="11" t="n">
        <v>0.539886903447276</v>
      </c>
      <c r="BB28" s="11" t="n">
        <v>0.545419791111906</v>
      </c>
      <c r="BC28" s="11" t="n">
        <v>0.546698827321603</v>
      </c>
      <c r="BD28" s="11" t="n">
        <v>0.533937100159938</v>
      </c>
      <c r="BE28" s="11" t="n">
        <v>0.532207116287776</v>
      </c>
      <c r="BF28" s="11" t="n">
        <v>0.472239303610618</v>
      </c>
      <c r="BG28" s="11" t="n">
        <v>0.395591548892984</v>
      </c>
      <c r="BH28" s="11" t="n">
        <v>0.381781037642599</v>
      </c>
      <c r="BI28" s="11" t="n">
        <v>0.433423576206002</v>
      </c>
      <c r="BJ28" s="11" t="n">
        <v>0.492862261945019</v>
      </c>
      <c r="BK28" s="11" t="n">
        <v>0.537514092314661</v>
      </c>
      <c r="BL28" s="11" t="n">
        <v>0.559213168164554</v>
      </c>
      <c r="BM28" s="11" t="n">
        <v>0.587997598217513</v>
      </c>
      <c r="BN28" s="11" t="n">
        <v>0.627624656363427</v>
      </c>
      <c r="BO28" s="11" t="n">
        <v>0.632472485464784</v>
      </c>
      <c r="BP28" s="11" t="n">
        <v>0.582125310182791</v>
      </c>
      <c r="BQ28" s="11" t="n">
        <v>0.531199123198026</v>
      </c>
      <c r="BR28" s="11" t="n">
        <v>0.470782512469459</v>
      </c>
      <c r="BS28" s="11" t="n">
        <v>0.410639172226025</v>
      </c>
      <c r="BT28" s="11" t="n">
        <v>0.403227449169194</v>
      </c>
      <c r="BU28" s="11" t="n">
        <v>0.453669790475513</v>
      </c>
      <c r="BV28" s="11" t="n">
        <v>0.525221394490141</v>
      </c>
      <c r="BW28" s="11" t="n">
        <v>0.571830375386405</v>
      </c>
      <c r="BX28" s="11" t="n">
        <v>0.580750441197102</v>
      </c>
      <c r="BY28" s="11" t="n">
        <v>0.635296453090261</v>
      </c>
      <c r="BZ28" s="11" t="n">
        <v>0.701827805097738</v>
      </c>
      <c r="CA28" s="11" t="n">
        <v>0.671723616673777</v>
      </c>
      <c r="CB28" s="11" t="n">
        <v>0.60179402313819</v>
      </c>
      <c r="CC28" s="11" t="n">
        <v>0.521390490430414</v>
      </c>
      <c r="CD28" s="11" t="n">
        <v>0.469530619023012</v>
      </c>
      <c r="CE28" s="11" t="n">
        <v>0.427651558855648</v>
      </c>
      <c r="CF28" s="11" t="n">
        <v>0.42963081978582</v>
      </c>
      <c r="CG28" s="11" t="n">
        <v>0.46603564184307</v>
      </c>
      <c r="CH28" s="11" t="n">
        <v>0.542606388967509</v>
      </c>
      <c r="CI28" s="11" t="n">
        <v>0.59108300019918</v>
      </c>
      <c r="CJ28" s="11" t="n">
        <v>0.624642198498689</v>
      </c>
      <c r="CK28" s="11" t="n">
        <v>0.69867140533179</v>
      </c>
      <c r="CL28" s="11" t="n">
        <v>0.779970043657163</v>
      </c>
      <c r="CM28" s="11" t="n">
        <v>0.753118024156137</v>
      </c>
      <c r="CN28" s="11" t="n">
        <v>0.640722574308407</v>
      </c>
      <c r="CO28" s="11" t="n">
        <v>0.571390153768085</v>
      </c>
      <c r="CP28" s="11" t="n">
        <v>0.520382505764622</v>
      </c>
      <c r="CQ28" s="11" t="n">
        <v>0.489644817171928</v>
      </c>
      <c r="CR28" s="11" t="n">
        <v>0.461562953165597</v>
      </c>
      <c r="CS28" s="11" t="n">
        <v>0.530046869432579</v>
      </c>
      <c r="CT28" s="11" t="n">
        <v>0.577838810697034</v>
      </c>
      <c r="CU28" s="11" t="n">
        <v>0.641354741404765</v>
      </c>
      <c r="CV28" s="11" t="n">
        <v>0.706086788708845</v>
      </c>
      <c r="CW28" s="11" t="n">
        <v>0.843711957844599</v>
      </c>
      <c r="CX28" s="11" t="n">
        <v>0.913032033112738</v>
      </c>
      <c r="CY28" s="11" t="n">
        <v>0.861700119798149</v>
      </c>
      <c r="CZ28" s="11" t="n">
        <v>0.770884355522217</v>
      </c>
      <c r="DA28" s="11" t="n">
        <v>0.661651634721807</v>
      </c>
      <c r="DB28" s="11" t="n">
        <v>0.618783982018184</v>
      </c>
      <c r="DC28" s="11" t="n">
        <v>0.582799506486546</v>
      </c>
      <c r="DD28" s="11" t="n">
        <v>0.517420687334327</v>
      </c>
      <c r="DE28" s="11" t="n">
        <v>0.556261710999006</v>
      </c>
      <c r="DF28" s="11" t="n">
        <v>0.599625826339062</v>
      </c>
      <c r="DG28" s="11" t="n">
        <v>0.691953757070279</v>
      </c>
      <c r="DH28" s="11" t="n">
        <v>0.869444160023993</v>
      </c>
      <c r="DI28" s="11" t="n">
        <v>1.01924075948968</v>
      </c>
      <c r="DJ28" s="11" t="n">
        <v>1.07132482822279</v>
      </c>
      <c r="DK28" s="11" t="n">
        <v>1.02067889731294</v>
      </c>
      <c r="DL28" s="11" t="n">
        <v>0.846024469766208</v>
      </c>
      <c r="DM28" s="11" t="n">
        <v>0.756059933939122</v>
      </c>
      <c r="DN28" s="11" t="n">
        <v>0.66355912632032</v>
      </c>
      <c r="DO28" s="11" t="n">
        <v>0.627535784479301</v>
      </c>
      <c r="DP28" s="11" t="n">
        <v>0.600794739829099</v>
      </c>
      <c r="DQ28" s="11" t="n">
        <v>0.594746238383821</v>
      </c>
      <c r="DR28" s="11" t="n">
        <v>0.648169213504355</v>
      </c>
      <c r="DS28" s="11" t="n">
        <v>0.767347509266252</v>
      </c>
      <c r="DT28" s="11" t="n">
        <v>0.906179412169381</v>
      </c>
    </row>
    <row r="29" customFormat="false" ht="15.75" hidden="false" customHeight="false" outlineLevel="0" collapsed="false">
      <c r="A29" s="12" t="s">
        <v>81</v>
      </c>
      <c r="B29" s="13" t="s">
        <v>82</v>
      </c>
      <c r="C29" s="14" t="n">
        <v>402</v>
      </c>
      <c r="D29" s="11" t="n">
        <v>0</v>
      </c>
      <c r="E29" s="11" t="n">
        <v>18.6369495894583</v>
      </c>
      <c r="F29" s="11" t="n">
        <v>19.230633295645</v>
      </c>
      <c r="G29" s="11" t="n">
        <v>19.3004570775394</v>
      </c>
      <c r="H29" s="11" t="n">
        <v>18.9840909369419</v>
      </c>
      <c r="I29" s="101" t="n">
        <v>18.0491222000615</v>
      </c>
      <c r="J29" s="101" t="n">
        <v>17.7072397970501</v>
      </c>
      <c r="K29" s="11" t="n">
        <v>16.6710140311675</v>
      </c>
      <c r="L29" s="11" t="n">
        <v>16.1110174947128</v>
      </c>
      <c r="M29" s="11" t="n">
        <v>15.8790174539699</v>
      </c>
      <c r="N29" s="11" t="n">
        <v>15.1711620793582</v>
      </c>
      <c r="O29" s="11" t="n">
        <v>15.2076064891313</v>
      </c>
      <c r="P29" s="11" t="n">
        <v>15.1793766436456</v>
      </c>
      <c r="Q29" s="11" t="n">
        <v>14.8690802418985</v>
      </c>
      <c r="R29" s="11" t="n">
        <v>15.4913047839089</v>
      </c>
      <c r="S29" s="11" t="n">
        <v>15.5969877900451</v>
      </c>
      <c r="T29" s="11" t="n">
        <v>15.3356098689498</v>
      </c>
      <c r="U29" s="11" t="n">
        <v>15.1298419931978</v>
      </c>
      <c r="V29" s="11" t="n">
        <v>13.9940274652291</v>
      </c>
      <c r="W29" s="11" t="n">
        <v>13.6848281625098</v>
      </c>
      <c r="X29" s="11" t="n">
        <v>13.6236255634884</v>
      </c>
      <c r="Y29" s="11" t="n">
        <v>14.1164566606523</v>
      </c>
      <c r="Z29" s="11" t="n">
        <v>13.5928718004235</v>
      </c>
      <c r="AA29" s="11" t="n">
        <v>13.022892865041</v>
      </c>
      <c r="AB29" s="11" t="n">
        <v>11.9954419750984</v>
      </c>
      <c r="AC29" s="11" t="n">
        <v>12.730555294675</v>
      </c>
      <c r="AD29" s="11" t="n">
        <v>13.0061262399793</v>
      </c>
      <c r="AE29" s="11" t="n">
        <v>12.5557020264054</v>
      </c>
      <c r="AF29" s="11" t="n">
        <v>12.9724803801154</v>
      </c>
      <c r="AG29" s="11" t="n">
        <v>12.2783393582093</v>
      </c>
      <c r="AH29" s="11" t="n">
        <v>12.1969275037538</v>
      </c>
      <c r="AI29" s="11" t="n">
        <v>11.0579572787715</v>
      </c>
      <c r="AJ29" s="11" t="n">
        <v>10.765854314478</v>
      </c>
      <c r="AK29" s="11" t="n">
        <v>11.0161173038261</v>
      </c>
      <c r="AL29" s="11" t="n">
        <v>10.6173121515639</v>
      </c>
      <c r="AM29" s="11" t="n">
        <v>10.342472545935</v>
      </c>
      <c r="AN29" s="11" t="n">
        <v>10.7150900465126</v>
      </c>
      <c r="AO29" s="11" t="n">
        <v>10.4893640948309</v>
      </c>
      <c r="AP29" s="11" t="n">
        <v>10.6806052455875</v>
      </c>
      <c r="AQ29" s="11" t="n">
        <v>11.0145141110928</v>
      </c>
      <c r="AR29" s="11" t="n">
        <v>11.156244143799</v>
      </c>
      <c r="AS29" s="11" t="n">
        <v>10.9372454395969</v>
      </c>
      <c r="AT29" s="11" t="n">
        <v>10.6282331514974</v>
      </c>
      <c r="AU29" s="11" t="n">
        <v>10.4856288535686</v>
      </c>
      <c r="AV29" s="11" t="n">
        <v>9.72789112330163</v>
      </c>
      <c r="AW29" s="11" t="n">
        <v>9.83109939257281</v>
      </c>
      <c r="AX29" s="11" t="n">
        <v>10.122374129901</v>
      </c>
      <c r="AY29" s="11" t="n">
        <v>10.0395199360519</v>
      </c>
      <c r="AZ29" s="11" t="n">
        <v>9.71468835308313</v>
      </c>
      <c r="BA29" s="11" t="n">
        <v>10.204634239882</v>
      </c>
      <c r="BB29" s="11" t="n">
        <v>10.5086803792246</v>
      </c>
      <c r="BC29" s="11" t="n">
        <v>10.3098249506226</v>
      </c>
      <c r="BD29" s="11" t="n">
        <v>9.62371132462578</v>
      </c>
      <c r="BE29" s="11" t="n">
        <v>9.55860180495887</v>
      </c>
      <c r="BF29" s="11" t="n">
        <v>9.04782284722003</v>
      </c>
      <c r="BG29" s="11" t="n">
        <v>8.94344657231925</v>
      </c>
      <c r="BH29" s="11" t="n">
        <v>8.98101497210098</v>
      </c>
      <c r="BI29" s="11" t="n">
        <v>8.9832611204268</v>
      </c>
      <c r="BJ29" s="11" t="n">
        <v>9.03344336099124</v>
      </c>
      <c r="BK29" s="11" t="n">
        <v>9.01600630632902</v>
      </c>
      <c r="BL29" s="11" t="n">
        <v>9.64639222022327</v>
      </c>
      <c r="BM29" s="11" t="n">
        <v>9.76483447548225</v>
      </c>
      <c r="BN29" s="11" t="n">
        <v>10.2194626505076</v>
      </c>
      <c r="BO29" s="11" t="n">
        <v>10.0491602790247</v>
      </c>
      <c r="BP29" s="11" t="n">
        <v>9.26699507685926</v>
      </c>
      <c r="BQ29" s="11" t="n">
        <v>8.54183916426821</v>
      </c>
      <c r="BR29" s="11" t="n">
        <v>8.76824795744291</v>
      </c>
      <c r="BS29" s="11" t="n">
        <v>8.88238818314827</v>
      </c>
      <c r="BT29" s="11" t="n">
        <v>8.56311816090725</v>
      </c>
      <c r="BU29" s="11" t="n">
        <v>8.12290830449226</v>
      </c>
      <c r="BV29" s="11" t="n">
        <v>8.23550084458574</v>
      </c>
      <c r="BW29" s="11" t="n">
        <v>8.2924165288493</v>
      </c>
      <c r="BX29" s="11" t="n">
        <v>8.98162345136324</v>
      </c>
      <c r="BY29" s="11" t="n">
        <v>9.65368469436141</v>
      </c>
      <c r="BZ29" s="11" t="n">
        <v>9.43440953214795</v>
      </c>
      <c r="CA29" s="11" t="n">
        <v>8.8164229404793</v>
      </c>
      <c r="CB29" s="11" t="n">
        <v>7.95717880092976</v>
      </c>
      <c r="CC29" s="11" t="n">
        <v>7.67877052707183</v>
      </c>
      <c r="CD29" s="11" t="n">
        <v>7.58337837508872</v>
      </c>
      <c r="CE29" s="11" t="n">
        <v>8.25950933279227</v>
      </c>
      <c r="CF29" s="11" t="n">
        <v>8.73345384039342</v>
      </c>
      <c r="CG29" s="11" t="n">
        <v>8.78995543538322</v>
      </c>
      <c r="CH29" s="11" t="n">
        <v>8.64746179930209</v>
      </c>
      <c r="CI29" s="11" t="n">
        <v>8.54485867422512</v>
      </c>
      <c r="CJ29" s="11" t="n">
        <v>9.29998913809707</v>
      </c>
      <c r="CK29" s="11" t="n">
        <v>9.9848069686524</v>
      </c>
      <c r="CL29" s="11" t="n">
        <v>9.86273600947323</v>
      </c>
      <c r="CM29" s="11" t="n">
        <v>9.70679472371784</v>
      </c>
      <c r="CN29" s="11" t="n">
        <v>9.10438159346403</v>
      </c>
      <c r="CO29" s="11" t="n">
        <v>9.43513971971349</v>
      </c>
      <c r="CP29" s="11" t="n">
        <v>10.0573973152069</v>
      </c>
      <c r="CQ29" s="11" t="n">
        <v>10.5013041709028</v>
      </c>
      <c r="CR29" s="11" t="n">
        <v>11.0061177956654</v>
      </c>
      <c r="CS29" s="11" t="n">
        <v>11.1014912131257</v>
      </c>
      <c r="CT29" s="11" t="n">
        <v>11.2003089738289</v>
      </c>
      <c r="CU29" s="11" t="n">
        <v>11.5689692922233</v>
      </c>
      <c r="CV29" s="11" t="n">
        <v>12.3806533419793</v>
      </c>
      <c r="CW29" s="11" t="n">
        <v>12.7010843250874</v>
      </c>
      <c r="CX29" s="11" t="n">
        <v>12.6659793401634</v>
      </c>
      <c r="CY29" s="11" t="n">
        <v>12.6140593324468</v>
      </c>
      <c r="CZ29" s="11" t="n">
        <v>12.4153465808166</v>
      </c>
      <c r="DA29" s="11" t="n">
        <v>12.4166196671813</v>
      </c>
      <c r="DB29" s="11" t="n">
        <v>12.7899198251527</v>
      </c>
      <c r="DC29" s="11" t="n">
        <v>12.9413052192916</v>
      </c>
      <c r="DD29" s="11" t="n">
        <v>13.4073024150202</v>
      </c>
      <c r="DE29" s="11" t="n">
        <v>13.5860463565081</v>
      </c>
      <c r="DF29" s="11" t="n">
        <v>14.0924216189053</v>
      </c>
      <c r="DG29" s="11" t="n">
        <v>14.2569896884813</v>
      </c>
      <c r="DH29" s="11" t="n">
        <v>15.1231219187176</v>
      </c>
      <c r="DI29" s="11" t="n">
        <v>16.3001961321482</v>
      </c>
      <c r="DJ29" s="11" t="n">
        <v>16.7444627744265</v>
      </c>
      <c r="DK29" s="11" t="n">
        <v>16.5791979527156</v>
      </c>
      <c r="DL29" s="11" t="n">
        <v>15.7555976953637</v>
      </c>
      <c r="DM29" s="11" t="n">
        <v>14.9782872237527</v>
      </c>
      <c r="DN29" s="11" t="n">
        <v>14.6728829205601</v>
      </c>
      <c r="DO29" s="11" t="n">
        <v>14.9076038103442</v>
      </c>
      <c r="DP29" s="11" t="n">
        <v>14.980749379069</v>
      </c>
      <c r="DQ29" s="11" t="n">
        <v>15.1782494726354</v>
      </c>
      <c r="DR29" s="11" t="n">
        <v>15.5585738188005</v>
      </c>
      <c r="DS29" s="11" t="n">
        <v>16.0357685121355</v>
      </c>
      <c r="DT29" s="11" t="n">
        <v>17.1662602732229</v>
      </c>
    </row>
    <row r="30" customFormat="false" ht="15.75" hidden="false" customHeight="false" outlineLevel="0" collapsed="false">
      <c r="A30" s="12" t="s">
        <v>83</v>
      </c>
      <c r="B30" s="13" t="s">
        <v>84</v>
      </c>
      <c r="C30" s="14" t="n">
        <v>202080</v>
      </c>
      <c r="D30" s="11" t="n">
        <v>0</v>
      </c>
      <c r="E30" s="11" t="n">
        <v>1.58726027027922</v>
      </c>
      <c r="F30" s="11" t="n">
        <v>1.58247888546031</v>
      </c>
      <c r="G30" s="11" t="n">
        <v>1.27166795835514</v>
      </c>
      <c r="H30" s="11" t="n">
        <v>1.07137037275297</v>
      </c>
      <c r="I30" s="11" t="n">
        <v>1.17751457910331</v>
      </c>
      <c r="J30" s="11" t="n">
        <v>2.36126877792984</v>
      </c>
      <c r="K30" s="11" t="n">
        <v>3.01453735617256</v>
      </c>
      <c r="L30" s="11" t="n">
        <v>3.01344692213159</v>
      </c>
      <c r="M30" s="11" t="n">
        <v>2.76108226991563</v>
      </c>
      <c r="N30" s="11" t="n">
        <v>2.7044361183362</v>
      </c>
      <c r="O30" s="11" t="n">
        <v>2.70930213379173</v>
      </c>
      <c r="P30" s="11" t="n">
        <v>2.47556006499107</v>
      </c>
      <c r="Q30" s="11" t="n">
        <v>2.17583977197854</v>
      </c>
      <c r="R30" s="11" t="n">
        <v>2.3228584093182</v>
      </c>
      <c r="S30" s="11" t="n">
        <v>2.57895058606376</v>
      </c>
      <c r="T30" s="11" t="n">
        <v>2.87286027059022</v>
      </c>
      <c r="U30" s="11" t="n">
        <v>3.27239820644957</v>
      </c>
      <c r="V30" s="11" t="n">
        <v>3.308853627344</v>
      </c>
      <c r="W30" s="11" t="n">
        <v>3.1518974025556</v>
      </c>
      <c r="X30" s="11" t="n">
        <v>3.14435848384552</v>
      </c>
      <c r="Y30" s="11" t="n">
        <v>3.13966528630031</v>
      </c>
      <c r="Z30" s="11" t="n">
        <v>2.97170844297186</v>
      </c>
      <c r="AA30" s="11" t="n">
        <v>2.85296224249594</v>
      </c>
      <c r="AB30" s="11" t="n">
        <v>2.55128823780654</v>
      </c>
      <c r="AC30" s="11" t="n">
        <v>2.46226652164449</v>
      </c>
      <c r="AD30" s="11" t="n">
        <v>2.31906444021111</v>
      </c>
      <c r="AE30" s="11" t="n">
        <v>2.29801519160998</v>
      </c>
      <c r="AF30" s="11" t="n">
        <v>2.32036185017558</v>
      </c>
      <c r="AG30" s="11" t="n">
        <v>2.50341089550291</v>
      </c>
      <c r="AH30" s="11" t="n">
        <v>2.61711964599105</v>
      </c>
      <c r="AI30" s="11" t="n">
        <v>2.48675332193305</v>
      </c>
      <c r="AJ30" s="11" t="n">
        <v>2.33587943122814</v>
      </c>
      <c r="AK30" s="11" t="n">
        <v>2.22182704764888</v>
      </c>
      <c r="AL30" s="11" t="n">
        <v>2.24103563094125</v>
      </c>
      <c r="AM30" s="11" t="n">
        <v>2.09525185666296</v>
      </c>
      <c r="AN30" s="11" t="n">
        <v>2.1079371000905</v>
      </c>
      <c r="AO30" s="11" t="n">
        <v>1.96446154096478</v>
      </c>
      <c r="AP30" s="11" t="n">
        <v>1.94731453573471</v>
      </c>
      <c r="AQ30" s="11" t="n">
        <v>1.89485085052378</v>
      </c>
      <c r="AR30" s="11" t="n">
        <v>1.87836546429614</v>
      </c>
      <c r="AS30" s="11" t="n">
        <v>1.96890894648261</v>
      </c>
      <c r="AT30" s="11" t="n">
        <v>2.08403212996106</v>
      </c>
      <c r="AU30" s="11" t="n">
        <v>2.01168187218112</v>
      </c>
      <c r="AV30" s="11" t="n">
        <v>1.93816091490853</v>
      </c>
      <c r="AW30" s="11" t="n">
        <v>1.81380957116154</v>
      </c>
      <c r="AX30" s="11" t="n">
        <v>1.69853866506256</v>
      </c>
      <c r="AY30" s="11" t="n">
        <v>1.71258703319158</v>
      </c>
      <c r="AZ30" s="11" t="n">
        <v>1.83908346966202</v>
      </c>
      <c r="BA30" s="11" t="n">
        <v>1.88219469990515</v>
      </c>
      <c r="BB30" s="11" t="n">
        <v>1.87611391730678</v>
      </c>
      <c r="BC30" s="11" t="n">
        <v>1.73344754540357</v>
      </c>
      <c r="BD30" s="11" t="n">
        <v>1.51490464809072</v>
      </c>
      <c r="BE30" s="11" t="n">
        <v>1.53825916569273</v>
      </c>
      <c r="BF30" s="11" t="n">
        <v>1.60480604614641</v>
      </c>
      <c r="BG30" s="11" t="n">
        <v>1.60901562533863</v>
      </c>
      <c r="BH30" s="11" t="n">
        <v>1.59205350545481</v>
      </c>
      <c r="BI30" s="11" t="n">
        <v>1.42686427498859</v>
      </c>
      <c r="BJ30" s="11" t="n">
        <v>1.34958796611475</v>
      </c>
      <c r="BK30" s="11" t="n">
        <v>1.49055191712604</v>
      </c>
      <c r="BL30" s="11" t="n">
        <v>1.75370408064827</v>
      </c>
      <c r="BM30" s="11" t="n">
        <v>1.85126060921046</v>
      </c>
      <c r="BN30" s="11" t="n">
        <v>1.83995133760269</v>
      </c>
      <c r="BO30" s="11" t="n">
        <v>1.56808684945412</v>
      </c>
      <c r="BP30" s="11" t="n">
        <v>1.33772719486736</v>
      </c>
      <c r="BQ30" s="11" t="n">
        <v>1.3208872399432</v>
      </c>
      <c r="BR30" s="11" t="n">
        <v>1.46188047439068</v>
      </c>
      <c r="BS30" s="11" t="n">
        <v>1.54405450282999</v>
      </c>
      <c r="BT30" s="11" t="n">
        <v>1.53283743603216</v>
      </c>
      <c r="BU30" s="11" t="n">
        <v>1.44139184835197</v>
      </c>
      <c r="BV30" s="11" t="n">
        <v>1.34064202947621</v>
      </c>
      <c r="BW30" s="11" t="n">
        <v>1.41861104763085</v>
      </c>
      <c r="BX30" s="11" t="n">
        <v>1.51844081230536</v>
      </c>
      <c r="BY30" s="11" t="n">
        <v>1.82669690385832</v>
      </c>
      <c r="BZ30" s="11" t="n">
        <v>1.81924031392162</v>
      </c>
      <c r="CA30" s="11" t="n">
        <v>1.5104124598592</v>
      </c>
      <c r="CB30" s="11" t="n">
        <v>1.16756421456118</v>
      </c>
      <c r="CC30" s="11" t="n">
        <v>1.13862968770228</v>
      </c>
      <c r="CD30" s="11" t="n">
        <v>1.34918777087931</v>
      </c>
      <c r="CE30" s="11" t="n">
        <v>1.6444597352224</v>
      </c>
      <c r="CF30" s="11" t="n">
        <v>1.63900451446455</v>
      </c>
      <c r="CG30" s="11" t="n">
        <v>1.46090326019244</v>
      </c>
      <c r="CH30" s="11" t="n">
        <v>1.36203013518013</v>
      </c>
      <c r="CI30" s="11" t="n">
        <v>1.42231657235618</v>
      </c>
      <c r="CJ30" s="11" t="n">
        <v>1.64842074483473</v>
      </c>
      <c r="CK30" s="11" t="n">
        <v>1.85316055150866</v>
      </c>
      <c r="CL30" s="11" t="n">
        <v>1.70910617638074</v>
      </c>
      <c r="CM30" s="11" t="n">
        <v>1.37237291808165</v>
      </c>
      <c r="CN30" s="11" t="n">
        <v>1.12185520415404</v>
      </c>
      <c r="CO30" s="11" t="n">
        <v>1.10542408165874</v>
      </c>
      <c r="CP30" s="11" t="n">
        <v>1.43709333963402</v>
      </c>
      <c r="CQ30" s="11" t="n">
        <v>1.76287930312586</v>
      </c>
      <c r="CR30" s="11" t="n">
        <v>1.71917149421038</v>
      </c>
      <c r="CS30" s="11" t="n">
        <v>1.58719821265732</v>
      </c>
      <c r="CT30" s="11" t="n">
        <v>1.52784326677064</v>
      </c>
      <c r="CU30" s="11" t="n">
        <v>1.58228078336247</v>
      </c>
      <c r="CV30" s="11" t="n">
        <v>1.76478433062862</v>
      </c>
      <c r="CW30" s="11" t="n">
        <v>1.94671033210952</v>
      </c>
      <c r="CX30" s="11" t="n">
        <v>1.7749029441026</v>
      </c>
      <c r="CY30" s="11" t="n">
        <v>1.51825519831007</v>
      </c>
      <c r="CZ30" s="11" t="n">
        <v>1.48779716613972</v>
      </c>
      <c r="DA30" s="11" t="n">
        <v>1.39173635327897</v>
      </c>
      <c r="DB30" s="11" t="n">
        <v>1.67553814267648</v>
      </c>
      <c r="DC30" s="11" t="n">
        <v>1.98868759835672</v>
      </c>
      <c r="DD30" s="11" t="n">
        <v>1.93329920941518</v>
      </c>
      <c r="DE30" s="11" t="n">
        <v>1.8305276014133</v>
      </c>
      <c r="DF30" s="11" t="n">
        <v>1.69417136606036</v>
      </c>
      <c r="DG30" s="11" t="n">
        <v>1.80778768635173</v>
      </c>
      <c r="DH30" s="11" t="n">
        <v>2.00312148567841</v>
      </c>
      <c r="DI30" s="11" t="n">
        <v>2.20500792633382</v>
      </c>
      <c r="DJ30" s="11" t="n">
        <v>2.1256997073451</v>
      </c>
      <c r="DK30" s="11" t="n">
        <v>1.71049221266109</v>
      </c>
      <c r="DL30" s="11" t="n">
        <v>1.48000964734032</v>
      </c>
      <c r="DM30" s="11" t="n">
        <v>1.44040297680154</v>
      </c>
      <c r="DN30" s="11" t="n">
        <v>1.75513485027861</v>
      </c>
      <c r="DO30" s="11" t="n">
        <v>2.25991146971865</v>
      </c>
      <c r="DP30" s="11" t="n">
        <v>2.52884602410324</v>
      </c>
      <c r="DQ30" s="11" t="n">
        <v>2.27252551698705</v>
      </c>
      <c r="DR30" s="11" t="n">
        <v>1.94909425194906</v>
      </c>
      <c r="DS30" s="11" t="n">
        <v>1.90639169722812</v>
      </c>
      <c r="DT30" s="11" t="n">
        <v>2.11984292466978</v>
      </c>
    </row>
    <row r="31" customFormat="false" ht="15.75" hidden="false" customHeight="false" outlineLevel="0" collapsed="false">
      <c r="A31" s="12" t="s">
        <v>77</v>
      </c>
      <c r="B31" s="11" t="s">
        <v>78</v>
      </c>
      <c r="C31" s="14"/>
      <c r="D31" s="11" t="n">
        <v>0</v>
      </c>
      <c r="E31" s="11" t="n">
        <v>2.25563619622158</v>
      </c>
      <c r="F31" s="11" t="n">
        <v>2.24007972500148</v>
      </c>
      <c r="G31" s="11" t="n">
        <v>1.48606453827951</v>
      </c>
      <c r="H31" s="11" t="n">
        <v>1.14355202888872</v>
      </c>
      <c r="I31" s="11" t="n">
        <v>1.60951789253174</v>
      </c>
      <c r="J31" s="101" t="n">
        <v>5.21966083355326</v>
      </c>
      <c r="K31" s="11" t="n">
        <v>7.43437685745195</v>
      </c>
      <c r="L31" s="11" t="n">
        <v>7.47972711789109</v>
      </c>
      <c r="M31" s="11" t="n">
        <v>6.64280356141849</v>
      </c>
      <c r="N31" s="11" t="n">
        <v>6.46647044242444</v>
      </c>
      <c r="O31" s="11" t="n">
        <v>6.5771874112729</v>
      </c>
      <c r="P31" s="11" t="n">
        <v>6.15087329436925</v>
      </c>
      <c r="Q31" s="11" t="n">
        <v>5.34977880528962</v>
      </c>
      <c r="R31" s="11" t="n">
        <v>5.71758638142947</v>
      </c>
      <c r="S31" s="11" t="n">
        <v>6.33725490408862</v>
      </c>
      <c r="T31" s="11" t="n">
        <v>7.10580962719998</v>
      </c>
      <c r="U31" s="11" t="n">
        <v>8.27223961234327</v>
      </c>
      <c r="V31" s="11" t="n">
        <v>8.54518932298853</v>
      </c>
      <c r="W31" s="11" t="n">
        <v>8.20843801067746</v>
      </c>
      <c r="X31" s="11" t="n">
        <v>8.16608141169708</v>
      </c>
      <c r="Y31" s="11" t="n">
        <v>8.10982541964485</v>
      </c>
      <c r="Z31" s="11" t="n">
        <v>7.55868200634493</v>
      </c>
      <c r="AA31" s="11" t="n">
        <v>7.27441488563201</v>
      </c>
      <c r="AB31" s="11" t="n">
        <v>6.53695979028396</v>
      </c>
      <c r="AC31" s="11" t="n">
        <v>6.28534685511087</v>
      </c>
      <c r="AD31" s="11" t="n">
        <v>5.89070949208488</v>
      </c>
      <c r="AE31" s="11" t="n">
        <v>5.77589039896562</v>
      </c>
      <c r="AF31" s="11" t="n">
        <v>5.81788069739559</v>
      </c>
      <c r="AG31" s="11" t="n">
        <v>6.33828785774011</v>
      </c>
      <c r="AH31" s="11" t="n">
        <v>6.83619681625962</v>
      </c>
      <c r="AI31" s="11" t="n">
        <v>6.50726280711991</v>
      </c>
      <c r="AJ31" s="11" t="n">
        <v>6.08688789791755</v>
      </c>
      <c r="AK31" s="11" t="n">
        <v>5.67459044912239</v>
      </c>
      <c r="AL31" s="11" t="n">
        <v>5.61208414528042</v>
      </c>
      <c r="AM31" s="11" t="n">
        <v>5.21499840213542</v>
      </c>
      <c r="AN31" s="11" t="n">
        <v>5.27972658978082</v>
      </c>
      <c r="AO31" s="11" t="n">
        <v>4.87388133502636</v>
      </c>
      <c r="AP31" s="11" t="n">
        <v>4.83010833322668</v>
      </c>
      <c r="AQ31" s="11" t="n">
        <v>4.676713228069</v>
      </c>
      <c r="AR31" s="11" t="n">
        <v>4.60844068580014</v>
      </c>
      <c r="AS31" s="11" t="n">
        <v>4.87837613254963</v>
      </c>
      <c r="AT31" s="11" t="n">
        <v>5.31162341657829</v>
      </c>
      <c r="AU31" s="11" t="n">
        <v>5.16884731434986</v>
      </c>
      <c r="AV31" s="11" t="n">
        <v>4.97902067622137</v>
      </c>
      <c r="AW31" s="11" t="n">
        <v>4.52361893257602</v>
      </c>
      <c r="AX31" s="11" t="n">
        <v>4.07266102333234</v>
      </c>
      <c r="AY31" s="11" t="n">
        <v>4.09386816082206</v>
      </c>
      <c r="AZ31" s="11" t="n">
        <v>4.43703262940789</v>
      </c>
      <c r="BA31" s="11" t="n">
        <v>4.56681029282089</v>
      </c>
      <c r="BB31" s="11" t="n">
        <v>4.53750216969654</v>
      </c>
      <c r="BC31" s="11" t="n">
        <v>4.1069449815675</v>
      </c>
      <c r="BD31" s="11" t="n">
        <v>3.47683974395228</v>
      </c>
      <c r="BE31" s="11" t="n">
        <v>3.55036326450263</v>
      </c>
      <c r="BF31" s="11" t="n">
        <v>3.869939531218</v>
      </c>
      <c r="BG31" s="11" t="n">
        <v>4.03586377822991</v>
      </c>
      <c r="BH31" s="11" t="n">
        <v>4.01259844107923</v>
      </c>
      <c r="BI31" s="11" t="n">
        <v>3.41374567255376</v>
      </c>
      <c r="BJ31" s="11" t="n">
        <v>3.06303937445421</v>
      </c>
      <c r="BK31" s="11" t="n">
        <v>3.39662756674879</v>
      </c>
      <c r="BL31" s="11" t="n">
        <v>4.14268590561571</v>
      </c>
      <c r="BM31" s="11" t="n">
        <v>4.37778663119636</v>
      </c>
      <c r="BN31" s="11" t="n">
        <v>4.26460470008121</v>
      </c>
      <c r="BO31" s="11" t="n">
        <v>3.43931557743281</v>
      </c>
      <c r="BP31" s="11" t="n">
        <v>2.84893096423649</v>
      </c>
      <c r="BQ31" s="11" t="n">
        <v>2.90026347343356</v>
      </c>
      <c r="BR31" s="11" t="n">
        <v>3.44407639823311</v>
      </c>
      <c r="BS31" s="11" t="n">
        <v>3.81088516403793</v>
      </c>
      <c r="BT31" s="11" t="n">
        <v>3.7920574097581</v>
      </c>
      <c r="BU31" s="11" t="n">
        <v>3.4168359641049</v>
      </c>
      <c r="BV31" s="11" t="n">
        <v>2.97148329944834</v>
      </c>
      <c r="BW31" s="11" t="n">
        <v>3.11217239211973</v>
      </c>
      <c r="BX31" s="11" t="n">
        <v>3.39382155452187</v>
      </c>
      <c r="BY31" s="11" t="n">
        <v>4.20949780539445</v>
      </c>
      <c r="BZ31" s="11" t="n">
        <v>4.05406533156939</v>
      </c>
      <c r="CA31" s="11" t="n">
        <v>3.18779014623005</v>
      </c>
      <c r="CB31" s="11" t="n">
        <v>2.29910459740717</v>
      </c>
      <c r="CC31" s="11" t="n">
        <v>2.373108082246</v>
      </c>
      <c r="CD31" s="11" t="n">
        <v>3.1085020745919</v>
      </c>
      <c r="CE31" s="11" t="n">
        <v>4.07807608795591</v>
      </c>
      <c r="CF31" s="11" t="n">
        <v>4.05775190382202</v>
      </c>
      <c r="CG31" s="11" t="n">
        <v>3.45063849689118</v>
      </c>
      <c r="CH31" s="11" t="n">
        <v>3.00087762760537</v>
      </c>
      <c r="CI31" s="11" t="n">
        <v>3.08478371667017</v>
      </c>
      <c r="CJ31" s="11" t="n">
        <v>3.69597783750681</v>
      </c>
      <c r="CK31" s="11" t="n">
        <v>4.16213884386239</v>
      </c>
      <c r="CL31" s="11" t="n">
        <v>3.5673784418279</v>
      </c>
      <c r="CM31" s="11" t="n">
        <v>2.61088270593267</v>
      </c>
      <c r="CN31" s="11" t="n">
        <v>2.0841204638453</v>
      </c>
      <c r="CO31" s="11" t="n">
        <v>2.17349193744004</v>
      </c>
      <c r="CP31" s="11" t="n">
        <v>3.27051500737282</v>
      </c>
      <c r="CQ31" s="11" t="n">
        <v>4.30934827503372</v>
      </c>
      <c r="CR31" s="11" t="n">
        <v>4.23438857629996</v>
      </c>
      <c r="CS31" s="11" t="n">
        <v>3.70150089910681</v>
      </c>
      <c r="CT31" s="11" t="n">
        <v>3.42785217891785</v>
      </c>
      <c r="CU31" s="11" t="n">
        <v>3.46413286727789</v>
      </c>
      <c r="CV31" s="11" t="n">
        <v>3.88217941446816</v>
      </c>
      <c r="CW31" s="11" t="n">
        <v>4.15270708063935</v>
      </c>
      <c r="CX31" s="11" t="n">
        <v>3.49864476608232</v>
      </c>
      <c r="CY31" s="11" t="n">
        <v>2.83136535533392</v>
      </c>
      <c r="CZ31" s="11" t="n">
        <v>2.92162278737474</v>
      </c>
      <c r="DA31" s="11" t="n">
        <v>2.85190579039329</v>
      </c>
      <c r="DB31" s="11" t="n">
        <v>3.78904646399308</v>
      </c>
      <c r="DC31" s="11" t="n">
        <v>4.80046378209707</v>
      </c>
      <c r="DD31" s="11" t="n">
        <v>4.76505625357688</v>
      </c>
      <c r="DE31" s="11" t="n">
        <v>4.37905938224189</v>
      </c>
      <c r="DF31" s="11" t="n">
        <v>3.88326244550295</v>
      </c>
      <c r="DG31" s="11" t="n">
        <v>4.03945554491463</v>
      </c>
      <c r="DH31" s="11" t="n">
        <v>4.27047613698725</v>
      </c>
      <c r="DI31" s="11" t="n">
        <v>4.57654226002208</v>
      </c>
      <c r="DJ31" s="11" t="n">
        <v>4.23444946558973</v>
      </c>
      <c r="DK31" s="11" t="n">
        <v>3.0901188433574</v>
      </c>
      <c r="DL31" s="11" t="n">
        <v>2.74798000248855</v>
      </c>
      <c r="DM31" s="11" t="n">
        <v>2.80908906252639</v>
      </c>
      <c r="DN31" s="11" t="n">
        <v>3.93828629819519</v>
      </c>
      <c r="DO31" s="11" t="n">
        <v>5.52466284019736</v>
      </c>
      <c r="DP31" s="11" t="n">
        <v>6.38494859265154</v>
      </c>
      <c r="DQ31" s="11" t="n">
        <v>5.62808407419351</v>
      </c>
      <c r="DR31" s="11" t="n">
        <v>4.55094432883848</v>
      </c>
      <c r="DS31" s="11" t="n">
        <v>4.18448007315187</v>
      </c>
      <c r="DT31" s="11" t="n">
        <v>4.54716994967059</v>
      </c>
    </row>
    <row r="32" customFormat="false" ht="15.75" hidden="false" customHeight="false" outlineLevel="0" collapsed="false">
      <c r="A32" s="12" t="s">
        <v>85</v>
      </c>
      <c r="B32" s="13" t="s">
        <v>86</v>
      </c>
      <c r="C32" s="14" t="n">
        <v>0</v>
      </c>
      <c r="D32" s="5" t="n">
        <v>0</v>
      </c>
    </row>
    <row r="33" customFormat="false" ht="15.75" hidden="false" customHeight="false" outlineLevel="0" collapsed="false">
      <c r="A33" s="12" t="s">
        <v>87</v>
      </c>
      <c r="B33" s="13" t="s">
        <v>88</v>
      </c>
      <c r="C33" s="14" t="n">
        <v>0</v>
      </c>
      <c r="D33" s="5" t="n">
        <v>0</v>
      </c>
    </row>
    <row r="34" customFormat="false" ht="15.75" hidden="false" customHeight="false" outlineLevel="0" collapsed="false">
      <c r="A34" s="12" t="s">
        <v>89</v>
      </c>
      <c r="B34" s="13" t="s">
        <v>90</v>
      </c>
      <c r="C34" s="14" t="n">
        <v>6435</v>
      </c>
      <c r="D34" s="11" t="n">
        <v>0</v>
      </c>
      <c r="E34" s="11" t="n">
        <v>7.54898001248156</v>
      </c>
      <c r="F34" s="11" t="n">
        <v>7.73919737199735</v>
      </c>
      <c r="G34" s="11" t="n">
        <v>7.37059623971839</v>
      </c>
      <c r="H34" s="11" t="n">
        <v>7.07235291753917</v>
      </c>
      <c r="I34" s="11" t="n">
        <v>6.98138516668454</v>
      </c>
      <c r="J34" s="101" t="n">
        <v>8.667589140813</v>
      </c>
      <c r="K34" s="11" t="n">
        <v>9.40829604003729</v>
      </c>
      <c r="L34" s="11" t="n">
        <v>9.24025386122511</v>
      </c>
      <c r="M34" s="11" t="n">
        <v>8.75111120272658</v>
      </c>
      <c r="N34" s="11" t="n">
        <v>8.42752574038031</v>
      </c>
      <c r="O34" s="11" t="n">
        <v>8.48702245118873</v>
      </c>
      <c r="P34" s="11" t="n">
        <v>8.24154610345017</v>
      </c>
      <c r="Q34" s="11" t="n">
        <v>7.72939452583149</v>
      </c>
      <c r="R34" s="11" t="n">
        <v>8.12681052256148</v>
      </c>
      <c r="S34" s="11" t="n">
        <v>8.48425645323458</v>
      </c>
      <c r="T34" s="11" t="n">
        <v>8.79083903529748</v>
      </c>
      <c r="U34" s="11" t="n">
        <v>9.30814672115468</v>
      </c>
      <c r="V34" s="11" t="n">
        <v>9.05238477982426</v>
      </c>
      <c r="W34" s="11" t="n">
        <v>8.7697662425911</v>
      </c>
      <c r="X34" s="11" t="n">
        <v>8.72983206366464</v>
      </c>
      <c r="Y34" s="11" t="n">
        <v>8.86949579997787</v>
      </c>
      <c r="Z34" s="11" t="n">
        <v>8.42333521352785</v>
      </c>
      <c r="AA34" s="11" t="n">
        <v>8.08521105131766</v>
      </c>
      <c r="AB34" s="11" t="n">
        <v>7.36003596376941</v>
      </c>
      <c r="AC34" s="11" t="n">
        <v>7.47797958493231</v>
      </c>
      <c r="AD34" s="11" t="n">
        <v>7.3696038117479</v>
      </c>
      <c r="AE34" s="11" t="n">
        <v>7.1663588062733</v>
      </c>
      <c r="AF34" s="11" t="n">
        <v>7.32836754649721</v>
      </c>
      <c r="AG34" s="11" t="n">
        <v>7.35958578400388</v>
      </c>
      <c r="AH34" s="11" t="n">
        <v>7.56833775285721</v>
      </c>
      <c r="AI34" s="11" t="n">
        <v>7.0190335930404</v>
      </c>
      <c r="AJ34" s="11" t="n">
        <v>6.70879125343202</v>
      </c>
      <c r="AK34" s="11" t="n">
        <v>6.59190855032193</v>
      </c>
      <c r="AL34" s="11" t="n">
        <v>6.43773135212344</v>
      </c>
      <c r="AM34" s="11" t="n">
        <v>6.14421981370049</v>
      </c>
      <c r="AN34" s="11" t="n">
        <v>6.29856703626884</v>
      </c>
      <c r="AO34" s="11" t="n">
        <v>6.01835397311248</v>
      </c>
      <c r="AP34" s="11" t="n">
        <v>6.05957552130728</v>
      </c>
      <c r="AQ34" s="11" t="n">
        <v>6.09384792802397</v>
      </c>
      <c r="AR34" s="11" t="n">
        <v>6.10852303309043</v>
      </c>
      <c r="AS34" s="11" t="n">
        <v>6.17063243838196</v>
      </c>
      <c r="AT34" s="11" t="n">
        <v>6.27692883989703</v>
      </c>
      <c r="AU34" s="11" t="n">
        <v>6.15181646688059</v>
      </c>
      <c r="AV34" s="11" t="n">
        <v>5.80176255158658</v>
      </c>
      <c r="AW34" s="11" t="n">
        <v>5.61532674555466</v>
      </c>
      <c r="AX34" s="11" t="n">
        <v>5.49570146928779</v>
      </c>
      <c r="AY34" s="11" t="n">
        <v>5.48043180399106</v>
      </c>
      <c r="AZ34" s="11" t="n">
        <v>5.54676391402984</v>
      </c>
      <c r="BA34" s="11" t="n">
        <v>5.77493104361233</v>
      </c>
      <c r="BB34" s="11" t="n">
        <v>5.86254784310845</v>
      </c>
      <c r="BC34" s="11" t="n">
        <v>5.58119727887822</v>
      </c>
      <c r="BD34" s="11" t="n">
        <v>5.03531316354472</v>
      </c>
      <c r="BE34" s="11" t="n">
        <v>5.05008341995223</v>
      </c>
      <c r="BF34" s="11" t="n">
        <v>5.02961726528411</v>
      </c>
      <c r="BG34" s="11" t="n">
        <v>5.0650126713702</v>
      </c>
      <c r="BH34" s="11" t="n">
        <v>5.06360105084704</v>
      </c>
      <c r="BI34" s="11" t="n">
        <v>4.77353047245348</v>
      </c>
      <c r="BJ34" s="11" t="n">
        <v>4.62481118454836</v>
      </c>
      <c r="BK34" s="11" t="n">
        <v>4.79323490086984</v>
      </c>
      <c r="BL34" s="11" t="n">
        <v>5.3800092209097</v>
      </c>
      <c r="BM34" s="11" t="n">
        <v>5.54183774046185</v>
      </c>
      <c r="BN34" s="11" t="n">
        <v>5.64339400960371</v>
      </c>
      <c r="BO34" s="11" t="n">
        <v>5.17478996263543</v>
      </c>
      <c r="BP34" s="11" t="n">
        <v>4.6104847261018</v>
      </c>
      <c r="BQ34" s="11" t="n">
        <v>4.38594464533919</v>
      </c>
      <c r="BR34" s="11" t="n">
        <v>4.72325127034243</v>
      </c>
      <c r="BS34" s="11" t="n">
        <v>4.93467850510606</v>
      </c>
      <c r="BT34" s="11" t="n">
        <v>4.817606000043</v>
      </c>
      <c r="BU34" s="11" t="n">
        <v>4.49166571529579</v>
      </c>
      <c r="BV34" s="11" t="n">
        <v>4.31844549700111</v>
      </c>
      <c r="BW34" s="11" t="n">
        <v>4.41553010157403</v>
      </c>
      <c r="BX34" s="11" t="n">
        <v>4.7875770012482</v>
      </c>
      <c r="BY34" s="11" t="n">
        <v>5.4285265429994</v>
      </c>
      <c r="BZ34" s="11" t="n">
        <v>5.28880714401697</v>
      </c>
      <c r="CA34" s="11" t="n">
        <v>4.64465665605375</v>
      </c>
      <c r="CB34" s="11" t="n">
        <v>3.9022442362032</v>
      </c>
      <c r="CC34" s="11" t="n">
        <v>3.83304263188535</v>
      </c>
      <c r="CD34" s="11" t="n">
        <v>4.16029893216269</v>
      </c>
      <c r="CE34" s="11" t="n">
        <v>4.86348308138465</v>
      </c>
      <c r="CF34" s="11" t="n">
        <v>5.01163236867312</v>
      </c>
      <c r="CG34" s="11" t="n">
        <v>4.73297700054718</v>
      </c>
      <c r="CH34" s="11" t="n">
        <v>4.47336047839797</v>
      </c>
      <c r="CI34" s="11" t="n">
        <v>4.48919191644332</v>
      </c>
      <c r="CJ34" s="11" t="n">
        <v>5.05209233120221</v>
      </c>
      <c r="CK34" s="11" t="n">
        <v>5.52578364570396</v>
      </c>
      <c r="CL34" s="11" t="n">
        <v>5.20126289801456</v>
      </c>
      <c r="CM34" s="11" t="n">
        <v>4.6665592648983</v>
      </c>
      <c r="CN34" s="11" t="n">
        <v>4.18364119212873</v>
      </c>
      <c r="CO34" s="11" t="n">
        <v>4.32702423425253</v>
      </c>
      <c r="CP34" s="11" t="n">
        <v>5.07445369304947</v>
      </c>
      <c r="CQ34" s="11" t="n">
        <v>5.73671633067977</v>
      </c>
      <c r="CR34" s="11" t="n">
        <v>5.86282737889938</v>
      </c>
      <c r="CS34" s="11" t="n">
        <v>5.63958866550073</v>
      </c>
      <c r="CT34" s="11" t="n">
        <v>5.54366888251807</v>
      </c>
      <c r="CU34" s="11" t="n">
        <v>5.6952819879475</v>
      </c>
      <c r="CV34" s="11" t="n">
        <v>6.18565528601198</v>
      </c>
      <c r="CW34" s="11" t="n">
        <v>6.45066697498958</v>
      </c>
      <c r="CX34" s="11" t="n">
        <v>6.12348750194775</v>
      </c>
      <c r="CY34" s="11" t="n">
        <v>5.76398580844891</v>
      </c>
      <c r="CZ34" s="11" t="n">
        <v>5.72774097987995</v>
      </c>
      <c r="DA34" s="11" t="n">
        <v>5.67510139004406</v>
      </c>
      <c r="DB34" s="11" t="n">
        <v>6.26096050405047</v>
      </c>
      <c r="DC34" s="11" t="n">
        <v>6.81113354856017</v>
      </c>
      <c r="DD34" s="11" t="n">
        <v>6.93786571301755</v>
      </c>
      <c r="DE34" s="11" t="n">
        <v>6.81092209512349</v>
      </c>
      <c r="DF34" s="11" t="n">
        <v>6.73904273344307</v>
      </c>
      <c r="DG34" s="11" t="n">
        <v>6.88738329479613</v>
      </c>
      <c r="DH34" s="11" t="n">
        <v>7.32118606807016</v>
      </c>
      <c r="DI34" s="11" t="n">
        <v>7.89154330064204</v>
      </c>
      <c r="DJ34" s="11" t="n">
        <v>7.87726646230749</v>
      </c>
      <c r="DK34" s="11" t="n">
        <v>7.2415718888027</v>
      </c>
      <c r="DL34" s="11" t="n">
        <v>6.7668599779932</v>
      </c>
      <c r="DM34" s="11" t="n">
        <v>6.52331692817061</v>
      </c>
      <c r="DN34" s="11" t="n">
        <v>6.97069731033767</v>
      </c>
      <c r="DO34" s="11" t="n">
        <v>7.83612198762664</v>
      </c>
      <c r="DP34" s="11" t="n">
        <v>8.28618987932027</v>
      </c>
      <c r="DQ34" s="11" t="n">
        <v>7.9725829010392</v>
      </c>
      <c r="DR34" s="11" t="n">
        <v>7.56969163960348</v>
      </c>
      <c r="DS34" s="11" t="n">
        <v>7.56538745883214</v>
      </c>
      <c r="DT34" s="11" t="n">
        <v>8.14670163460448</v>
      </c>
    </row>
    <row r="35" customFormat="false" ht="15.75" hidden="false" customHeight="false" outlineLevel="0" collapsed="false">
      <c r="A35" s="12" t="s">
        <v>91</v>
      </c>
      <c r="B35" s="13" t="s">
        <v>92</v>
      </c>
      <c r="C35" s="14" t="n">
        <v>14500</v>
      </c>
      <c r="D35" s="11" t="n">
        <v>0</v>
      </c>
      <c r="E35" s="11" t="n">
        <v>1.75435425176481</v>
      </c>
      <c r="F35" s="11" t="n">
        <v>1.74687909534561</v>
      </c>
      <c r="G35" s="11" t="n">
        <v>1.32526710333623</v>
      </c>
      <c r="H35" s="11" t="n">
        <v>1.0894157867869</v>
      </c>
      <c r="I35" s="101" t="n">
        <v>1.28551540746042</v>
      </c>
      <c r="J35" s="101" t="n">
        <v>3.07586679183569</v>
      </c>
      <c r="K35" s="11" t="n">
        <v>4.11949723149241</v>
      </c>
      <c r="L35" s="11" t="n">
        <v>4.13001697107147</v>
      </c>
      <c r="M35" s="11" t="n">
        <v>3.73151259279135</v>
      </c>
      <c r="N35" s="11" t="n">
        <v>3.64494469935826</v>
      </c>
      <c r="O35" s="11" t="n">
        <v>3.67627345316203</v>
      </c>
      <c r="P35" s="11" t="n">
        <v>3.39438837233562</v>
      </c>
      <c r="Q35" s="11" t="n">
        <v>2.96932453030631</v>
      </c>
      <c r="R35" s="11" t="n">
        <v>3.17154040234602</v>
      </c>
      <c r="S35" s="11" t="n">
        <v>3.51852666556997</v>
      </c>
      <c r="T35" s="11" t="n">
        <v>3.93109760974266</v>
      </c>
      <c r="U35" s="11" t="n">
        <v>4.52235855792299</v>
      </c>
      <c r="V35" s="11" t="n">
        <v>4.61793755125513</v>
      </c>
      <c r="W35" s="11" t="n">
        <v>4.41603255458607</v>
      </c>
      <c r="X35" s="11" t="n">
        <v>4.39978921580841</v>
      </c>
      <c r="Y35" s="11" t="n">
        <v>4.38220531963644</v>
      </c>
      <c r="Z35" s="11" t="n">
        <v>4.11845183381513</v>
      </c>
      <c r="AA35" s="11" t="n">
        <v>3.95832540327996</v>
      </c>
      <c r="AB35" s="11" t="n">
        <v>3.54770612592589</v>
      </c>
      <c r="AC35" s="11" t="n">
        <v>3.41803660501108</v>
      </c>
      <c r="AD35" s="11" t="n">
        <v>3.21197570317955</v>
      </c>
      <c r="AE35" s="11" t="n">
        <v>3.16748399344889</v>
      </c>
      <c r="AF35" s="11" t="n">
        <v>3.19474156198058</v>
      </c>
      <c r="AG35" s="11" t="n">
        <v>3.46213013606221</v>
      </c>
      <c r="AH35" s="11" t="n">
        <v>3.67188893855819</v>
      </c>
      <c r="AI35" s="11" t="n">
        <v>3.49188069322977</v>
      </c>
      <c r="AJ35" s="11" t="n">
        <v>3.27363154790049</v>
      </c>
      <c r="AK35" s="11" t="n">
        <v>3.08501789801726</v>
      </c>
      <c r="AL35" s="11" t="n">
        <v>3.08379775952604</v>
      </c>
      <c r="AM35" s="11" t="n">
        <v>2.87518849303107</v>
      </c>
      <c r="AN35" s="11" t="n">
        <v>2.90088447251308</v>
      </c>
      <c r="AO35" s="11" t="n">
        <v>2.69181648948018</v>
      </c>
      <c r="AP35" s="11" t="n">
        <v>2.6680129851077</v>
      </c>
      <c r="AQ35" s="11" t="n">
        <v>2.59031644491008</v>
      </c>
      <c r="AR35" s="11" t="n">
        <v>2.56088426967214</v>
      </c>
      <c r="AS35" s="11" t="n">
        <v>2.69627574299937</v>
      </c>
      <c r="AT35" s="11" t="n">
        <v>2.89092995161537</v>
      </c>
      <c r="AU35" s="11" t="n">
        <v>2.80097323272331</v>
      </c>
      <c r="AV35" s="11" t="n">
        <v>2.69837585523674</v>
      </c>
      <c r="AW35" s="11" t="n">
        <v>2.49126191151516</v>
      </c>
      <c r="AX35" s="11" t="n">
        <v>2.29206925463001</v>
      </c>
      <c r="AY35" s="11" t="n">
        <v>2.3079073150992</v>
      </c>
      <c r="AZ35" s="11" t="n">
        <v>2.48857075959849</v>
      </c>
      <c r="BA35" s="11" t="n">
        <v>2.55334859813408</v>
      </c>
      <c r="BB35" s="11" t="n">
        <v>2.54146098040422</v>
      </c>
      <c r="BC35" s="11" t="n">
        <v>2.32682190444455</v>
      </c>
      <c r="BD35" s="11" t="n">
        <v>2.00538842205611</v>
      </c>
      <c r="BE35" s="11" t="n">
        <v>2.0412851903952</v>
      </c>
      <c r="BF35" s="11" t="n">
        <v>2.17108941741431</v>
      </c>
      <c r="BG35" s="11" t="n">
        <v>2.21572766356145</v>
      </c>
      <c r="BH35" s="11" t="n">
        <v>2.19718973936091</v>
      </c>
      <c r="BI35" s="11" t="n">
        <v>1.92358462437988</v>
      </c>
      <c r="BJ35" s="11" t="n">
        <v>1.77795081819962</v>
      </c>
      <c r="BK35" s="11" t="n">
        <v>1.96707082953172</v>
      </c>
      <c r="BL35" s="11" t="n">
        <v>2.35094953689013</v>
      </c>
      <c r="BM35" s="11" t="n">
        <v>2.48289211470693</v>
      </c>
      <c r="BN35" s="11" t="n">
        <v>2.44611467822232</v>
      </c>
      <c r="BO35" s="11" t="n">
        <v>2.03589403144879</v>
      </c>
      <c r="BP35" s="11" t="n">
        <v>1.71552813720964</v>
      </c>
      <c r="BQ35" s="11" t="n">
        <v>1.71573129831579</v>
      </c>
      <c r="BR35" s="11" t="n">
        <v>1.95742945535128</v>
      </c>
      <c r="BS35" s="11" t="n">
        <v>2.11076216813198</v>
      </c>
      <c r="BT35" s="11" t="n">
        <v>2.09764242946365</v>
      </c>
      <c r="BU35" s="11" t="n">
        <v>1.93525287729021</v>
      </c>
      <c r="BV35" s="11" t="n">
        <v>1.74835234696924</v>
      </c>
      <c r="BW35" s="11" t="n">
        <v>1.84200138375307</v>
      </c>
      <c r="BX35" s="11" t="n">
        <v>1.98728599785949</v>
      </c>
      <c r="BY35" s="11" t="n">
        <v>2.42239712924235</v>
      </c>
      <c r="BZ35" s="11" t="n">
        <v>2.37794656833356</v>
      </c>
      <c r="CA35" s="11" t="n">
        <v>1.92975688145191</v>
      </c>
      <c r="CB35" s="11" t="n">
        <v>1.45044931027268</v>
      </c>
      <c r="CC35" s="11" t="n">
        <v>1.44724928633821</v>
      </c>
      <c r="CD35" s="11" t="n">
        <v>1.78901634680745</v>
      </c>
      <c r="CE35" s="11" t="n">
        <v>2.25286382340578</v>
      </c>
      <c r="CF35" s="11" t="n">
        <v>2.24369136180392</v>
      </c>
      <c r="CG35" s="11" t="n">
        <v>1.95833706936713</v>
      </c>
      <c r="CH35" s="11" t="n">
        <v>1.77174200828644</v>
      </c>
      <c r="CI35" s="11" t="n">
        <v>1.83793335843467</v>
      </c>
      <c r="CJ35" s="11" t="n">
        <v>2.16031001800275</v>
      </c>
      <c r="CK35" s="11" t="n">
        <v>2.43040512459709</v>
      </c>
      <c r="CL35" s="11" t="n">
        <v>2.17367424274253</v>
      </c>
      <c r="CM35" s="11" t="n">
        <v>1.6820003650444</v>
      </c>
      <c r="CN35" s="11" t="n">
        <v>1.36242151907685</v>
      </c>
      <c r="CO35" s="11" t="n">
        <v>1.37244104560406</v>
      </c>
      <c r="CP35" s="11" t="n">
        <v>1.89544875656872</v>
      </c>
      <c r="CQ35" s="11" t="n">
        <v>2.39949654610283</v>
      </c>
      <c r="CR35" s="11" t="n">
        <v>2.34797576473278</v>
      </c>
      <c r="CS35" s="11" t="n">
        <v>2.1157738842697</v>
      </c>
      <c r="CT35" s="11" t="n">
        <v>2.00284549480744</v>
      </c>
      <c r="CU35" s="11" t="n">
        <v>2.05274380434133</v>
      </c>
      <c r="CV35" s="11" t="n">
        <v>2.2941331015885</v>
      </c>
      <c r="CW35" s="11" t="n">
        <v>2.49820951924197</v>
      </c>
      <c r="CX35" s="11" t="n">
        <v>2.20583839959753</v>
      </c>
      <c r="CY35" s="11" t="n">
        <v>1.84653273756604</v>
      </c>
      <c r="CZ35" s="11" t="n">
        <v>1.84625357144848</v>
      </c>
      <c r="DA35" s="11" t="n">
        <v>1.75677871255755</v>
      </c>
      <c r="DB35" s="11" t="n">
        <v>2.20391522300563</v>
      </c>
      <c r="DC35" s="11" t="n">
        <v>2.69163164429181</v>
      </c>
      <c r="DD35" s="11" t="n">
        <v>2.64123847045561</v>
      </c>
      <c r="DE35" s="11" t="n">
        <v>2.46766054662045</v>
      </c>
      <c r="DF35" s="11" t="n">
        <v>2.24144413592101</v>
      </c>
      <c r="DG35" s="11" t="n">
        <v>2.36570465099245</v>
      </c>
      <c r="DH35" s="11" t="n">
        <v>2.56996014850562</v>
      </c>
      <c r="DI35" s="11" t="n">
        <v>2.79789150975588</v>
      </c>
      <c r="DJ35" s="11" t="n">
        <v>2.65288714690626</v>
      </c>
      <c r="DK35" s="11" t="n">
        <v>2.05539887033517</v>
      </c>
      <c r="DL35" s="11" t="n">
        <v>1.79700223612738</v>
      </c>
      <c r="DM35" s="11" t="n">
        <v>1.78257449823275</v>
      </c>
      <c r="DN35" s="11" t="n">
        <v>2.30092271225776</v>
      </c>
      <c r="DO35" s="11" t="n">
        <v>3.07609931233833</v>
      </c>
      <c r="DP35" s="11" t="n">
        <v>3.49287166624032</v>
      </c>
      <c r="DQ35" s="11" t="n">
        <v>3.11141515628867</v>
      </c>
      <c r="DR35" s="11" t="n">
        <v>2.59955677117142</v>
      </c>
      <c r="DS35" s="11" t="n">
        <v>2.47591379120906</v>
      </c>
      <c r="DT35" s="11" t="n">
        <v>2.72667468091998</v>
      </c>
    </row>
    <row r="36" customFormat="false" ht="15.75" hidden="false" customHeight="false" outlineLevel="0" collapsed="false">
      <c r="A36" s="12" t="s">
        <v>93</v>
      </c>
      <c r="B36" s="13" t="s">
        <v>94</v>
      </c>
      <c r="C36" s="14" t="n">
        <v>3208</v>
      </c>
      <c r="D36" s="11" t="n">
        <v>0</v>
      </c>
      <c r="E36" s="11" t="n">
        <v>5.53189887486893</v>
      </c>
      <c r="F36" s="11" t="n">
        <v>5.63819043913018</v>
      </c>
      <c r="G36" s="11" t="n">
        <v>5.04894304613149</v>
      </c>
      <c r="H36" s="11" t="n">
        <v>4.71165981049935</v>
      </c>
      <c r="I36" s="11" t="n">
        <v>4.89743875403768</v>
      </c>
      <c r="J36" s="101" t="n">
        <v>7.71717662625262</v>
      </c>
      <c r="K36" s="11" t="n">
        <v>9.28170429219506</v>
      </c>
      <c r="L36" s="11" t="n">
        <v>9.20598519325542</v>
      </c>
      <c r="M36" s="11" t="n">
        <v>8.49004633992877</v>
      </c>
      <c r="N36" s="11" t="n">
        <v>8.2074087698112</v>
      </c>
      <c r="O36" s="11" t="n">
        <v>8.30327122684458</v>
      </c>
      <c r="P36" s="11" t="n">
        <v>7.95657396422453</v>
      </c>
      <c r="Q36" s="11" t="n">
        <v>7.2536390926114</v>
      </c>
      <c r="R36" s="11" t="n">
        <v>7.67233006192536</v>
      </c>
      <c r="S36" s="11" t="n">
        <v>8.18920148127992</v>
      </c>
      <c r="T36" s="11" t="n">
        <v>8.75176967554995</v>
      </c>
      <c r="U36" s="11" t="n">
        <v>9.64376008851417</v>
      </c>
      <c r="V36" s="11" t="n">
        <v>9.63495695143665</v>
      </c>
      <c r="W36" s="11" t="n">
        <v>9.30371604104392</v>
      </c>
      <c r="X36" s="11" t="n">
        <v>9.25759024205535</v>
      </c>
      <c r="Y36" s="11" t="n">
        <v>9.31115166784634</v>
      </c>
      <c r="Z36" s="11" t="n">
        <v>8.76551996516064</v>
      </c>
      <c r="AA36" s="11" t="n">
        <v>8.42411048151381</v>
      </c>
      <c r="AB36" s="11" t="n">
        <v>7.62865622724684</v>
      </c>
      <c r="AC36" s="11" t="n">
        <v>7.57438854302369</v>
      </c>
      <c r="AD36" s="11" t="n">
        <v>7.31379284166376</v>
      </c>
      <c r="AE36" s="11" t="n">
        <v>7.13185272445357</v>
      </c>
      <c r="AF36" s="11" t="n">
        <v>7.24880063393956</v>
      </c>
      <c r="AG36" s="11" t="n">
        <v>7.52629815783395</v>
      </c>
      <c r="AH36" s="11" t="n">
        <v>7.90834295375846</v>
      </c>
      <c r="AI36" s="11" t="n">
        <v>7.41740170145023</v>
      </c>
      <c r="AJ36" s="11" t="n">
        <v>7.02268118122964</v>
      </c>
      <c r="AK36" s="11" t="n">
        <v>6.74289582006314</v>
      </c>
      <c r="AL36" s="11" t="n">
        <v>6.61312974653711</v>
      </c>
      <c r="AM36" s="11" t="n">
        <v>6.24049323089533</v>
      </c>
      <c r="AN36" s="11" t="n">
        <v>6.36679928112718</v>
      </c>
      <c r="AO36" s="11" t="n">
        <v>5.99697788698727</v>
      </c>
      <c r="AP36" s="11" t="n">
        <v>6.00020771569883</v>
      </c>
      <c r="AQ36" s="11" t="n">
        <v>5.94427340467376</v>
      </c>
      <c r="AR36" s="11" t="n">
        <v>5.91800137739992</v>
      </c>
      <c r="AS36" s="11" t="n">
        <v>6.09014999395908</v>
      </c>
      <c r="AT36" s="11" t="n">
        <v>6.37494536356212</v>
      </c>
      <c r="AU36" s="11" t="n">
        <v>6.23220362219361</v>
      </c>
      <c r="AV36" s="11" t="n">
        <v>5.92879476563743</v>
      </c>
      <c r="AW36" s="11" t="n">
        <v>5.58511502457538</v>
      </c>
      <c r="AX36" s="11" t="n">
        <v>5.28260364464608</v>
      </c>
      <c r="AY36" s="11" t="n">
        <v>5.28299851586803</v>
      </c>
      <c r="AZ36" s="11" t="n">
        <v>5.49256377414294</v>
      </c>
      <c r="BA36" s="11" t="n">
        <v>5.69437508223311</v>
      </c>
      <c r="BB36" s="11" t="n">
        <v>5.73173781160215</v>
      </c>
      <c r="BC36" s="11" t="n">
        <v>5.34752097537852</v>
      </c>
      <c r="BD36" s="11" t="n">
        <v>4.70621406008698</v>
      </c>
      <c r="BE36" s="11" t="n">
        <v>4.75201097259388</v>
      </c>
      <c r="BF36" s="11" t="n">
        <v>4.9055161944184</v>
      </c>
      <c r="BG36" s="11" t="n">
        <v>5.01738033704778</v>
      </c>
      <c r="BH36" s="11" t="n">
        <v>5.00628174728358</v>
      </c>
      <c r="BI36" s="11" t="n">
        <v>4.52764876212837</v>
      </c>
      <c r="BJ36" s="11" t="n">
        <v>4.25712017176162</v>
      </c>
      <c r="BK36" s="11" t="n">
        <v>4.52050331466483</v>
      </c>
      <c r="BL36" s="11" t="n">
        <v>5.24342716853722</v>
      </c>
      <c r="BM36" s="11" t="n">
        <v>5.45519620005354</v>
      </c>
      <c r="BN36" s="11" t="n">
        <v>5.45557629016649</v>
      </c>
      <c r="BO36" s="11" t="n">
        <v>4.76128451775118</v>
      </c>
      <c r="BP36" s="11" t="n">
        <v>4.13254378676104</v>
      </c>
      <c r="BQ36" s="11" t="n">
        <v>4.02857861160049</v>
      </c>
      <c r="BR36" s="11" t="n">
        <v>4.50891071007507</v>
      </c>
      <c r="BS36" s="11" t="n">
        <v>4.82518576786</v>
      </c>
      <c r="BT36" s="11" t="n">
        <v>4.74626955998793</v>
      </c>
      <c r="BU36" s="11" t="n">
        <v>4.35805043218237</v>
      </c>
      <c r="BV36" s="11" t="n">
        <v>4.02428680847582</v>
      </c>
      <c r="BW36" s="11" t="n">
        <v>4.14822121946564</v>
      </c>
      <c r="BX36" s="11" t="n">
        <v>4.51138193389015</v>
      </c>
      <c r="BY36" s="11" t="n">
        <v>5.29833518318784</v>
      </c>
      <c r="BZ36" s="11" t="n">
        <v>5.1301341716851</v>
      </c>
      <c r="CA36" s="11" t="n">
        <v>4.3135167050799</v>
      </c>
      <c r="CB36" s="11" t="n">
        <v>3.43071943811169</v>
      </c>
      <c r="CC36" s="11" t="n">
        <v>3.43424057121117</v>
      </c>
      <c r="CD36" s="11" t="n">
        <v>4.00347733469126</v>
      </c>
      <c r="CE36" s="11" t="n">
        <v>4.91436273692318</v>
      </c>
      <c r="CF36" s="11" t="n">
        <v>4.9928922911363</v>
      </c>
      <c r="CG36" s="11" t="n">
        <v>4.51850188458959</v>
      </c>
      <c r="CH36" s="11" t="n">
        <v>4.13019446194471</v>
      </c>
      <c r="CI36" s="11" t="n">
        <v>4.17679870818116</v>
      </c>
      <c r="CJ36" s="11" t="n">
        <v>4.81678009762486</v>
      </c>
      <c r="CK36" s="11" t="n">
        <v>5.32667246882039</v>
      </c>
      <c r="CL36" s="11" t="n">
        <v>4.82644995535697</v>
      </c>
      <c r="CM36" s="11" t="n">
        <v>4.0300651094897</v>
      </c>
      <c r="CN36" s="11" t="n">
        <v>3.48817268976905</v>
      </c>
      <c r="CO36" s="11" t="n">
        <v>3.62582149389473</v>
      </c>
      <c r="CP36" s="11" t="n">
        <v>4.62789146893963</v>
      </c>
      <c r="CQ36" s="11" t="n">
        <v>5.54773945420753</v>
      </c>
      <c r="CR36" s="11" t="n">
        <v>5.58873442017305</v>
      </c>
      <c r="CS36" s="11" t="n">
        <v>5.18149896191058</v>
      </c>
      <c r="CT36" s="11" t="n">
        <v>4.98234353790006</v>
      </c>
      <c r="CU36" s="11" t="n">
        <v>5.08510015226697</v>
      </c>
      <c r="CV36" s="11" t="n">
        <v>5.58187419997038</v>
      </c>
      <c r="CW36" s="11" t="n">
        <v>5.86238252952896</v>
      </c>
      <c r="CX36" s="11" t="n">
        <v>5.33211168089854</v>
      </c>
      <c r="CY36" s="11" t="n">
        <v>4.78790415075649</v>
      </c>
      <c r="CZ36" s="11" t="n">
        <v>4.82036754606312</v>
      </c>
      <c r="DA36" s="11" t="n">
        <v>4.7648485657509</v>
      </c>
      <c r="DB36" s="11" t="n">
        <v>5.58922113622501</v>
      </c>
      <c r="DC36" s="11" t="n">
        <v>6.42863206953598</v>
      </c>
      <c r="DD36" s="11" t="n">
        <v>6.49350548586554</v>
      </c>
      <c r="DE36" s="11" t="n">
        <v>6.22045677709514</v>
      </c>
      <c r="DF36" s="11" t="n">
        <v>5.92509428018341</v>
      </c>
      <c r="DG36" s="11" t="n">
        <v>6.08296237362796</v>
      </c>
      <c r="DH36" s="11" t="n">
        <v>6.44100529333332</v>
      </c>
      <c r="DI36" s="11" t="n">
        <v>6.9212730344473</v>
      </c>
      <c r="DJ36" s="11" t="n">
        <v>6.73645212735708</v>
      </c>
      <c r="DK36" s="11" t="n">
        <v>5.78793466522903</v>
      </c>
      <c r="DL36" s="11" t="n">
        <v>5.34950354106358</v>
      </c>
      <c r="DM36" s="11" t="n">
        <v>5.24292869477165</v>
      </c>
      <c r="DN36" s="11" t="n">
        <v>6.08520562266816</v>
      </c>
      <c r="DO36" s="11" t="n">
        <v>7.40125103422674</v>
      </c>
      <c r="DP36" s="11" t="n">
        <v>8.10410874993502</v>
      </c>
      <c r="DQ36" s="11" t="n">
        <v>7.53811715388189</v>
      </c>
      <c r="DR36" s="11" t="n">
        <v>6.75247022683089</v>
      </c>
      <c r="DS36" s="11" t="n">
        <v>6.55473776094859</v>
      </c>
      <c r="DT36" s="11" t="n">
        <v>7.07098801438104</v>
      </c>
    </row>
    <row r="37" customFormat="false" ht="15.75" hidden="false" customHeight="false" outlineLevel="0" collapsed="false">
      <c r="A37" s="12" t="s">
        <v>514</v>
      </c>
      <c r="B37" s="11" t="s">
        <v>515</v>
      </c>
      <c r="C37" s="14"/>
      <c r="D37" s="11" t="n">
        <v>0</v>
      </c>
      <c r="E37" s="11" t="n">
        <v>2.25563619622158</v>
      </c>
      <c r="F37" s="11" t="n">
        <v>2.24007972500148</v>
      </c>
      <c r="G37" s="11" t="n">
        <v>1.48606453827951</v>
      </c>
      <c r="H37" s="11" t="n">
        <v>1.14355202888872</v>
      </c>
      <c r="I37" s="11" t="n">
        <v>1.60951789253174</v>
      </c>
      <c r="J37" s="11" t="n">
        <v>5.21966083355326</v>
      </c>
      <c r="K37" s="101" t="n">
        <v>7.43437685745195</v>
      </c>
      <c r="L37" s="101" t="n">
        <v>7.47972711789109</v>
      </c>
      <c r="M37" s="11" t="n">
        <v>6.64280356141849</v>
      </c>
      <c r="N37" s="11" t="n">
        <v>6.46647044242444</v>
      </c>
      <c r="O37" s="11" t="n">
        <v>6.5771874112729</v>
      </c>
      <c r="P37" s="11" t="n">
        <v>6.15087329436925</v>
      </c>
      <c r="Q37" s="11" t="n">
        <v>5.34977880528962</v>
      </c>
      <c r="R37" s="11" t="n">
        <v>5.71758638142947</v>
      </c>
      <c r="S37" s="11" t="n">
        <v>6.33725490408862</v>
      </c>
      <c r="T37" s="11" t="n">
        <v>7.10580962719998</v>
      </c>
      <c r="U37" s="11" t="n">
        <v>8.27223961234327</v>
      </c>
      <c r="V37" s="11" t="n">
        <v>8.54518932298853</v>
      </c>
      <c r="W37" s="11" t="n">
        <v>8.20843801067746</v>
      </c>
      <c r="X37" s="11" t="n">
        <v>8.16608141169708</v>
      </c>
      <c r="Y37" s="11" t="n">
        <v>8.10982541964485</v>
      </c>
      <c r="Z37" s="11" t="n">
        <v>7.55868200634493</v>
      </c>
      <c r="AA37" s="11" t="n">
        <v>7.27441488563201</v>
      </c>
      <c r="AB37" s="11" t="n">
        <v>6.53695979028396</v>
      </c>
      <c r="AC37" s="11" t="n">
        <v>6.28534685511087</v>
      </c>
      <c r="AD37" s="11" t="n">
        <v>5.89070949208488</v>
      </c>
      <c r="AE37" s="11" t="n">
        <v>5.77589039896562</v>
      </c>
      <c r="AF37" s="11" t="n">
        <v>5.81788069739559</v>
      </c>
      <c r="AG37" s="11" t="n">
        <v>6.33828785774011</v>
      </c>
      <c r="AH37" s="11" t="n">
        <v>6.83619681625962</v>
      </c>
      <c r="AI37" s="11" t="n">
        <v>6.50726280711991</v>
      </c>
      <c r="AJ37" s="11" t="n">
        <v>6.08688789791755</v>
      </c>
      <c r="AK37" s="11" t="n">
        <v>5.67459044912239</v>
      </c>
      <c r="AL37" s="11" t="n">
        <v>5.61208414528042</v>
      </c>
      <c r="AM37" s="11" t="n">
        <v>5.21499840213542</v>
      </c>
      <c r="AN37" s="11" t="n">
        <v>5.27972658978082</v>
      </c>
      <c r="AO37" s="11" t="n">
        <v>4.87388133502636</v>
      </c>
      <c r="AP37" s="11" t="n">
        <v>4.83010833322668</v>
      </c>
      <c r="AQ37" s="11" t="n">
        <v>4.676713228069</v>
      </c>
      <c r="AR37" s="11" t="n">
        <v>4.60844068580014</v>
      </c>
      <c r="AS37" s="11" t="n">
        <v>4.87837613254963</v>
      </c>
      <c r="AT37" s="11" t="n">
        <v>5.31162341657829</v>
      </c>
      <c r="AU37" s="11" t="n">
        <v>5.16884731434986</v>
      </c>
      <c r="AV37" s="11" t="n">
        <v>4.97902067622137</v>
      </c>
      <c r="AW37" s="11" t="n">
        <v>4.52361893257602</v>
      </c>
      <c r="AX37" s="11" t="n">
        <v>4.07266102333234</v>
      </c>
      <c r="AY37" s="11" t="n">
        <v>4.09386816082206</v>
      </c>
      <c r="AZ37" s="11" t="n">
        <v>4.43703262940789</v>
      </c>
      <c r="BA37" s="11" t="n">
        <v>4.56681029282089</v>
      </c>
      <c r="BB37" s="11" t="n">
        <v>4.53750216969654</v>
      </c>
      <c r="BC37" s="11" t="n">
        <v>4.1069449815675</v>
      </c>
      <c r="BD37" s="11" t="n">
        <v>3.47683974395228</v>
      </c>
      <c r="BE37" s="11" t="n">
        <v>3.55036326450263</v>
      </c>
      <c r="BF37" s="11" t="n">
        <v>3.869939531218</v>
      </c>
      <c r="BG37" s="11" t="n">
        <v>4.03586377822991</v>
      </c>
      <c r="BH37" s="11" t="n">
        <v>4.01259844107923</v>
      </c>
      <c r="BI37" s="11" t="n">
        <v>3.41374567255376</v>
      </c>
      <c r="BJ37" s="11" t="n">
        <v>3.06303937445421</v>
      </c>
      <c r="BK37" s="11" t="n">
        <v>3.39662756674879</v>
      </c>
      <c r="BL37" s="11" t="n">
        <v>4.14268590561571</v>
      </c>
      <c r="BM37" s="11" t="n">
        <v>4.37778663119636</v>
      </c>
      <c r="BN37" s="11" t="n">
        <v>4.26460470008121</v>
      </c>
      <c r="BO37" s="11" t="n">
        <v>3.43931557743281</v>
      </c>
      <c r="BP37" s="11" t="n">
        <v>2.84893096423649</v>
      </c>
      <c r="BQ37" s="11" t="n">
        <v>2.90026347343356</v>
      </c>
      <c r="BR37" s="11" t="n">
        <v>3.44407639823311</v>
      </c>
      <c r="BS37" s="11" t="n">
        <v>3.81088516403793</v>
      </c>
      <c r="BT37" s="11" t="n">
        <v>3.7920574097581</v>
      </c>
      <c r="BU37" s="11" t="n">
        <v>3.4168359641049</v>
      </c>
      <c r="BV37" s="11" t="n">
        <v>2.97148329944834</v>
      </c>
      <c r="BW37" s="11" t="n">
        <v>3.11217239211973</v>
      </c>
      <c r="BX37" s="11" t="n">
        <v>3.39382155452187</v>
      </c>
      <c r="BY37" s="11" t="n">
        <v>4.20949780539445</v>
      </c>
      <c r="BZ37" s="11" t="n">
        <v>4.05406533156939</v>
      </c>
      <c r="CA37" s="11" t="n">
        <v>3.18779014623005</v>
      </c>
      <c r="CB37" s="11" t="n">
        <v>2.29910459740717</v>
      </c>
      <c r="CC37" s="11" t="n">
        <v>2.373108082246</v>
      </c>
      <c r="CD37" s="11" t="n">
        <v>3.1085020745919</v>
      </c>
      <c r="CE37" s="11" t="n">
        <v>4.07807608795591</v>
      </c>
      <c r="CF37" s="11" t="n">
        <v>4.05775190382202</v>
      </c>
      <c r="CG37" s="11" t="n">
        <v>3.45063849689118</v>
      </c>
      <c r="CH37" s="11" t="n">
        <v>3.00087762760537</v>
      </c>
      <c r="CI37" s="11" t="n">
        <v>3.08478371667017</v>
      </c>
      <c r="CJ37" s="11" t="n">
        <v>3.69597783750681</v>
      </c>
      <c r="CK37" s="11" t="n">
        <v>4.16213884386239</v>
      </c>
      <c r="CL37" s="11" t="n">
        <v>3.5673784418279</v>
      </c>
      <c r="CM37" s="11" t="n">
        <v>2.61088270593267</v>
      </c>
      <c r="CN37" s="11" t="n">
        <v>2.0841204638453</v>
      </c>
      <c r="CO37" s="11" t="n">
        <v>2.17349193744004</v>
      </c>
      <c r="CP37" s="11" t="n">
        <v>3.27051500737282</v>
      </c>
      <c r="CQ37" s="11" t="n">
        <v>4.30934827503372</v>
      </c>
      <c r="CR37" s="11" t="n">
        <v>4.23438857629996</v>
      </c>
      <c r="CS37" s="11" t="n">
        <v>3.70150089910681</v>
      </c>
      <c r="CT37" s="11" t="n">
        <v>3.42785217891785</v>
      </c>
      <c r="CU37" s="11" t="n">
        <v>3.46413286727789</v>
      </c>
      <c r="CV37" s="11" t="n">
        <v>3.88217941446816</v>
      </c>
      <c r="CW37" s="11" t="n">
        <v>4.15270708063935</v>
      </c>
      <c r="CX37" s="11" t="n">
        <v>3.49864476608232</v>
      </c>
      <c r="CY37" s="11" t="n">
        <v>2.83136535533392</v>
      </c>
      <c r="CZ37" s="11" t="n">
        <v>2.92162278737474</v>
      </c>
      <c r="DA37" s="11" t="n">
        <v>2.85190579039329</v>
      </c>
      <c r="DB37" s="11" t="n">
        <v>3.78904646399308</v>
      </c>
      <c r="DC37" s="11" t="n">
        <v>4.80046378209707</v>
      </c>
      <c r="DD37" s="11" t="n">
        <v>4.76505625357688</v>
      </c>
      <c r="DE37" s="11" t="n">
        <v>4.37905938224189</v>
      </c>
      <c r="DF37" s="11" t="n">
        <v>3.88326244550295</v>
      </c>
      <c r="DG37" s="11" t="n">
        <v>4.03945554491463</v>
      </c>
      <c r="DH37" s="11" t="n">
        <v>4.27047613698725</v>
      </c>
      <c r="DI37" s="11" t="n">
        <v>4.57654226002208</v>
      </c>
      <c r="DJ37" s="11" t="n">
        <v>4.23444946558973</v>
      </c>
      <c r="DK37" s="11" t="n">
        <v>3.0901188433574</v>
      </c>
      <c r="DL37" s="11" t="n">
        <v>2.74798000248855</v>
      </c>
      <c r="DM37" s="11" t="n">
        <v>2.80908906252639</v>
      </c>
      <c r="DN37" s="11" t="n">
        <v>3.93828629819519</v>
      </c>
      <c r="DO37" s="11" t="n">
        <v>5.52466284019736</v>
      </c>
      <c r="DP37" s="11" t="n">
        <v>6.38494859265154</v>
      </c>
      <c r="DQ37" s="11" t="n">
        <v>5.62808407419351</v>
      </c>
      <c r="DR37" s="11" t="n">
        <v>4.55094432883848</v>
      </c>
      <c r="DS37" s="11" t="n">
        <v>4.18448007315187</v>
      </c>
      <c r="DT37" s="11" t="n">
        <v>4.54716994967059</v>
      </c>
    </row>
    <row r="38" customFormat="false" ht="15.75" hidden="false" customHeight="false" outlineLevel="0" collapsed="false">
      <c r="A38" s="12" t="s">
        <v>95</v>
      </c>
      <c r="B38" s="13" t="s">
        <v>96</v>
      </c>
      <c r="C38" s="14" t="n">
        <v>169</v>
      </c>
      <c r="D38" s="11" t="n">
        <v>0</v>
      </c>
      <c r="E38" s="11" t="n">
        <v>2.25563619622158</v>
      </c>
      <c r="F38" s="11" t="n">
        <v>2.24007972500148</v>
      </c>
      <c r="G38" s="101" t="n">
        <v>1.48606453827951</v>
      </c>
      <c r="H38" s="11" t="n">
        <v>1.14355202888872</v>
      </c>
      <c r="I38" s="101" t="n">
        <v>1.60951789253174</v>
      </c>
      <c r="J38" s="101" t="n">
        <v>5.21966083355326</v>
      </c>
      <c r="K38" s="11" t="n">
        <v>7.43437685745195</v>
      </c>
      <c r="L38" s="11" t="n">
        <v>7.47972711789109</v>
      </c>
      <c r="M38" s="11" t="n">
        <v>6.64280356141849</v>
      </c>
      <c r="N38" s="11" t="n">
        <v>6.46647044242444</v>
      </c>
      <c r="O38" s="11" t="n">
        <v>6.5771874112729</v>
      </c>
      <c r="P38" s="11" t="n">
        <v>6.15087329436925</v>
      </c>
      <c r="Q38" s="11" t="n">
        <v>5.34977880528962</v>
      </c>
      <c r="R38" s="11" t="n">
        <v>5.71758638142947</v>
      </c>
      <c r="S38" s="11" t="n">
        <v>6.33725490408862</v>
      </c>
      <c r="T38" s="11" t="n">
        <v>7.10580962719998</v>
      </c>
      <c r="U38" s="11" t="n">
        <v>8.27223961234327</v>
      </c>
      <c r="V38" s="11" t="n">
        <v>8.54518932298853</v>
      </c>
      <c r="W38" s="11" t="n">
        <v>8.20843801067746</v>
      </c>
      <c r="X38" s="11" t="n">
        <v>8.16608141169708</v>
      </c>
      <c r="Y38" s="11" t="n">
        <v>8.10982541964485</v>
      </c>
      <c r="Z38" s="11" t="n">
        <v>7.55868200634493</v>
      </c>
      <c r="AA38" s="11" t="n">
        <v>7.27441488563201</v>
      </c>
      <c r="AB38" s="11" t="n">
        <v>6.53695979028396</v>
      </c>
      <c r="AC38" s="11" t="n">
        <v>6.28534685511087</v>
      </c>
      <c r="AD38" s="11" t="n">
        <v>5.89070949208488</v>
      </c>
      <c r="AE38" s="11" t="n">
        <v>5.77589039896562</v>
      </c>
      <c r="AF38" s="11" t="n">
        <v>5.81788069739559</v>
      </c>
      <c r="AG38" s="11" t="n">
        <v>6.33828785774011</v>
      </c>
      <c r="AH38" s="11" t="n">
        <v>6.83619681625962</v>
      </c>
      <c r="AI38" s="11" t="n">
        <v>6.50726280711991</v>
      </c>
      <c r="AJ38" s="11" t="n">
        <v>6.08688789791755</v>
      </c>
      <c r="AK38" s="11" t="n">
        <v>5.67459044912239</v>
      </c>
      <c r="AL38" s="11" t="n">
        <v>5.61208414528042</v>
      </c>
      <c r="AM38" s="11" t="n">
        <v>5.21499840213542</v>
      </c>
      <c r="AN38" s="11" t="n">
        <v>5.27972658978082</v>
      </c>
      <c r="AO38" s="11" t="n">
        <v>4.87388133502636</v>
      </c>
      <c r="AP38" s="11" t="n">
        <v>4.83010833322668</v>
      </c>
      <c r="AQ38" s="11" t="n">
        <v>4.676713228069</v>
      </c>
      <c r="AR38" s="11" t="n">
        <v>4.60844068580014</v>
      </c>
      <c r="AS38" s="11" t="n">
        <v>4.87837613254963</v>
      </c>
      <c r="AT38" s="11" t="n">
        <v>5.31162341657829</v>
      </c>
      <c r="AU38" s="11" t="n">
        <v>5.16884731434986</v>
      </c>
      <c r="AV38" s="11" t="n">
        <v>4.97902067622137</v>
      </c>
      <c r="AW38" s="11" t="n">
        <v>4.52361893257602</v>
      </c>
      <c r="AX38" s="11" t="n">
        <v>4.07266102333234</v>
      </c>
      <c r="AY38" s="11" t="n">
        <v>4.09386816082206</v>
      </c>
      <c r="AZ38" s="11" t="n">
        <v>4.43703262940789</v>
      </c>
      <c r="BA38" s="11" t="n">
        <v>4.56681029282089</v>
      </c>
      <c r="BB38" s="11" t="n">
        <v>4.53750216969654</v>
      </c>
      <c r="BC38" s="11" t="n">
        <v>4.1069449815675</v>
      </c>
      <c r="BD38" s="11" t="n">
        <v>3.47683974395228</v>
      </c>
      <c r="BE38" s="11" t="n">
        <v>3.55036326450263</v>
      </c>
      <c r="BF38" s="11" t="n">
        <v>3.869939531218</v>
      </c>
      <c r="BG38" s="11" t="n">
        <v>4.03586377822991</v>
      </c>
      <c r="BH38" s="11" t="n">
        <v>4.01259844107923</v>
      </c>
      <c r="BI38" s="11" t="n">
        <v>3.41374567255376</v>
      </c>
      <c r="BJ38" s="11" t="n">
        <v>3.06303937445421</v>
      </c>
      <c r="BK38" s="11" t="n">
        <v>3.39662756674879</v>
      </c>
      <c r="BL38" s="11" t="n">
        <v>4.14268590561571</v>
      </c>
      <c r="BM38" s="11" t="n">
        <v>4.37778663119636</v>
      </c>
      <c r="BN38" s="11" t="n">
        <v>4.26460470008121</v>
      </c>
      <c r="BO38" s="11" t="n">
        <v>3.43931557743281</v>
      </c>
      <c r="BP38" s="11" t="n">
        <v>2.84893096423649</v>
      </c>
      <c r="BQ38" s="11" t="n">
        <v>2.90026347343356</v>
      </c>
      <c r="BR38" s="11" t="n">
        <v>3.44407639823311</v>
      </c>
      <c r="BS38" s="11" t="n">
        <v>3.81088516403793</v>
      </c>
      <c r="BT38" s="11" t="n">
        <v>3.7920574097581</v>
      </c>
      <c r="BU38" s="11" t="n">
        <v>3.4168359641049</v>
      </c>
      <c r="BV38" s="11" t="n">
        <v>2.97148329944834</v>
      </c>
      <c r="BW38" s="11" t="n">
        <v>3.11217239211973</v>
      </c>
      <c r="BX38" s="11" t="n">
        <v>3.39382155452187</v>
      </c>
      <c r="BY38" s="11" t="n">
        <v>4.20949780539445</v>
      </c>
      <c r="BZ38" s="11" t="n">
        <v>4.05406533156939</v>
      </c>
      <c r="CA38" s="11" t="n">
        <v>3.18779014623005</v>
      </c>
      <c r="CB38" s="11" t="n">
        <v>2.29910459740717</v>
      </c>
      <c r="CC38" s="11" t="n">
        <v>2.373108082246</v>
      </c>
      <c r="CD38" s="11" t="n">
        <v>3.1085020745919</v>
      </c>
      <c r="CE38" s="11" t="n">
        <v>4.07807608795591</v>
      </c>
      <c r="CF38" s="11" t="n">
        <v>4.05775190382202</v>
      </c>
      <c r="CG38" s="11" t="n">
        <v>3.45063849689118</v>
      </c>
      <c r="CH38" s="11" t="n">
        <v>3.00087762760537</v>
      </c>
      <c r="CI38" s="11" t="n">
        <v>3.08478371667017</v>
      </c>
      <c r="CJ38" s="11" t="n">
        <v>3.69597783750681</v>
      </c>
      <c r="CK38" s="11" t="n">
        <v>4.16213884386239</v>
      </c>
      <c r="CL38" s="11" t="n">
        <v>3.5673784418279</v>
      </c>
      <c r="CM38" s="11" t="n">
        <v>2.61088270593267</v>
      </c>
      <c r="CN38" s="11" t="n">
        <v>2.0841204638453</v>
      </c>
      <c r="CO38" s="11" t="n">
        <v>2.17349193744004</v>
      </c>
      <c r="CP38" s="11" t="n">
        <v>3.27051500737282</v>
      </c>
      <c r="CQ38" s="11" t="n">
        <v>4.30934827503372</v>
      </c>
      <c r="CR38" s="11" t="n">
        <v>4.23438857629996</v>
      </c>
      <c r="CS38" s="11" t="n">
        <v>3.70150089910681</v>
      </c>
      <c r="CT38" s="11" t="n">
        <v>3.42785217891785</v>
      </c>
      <c r="CU38" s="11" t="n">
        <v>3.46413286727789</v>
      </c>
      <c r="CV38" s="11" t="n">
        <v>3.88217941446816</v>
      </c>
      <c r="CW38" s="11" t="n">
        <v>4.15270708063935</v>
      </c>
      <c r="CX38" s="11" t="n">
        <v>3.49864476608232</v>
      </c>
      <c r="CY38" s="11" t="n">
        <v>2.83136535533392</v>
      </c>
      <c r="CZ38" s="11" t="n">
        <v>2.92162278737474</v>
      </c>
      <c r="DA38" s="11" t="n">
        <v>2.85190579039329</v>
      </c>
      <c r="DB38" s="11" t="n">
        <v>3.78904646399308</v>
      </c>
      <c r="DC38" s="11" t="n">
        <v>4.80046378209707</v>
      </c>
      <c r="DD38" s="11" t="n">
        <v>4.76505625357688</v>
      </c>
      <c r="DE38" s="11" t="n">
        <v>4.37905938224189</v>
      </c>
      <c r="DF38" s="11" t="n">
        <v>3.88326244550295</v>
      </c>
      <c r="DG38" s="11" t="n">
        <v>4.03945554491463</v>
      </c>
      <c r="DH38" s="11" t="n">
        <v>4.27047613698725</v>
      </c>
      <c r="DI38" s="11" t="n">
        <v>4.57654226002208</v>
      </c>
      <c r="DJ38" s="11" t="n">
        <v>4.23444946558973</v>
      </c>
      <c r="DK38" s="11" t="n">
        <v>3.0901188433574</v>
      </c>
      <c r="DL38" s="11" t="n">
        <v>2.74798000248855</v>
      </c>
      <c r="DM38" s="11" t="n">
        <v>2.80908906252639</v>
      </c>
      <c r="DN38" s="11" t="n">
        <v>3.93828629819519</v>
      </c>
      <c r="DO38" s="11" t="n">
        <v>5.52466284019736</v>
      </c>
      <c r="DP38" s="11" t="n">
        <v>6.38494859265154</v>
      </c>
      <c r="DQ38" s="11" t="n">
        <v>5.62808407419351</v>
      </c>
      <c r="DR38" s="11" t="n">
        <v>4.55094432883848</v>
      </c>
      <c r="DS38" s="11" t="n">
        <v>4.18448007315187</v>
      </c>
      <c r="DT38" s="11" t="n">
        <v>4.54716994967059</v>
      </c>
    </row>
    <row r="39" customFormat="false" ht="15.75" hidden="false" customHeight="false" outlineLevel="0" collapsed="false">
      <c r="A39" s="12" t="s">
        <v>97</v>
      </c>
      <c r="B39" s="18" t="s">
        <v>98</v>
      </c>
      <c r="C39" s="14" t="n">
        <v>37</v>
      </c>
      <c r="D39" s="11" t="n">
        <v>0</v>
      </c>
      <c r="E39" s="11" t="n">
        <v>2.25563619622158</v>
      </c>
      <c r="F39" s="11" t="n">
        <v>2.24007972500148</v>
      </c>
      <c r="G39" s="11" t="n">
        <v>1.48606453827951</v>
      </c>
      <c r="H39" s="11" t="n">
        <v>1.14355202888872</v>
      </c>
      <c r="I39" s="11" t="n">
        <v>1.60951789253174</v>
      </c>
      <c r="J39" s="11" t="n">
        <v>5.21966083355326</v>
      </c>
      <c r="K39" s="11" t="n">
        <v>7.43437685745195</v>
      </c>
      <c r="L39" s="11" t="n">
        <v>7.47972711789109</v>
      </c>
      <c r="M39" s="11" t="n">
        <v>6.64280356141849</v>
      </c>
      <c r="N39" s="11" t="n">
        <v>6.46647044242444</v>
      </c>
      <c r="O39" s="11" t="n">
        <v>6.5771874112729</v>
      </c>
      <c r="P39" s="11" t="n">
        <v>6.15087329436925</v>
      </c>
      <c r="Q39" s="11" t="n">
        <v>5.34977880528962</v>
      </c>
      <c r="R39" s="11" t="n">
        <v>5.71758638142947</v>
      </c>
      <c r="S39" s="11" t="n">
        <v>6.33725490408862</v>
      </c>
      <c r="T39" s="11" t="n">
        <v>7.10580962719998</v>
      </c>
      <c r="U39" s="11" t="n">
        <v>8.27223961234327</v>
      </c>
      <c r="V39" s="11" t="n">
        <v>8.54518932298853</v>
      </c>
      <c r="W39" s="11" t="n">
        <v>8.20843801067746</v>
      </c>
      <c r="X39" s="11" t="n">
        <v>8.16608141169708</v>
      </c>
      <c r="Y39" s="11" t="n">
        <v>8.10982541964485</v>
      </c>
      <c r="Z39" s="11" t="n">
        <v>7.55868200634493</v>
      </c>
      <c r="AA39" s="11" t="n">
        <v>7.27441488563201</v>
      </c>
      <c r="AB39" s="11" t="n">
        <v>6.53695979028396</v>
      </c>
      <c r="AC39" s="11" t="n">
        <v>6.28534685511087</v>
      </c>
      <c r="AD39" s="11" t="n">
        <v>5.89070949208488</v>
      </c>
      <c r="AE39" s="11" t="n">
        <v>5.77589039896562</v>
      </c>
      <c r="AF39" s="11" t="n">
        <v>5.81788069739559</v>
      </c>
      <c r="AG39" s="11" t="n">
        <v>6.33828785774011</v>
      </c>
      <c r="AH39" s="11" t="n">
        <v>6.83619681625962</v>
      </c>
      <c r="AI39" s="11" t="n">
        <v>6.50726280711991</v>
      </c>
      <c r="AJ39" s="11" t="n">
        <v>6.08688789791755</v>
      </c>
      <c r="AK39" s="11" t="n">
        <v>5.67459044912239</v>
      </c>
      <c r="AL39" s="11" t="n">
        <v>5.61208414528042</v>
      </c>
      <c r="AM39" s="11" t="n">
        <v>5.21499840213542</v>
      </c>
      <c r="AN39" s="11" t="n">
        <v>5.27972658978082</v>
      </c>
      <c r="AO39" s="11" t="n">
        <v>4.87388133502636</v>
      </c>
      <c r="AP39" s="11" t="n">
        <v>4.83010833322668</v>
      </c>
      <c r="AQ39" s="11" t="n">
        <v>4.676713228069</v>
      </c>
      <c r="AR39" s="11" t="n">
        <v>4.60844068580014</v>
      </c>
      <c r="AS39" s="11" t="n">
        <v>4.87837613254963</v>
      </c>
      <c r="AT39" s="11" t="n">
        <v>5.31162341657829</v>
      </c>
      <c r="AU39" s="11" t="n">
        <v>5.16884731434986</v>
      </c>
      <c r="AV39" s="11" t="n">
        <v>4.97902067622137</v>
      </c>
      <c r="AW39" s="11" t="n">
        <v>4.52361893257602</v>
      </c>
      <c r="AX39" s="11" t="n">
        <v>4.07266102333234</v>
      </c>
      <c r="AY39" s="11" t="n">
        <v>4.09386816082206</v>
      </c>
      <c r="AZ39" s="11" t="n">
        <v>4.43703262940789</v>
      </c>
      <c r="BA39" s="11" t="n">
        <v>4.56681029282089</v>
      </c>
      <c r="BB39" s="11" t="n">
        <v>4.53750216969654</v>
      </c>
      <c r="BC39" s="11" t="n">
        <v>4.1069449815675</v>
      </c>
      <c r="BD39" s="11" t="n">
        <v>3.47683974395228</v>
      </c>
      <c r="BE39" s="11" t="n">
        <v>3.55036326450263</v>
      </c>
      <c r="BF39" s="11" t="n">
        <v>3.869939531218</v>
      </c>
      <c r="BG39" s="11" t="n">
        <v>4.03586377822991</v>
      </c>
      <c r="BH39" s="11" t="n">
        <v>4.01259844107923</v>
      </c>
      <c r="BI39" s="11" t="n">
        <v>3.41374567255376</v>
      </c>
      <c r="BJ39" s="11" t="n">
        <v>3.06303937445421</v>
      </c>
      <c r="BK39" s="11" t="n">
        <v>3.39662756674879</v>
      </c>
      <c r="BL39" s="11" t="n">
        <v>4.14268590561571</v>
      </c>
      <c r="BM39" s="11" t="n">
        <v>4.37778663119636</v>
      </c>
      <c r="BN39" s="11" t="n">
        <v>4.26460470008121</v>
      </c>
      <c r="BO39" s="11" t="n">
        <v>3.43931557743281</v>
      </c>
      <c r="BP39" s="11" t="n">
        <v>2.84893096423649</v>
      </c>
      <c r="BQ39" s="11" t="n">
        <v>2.90026347343356</v>
      </c>
      <c r="BR39" s="11" t="n">
        <v>3.44407639823311</v>
      </c>
      <c r="BS39" s="11" t="n">
        <v>3.81088516403793</v>
      </c>
      <c r="BT39" s="11" t="n">
        <v>3.7920574097581</v>
      </c>
      <c r="BU39" s="11" t="n">
        <v>3.4168359641049</v>
      </c>
      <c r="BV39" s="11" t="n">
        <v>2.97148329944834</v>
      </c>
      <c r="BW39" s="11" t="n">
        <v>3.11217239211973</v>
      </c>
      <c r="BX39" s="11" t="n">
        <v>3.39382155452187</v>
      </c>
      <c r="BY39" s="11" t="n">
        <v>4.20949780539445</v>
      </c>
      <c r="BZ39" s="11" t="n">
        <v>4.05406533156939</v>
      </c>
      <c r="CA39" s="11" t="n">
        <v>3.18779014623005</v>
      </c>
      <c r="CB39" s="11" t="n">
        <v>2.29910459740717</v>
      </c>
      <c r="CC39" s="11" t="n">
        <v>2.373108082246</v>
      </c>
      <c r="CD39" s="11" t="n">
        <v>3.1085020745919</v>
      </c>
      <c r="CE39" s="11" t="n">
        <v>4.07807608795591</v>
      </c>
      <c r="CF39" s="11" t="n">
        <v>4.05775190382202</v>
      </c>
      <c r="CG39" s="11" t="n">
        <v>3.45063849689118</v>
      </c>
      <c r="CH39" s="11" t="n">
        <v>3.00087762760537</v>
      </c>
      <c r="CI39" s="11" t="n">
        <v>3.08478371667017</v>
      </c>
      <c r="CJ39" s="11" t="n">
        <v>3.69597783750681</v>
      </c>
      <c r="CK39" s="11" t="n">
        <v>4.16213884386239</v>
      </c>
      <c r="CL39" s="11" t="n">
        <v>3.5673784418279</v>
      </c>
      <c r="CM39" s="11" t="n">
        <v>2.61088270593267</v>
      </c>
      <c r="CN39" s="11" t="n">
        <v>2.0841204638453</v>
      </c>
      <c r="CO39" s="11" t="n">
        <v>2.17349193744004</v>
      </c>
      <c r="CP39" s="11" t="n">
        <v>3.27051500737282</v>
      </c>
      <c r="CQ39" s="11" t="n">
        <v>4.30934827503372</v>
      </c>
      <c r="CR39" s="11" t="n">
        <v>4.23438857629996</v>
      </c>
      <c r="CS39" s="11" t="n">
        <v>3.70150089910681</v>
      </c>
      <c r="CT39" s="11" t="n">
        <v>3.42785217891785</v>
      </c>
      <c r="CU39" s="11" t="n">
        <v>3.46413286727789</v>
      </c>
      <c r="CV39" s="11" t="n">
        <v>3.88217941446816</v>
      </c>
      <c r="CW39" s="11" t="n">
        <v>4.15270708063935</v>
      </c>
      <c r="CX39" s="11" t="n">
        <v>3.49864476608232</v>
      </c>
      <c r="CY39" s="11" t="n">
        <v>2.83136535533392</v>
      </c>
      <c r="CZ39" s="11" t="n">
        <v>2.92162278737474</v>
      </c>
      <c r="DA39" s="11" t="n">
        <v>2.85190579039329</v>
      </c>
      <c r="DB39" s="11" t="n">
        <v>3.78904646399308</v>
      </c>
      <c r="DC39" s="11" t="n">
        <v>4.80046378209707</v>
      </c>
      <c r="DD39" s="11" t="n">
        <v>4.76505625357688</v>
      </c>
      <c r="DE39" s="11" t="n">
        <v>4.37905938224189</v>
      </c>
      <c r="DF39" s="11" t="n">
        <v>3.88326244550295</v>
      </c>
      <c r="DG39" s="11" t="n">
        <v>4.03945554491463</v>
      </c>
      <c r="DH39" s="11" t="n">
        <v>4.27047613698725</v>
      </c>
      <c r="DI39" s="11" t="n">
        <v>4.57654226002208</v>
      </c>
      <c r="DJ39" s="11" t="n">
        <v>4.23444946558973</v>
      </c>
      <c r="DK39" s="11" t="n">
        <v>3.0901188433574</v>
      </c>
      <c r="DL39" s="11" t="n">
        <v>2.74798000248855</v>
      </c>
      <c r="DM39" s="11" t="n">
        <v>2.80908906252639</v>
      </c>
      <c r="DN39" s="11" t="n">
        <v>3.93828629819519</v>
      </c>
      <c r="DO39" s="11" t="n">
        <v>5.52466284019736</v>
      </c>
      <c r="DP39" s="11" t="n">
        <v>6.38494859265154</v>
      </c>
      <c r="DQ39" s="11" t="n">
        <v>5.62808407419351</v>
      </c>
      <c r="DR39" s="11" t="n">
        <v>4.55094432883848</v>
      </c>
      <c r="DS39" s="11" t="n">
        <v>4.18448007315187</v>
      </c>
      <c r="DT39" s="11" t="n">
        <v>4.54716994967059</v>
      </c>
    </row>
    <row r="40" customFormat="false" ht="15.75" hidden="false" customHeight="false" outlineLevel="0" collapsed="false">
      <c r="A40" s="12" t="s">
        <v>99</v>
      </c>
      <c r="B40" s="13" t="s">
        <v>100</v>
      </c>
      <c r="C40" s="14" t="n">
        <v>1290</v>
      </c>
      <c r="D40" s="11" t="n">
        <v>0</v>
      </c>
      <c r="E40" s="11" t="n">
        <v>13.1765117917127</v>
      </c>
      <c r="F40" s="11" t="n">
        <v>13.5671154387638</v>
      </c>
      <c r="G40" s="11" t="n">
        <v>13.3623262311194</v>
      </c>
      <c r="H40" s="11" t="n">
        <v>13.0372446342575</v>
      </c>
      <c r="I40" s="11" t="n">
        <v>12.5692540975515</v>
      </c>
      <c r="J40" s="101" t="n">
        <v>13.5447134758845</v>
      </c>
      <c r="K40" s="11" t="n">
        <v>13.5921349732623</v>
      </c>
      <c r="L40" s="11" t="n">
        <v>13.2339207024389</v>
      </c>
      <c r="M40" s="11" t="n">
        <v>12.8002794897861</v>
      </c>
      <c r="N40" s="11" t="n">
        <v>12.2695982003803</v>
      </c>
      <c r="O40" s="11" t="n">
        <v>12.3308001298452</v>
      </c>
      <c r="P40" s="11" t="n">
        <v>12.1698755272202</v>
      </c>
      <c r="Q40" s="11" t="n">
        <v>11.6959797630289</v>
      </c>
      <c r="R40" s="11" t="n">
        <v>12.2333986497491</v>
      </c>
      <c r="S40" s="11" t="n">
        <v>12.510410161393</v>
      </c>
      <c r="T40" s="11" t="n">
        <v>12.5923431216999</v>
      </c>
      <c r="U40" s="11" t="n">
        <v>12.8439745329129</v>
      </c>
      <c r="V40" s="11" t="n">
        <v>12.1777480844823</v>
      </c>
      <c r="W40" s="11" t="n">
        <v>11.8593647785657</v>
      </c>
      <c r="X40" s="11" t="n">
        <v>11.804444179558</v>
      </c>
      <c r="Y40" s="11" t="n">
        <v>12.1142462469832</v>
      </c>
      <c r="Z40" s="11" t="n">
        <v>11.5814752023973</v>
      </c>
      <c r="AA40" s="11" t="n">
        <v>11.1067335385713</v>
      </c>
      <c r="AB40" s="11" t="n">
        <v>10.1759479134936</v>
      </c>
      <c r="AC40" s="11" t="n">
        <v>10.5821524814869</v>
      </c>
      <c r="AD40" s="11" t="n">
        <v>10.6343206573478</v>
      </c>
      <c r="AE40" s="11" t="n">
        <v>10.2957648172588</v>
      </c>
      <c r="AF40" s="11" t="n">
        <v>10.5876138192088</v>
      </c>
      <c r="AG40" s="11" t="n">
        <v>10.2983221913863</v>
      </c>
      <c r="AH40" s="11" t="n">
        <v>10.4100172745891</v>
      </c>
      <c r="AI40" s="11" t="n">
        <v>9.54105912155431</v>
      </c>
      <c r="AJ40" s="11" t="n">
        <v>9.2061988422912</v>
      </c>
      <c r="AK40" s="11" t="n">
        <v>9.23560835225823</v>
      </c>
      <c r="AL40" s="11" t="n">
        <v>8.94890281613605</v>
      </c>
      <c r="AM40" s="11" t="n">
        <v>8.63331449800178</v>
      </c>
      <c r="AN40" s="11" t="n">
        <v>8.90330222760202</v>
      </c>
      <c r="AO40" s="11" t="n">
        <v>8.61753650822939</v>
      </c>
      <c r="AP40" s="11" t="n">
        <v>8.73043960813386</v>
      </c>
      <c r="AQ40" s="11" t="n">
        <v>8.90191381675154</v>
      </c>
      <c r="AR40" s="11" t="n">
        <v>8.97364299113273</v>
      </c>
      <c r="AS40" s="11" t="n">
        <v>8.9176223372478</v>
      </c>
      <c r="AT40" s="11" t="n">
        <v>8.85602990652438</v>
      </c>
      <c r="AU40" s="11" t="n">
        <v>8.71336834049569</v>
      </c>
      <c r="AV40" s="11" t="n">
        <v>8.14493430760821</v>
      </c>
      <c r="AW40" s="11" t="n">
        <v>8.06193923924054</v>
      </c>
      <c r="AX40" s="11" t="n">
        <v>8.10580309437812</v>
      </c>
      <c r="AY40" s="11" t="n">
        <v>8.0576360109753</v>
      </c>
      <c r="AZ40" s="11" t="n">
        <v>7.95546977852472</v>
      </c>
      <c r="BA40" s="11" t="n">
        <v>8.32535959086163</v>
      </c>
      <c r="BB40" s="11" t="n">
        <v>8.51828764271525</v>
      </c>
      <c r="BC40" s="11" t="n">
        <v>8.2421982942709</v>
      </c>
      <c r="BD40" s="11" t="n">
        <v>7.57475413106795</v>
      </c>
      <c r="BE40" s="11" t="n">
        <v>7.55585562480679</v>
      </c>
      <c r="BF40" s="11" t="n">
        <v>7.32186174188602</v>
      </c>
      <c r="BG40" s="11" t="n">
        <v>7.30758564095614</v>
      </c>
      <c r="BH40" s="11" t="n">
        <v>7.32487612842706</v>
      </c>
      <c r="BI40" s="11" t="n">
        <v>7.12675597113578</v>
      </c>
      <c r="BJ40" s="11" t="n">
        <v>7.04330869881224</v>
      </c>
      <c r="BK40" s="11" t="n">
        <v>7.14288005980228</v>
      </c>
      <c r="BL40" s="11" t="n">
        <v>7.81182344868742</v>
      </c>
      <c r="BM40" s="11" t="n">
        <v>7.96915186072029</v>
      </c>
      <c r="BN40" s="11" t="n">
        <v>8.23451000036548</v>
      </c>
      <c r="BO40" s="11" t="n">
        <v>7.84587871182739</v>
      </c>
      <c r="BP40" s="11" t="n">
        <v>7.12764037265167</v>
      </c>
      <c r="BQ40" s="11" t="n">
        <v>6.66131393399</v>
      </c>
      <c r="BR40" s="11" t="n">
        <v>6.99352410437298</v>
      </c>
      <c r="BS40" s="11" t="n">
        <v>7.19188717677815</v>
      </c>
      <c r="BT40" s="11" t="n">
        <v>6.97276457719086</v>
      </c>
      <c r="BU40" s="11" t="n">
        <v>6.55421752436314</v>
      </c>
      <c r="BV40" s="11" t="n">
        <v>6.48082832953994</v>
      </c>
      <c r="BW40" s="11" t="n">
        <v>6.56566848327278</v>
      </c>
      <c r="BX40" s="11" t="n">
        <v>7.11902281908279</v>
      </c>
      <c r="BY40" s="11" t="n">
        <v>7.83895573137242</v>
      </c>
      <c r="BZ40" s="11" t="n">
        <v>7.64096146528843</v>
      </c>
      <c r="CA40" s="11" t="n">
        <v>6.94021200906288</v>
      </c>
      <c r="CB40" s="11" t="n">
        <v>6.07115406642223</v>
      </c>
      <c r="CC40" s="11" t="n">
        <v>5.91021637879655</v>
      </c>
      <c r="CD40" s="11" t="n">
        <v>6.09175294158978</v>
      </c>
      <c r="CE40" s="11" t="n">
        <v>6.86569825118015</v>
      </c>
      <c r="CF40" s="11" t="n">
        <v>7.17488652820295</v>
      </c>
      <c r="CG40" s="11" t="n">
        <v>7.01018312255254</v>
      </c>
      <c r="CH40" s="11" t="n">
        <v>6.76526707540319</v>
      </c>
      <c r="CI40" s="11" t="n">
        <v>6.72483368837347</v>
      </c>
      <c r="CJ40" s="11" t="n">
        <v>7.43198537123365</v>
      </c>
      <c r="CK40" s="11" t="n">
        <v>8.0439175937224</v>
      </c>
      <c r="CL40" s="11" t="n">
        <v>7.76428348692479</v>
      </c>
      <c r="CM40" s="11" t="n">
        <v>7.34149071778945</v>
      </c>
      <c r="CN40" s="11" t="n">
        <v>6.76429455025779</v>
      </c>
      <c r="CO40" s="11" t="n">
        <v>7.01459045895567</v>
      </c>
      <c r="CP40" s="11" t="n">
        <v>7.79510321259551</v>
      </c>
      <c r="CQ40" s="11" t="n">
        <v>8.43731887227975</v>
      </c>
      <c r="CR40" s="11" t="n">
        <v>8.7488747225436</v>
      </c>
      <c r="CS40" s="11" t="n">
        <v>8.63482777511938</v>
      </c>
      <c r="CT40" s="11" t="n">
        <v>8.60949004219189</v>
      </c>
      <c r="CU40" s="11" t="n">
        <v>8.86735715057483</v>
      </c>
      <c r="CV40" s="11" t="n">
        <v>9.54782869947557</v>
      </c>
      <c r="CW40" s="11" t="n">
        <v>9.85162524360473</v>
      </c>
      <c r="CX40" s="11" t="n">
        <v>9.61020114880305</v>
      </c>
      <c r="CY40" s="11" t="n">
        <v>9.35316134007582</v>
      </c>
      <c r="CZ40" s="11" t="n">
        <v>9.25077198300266</v>
      </c>
      <c r="DA40" s="11" t="n">
        <v>9.22838170825199</v>
      </c>
      <c r="DB40" s="11" t="n">
        <v>9.78962870476616</v>
      </c>
      <c r="DC40" s="11" t="n">
        <v>10.2276914068934</v>
      </c>
      <c r="DD40" s="11" t="n">
        <v>10.5265536945391</v>
      </c>
      <c r="DE40" s="11" t="n">
        <v>10.5170506984194</v>
      </c>
      <c r="DF40" s="11" t="n">
        <v>10.6893685611045</v>
      </c>
      <c r="DG40" s="11" t="n">
        <v>10.8511449739591</v>
      </c>
      <c r="DH40" s="11" t="n">
        <v>11.5055733248075</v>
      </c>
      <c r="DI40" s="11" t="n">
        <v>12.3923115081061</v>
      </c>
      <c r="DJ40" s="11" t="n">
        <v>12.5744583381476</v>
      </c>
      <c r="DK40" s="11" t="n">
        <v>12.0828382495962</v>
      </c>
      <c r="DL40" s="11" t="n">
        <v>11.419725131072</v>
      </c>
      <c r="DM40" s="11" t="n">
        <v>10.9218878366773</v>
      </c>
      <c r="DN40" s="11" t="n">
        <v>11.0946840464384</v>
      </c>
      <c r="DO40" s="11" t="n">
        <v>11.7799568202953</v>
      </c>
      <c r="DP40" s="11" t="n">
        <v>12.1154824502632</v>
      </c>
      <c r="DQ40" s="11" t="n">
        <v>11.9948610064881</v>
      </c>
      <c r="DR40" s="11" t="n">
        <v>11.8893639888132</v>
      </c>
      <c r="DS40" s="11" t="n">
        <v>12.0853390324743</v>
      </c>
      <c r="DT40" s="11" t="n">
        <v>12.9598968320388</v>
      </c>
    </row>
    <row r="41" customFormat="false" ht="15.75" hidden="false" customHeight="false" outlineLevel="0" collapsed="false">
      <c r="A41" s="12" t="s">
        <v>311</v>
      </c>
      <c r="B41" s="11" t="s">
        <v>312</v>
      </c>
      <c r="C41" s="14"/>
      <c r="D41" s="11" t="n">
        <v>0</v>
      </c>
      <c r="E41" s="11" t="n">
        <v>1.25307230730804</v>
      </c>
      <c r="F41" s="11" t="n">
        <v>1.25367846568973</v>
      </c>
      <c r="G41" s="11" t="n">
        <v>1.16446966839296</v>
      </c>
      <c r="H41" s="11" t="n">
        <v>1.03527954468509</v>
      </c>
      <c r="I41" s="11" t="n">
        <v>0.961512922389098</v>
      </c>
      <c r="J41" s="101" t="n">
        <v>0.932072750118132</v>
      </c>
      <c r="K41" s="11" t="n">
        <v>0.804617605532861</v>
      </c>
      <c r="L41" s="11" t="n">
        <v>0.780306824251848</v>
      </c>
      <c r="M41" s="11" t="n">
        <v>0.820221624164208</v>
      </c>
      <c r="N41" s="11" t="n">
        <v>0.823418956292081</v>
      </c>
      <c r="O41" s="11" t="n">
        <v>0.775359495051149</v>
      </c>
      <c r="P41" s="11" t="n">
        <v>0.637903450301987</v>
      </c>
      <c r="Q41" s="11" t="n">
        <v>0.588870255322997</v>
      </c>
      <c r="R41" s="11" t="n">
        <v>0.625494423262561</v>
      </c>
      <c r="S41" s="11" t="n">
        <v>0.699798427051329</v>
      </c>
      <c r="T41" s="11" t="n">
        <v>0.756385592285336</v>
      </c>
      <c r="U41" s="11" t="n">
        <v>0.77247750350272</v>
      </c>
      <c r="V41" s="11" t="n">
        <v>0.690685779521733</v>
      </c>
      <c r="W41" s="11" t="n">
        <v>0.623627098494677</v>
      </c>
      <c r="X41" s="11" t="n">
        <v>0.633497019919744</v>
      </c>
      <c r="Y41" s="11" t="n">
        <v>0.654585219628031</v>
      </c>
      <c r="Z41" s="11" t="n">
        <v>0.678221661285326</v>
      </c>
      <c r="AA41" s="11" t="n">
        <v>0.642235920927908</v>
      </c>
      <c r="AB41" s="11" t="n">
        <v>0.558452461567825</v>
      </c>
      <c r="AC41" s="11" t="n">
        <v>0.550726354911298</v>
      </c>
      <c r="AD41" s="11" t="n">
        <v>0.533241914274222</v>
      </c>
      <c r="AE41" s="11" t="n">
        <v>0.559077587932166</v>
      </c>
      <c r="AF41" s="11" t="n">
        <v>0.571602426565577</v>
      </c>
      <c r="AG41" s="11" t="n">
        <v>0.585972414384307</v>
      </c>
      <c r="AH41" s="11" t="n">
        <v>0.507581060856766</v>
      </c>
      <c r="AI41" s="11" t="n">
        <v>0.476498579339626</v>
      </c>
      <c r="AJ41" s="11" t="n">
        <v>0.460375197883433</v>
      </c>
      <c r="AK41" s="11" t="n">
        <v>0.495445346912131</v>
      </c>
      <c r="AL41" s="11" t="n">
        <v>0.555511373771659</v>
      </c>
      <c r="AM41" s="11" t="n">
        <v>0.535378583926726</v>
      </c>
      <c r="AN41" s="11" t="n">
        <v>0.522042355245346</v>
      </c>
      <c r="AO41" s="11" t="n">
        <v>0.509751643933992</v>
      </c>
      <c r="AP41" s="11" t="n">
        <v>0.505917636988734</v>
      </c>
      <c r="AQ41" s="11" t="n">
        <v>0.503919661751173</v>
      </c>
      <c r="AR41" s="11" t="n">
        <v>0.513327853544145</v>
      </c>
      <c r="AS41" s="11" t="n">
        <v>0.514175353449103</v>
      </c>
      <c r="AT41" s="11" t="n">
        <v>0.470236486652447</v>
      </c>
      <c r="AU41" s="11" t="n">
        <v>0.433099151096754</v>
      </c>
      <c r="AV41" s="11" t="n">
        <v>0.417731034252111</v>
      </c>
      <c r="AW41" s="11" t="n">
        <v>0.4589048904543</v>
      </c>
      <c r="AX41" s="11" t="n">
        <v>0.511477485927674</v>
      </c>
      <c r="AY41" s="11" t="n">
        <v>0.521946469376341</v>
      </c>
      <c r="AZ41" s="11" t="n">
        <v>0.540108889789081</v>
      </c>
      <c r="BA41" s="11" t="n">
        <v>0.539886903447276</v>
      </c>
      <c r="BB41" s="11" t="n">
        <v>0.545419791111906</v>
      </c>
      <c r="BC41" s="11" t="n">
        <v>0.546698827321603</v>
      </c>
      <c r="BD41" s="11" t="n">
        <v>0.533937100159938</v>
      </c>
      <c r="BE41" s="11" t="n">
        <v>0.532207116287776</v>
      </c>
      <c r="BF41" s="11" t="n">
        <v>0.472239303610618</v>
      </c>
      <c r="BG41" s="11" t="n">
        <v>0.395591548892984</v>
      </c>
      <c r="BH41" s="11" t="n">
        <v>0.381781037642599</v>
      </c>
      <c r="BI41" s="11" t="n">
        <v>0.433423576206002</v>
      </c>
      <c r="BJ41" s="11" t="n">
        <v>0.492862261945019</v>
      </c>
      <c r="BK41" s="11" t="n">
        <v>0.537514092314661</v>
      </c>
      <c r="BL41" s="11" t="n">
        <v>0.559213168164554</v>
      </c>
      <c r="BM41" s="11" t="n">
        <v>0.587997598217513</v>
      </c>
      <c r="BN41" s="11" t="n">
        <v>0.627624656363427</v>
      </c>
      <c r="BO41" s="11" t="n">
        <v>0.632472485464784</v>
      </c>
      <c r="BP41" s="11" t="n">
        <v>0.582125310182791</v>
      </c>
      <c r="BQ41" s="11" t="n">
        <v>0.531199123198026</v>
      </c>
      <c r="BR41" s="11" t="n">
        <v>0.470782512469459</v>
      </c>
      <c r="BS41" s="11" t="n">
        <v>0.410639172226025</v>
      </c>
      <c r="BT41" s="11" t="n">
        <v>0.403227449169194</v>
      </c>
      <c r="BU41" s="11" t="n">
        <v>0.453669790475513</v>
      </c>
      <c r="BV41" s="11" t="n">
        <v>0.525221394490141</v>
      </c>
      <c r="BW41" s="11" t="n">
        <v>0.571830375386405</v>
      </c>
      <c r="BX41" s="11" t="n">
        <v>0.580750441197102</v>
      </c>
      <c r="BY41" s="11" t="n">
        <v>0.635296453090261</v>
      </c>
      <c r="BZ41" s="11" t="n">
        <v>0.701827805097738</v>
      </c>
      <c r="CA41" s="11" t="n">
        <v>0.671723616673777</v>
      </c>
      <c r="CB41" s="11" t="n">
        <v>0.60179402313819</v>
      </c>
      <c r="CC41" s="11" t="n">
        <v>0.521390490430414</v>
      </c>
      <c r="CD41" s="11" t="n">
        <v>0.469530619023012</v>
      </c>
      <c r="CE41" s="11" t="n">
        <v>0.427651558855648</v>
      </c>
      <c r="CF41" s="11" t="n">
        <v>0.42963081978582</v>
      </c>
      <c r="CG41" s="11" t="n">
        <v>0.46603564184307</v>
      </c>
      <c r="CH41" s="11" t="n">
        <v>0.542606388967509</v>
      </c>
      <c r="CI41" s="11" t="n">
        <v>0.59108300019918</v>
      </c>
      <c r="CJ41" s="11" t="n">
        <v>0.624642198498689</v>
      </c>
      <c r="CK41" s="11" t="n">
        <v>0.69867140533179</v>
      </c>
      <c r="CL41" s="11" t="n">
        <v>0.779970043657163</v>
      </c>
      <c r="CM41" s="11" t="n">
        <v>0.753118024156137</v>
      </c>
      <c r="CN41" s="11" t="n">
        <v>0.640722574308407</v>
      </c>
      <c r="CO41" s="11" t="n">
        <v>0.571390153768085</v>
      </c>
      <c r="CP41" s="11" t="n">
        <v>0.520382505764622</v>
      </c>
      <c r="CQ41" s="11" t="n">
        <v>0.489644817171928</v>
      </c>
      <c r="CR41" s="11" t="n">
        <v>0.461562953165597</v>
      </c>
      <c r="CS41" s="11" t="n">
        <v>0.530046869432579</v>
      </c>
      <c r="CT41" s="11" t="n">
        <v>0.577838810697034</v>
      </c>
      <c r="CU41" s="11" t="n">
        <v>0.641354741404765</v>
      </c>
      <c r="CV41" s="11" t="n">
        <v>0.706086788708845</v>
      </c>
      <c r="CW41" s="11" t="n">
        <v>0.843711957844599</v>
      </c>
      <c r="CX41" s="11" t="n">
        <v>0.913032033112738</v>
      </c>
      <c r="CY41" s="11" t="n">
        <v>0.861700119798149</v>
      </c>
      <c r="CZ41" s="11" t="n">
        <v>0.770884355522217</v>
      </c>
      <c r="DA41" s="11" t="n">
        <v>0.661651634721807</v>
      </c>
      <c r="DB41" s="11" t="n">
        <v>0.618783982018184</v>
      </c>
      <c r="DC41" s="11" t="n">
        <v>0.582799506486546</v>
      </c>
      <c r="DD41" s="11" t="n">
        <v>0.517420687334327</v>
      </c>
      <c r="DE41" s="11" t="n">
        <v>0.556261710999006</v>
      </c>
      <c r="DF41" s="11" t="n">
        <v>0.599625826339062</v>
      </c>
      <c r="DG41" s="11" t="n">
        <v>0.691953757070279</v>
      </c>
      <c r="DH41" s="11" t="n">
        <v>0.869444160023993</v>
      </c>
      <c r="DI41" s="11" t="n">
        <v>1.01924075948968</v>
      </c>
      <c r="DJ41" s="11" t="n">
        <v>1.07132482822279</v>
      </c>
      <c r="DK41" s="11" t="n">
        <v>1.02067889731294</v>
      </c>
      <c r="DL41" s="11" t="n">
        <v>0.846024469766208</v>
      </c>
      <c r="DM41" s="11" t="n">
        <v>0.756059933939122</v>
      </c>
      <c r="DN41" s="11" t="n">
        <v>0.66355912632032</v>
      </c>
      <c r="DO41" s="11" t="n">
        <v>0.627535784479301</v>
      </c>
      <c r="DP41" s="11" t="n">
        <v>0.600794739829099</v>
      </c>
      <c r="DQ41" s="11" t="n">
        <v>0.594746238383821</v>
      </c>
      <c r="DR41" s="11" t="n">
        <v>0.648169213504355</v>
      </c>
      <c r="DS41" s="11" t="n">
        <v>0.767347509266252</v>
      </c>
      <c r="DT41" s="11" t="n">
        <v>0.906179412169381</v>
      </c>
    </row>
    <row r="42" customFormat="false" ht="15.75" hidden="false" customHeight="false" outlineLevel="0" collapsed="false">
      <c r="A42" s="12" t="s">
        <v>103</v>
      </c>
      <c r="B42" s="13" t="s">
        <v>104</v>
      </c>
      <c r="C42" s="14" t="n">
        <v>3735</v>
      </c>
      <c r="D42" s="11" t="n">
        <v>0</v>
      </c>
      <c r="E42" s="11" t="n">
        <v>2.25563619622158</v>
      </c>
      <c r="F42" s="11" t="n">
        <v>2.24007972500148</v>
      </c>
      <c r="G42" s="11" t="n">
        <v>1.48606453827951</v>
      </c>
      <c r="H42" s="11" t="n">
        <v>1.14355202888872</v>
      </c>
      <c r="I42" s="11" t="n">
        <v>1.60951789253174</v>
      </c>
      <c r="J42" s="101" t="n">
        <v>5.21966083355326</v>
      </c>
      <c r="K42" s="11" t="n">
        <v>7.43437685745195</v>
      </c>
      <c r="L42" s="11" t="n">
        <v>7.47972711789109</v>
      </c>
      <c r="M42" s="11" t="n">
        <v>6.64280356141849</v>
      </c>
      <c r="N42" s="11" t="n">
        <v>6.46647044242444</v>
      </c>
      <c r="O42" s="11" t="n">
        <v>6.5771874112729</v>
      </c>
      <c r="P42" s="11" t="n">
        <v>6.15087329436925</v>
      </c>
      <c r="Q42" s="11" t="n">
        <v>5.34977880528962</v>
      </c>
      <c r="R42" s="11" t="n">
        <v>5.71758638142947</v>
      </c>
      <c r="S42" s="11" t="n">
        <v>6.33725490408862</v>
      </c>
      <c r="T42" s="11" t="n">
        <v>7.10580962719998</v>
      </c>
      <c r="U42" s="11" t="n">
        <v>8.27223961234327</v>
      </c>
      <c r="V42" s="11" t="n">
        <v>8.54518932298853</v>
      </c>
      <c r="W42" s="11" t="n">
        <v>8.20843801067746</v>
      </c>
      <c r="X42" s="11" t="n">
        <v>8.16608141169708</v>
      </c>
      <c r="Y42" s="11" t="n">
        <v>8.10982541964485</v>
      </c>
      <c r="Z42" s="11" t="n">
        <v>7.55868200634493</v>
      </c>
      <c r="AA42" s="11" t="n">
        <v>7.27441488563201</v>
      </c>
      <c r="AB42" s="11" t="n">
        <v>6.53695979028396</v>
      </c>
      <c r="AC42" s="11" t="n">
        <v>6.28534685511087</v>
      </c>
      <c r="AD42" s="11" t="n">
        <v>5.89070949208488</v>
      </c>
      <c r="AE42" s="11" t="n">
        <v>5.77589039896562</v>
      </c>
      <c r="AF42" s="11" t="n">
        <v>5.81788069739559</v>
      </c>
      <c r="AG42" s="11" t="n">
        <v>6.33828785774011</v>
      </c>
      <c r="AH42" s="11" t="n">
        <v>6.83619681625962</v>
      </c>
      <c r="AI42" s="11" t="n">
        <v>6.50726280711991</v>
      </c>
      <c r="AJ42" s="11" t="n">
        <v>6.08688789791755</v>
      </c>
      <c r="AK42" s="11" t="n">
        <v>5.67459044912239</v>
      </c>
      <c r="AL42" s="11" t="n">
        <v>5.61208414528042</v>
      </c>
      <c r="AM42" s="11" t="n">
        <v>5.21499840213542</v>
      </c>
      <c r="AN42" s="11" t="n">
        <v>5.27972658978082</v>
      </c>
      <c r="AO42" s="11" t="n">
        <v>4.87388133502636</v>
      </c>
      <c r="AP42" s="11" t="n">
        <v>4.83010833322668</v>
      </c>
      <c r="AQ42" s="11" t="n">
        <v>4.676713228069</v>
      </c>
      <c r="AR42" s="11" t="n">
        <v>4.60844068580014</v>
      </c>
      <c r="AS42" s="11" t="n">
        <v>4.87837613254963</v>
      </c>
      <c r="AT42" s="11" t="n">
        <v>5.31162341657829</v>
      </c>
      <c r="AU42" s="11" t="n">
        <v>5.16884731434986</v>
      </c>
      <c r="AV42" s="11" t="n">
        <v>4.97902067622137</v>
      </c>
      <c r="AW42" s="11" t="n">
        <v>4.52361893257602</v>
      </c>
      <c r="AX42" s="11" t="n">
        <v>4.07266102333234</v>
      </c>
      <c r="AY42" s="11" t="n">
        <v>4.09386816082206</v>
      </c>
      <c r="AZ42" s="11" t="n">
        <v>4.43703262940789</v>
      </c>
      <c r="BA42" s="11" t="n">
        <v>4.56681029282089</v>
      </c>
      <c r="BB42" s="11" t="n">
        <v>4.53750216969654</v>
      </c>
      <c r="BC42" s="11" t="n">
        <v>4.1069449815675</v>
      </c>
      <c r="BD42" s="11" t="n">
        <v>3.47683974395228</v>
      </c>
      <c r="BE42" s="11" t="n">
        <v>3.55036326450263</v>
      </c>
      <c r="BF42" s="11" t="n">
        <v>3.869939531218</v>
      </c>
      <c r="BG42" s="11" t="n">
        <v>4.03586377822991</v>
      </c>
      <c r="BH42" s="11" t="n">
        <v>4.01259844107923</v>
      </c>
      <c r="BI42" s="11" t="n">
        <v>3.41374567255376</v>
      </c>
      <c r="BJ42" s="11" t="n">
        <v>3.06303937445421</v>
      </c>
      <c r="BK42" s="11" t="n">
        <v>3.39662756674879</v>
      </c>
      <c r="BL42" s="11" t="n">
        <v>4.14268590561571</v>
      </c>
      <c r="BM42" s="11" t="n">
        <v>4.37778663119636</v>
      </c>
      <c r="BN42" s="11" t="n">
        <v>4.26460470008121</v>
      </c>
      <c r="BO42" s="11" t="n">
        <v>3.43931557743281</v>
      </c>
      <c r="BP42" s="11" t="n">
        <v>2.84893096423649</v>
      </c>
      <c r="BQ42" s="11" t="n">
        <v>2.90026347343356</v>
      </c>
      <c r="BR42" s="11" t="n">
        <v>3.44407639823311</v>
      </c>
      <c r="BS42" s="11" t="n">
        <v>3.81088516403793</v>
      </c>
      <c r="BT42" s="11" t="n">
        <v>3.7920574097581</v>
      </c>
      <c r="BU42" s="11" t="n">
        <v>3.4168359641049</v>
      </c>
      <c r="BV42" s="11" t="n">
        <v>2.97148329944834</v>
      </c>
      <c r="BW42" s="11" t="n">
        <v>3.11217239211973</v>
      </c>
      <c r="BX42" s="11" t="n">
        <v>3.39382155452187</v>
      </c>
      <c r="BY42" s="11" t="n">
        <v>4.20949780539445</v>
      </c>
      <c r="BZ42" s="11" t="n">
        <v>4.05406533156939</v>
      </c>
      <c r="CA42" s="11" t="n">
        <v>3.18779014623005</v>
      </c>
      <c r="CB42" s="11" t="n">
        <v>2.29910459740717</v>
      </c>
      <c r="CC42" s="11" t="n">
        <v>2.373108082246</v>
      </c>
      <c r="CD42" s="11" t="n">
        <v>3.1085020745919</v>
      </c>
      <c r="CE42" s="11" t="n">
        <v>4.07807608795591</v>
      </c>
      <c r="CF42" s="11" t="n">
        <v>4.05775190382202</v>
      </c>
      <c r="CG42" s="11" t="n">
        <v>3.45063849689118</v>
      </c>
      <c r="CH42" s="11" t="n">
        <v>3.00087762760537</v>
      </c>
      <c r="CI42" s="11" t="n">
        <v>3.08478371667017</v>
      </c>
      <c r="CJ42" s="11" t="n">
        <v>3.69597783750681</v>
      </c>
      <c r="CK42" s="11" t="n">
        <v>4.16213884386239</v>
      </c>
      <c r="CL42" s="11" t="n">
        <v>3.5673784418279</v>
      </c>
      <c r="CM42" s="11" t="n">
        <v>2.61088270593267</v>
      </c>
      <c r="CN42" s="11" t="n">
        <v>2.0841204638453</v>
      </c>
      <c r="CO42" s="11" t="n">
        <v>2.17349193744004</v>
      </c>
      <c r="CP42" s="11" t="n">
        <v>3.27051500737282</v>
      </c>
      <c r="CQ42" s="11" t="n">
        <v>4.30934827503372</v>
      </c>
      <c r="CR42" s="11" t="n">
        <v>4.23438857629996</v>
      </c>
      <c r="CS42" s="11" t="n">
        <v>3.70150089910681</v>
      </c>
      <c r="CT42" s="11" t="n">
        <v>3.42785217891785</v>
      </c>
      <c r="CU42" s="11" t="n">
        <v>3.46413286727789</v>
      </c>
      <c r="CV42" s="11" t="n">
        <v>3.88217941446816</v>
      </c>
      <c r="CW42" s="11" t="n">
        <v>4.15270708063935</v>
      </c>
      <c r="CX42" s="11" t="n">
        <v>3.49864476608232</v>
      </c>
      <c r="CY42" s="11" t="n">
        <v>2.83136535533392</v>
      </c>
      <c r="CZ42" s="11" t="n">
        <v>2.92162278737474</v>
      </c>
      <c r="DA42" s="11" t="n">
        <v>2.85190579039329</v>
      </c>
      <c r="DB42" s="11" t="n">
        <v>3.78904646399308</v>
      </c>
      <c r="DC42" s="11" t="n">
        <v>4.80046378209707</v>
      </c>
      <c r="DD42" s="11" t="n">
        <v>4.76505625357688</v>
      </c>
      <c r="DE42" s="11" t="n">
        <v>4.37905938224189</v>
      </c>
      <c r="DF42" s="11" t="n">
        <v>3.88326244550295</v>
      </c>
      <c r="DG42" s="11" t="n">
        <v>4.03945554491463</v>
      </c>
      <c r="DH42" s="11" t="n">
        <v>4.27047613698725</v>
      </c>
      <c r="DI42" s="11" t="n">
        <v>4.57654226002208</v>
      </c>
      <c r="DJ42" s="11" t="n">
        <v>4.23444946558973</v>
      </c>
      <c r="DK42" s="11" t="n">
        <v>3.0901188433574</v>
      </c>
      <c r="DL42" s="11" t="n">
        <v>2.74798000248855</v>
      </c>
      <c r="DM42" s="11" t="n">
        <v>2.80908906252639</v>
      </c>
      <c r="DN42" s="11" t="n">
        <v>3.93828629819519</v>
      </c>
      <c r="DO42" s="11" t="n">
        <v>5.52466284019736</v>
      </c>
      <c r="DP42" s="11" t="n">
        <v>6.38494859265154</v>
      </c>
      <c r="DQ42" s="11" t="n">
        <v>5.62808407419351</v>
      </c>
      <c r="DR42" s="11" t="n">
        <v>4.55094432883848</v>
      </c>
      <c r="DS42" s="11" t="n">
        <v>4.18448007315187</v>
      </c>
      <c r="DT42" s="11" t="n">
        <v>4.54716994967059</v>
      </c>
    </row>
    <row r="43" customFormat="false" ht="15.75" hidden="false" customHeight="false" outlineLevel="0" collapsed="false">
      <c r="A43" s="12" t="s">
        <v>313</v>
      </c>
      <c r="B43" s="11" t="s">
        <v>314</v>
      </c>
      <c r="C43" s="14"/>
      <c r="D43" s="11" t="n">
        <v>1</v>
      </c>
      <c r="E43" s="11" t="n">
        <v>1.25307230730804</v>
      </c>
      <c r="F43" s="11" t="n">
        <v>1.25367846568973</v>
      </c>
      <c r="G43" s="11" t="n">
        <v>1.16446966839296</v>
      </c>
      <c r="H43" s="11" t="n">
        <v>1.03527954468509</v>
      </c>
      <c r="I43" s="11" t="n">
        <v>0.961512922389098</v>
      </c>
      <c r="J43" s="101" t="n">
        <v>0.932072750118132</v>
      </c>
      <c r="K43" s="11" t="n">
        <v>0.804617605532861</v>
      </c>
      <c r="L43" s="11" t="n">
        <v>0.780306824251848</v>
      </c>
      <c r="M43" s="11" t="n">
        <v>0.820221624164208</v>
      </c>
      <c r="N43" s="11" t="n">
        <v>0.823418956292081</v>
      </c>
      <c r="O43" s="11" t="n">
        <v>0.775359495051149</v>
      </c>
      <c r="P43" s="11" t="n">
        <v>0.637903450301987</v>
      </c>
      <c r="Q43" s="11" t="n">
        <v>0.588870255322997</v>
      </c>
      <c r="R43" s="11" t="n">
        <v>0.625494423262561</v>
      </c>
      <c r="S43" s="11" t="n">
        <v>0.699798427051329</v>
      </c>
      <c r="T43" s="11" t="n">
        <v>0.756385592285336</v>
      </c>
      <c r="U43" s="11" t="n">
        <v>0.77247750350272</v>
      </c>
      <c r="V43" s="11" t="n">
        <v>0.690685779521733</v>
      </c>
      <c r="W43" s="11" t="n">
        <v>0.623627098494677</v>
      </c>
      <c r="X43" s="11" t="n">
        <v>0.633497019919744</v>
      </c>
      <c r="Y43" s="11" t="n">
        <v>0.654585219628031</v>
      </c>
      <c r="Z43" s="11" t="n">
        <v>0.678221661285326</v>
      </c>
      <c r="AA43" s="11" t="n">
        <v>0.642235920927908</v>
      </c>
      <c r="AB43" s="11" t="n">
        <v>0.558452461567825</v>
      </c>
      <c r="AC43" s="11" t="n">
        <v>0.550726354911298</v>
      </c>
      <c r="AD43" s="11" t="n">
        <v>0.533241914274222</v>
      </c>
      <c r="AE43" s="11" t="n">
        <v>0.559077587932166</v>
      </c>
      <c r="AF43" s="11" t="n">
        <v>0.571602426565577</v>
      </c>
      <c r="AG43" s="11" t="n">
        <v>0.585972414384307</v>
      </c>
      <c r="AH43" s="11" t="n">
        <v>0.507581060856766</v>
      </c>
      <c r="AI43" s="11" t="n">
        <v>0.476498579339626</v>
      </c>
      <c r="AJ43" s="11" t="n">
        <v>0.460375197883433</v>
      </c>
      <c r="AK43" s="11" t="n">
        <v>0.495445346912131</v>
      </c>
      <c r="AL43" s="11" t="n">
        <v>0.555511373771659</v>
      </c>
      <c r="AM43" s="11" t="n">
        <v>0.535378583926726</v>
      </c>
      <c r="AN43" s="11" t="n">
        <v>0.522042355245346</v>
      </c>
      <c r="AO43" s="11" t="n">
        <v>0.509751643933992</v>
      </c>
      <c r="AP43" s="11" t="n">
        <v>0.505917636988734</v>
      </c>
      <c r="AQ43" s="11" t="n">
        <v>0.503919661751173</v>
      </c>
      <c r="AR43" s="11" t="n">
        <v>0.513327853544145</v>
      </c>
      <c r="AS43" s="11" t="n">
        <v>0.514175353449103</v>
      </c>
      <c r="AT43" s="11" t="n">
        <v>0.470236486652447</v>
      </c>
      <c r="AU43" s="11" t="n">
        <v>0.433099151096754</v>
      </c>
      <c r="AV43" s="11" t="n">
        <v>0.417731034252111</v>
      </c>
      <c r="AW43" s="11" t="n">
        <v>0.4589048904543</v>
      </c>
      <c r="AX43" s="11" t="n">
        <v>0.511477485927674</v>
      </c>
      <c r="AY43" s="11" t="n">
        <v>0.521946469376341</v>
      </c>
      <c r="AZ43" s="11" t="n">
        <v>0.540108889789081</v>
      </c>
      <c r="BA43" s="11" t="n">
        <v>0.539886903447276</v>
      </c>
      <c r="BB43" s="11" t="n">
        <v>0.545419791111906</v>
      </c>
      <c r="BC43" s="11" t="n">
        <v>0.546698827321603</v>
      </c>
      <c r="BD43" s="11" t="n">
        <v>0.533937100159938</v>
      </c>
      <c r="BE43" s="11" t="n">
        <v>0.532207116287776</v>
      </c>
      <c r="BF43" s="11" t="n">
        <v>0.472239303610618</v>
      </c>
      <c r="BG43" s="11" t="n">
        <v>0.395591548892984</v>
      </c>
      <c r="BH43" s="11" t="n">
        <v>0.381781037642599</v>
      </c>
      <c r="BI43" s="11" t="n">
        <v>0.433423576206002</v>
      </c>
      <c r="BJ43" s="11" t="n">
        <v>0.492862261945019</v>
      </c>
      <c r="BK43" s="11" t="n">
        <v>0.537514092314661</v>
      </c>
      <c r="BL43" s="11" t="n">
        <v>0.559213168164554</v>
      </c>
      <c r="BM43" s="11" t="n">
        <v>0.587997598217513</v>
      </c>
      <c r="BN43" s="11" t="n">
        <v>0.627624656363427</v>
      </c>
      <c r="BO43" s="11" t="n">
        <v>0.632472485464784</v>
      </c>
      <c r="BP43" s="11" t="n">
        <v>0.582125310182791</v>
      </c>
      <c r="BQ43" s="11" t="n">
        <v>0.531199123198026</v>
      </c>
      <c r="BR43" s="11" t="n">
        <v>0.470782512469459</v>
      </c>
      <c r="BS43" s="11" t="n">
        <v>0.410639172226025</v>
      </c>
      <c r="BT43" s="11" t="n">
        <v>0.403227449169194</v>
      </c>
      <c r="BU43" s="11" t="n">
        <v>0.453669790475513</v>
      </c>
      <c r="BV43" s="11" t="n">
        <v>0.525221394490141</v>
      </c>
      <c r="BW43" s="11" t="n">
        <v>0.571830375386405</v>
      </c>
      <c r="BX43" s="11" t="n">
        <v>0.580750441197102</v>
      </c>
      <c r="BY43" s="11" t="n">
        <v>0.635296453090261</v>
      </c>
      <c r="BZ43" s="11" t="n">
        <v>0.701827805097738</v>
      </c>
      <c r="CA43" s="11" t="n">
        <v>0.671723616673777</v>
      </c>
      <c r="CB43" s="11" t="n">
        <v>0.60179402313819</v>
      </c>
      <c r="CC43" s="11" t="n">
        <v>0.521390490430414</v>
      </c>
      <c r="CD43" s="11" t="n">
        <v>0.469530619023012</v>
      </c>
      <c r="CE43" s="11" t="n">
        <v>0.427651558855648</v>
      </c>
      <c r="CF43" s="11" t="n">
        <v>0.42963081978582</v>
      </c>
      <c r="CG43" s="11" t="n">
        <v>0.46603564184307</v>
      </c>
      <c r="CH43" s="11" t="n">
        <v>0.542606388967509</v>
      </c>
      <c r="CI43" s="11" t="n">
        <v>0.59108300019918</v>
      </c>
      <c r="CJ43" s="11" t="n">
        <v>0.624642198498689</v>
      </c>
      <c r="CK43" s="11" t="n">
        <v>0.69867140533179</v>
      </c>
      <c r="CL43" s="11" t="n">
        <v>0.779970043657163</v>
      </c>
      <c r="CM43" s="11" t="n">
        <v>0.753118024156137</v>
      </c>
      <c r="CN43" s="11" t="n">
        <v>0.640722574308407</v>
      </c>
      <c r="CO43" s="11" t="n">
        <v>0.571390153768085</v>
      </c>
      <c r="CP43" s="11" t="n">
        <v>0.520382505764622</v>
      </c>
      <c r="CQ43" s="11" t="n">
        <v>0.489644817171928</v>
      </c>
      <c r="CR43" s="11" t="n">
        <v>0.461562953165597</v>
      </c>
      <c r="CS43" s="11" t="n">
        <v>0.530046869432579</v>
      </c>
      <c r="CT43" s="11" t="n">
        <v>0.577838810697034</v>
      </c>
      <c r="CU43" s="11" t="n">
        <v>0.641354741404765</v>
      </c>
      <c r="CV43" s="11" t="n">
        <v>0.706086788708845</v>
      </c>
      <c r="CW43" s="11" t="n">
        <v>0.843711957844599</v>
      </c>
      <c r="CX43" s="11" t="n">
        <v>0.913032033112738</v>
      </c>
      <c r="CY43" s="11" t="n">
        <v>0.861700119798149</v>
      </c>
      <c r="CZ43" s="11" t="n">
        <v>0.770884355522217</v>
      </c>
      <c r="DA43" s="11" t="n">
        <v>0.661651634721807</v>
      </c>
      <c r="DB43" s="11" t="n">
        <v>0.618783982018184</v>
      </c>
      <c r="DC43" s="11" t="n">
        <v>0.582799506486546</v>
      </c>
      <c r="DD43" s="11" t="n">
        <v>0.517420687334327</v>
      </c>
      <c r="DE43" s="11" t="n">
        <v>0.556261710999006</v>
      </c>
      <c r="DF43" s="11" t="n">
        <v>0.599625826339062</v>
      </c>
      <c r="DG43" s="11" t="n">
        <v>0.691953757070279</v>
      </c>
      <c r="DH43" s="11" t="n">
        <v>0.869444160023993</v>
      </c>
      <c r="DI43" s="11" t="n">
        <v>1.01924075948968</v>
      </c>
      <c r="DJ43" s="11" t="n">
        <v>1.07132482822279</v>
      </c>
      <c r="DK43" s="11" t="n">
        <v>1.02067889731294</v>
      </c>
      <c r="DL43" s="11" t="n">
        <v>0.846024469766208</v>
      </c>
      <c r="DM43" s="11" t="n">
        <v>0.756059933939122</v>
      </c>
      <c r="DN43" s="11" t="n">
        <v>0.66355912632032</v>
      </c>
      <c r="DO43" s="11" t="n">
        <v>0.627535784479301</v>
      </c>
      <c r="DP43" s="11" t="n">
        <v>0.600794739829099</v>
      </c>
      <c r="DQ43" s="11" t="n">
        <v>0.594746238383821</v>
      </c>
      <c r="DR43" s="11" t="n">
        <v>0.648169213504355</v>
      </c>
      <c r="DS43" s="11" t="n">
        <v>0.767347509266252</v>
      </c>
      <c r="DT43" s="11" t="n">
        <v>0.906179412169381</v>
      </c>
    </row>
    <row r="44" customFormat="false" ht="15.75" hidden="false" customHeight="false" outlineLevel="0" collapsed="false">
      <c r="A44" s="12" t="s">
        <v>317</v>
      </c>
      <c r="B44" s="11" t="s">
        <v>318</v>
      </c>
      <c r="C44" s="14"/>
      <c r="D44" s="11" t="n">
        <v>1</v>
      </c>
      <c r="E44" s="11" t="n">
        <v>1.25307230730804</v>
      </c>
      <c r="F44" s="11" t="n">
        <v>1.25367846568973</v>
      </c>
      <c r="G44" s="101" t="n">
        <v>1.16446966839296</v>
      </c>
      <c r="H44" s="11" t="n">
        <v>1.03527954468509</v>
      </c>
      <c r="I44" s="101" t="n">
        <v>0.961512922389098</v>
      </c>
      <c r="J44" s="101" t="n">
        <v>0.932072750118132</v>
      </c>
      <c r="K44" s="11" t="n">
        <v>0.804617605532861</v>
      </c>
      <c r="L44" s="11" t="n">
        <v>0.780306824251848</v>
      </c>
      <c r="M44" s="11" t="n">
        <v>0.820221624164208</v>
      </c>
      <c r="N44" s="11" t="n">
        <v>0.823418956292081</v>
      </c>
      <c r="O44" s="11" t="n">
        <v>0.775359495051149</v>
      </c>
      <c r="P44" s="11" t="n">
        <v>0.637903450301987</v>
      </c>
      <c r="Q44" s="11" t="n">
        <v>0.588870255322997</v>
      </c>
      <c r="R44" s="11" t="n">
        <v>0.625494423262561</v>
      </c>
      <c r="S44" s="11" t="n">
        <v>0.699798427051329</v>
      </c>
      <c r="T44" s="11" t="n">
        <v>0.756385592285336</v>
      </c>
      <c r="U44" s="11" t="n">
        <v>0.77247750350272</v>
      </c>
      <c r="V44" s="11" t="n">
        <v>0.690685779521733</v>
      </c>
      <c r="W44" s="11" t="n">
        <v>0.623627098494677</v>
      </c>
      <c r="X44" s="11" t="n">
        <v>0.633497019919744</v>
      </c>
      <c r="Y44" s="11" t="n">
        <v>0.654585219628031</v>
      </c>
      <c r="Z44" s="11" t="n">
        <v>0.678221661285326</v>
      </c>
      <c r="AA44" s="11" t="n">
        <v>0.642235920927908</v>
      </c>
      <c r="AB44" s="11" t="n">
        <v>0.558452461567825</v>
      </c>
      <c r="AC44" s="11" t="n">
        <v>0.550726354911298</v>
      </c>
      <c r="AD44" s="11" t="n">
        <v>0.533241914274222</v>
      </c>
      <c r="AE44" s="11" t="n">
        <v>0.559077587932166</v>
      </c>
      <c r="AF44" s="11" t="n">
        <v>0.571602426565577</v>
      </c>
      <c r="AG44" s="11" t="n">
        <v>0.585972414384307</v>
      </c>
      <c r="AH44" s="11" t="n">
        <v>0.507581060856766</v>
      </c>
      <c r="AI44" s="11" t="n">
        <v>0.476498579339626</v>
      </c>
      <c r="AJ44" s="11" t="n">
        <v>0.460375197883433</v>
      </c>
      <c r="AK44" s="11" t="n">
        <v>0.495445346912131</v>
      </c>
      <c r="AL44" s="11" t="n">
        <v>0.555511373771659</v>
      </c>
      <c r="AM44" s="11" t="n">
        <v>0.535378583926726</v>
      </c>
      <c r="AN44" s="11" t="n">
        <v>0.522042355245346</v>
      </c>
      <c r="AO44" s="11" t="n">
        <v>0.509751643933992</v>
      </c>
      <c r="AP44" s="11" t="n">
        <v>0.505917636988734</v>
      </c>
      <c r="AQ44" s="11" t="n">
        <v>0.503919661751173</v>
      </c>
      <c r="AR44" s="11" t="n">
        <v>0.513327853544145</v>
      </c>
      <c r="AS44" s="11" t="n">
        <v>0.514175353449103</v>
      </c>
      <c r="AT44" s="11" t="n">
        <v>0.470236486652447</v>
      </c>
      <c r="AU44" s="11" t="n">
        <v>0.433099151096754</v>
      </c>
      <c r="AV44" s="11" t="n">
        <v>0.417731034252111</v>
      </c>
      <c r="AW44" s="11" t="n">
        <v>0.4589048904543</v>
      </c>
      <c r="AX44" s="11" t="n">
        <v>0.511477485927674</v>
      </c>
      <c r="AY44" s="11" t="n">
        <v>0.521946469376341</v>
      </c>
      <c r="AZ44" s="11" t="n">
        <v>0.540108889789081</v>
      </c>
      <c r="BA44" s="11" t="n">
        <v>0.539886903447276</v>
      </c>
      <c r="BB44" s="11" t="n">
        <v>0.545419791111906</v>
      </c>
      <c r="BC44" s="11" t="n">
        <v>0.546698827321603</v>
      </c>
      <c r="BD44" s="11" t="n">
        <v>0.533937100159938</v>
      </c>
      <c r="BE44" s="11" t="n">
        <v>0.532207116287776</v>
      </c>
      <c r="BF44" s="11" t="n">
        <v>0.472239303610618</v>
      </c>
      <c r="BG44" s="11" t="n">
        <v>0.395591548892984</v>
      </c>
      <c r="BH44" s="11" t="n">
        <v>0.381781037642599</v>
      </c>
      <c r="BI44" s="11" t="n">
        <v>0.433423576206002</v>
      </c>
      <c r="BJ44" s="11" t="n">
        <v>0.492862261945019</v>
      </c>
      <c r="BK44" s="11" t="n">
        <v>0.537514092314661</v>
      </c>
      <c r="BL44" s="11" t="n">
        <v>0.559213168164554</v>
      </c>
      <c r="BM44" s="11" t="n">
        <v>0.587997598217513</v>
      </c>
      <c r="BN44" s="11" t="n">
        <v>0.627624656363427</v>
      </c>
      <c r="BO44" s="11" t="n">
        <v>0.632472485464784</v>
      </c>
      <c r="BP44" s="11" t="n">
        <v>0.582125310182791</v>
      </c>
      <c r="BQ44" s="11" t="n">
        <v>0.531199123198026</v>
      </c>
      <c r="BR44" s="11" t="n">
        <v>0.470782512469459</v>
      </c>
      <c r="BS44" s="11" t="n">
        <v>0.410639172226025</v>
      </c>
      <c r="BT44" s="11" t="n">
        <v>0.403227449169194</v>
      </c>
      <c r="BU44" s="11" t="n">
        <v>0.453669790475513</v>
      </c>
      <c r="BV44" s="11" t="n">
        <v>0.525221394490141</v>
      </c>
      <c r="BW44" s="11" t="n">
        <v>0.571830375386405</v>
      </c>
      <c r="BX44" s="11" t="n">
        <v>0.580750441197102</v>
      </c>
      <c r="BY44" s="11" t="n">
        <v>0.635296453090261</v>
      </c>
      <c r="BZ44" s="11" t="n">
        <v>0.701827805097738</v>
      </c>
      <c r="CA44" s="11" t="n">
        <v>0.671723616673777</v>
      </c>
      <c r="CB44" s="11" t="n">
        <v>0.60179402313819</v>
      </c>
      <c r="CC44" s="11" t="n">
        <v>0.521390490430414</v>
      </c>
      <c r="CD44" s="11" t="n">
        <v>0.469530619023012</v>
      </c>
      <c r="CE44" s="11" t="n">
        <v>0.427651558855648</v>
      </c>
      <c r="CF44" s="11" t="n">
        <v>0.42963081978582</v>
      </c>
      <c r="CG44" s="11" t="n">
        <v>0.46603564184307</v>
      </c>
      <c r="CH44" s="11" t="n">
        <v>0.542606388967509</v>
      </c>
      <c r="CI44" s="11" t="n">
        <v>0.59108300019918</v>
      </c>
      <c r="CJ44" s="11" t="n">
        <v>0.624642198498689</v>
      </c>
      <c r="CK44" s="11" t="n">
        <v>0.69867140533179</v>
      </c>
      <c r="CL44" s="11" t="n">
        <v>0.779970043657163</v>
      </c>
      <c r="CM44" s="11" t="n">
        <v>0.753118024156137</v>
      </c>
      <c r="CN44" s="11" t="n">
        <v>0.640722574308407</v>
      </c>
      <c r="CO44" s="11" t="n">
        <v>0.571390153768085</v>
      </c>
      <c r="CP44" s="11" t="n">
        <v>0.520382505764622</v>
      </c>
      <c r="CQ44" s="11" t="n">
        <v>0.489644817171928</v>
      </c>
      <c r="CR44" s="11" t="n">
        <v>0.461562953165597</v>
      </c>
      <c r="CS44" s="11" t="n">
        <v>0.530046869432579</v>
      </c>
      <c r="CT44" s="11" t="n">
        <v>0.577838810697034</v>
      </c>
      <c r="CU44" s="11" t="n">
        <v>0.641354741404765</v>
      </c>
      <c r="CV44" s="11" t="n">
        <v>0.706086788708845</v>
      </c>
      <c r="CW44" s="11" t="n">
        <v>0.843711957844599</v>
      </c>
      <c r="CX44" s="11" t="n">
        <v>0.913032033112738</v>
      </c>
      <c r="CY44" s="11" t="n">
        <v>0.861700119798149</v>
      </c>
      <c r="CZ44" s="11" t="n">
        <v>0.770884355522217</v>
      </c>
      <c r="DA44" s="11" t="n">
        <v>0.661651634721807</v>
      </c>
      <c r="DB44" s="11" t="n">
        <v>0.618783982018184</v>
      </c>
      <c r="DC44" s="11" t="n">
        <v>0.582799506486546</v>
      </c>
      <c r="DD44" s="11" t="n">
        <v>0.517420687334327</v>
      </c>
      <c r="DE44" s="11" t="n">
        <v>0.556261710999006</v>
      </c>
      <c r="DF44" s="11" t="n">
        <v>0.599625826339062</v>
      </c>
      <c r="DG44" s="11" t="n">
        <v>0.691953757070279</v>
      </c>
      <c r="DH44" s="11" t="n">
        <v>0.869444160023993</v>
      </c>
      <c r="DI44" s="11" t="n">
        <v>1.01924075948968</v>
      </c>
      <c r="DJ44" s="11" t="n">
        <v>1.07132482822279</v>
      </c>
      <c r="DK44" s="11" t="n">
        <v>1.02067889731294</v>
      </c>
      <c r="DL44" s="11" t="n">
        <v>0.846024469766208</v>
      </c>
      <c r="DM44" s="11" t="n">
        <v>0.756059933939122</v>
      </c>
      <c r="DN44" s="11" t="n">
        <v>0.66355912632032</v>
      </c>
      <c r="DO44" s="11" t="n">
        <v>0.627535784479301</v>
      </c>
      <c r="DP44" s="11" t="n">
        <v>0.600794739829099</v>
      </c>
      <c r="DQ44" s="11" t="n">
        <v>0.594746238383821</v>
      </c>
      <c r="DR44" s="11" t="n">
        <v>0.648169213504355</v>
      </c>
      <c r="DS44" s="11" t="n">
        <v>0.767347509266252</v>
      </c>
      <c r="DT44" s="11" t="n">
        <v>0.906179412169381</v>
      </c>
    </row>
    <row r="45" customFormat="false" ht="15.75" hidden="false" customHeight="false" outlineLevel="0" collapsed="false">
      <c r="A45" s="12" t="s">
        <v>105</v>
      </c>
      <c r="B45" s="13" t="s">
        <v>106</v>
      </c>
      <c r="C45" s="14" t="n">
        <v>314</v>
      </c>
      <c r="D45" s="11" t="n">
        <v>0</v>
      </c>
      <c r="E45" s="11" t="n">
        <v>2.25563619622158</v>
      </c>
      <c r="F45" s="11" t="n">
        <v>2.24007972500148</v>
      </c>
      <c r="G45" s="11" t="n">
        <v>1.48606453827951</v>
      </c>
      <c r="H45" s="11" t="n">
        <v>1.14355202888872</v>
      </c>
      <c r="I45" s="11" t="n">
        <v>1.60951789253174</v>
      </c>
      <c r="J45" s="11" t="n">
        <v>5.21966083355326</v>
      </c>
      <c r="K45" s="101" t="n">
        <v>7.43437685745195</v>
      </c>
      <c r="L45" s="11" t="n">
        <v>7.47972711789109</v>
      </c>
      <c r="M45" s="11" t="n">
        <v>6.64280356141849</v>
      </c>
      <c r="N45" s="11" t="n">
        <v>6.46647044242444</v>
      </c>
      <c r="O45" s="11" t="n">
        <v>6.5771874112729</v>
      </c>
      <c r="P45" s="11" t="n">
        <v>6.15087329436925</v>
      </c>
      <c r="Q45" s="11" t="n">
        <v>5.34977880528962</v>
      </c>
      <c r="R45" s="11" t="n">
        <v>5.71758638142947</v>
      </c>
      <c r="S45" s="11" t="n">
        <v>6.33725490408862</v>
      </c>
      <c r="T45" s="11" t="n">
        <v>7.10580962719998</v>
      </c>
      <c r="U45" s="11" t="n">
        <v>8.27223961234327</v>
      </c>
      <c r="V45" s="11" t="n">
        <v>8.54518932298853</v>
      </c>
      <c r="W45" s="11" t="n">
        <v>8.20843801067746</v>
      </c>
      <c r="X45" s="11" t="n">
        <v>8.16608141169708</v>
      </c>
      <c r="Y45" s="11" t="n">
        <v>8.10982541964485</v>
      </c>
      <c r="Z45" s="11" t="n">
        <v>7.55868200634493</v>
      </c>
      <c r="AA45" s="11" t="n">
        <v>7.27441488563201</v>
      </c>
      <c r="AB45" s="11" t="n">
        <v>6.53695979028396</v>
      </c>
      <c r="AC45" s="11" t="n">
        <v>6.28534685511087</v>
      </c>
      <c r="AD45" s="11" t="n">
        <v>5.89070949208488</v>
      </c>
      <c r="AE45" s="11" t="n">
        <v>5.77589039896562</v>
      </c>
      <c r="AF45" s="11" t="n">
        <v>5.81788069739559</v>
      </c>
      <c r="AG45" s="11" t="n">
        <v>6.33828785774011</v>
      </c>
      <c r="AH45" s="11" t="n">
        <v>6.83619681625962</v>
      </c>
      <c r="AI45" s="11" t="n">
        <v>6.50726280711991</v>
      </c>
      <c r="AJ45" s="11" t="n">
        <v>6.08688789791755</v>
      </c>
      <c r="AK45" s="11" t="n">
        <v>5.67459044912239</v>
      </c>
      <c r="AL45" s="11" t="n">
        <v>5.61208414528042</v>
      </c>
      <c r="AM45" s="11" t="n">
        <v>5.21499840213542</v>
      </c>
      <c r="AN45" s="11" t="n">
        <v>5.27972658978082</v>
      </c>
      <c r="AO45" s="11" t="n">
        <v>4.87388133502636</v>
      </c>
      <c r="AP45" s="11" t="n">
        <v>4.83010833322668</v>
      </c>
      <c r="AQ45" s="11" t="n">
        <v>4.676713228069</v>
      </c>
      <c r="AR45" s="11" t="n">
        <v>4.60844068580014</v>
      </c>
      <c r="AS45" s="11" t="n">
        <v>4.87837613254963</v>
      </c>
      <c r="AT45" s="11" t="n">
        <v>5.31162341657829</v>
      </c>
      <c r="AU45" s="11" t="n">
        <v>5.16884731434986</v>
      </c>
      <c r="AV45" s="11" t="n">
        <v>4.97902067622137</v>
      </c>
      <c r="AW45" s="11" t="n">
        <v>4.52361893257602</v>
      </c>
      <c r="AX45" s="11" t="n">
        <v>4.07266102333234</v>
      </c>
      <c r="AY45" s="11" t="n">
        <v>4.09386816082206</v>
      </c>
      <c r="AZ45" s="11" t="n">
        <v>4.43703262940789</v>
      </c>
      <c r="BA45" s="11" t="n">
        <v>4.56681029282089</v>
      </c>
      <c r="BB45" s="11" t="n">
        <v>4.53750216969654</v>
      </c>
      <c r="BC45" s="11" t="n">
        <v>4.1069449815675</v>
      </c>
      <c r="BD45" s="11" t="n">
        <v>3.47683974395228</v>
      </c>
      <c r="BE45" s="11" t="n">
        <v>3.55036326450263</v>
      </c>
      <c r="BF45" s="11" t="n">
        <v>3.869939531218</v>
      </c>
      <c r="BG45" s="11" t="n">
        <v>4.03586377822991</v>
      </c>
      <c r="BH45" s="11" t="n">
        <v>4.01259844107923</v>
      </c>
      <c r="BI45" s="11" t="n">
        <v>3.41374567255376</v>
      </c>
      <c r="BJ45" s="11" t="n">
        <v>3.06303937445421</v>
      </c>
      <c r="BK45" s="11" t="n">
        <v>3.39662756674879</v>
      </c>
      <c r="BL45" s="11" t="n">
        <v>4.14268590561571</v>
      </c>
      <c r="BM45" s="11" t="n">
        <v>4.37778663119636</v>
      </c>
      <c r="BN45" s="11" t="n">
        <v>4.26460470008121</v>
      </c>
      <c r="BO45" s="11" t="n">
        <v>3.43931557743281</v>
      </c>
      <c r="BP45" s="11" t="n">
        <v>2.84893096423649</v>
      </c>
      <c r="BQ45" s="11" t="n">
        <v>2.90026347343356</v>
      </c>
      <c r="BR45" s="11" t="n">
        <v>3.44407639823311</v>
      </c>
      <c r="BS45" s="11" t="n">
        <v>3.81088516403793</v>
      </c>
      <c r="BT45" s="11" t="n">
        <v>3.7920574097581</v>
      </c>
      <c r="BU45" s="11" t="n">
        <v>3.4168359641049</v>
      </c>
      <c r="BV45" s="11" t="n">
        <v>2.97148329944834</v>
      </c>
      <c r="BW45" s="11" t="n">
        <v>3.11217239211973</v>
      </c>
      <c r="BX45" s="11" t="n">
        <v>3.39382155452187</v>
      </c>
      <c r="BY45" s="11" t="n">
        <v>4.20949780539445</v>
      </c>
      <c r="BZ45" s="11" t="n">
        <v>4.05406533156939</v>
      </c>
      <c r="CA45" s="11" t="n">
        <v>3.18779014623005</v>
      </c>
      <c r="CB45" s="11" t="n">
        <v>2.29910459740717</v>
      </c>
      <c r="CC45" s="11" t="n">
        <v>2.373108082246</v>
      </c>
      <c r="CD45" s="11" t="n">
        <v>3.1085020745919</v>
      </c>
      <c r="CE45" s="11" t="n">
        <v>4.07807608795591</v>
      </c>
      <c r="CF45" s="11" t="n">
        <v>4.05775190382202</v>
      </c>
      <c r="CG45" s="11" t="n">
        <v>3.45063849689118</v>
      </c>
      <c r="CH45" s="11" t="n">
        <v>3.00087762760537</v>
      </c>
      <c r="CI45" s="11" t="n">
        <v>3.08478371667017</v>
      </c>
      <c r="CJ45" s="11" t="n">
        <v>3.69597783750681</v>
      </c>
      <c r="CK45" s="11" t="n">
        <v>4.16213884386239</v>
      </c>
      <c r="CL45" s="11" t="n">
        <v>3.5673784418279</v>
      </c>
      <c r="CM45" s="11" t="n">
        <v>2.61088270593267</v>
      </c>
      <c r="CN45" s="11" t="n">
        <v>2.0841204638453</v>
      </c>
      <c r="CO45" s="11" t="n">
        <v>2.17349193744004</v>
      </c>
      <c r="CP45" s="11" t="n">
        <v>3.27051500737282</v>
      </c>
      <c r="CQ45" s="11" t="n">
        <v>4.30934827503372</v>
      </c>
      <c r="CR45" s="11" t="n">
        <v>4.23438857629996</v>
      </c>
      <c r="CS45" s="11" t="n">
        <v>3.70150089910681</v>
      </c>
      <c r="CT45" s="11" t="n">
        <v>3.42785217891785</v>
      </c>
      <c r="CU45" s="11" t="n">
        <v>3.46413286727789</v>
      </c>
      <c r="CV45" s="11" t="n">
        <v>3.88217941446816</v>
      </c>
      <c r="CW45" s="11" t="n">
        <v>4.15270708063935</v>
      </c>
      <c r="CX45" s="11" t="n">
        <v>3.49864476608232</v>
      </c>
      <c r="CY45" s="11" t="n">
        <v>2.83136535533392</v>
      </c>
      <c r="CZ45" s="11" t="n">
        <v>2.92162278737474</v>
      </c>
      <c r="DA45" s="11" t="n">
        <v>2.85190579039329</v>
      </c>
      <c r="DB45" s="11" t="n">
        <v>3.78904646399308</v>
      </c>
      <c r="DC45" s="11" t="n">
        <v>4.80046378209707</v>
      </c>
      <c r="DD45" s="11" t="n">
        <v>4.76505625357688</v>
      </c>
      <c r="DE45" s="11" t="n">
        <v>4.37905938224189</v>
      </c>
      <c r="DF45" s="11" t="n">
        <v>3.88326244550295</v>
      </c>
      <c r="DG45" s="11" t="n">
        <v>4.03945554491463</v>
      </c>
      <c r="DH45" s="11" t="n">
        <v>4.27047613698725</v>
      </c>
      <c r="DI45" s="11" t="n">
        <v>4.57654226002208</v>
      </c>
      <c r="DJ45" s="11" t="n">
        <v>4.23444946558973</v>
      </c>
      <c r="DK45" s="11" t="n">
        <v>3.0901188433574</v>
      </c>
      <c r="DL45" s="11" t="n">
        <v>2.74798000248855</v>
      </c>
      <c r="DM45" s="11" t="n">
        <v>2.80908906252639</v>
      </c>
      <c r="DN45" s="11" t="n">
        <v>3.93828629819519</v>
      </c>
      <c r="DO45" s="11" t="n">
        <v>5.52466284019736</v>
      </c>
      <c r="DP45" s="11" t="n">
        <v>6.38494859265154</v>
      </c>
      <c r="DQ45" s="11" t="n">
        <v>5.62808407419351</v>
      </c>
      <c r="DR45" s="11" t="n">
        <v>4.55094432883848</v>
      </c>
      <c r="DS45" s="11" t="n">
        <v>4.18448007315187</v>
      </c>
      <c r="DT45" s="11" t="n">
        <v>4.54716994967059</v>
      </c>
    </row>
    <row r="46" customFormat="false" ht="15.75" hidden="false" customHeight="false" outlineLevel="0" collapsed="false">
      <c r="A46" s="12" t="s">
        <v>107</v>
      </c>
      <c r="B46" s="13" t="s">
        <v>108</v>
      </c>
      <c r="C46" s="14" t="n">
        <v>1288</v>
      </c>
      <c r="D46" s="11" t="n">
        <v>0</v>
      </c>
      <c r="E46" s="11" t="n">
        <v>2.25563619622158</v>
      </c>
      <c r="F46" s="11" t="n">
        <v>2.24007972500148</v>
      </c>
      <c r="G46" s="11" t="n">
        <v>1.48606453827951</v>
      </c>
      <c r="H46" s="11" t="n">
        <v>1.14355202888872</v>
      </c>
      <c r="I46" s="11" t="n">
        <v>1.60951789253174</v>
      </c>
      <c r="J46" s="101" t="n">
        <v>5.21966083355326</v>
      </c>
      <c r="K46" s="11" t="n">
        <v>7.43437685745195</v>
      </c>
      <c r="L46" s="11" t="n">
        <v>7.47972711789109</v>
      </c>
      <c r="M46" s="11" t="n">
        <v>6.64280356141849</v>
      </c>
      <c r="N46" s="11" t="n">
        <v>6.46647044242444</v>
      </c>
      <c r="O46" s="11" t="n">
        <v>6.5771874112729</v>
      </c>
      <c r="P46" s="11" t="n">
        <v>6.15087329436925</v>
      </c>
      <c r="Q46" s="11" t="n">
        <v>5.34977880528962</v>
      </c>
      <c r="R46" s="11" t="n">
        <v>5.71758638142947</v>
      </c>
      <c r="S46" s="11" t="n">
        <v>6.33725490408862</v>
      </c>
      <c r="T46" s="11" t="n">
        <v>7.10580962719998</v>
      </c>
      <c r="U46" s="11" t="n">
        <v>8.27223961234327</v>
      </c>
      <c r="V46" s="11" t="n">
        <v>8.54518932298853</v>
      </c>
      <c r="W46" s="11" t="n">
        <v>8.20843801067746</v>
      </c>
      <c r="X46" s="11" t="n">
        <v>8.16608141169708</v>
      </c>
      <c r="Y46" s="11" t="n">
        <v>8.10982541964485</v>
      </c>
      <c r="Z46" s="11" t="n">
        <v>7.55868200634493</v>
      </c>
      <c r="AA46" s="11" t="n">
        <v>7.27441488563201</v>
      </c>
      <c r="AB46" s="11" t="n">
        <v>6.53695979028396</v>
      </c>
      <c r="AC46" s="11" t="n">
        <v>6.28534685511087</v>
      </c>
      <c r="AD46" s="11" t="n">
        <v>5.89070949208488</v>
      </c>
      <c r="AE46" s="11" t="n">
        <v>5.77589039896562</v>
      </c>
      <c r="AF46" s="11" t="n">
        <v>5.81788069739559</v>
      </c>
      <c r="AG46" s="11" t="n">
        <v>6.33828785774011</v>
      </c>
      <c r="AH46" s="11" t="n">
        <v>6.83619681625962</v>
      </c>
      <c r="AI46" s="11" t="n">
        <v>6.50726280711991</v>
      </c>
      <c r="AJ46" s="11" t="n">
        <v>6.08688789791755</v>
      </c>
      <c r="AK46" s="11" t="n">
        <v>5.67459044912239</v>
      </c>
      <c r="AL46" s="11" t="n">
        <v>5.61208414528042</v>
      </c>
      <c r="AM46" s="11" t="n">
        <v>5.21499840213542</v>
      </c>
      <c r="AN46" s="11" t="n">
        <v>5.27972658978082</v>
      </c>
      <c r="AO46" s="11" t="n">
        <v>4.87388133502636</v>
      </c>
      <c r="AP46" s="11" t="n">
        <v>4.83010833322668</v>
      </c>
      <c r="AQ46" s="11" t="n">
        <v>4.676713228069</v>
      </c>
      <c r="AR46" s="11" t="n">
        <v>4.60844068580014</v>
      </c>
      <c r="AS46" s="11" t="n">
        <v>4.87837613254963</v>
      </c>
      <c r="AT46" s="11" t="n">
        <v>5.31162341657829</v>
      </c>
      <c r="AU46" s="11" t="n">
        <v>5.16884731434986</v>
      </c>
      <c r="AV46" s="11" t="n">
        <v>4.97902067622137</v>
      </c>
      <c r="AW46" s="11" t="n">
        <v>4.52361893257602</v>
      </c>
      <c r="AX46" s="11" t="n">
        <v>4.07266102333234</v>
      </c>
      <c r="AY46" s="11" t="n">
        <v>4.09386816082206</v>
      </c>
      <c r="AZ46" s="11" t="n">
        <v>4.43703262940789</v>
      </c>
      <c r="BA46" s="11" t="n">
        <v>4.56681029282089</v>
      </c>
      <c r="BB46" s="11" t="n">
        <v>4.53750216969654</v>
      </c>
      <c r="BC46" s="11" t="n">
        <v>4.1069449815675</v>
      </c>
      <c r="BD46" s="11" t="n">
        <v>3.47683974395228</v>
      </c>
      <c r="BE46" s="11" t="n">
        <v>3.55036326450263</v>
      </c>
      <c r="BF46" s="11" t="n">
        <v>3.869939531218</v>
      </c>
      <c r="BG46" s="11" t="n">
        <v>4.03586377822991</v>
      </c>
      <c r="BH46" s="11" t="n">
        <v>4.01259844107923</v>
      </c>
      <c r="BI46" s="11" t="n">
        <v>3.41374567255376</v>
      </c>
      <c r="BJ46" s="11" t="n">
        <v>3.06303937445421</v>
      </c>
      <c r="BK46" s="11" t="n">
        <v>3.39662756674879</v>
      </c>
      <c r="BL46" s="11" t="n">
        <v>4.14268590561571</v>
      </c>
      <c r="BM46" s="11" t="n">
        <v>4.37778663119636</v>
      </c>
      <c r="BN46" s="11" t="n">
        <v>4.26460470008121</v>
      </c>
      <c r="BO46" s="11" t="n">
        <v>3.43931557743281</v>
      </c>
      <c r="BP46" s="11" t="n">
        <v>2.84893096423649</v>
      </c>
      <c r="BQ46" s="11" t="n">
        <v>2.90026347343356</v>
      </c>
      <c r="BR46" s="11" t="n">
        <v>3.44407639823311</v>
      </c>
      <c r="BS46" s="11" t="n">
        <v>3.81088516403793</v>
      </c>
      <c r="BT46" s="11" t="n">
        <v>3.7920574097581</v>
      </c>
      <c r="BU46" s="11" t="n">
        <v>3.4168359641049</v>
      </c>
      <c r="BV46" s="11" t="n">
        <v>2.97148329944834</v>
      </c>
      <c r="BW46" s="11" t="n">
        <v>3.11217239211973</v>
      </c>
      <c r="BX46" s="11" t="n">
        <v>3.39382155452187</v>
      </c>
      <c r="BY46" s="11" t="n">
        <v>4.20949780539445</v>
      </c>
      <c r="BZ46" s="11" t="n">
        <v>4.05406533156939</v>
      </c>
      <c r="CA46" s="11" t="n">
        <v>3.18779014623005</v>
      </c>
      <c r="CB46" s="11" t="n">
        <v>2.29910459740717</v>
      </c>
      <c r="CC46" s="11" t="n">
        <v>2.373108082246</v>
      </c>
      <c r="CD46" s="11" t="n">
        <v>3.1085020745919</v>
      </c>
      <c r="CE46" s="11" t="n">
        <v>4.07807608795591</v>
      </c>
      <c r="CF46" s="11" t="n">
        <v>4.05775190382202</v>
      </c>
      <c r="CG46" s="11" t="n">
        <v>3.45063849689118</v>
      </c>
      <c r="CH46" s="11" t="n">
        <v>3.00087762760537</v>
      </c>
      <c r="CI46" s="11" t="n">
        <v>3.08478371667017</v>
      </c>
      <c r="CJ46" s="11" t="n">
        <v>3.69597783750681</v>
      </c>
      <c r="CK46" s="11" t="n">
        <v>4.16213884386239</v>
      </c>
      <c r="CL46" s="11" t="n">
        <v>3.5673784418279</v>
      </c>
      <c r="CM46" s="11" t="n">
        <v>2.61088270593267</v>
      </c>
      <c r="CN46" s="11" t="n">
        <v>2.0841204638453</v>
      </c>
      <c r="CO46" s="11" t="n">
        <v>2.17349193744004</v>
      </c>
      <c r="CP46" s="11" t="n">
        <v>3.27051500737282</v>
      </c>
      <c r="CQ46" s="11" t="n">
        <v>4.30934827503372</v>
      </c>
      <c r="CR46" s="11" t="n">
        <v>4.23438857629996</v>
      </c>
      <c r="CS46" s="11" t="n">
        <v>3.70150089910681</v>
      </c>
      <c r="CT46" s="11" t="n">
        <v>3.42785217891785</v>
      </c>
      <c r="CU46" s="11" t="n">
        <v>3.46413286727789</v>
      </c>
      <c r="CV46" s="11" t="n">
        <v>3.88217941446816</v>
      </c>
      <c r="CW46" s="11" t="n">
        <v>4.15270708063935</v>
      </c>
      <c r="CX46" s="11" t="n">
        <v>3.49864476608232</v>
      </c>
      <c r="CY46" s="11" t="n">
        <v>2.83136535533392</v>
      </c>
      <c r="CZ46" s="11" t="n">
        <v>2.92162278737474</v>
      </c>
      <c r="DA46" s="11" t="n">
        <v>2.85190579039329</v>
      </c>
      <c r="DB46" s="11" t="n">
        <v>3.78904646399308</v>
      </c>
      <c r="DC46" s="11" t="n">
        <v>4.80046378209707</v>
      </c>
      <c r="DD46" s="11" t="n">
        <v>4.76505625357688</v>
      </c>
      <c r="DE46" s="11" t="n">
        <v>4.37905938224189</v>
      </c>
      <c r="DF46" s="11" t="n">
        <v>3.88326244550295</v>
      </c>
      <c r="DG46" s="11" t="n">
        <v>4.03945554491463</v>
      </c>
      <c r="DH46" s="11" t="n">
        <v>4.27047613698725</v>
      </c>
      <c r="DI46" s="11" t="n">
        <v>4.57654226002208</v>
      </c>
      <c r="DJ46" s="11" t="n">
        <v>4.23444946558973</v>
      </c>
      <c r="DK46" s="11" t="n">
        <v>3.0901188433574</v>
      </c>
      <c r="DL46" s="11" t="n">
        <v>2.74798000248855</v>
      </c>
      <c r="DM46" s="11" t="n">
        <v>2.80908906252639</v>
      </c>
      <c r="DN46" s="11" t="n">
        <v>3.93828629819519</v>
      </c>
      <c r="DO46" s="11" t="n">
        <v>5.52466284019736</v>
      </c>
      <c r="DP46" s="11" t="n">
        <v>6.38494859265154</v>
      </c>
      <c r="DQ46" s="11" t="n">
        <v>5.62808407419351</v>
      </c>
      <c r="DR46" s="11" t="n">
        <v>4.55094432883848</v>
      </c>
      <c r="DS46" s="11" t="n">
        <v>4.18448007315187</v>
      </c>
      <c r="DT46" s="11" t="n">
        <v>4.54716994967059</v>
      </c>
    </row>
    <row r="47" customFormat="false" ht="15.75" hidden="false" customHeight="false" outlineLevel="0" collapsed="false">
      <c r="A47" s="12" t="s">
        <v>516</v>
      </c>
      <c r="B47" s="11" t="s">
        <v>517</v>
      </c>
      <c r="C47" s="14"/>
      <c r="D47" s="11" t="n">
        <v>0</v>
      </c>
      <c r="E47" s="11" t="n">
        <v>2.25563619622158</v>
      </c>
      <c r="F47" s="11" t="n">
        <v>2.24007972500148</v>
      </c>
      <c r="G47" s="11" t="n">
        <v>1.48606453827951</v>
      </c>
      <c r="H47" s="11" t="n">
        <v>1.14355202888872</v>
      </c>
      <c r="I47" s="11" t="n">
        <v>1.60951789253174</v>
      </c>
      <c r="J47" s="101" t="n">
        <v>5.21966083355326</v>
      </c>
      <c r="K47" s="11" t="n">
        <v>7.43437685745195</v>
      </c>
      <c r="L47" s="11" t="n">
        <v>7.47972711789109</v>
      </c>
      <c r="M47" s="11" t="n">
        <v>6.64280356141849</v>
      </c>
      <c r="N47" s="11" t="n">
        <v>6.46647044242444</v>
      </c>
      <c r="O47" s="11" t="n">
        <v>6.5771874112729</v>
      </c>
      <c r="P47" s="11" t="n">
        <v>6.15087329436925</v>
      </c>
      <c r="Q47" s="11" t="n">
        <v>5.34977880528962</v>
      </c>
      <c r="R47" s="11" t="n">
        <v>5.71758638142947</v>
      </c>
      <c r="S47" s="11" t="n">
        <v>6.33725490408862</v>
      </c>
      <c r="T47" s="11" t="n">
        <v>7.10580962719998</v>
      </c>
      <c r="U47" s="11" t="n">
        <v>8.27223961234327</v>
      </c>
      <c r="V47" s="11" t="n">
        <v>8.54518932298853</v>
      </c>
      <c r="W47" s="11" t="n">
        <v>8.20843801067746</v>
      </c>
      <c r="X47" s="11" t="n">
        <v>8.16608141169708</v>
      </c>
      <c r="Y47" s="11" t="n">
        <v>8.10982541964485</v>
      </c>
      <c r="Z47" s="11" t="n">
        <v>7.55868200634493</v>
      </c>
      <c r="AA47" s="11" t="n">
        <v>7.27441488563201</v>
      </c>
      <c r="AB47" s="11" t="n">
        <v>6.53695979028396</v>
      </c>
      <c r="AC47" s="11" t="n">
        <v>6.28534685511087</v>
      </c>
      <c r="AD47" s="11" t="n">
        <v>5.89070949208488</v>
      </c>
      <c r="AE47" s="11" t="n">
        <v>5.77589039896562</v>
      </c>
      <c r="AF47" s="11" t="n">
        <v>5.81788069739559</v>
      </c>
      <c r="AG47" s="11" t="n">
        <v>6.33828785774011</v>
      </c>
      <c r="AH47" s="11" t="n">
        <v>6.83619681625962</v>
      </c>
      <c r="AI47" s="11" t="n">
        <v>6.50726280711991</v>
      </c>
      <c r="AJ47" s="11" t="n">
        <v>6.08688789791755</v>
      </c>
      <c r="AK47" s="11" t="n">
        <v>5.67459044912239</v>
      </c>
      <c r="AL47" s="11" t="n">
        <v>5.61208414528042</v>
      </c>
      <c r="AM47" s="11" t="n">
        <v>5.21499840213542</v>
      </c>
      <c r="AN47" s="11" t="n">
        <v>5.27972658978082</v>
      </c>
      <c r="AO47" s="11" t="n">
        <v>4.87388133502636</v>
      </c>
      <c r="AP47" s="11" t="n">
        <v>4.83010833322668</v>
      </c>
      <c r="AQ47" s="11" t="n">
        <v>4.676713228069</v>
      </c>
      <c r="AR47" s="11" t="n">
        <v>4.60844068580014</v>
      </c>
      <c r="AS47" s="11" t="n">
        <v>4.87837613254963</v>
      </c>
      <c r="AT47" s="11" t="n">
        <v>5.31162341657829</v>
      </c>
      <c r="AU47" s="11" t="n">
        <v>5.16884731434986</v>
      </c>
      <c r="AV47" s="11" t="n">
        <v>4.97902067622137</v>
      </c>
      <c r="AW47" s="11" t="n">
        <v>4.52361893257602</v>
      </c>
      <c r="AX47" s="11" t="n">
        <v>4.07266102333234</v>
      </c>
      <c r="AY47" s="11" t="n">
        <v>4.09386816082206</v>
      </c>
      <c r="AZ47" s="11" t="n">
        <v>4.43703262940789</v>
      </c>
      <c r="BA47" s="11" t="n">
        <v>4.56681029282089</v>
      </c>
      <c r="BB47" s="11" t="n">
        <v>4.53750216969654</v>
      </c>
      <c r="BC47" s="11" t="n">
        <v>4.1069449815675</v>
      </c>
      <c r="BD47" s="11" t="n">
        <v>3.47683974395228</v>
      </c>
      <c r="BE47" s="11" t="n">
        <v>3.55036326450263</v>
      </c>
      <c r="BF47" s="11" t="n">
        <v>3.869939531218</v>
      </c>
      <c r="BG47" s="11" t="n">
        <v>4.03586377822991</v>
      </c>
      <c r="BH47" s="11" t="n">
        <v>4.01259844107923</v>
      </c>
      <c r="BI47" s="11" t="n">
        <v>3.41374567255376</v>
      </c>
      <c r="BJ47" s="11" t="n">
        <v>3.06303937445421</v>
      </c>
      <c r="BK47" s="11" t="n">
        <v>3.39662756674879</v>
      </c>
      <c r="BL47" s="11" t="n">
        <v>4.14268590561571</v>
      </c>
      <c r="BM47" s="11" t="n">
        <v>4.37778663119636</v>
      </c>
      <c r="BN47" s="11" t="n">
        <v>4.26460470008121</v>
      </c>
      <c r="BO47" s="11" t="n">
        <v>3.43931557743281</v>
      </c>
      <c r="BP47" s="11" t="n">
        <v>2.84893096423649</v>
      </c>
      <c r="BQ47" s="11" t="n">
        <v>2.90026347343356</v>
      </c>
      <c r="BR47" s="11" t="n">
        <v>3.44407639823311</v>
      </c>
      <c r="BS47" s="11" t="n">
        <v>3.81088516403793</v>
      </c>
      <c r="BT47" s="11" t="n">
        <v>3.7920574097581</v>
      </c>
      <c r="BU47" s="11" t="n">
        <v>3.4168359641049</v>
      </c>
      <c r="BV47" s="11" t="n">
        <v>2.97148329944834</v>
      </c>
      <c r="BW47" s="11" t="n">
        <v>3.11217239211973</v>
      </c>
      <c r="BX47" s="11" t="n">
        <v>3.39382155452187</v>
      </c>
      <c r="BY47" s="11" t="n">
        <v>4.20949780539445</v>
      </c>
      <c r="BZ47" s="11" t="n">
        <v>4.05406533156939</v>
      </c>
      <c r="CA47" s="11" t="n">
        <v>3.18779014623005</v>
      </c>
      <c r="CB47" s="11" t="n">
        <v>2.29910459740717</v>
      </c>
      <c r="CC47" s="11" t="n">
        <v>2.373108082246</v>
      </c>
      <c r="CD47" s="11" t="n">
        <v>3.1085020745919</v>
      </c>
      <c r="CE47" s="11" t="n">
        <v>4.07807608795591</v>
      </c>
      <c r="CF47" s="11" t="n">
        <v>4.05775190382202</v>
      </c>
      <c r="CG47" s="11" t="n">
        <v>3.45063849689118</v>
      </c>
      <c r="CH47" s="11" t="n">
        <v>3.00087762760537</v>
      </c>
      <c r="CI47" s="11" t="n">
        <v>3.08478371667017</v>
      </c>
      <c r="CJ47" s="11" t="n">
        <v>3.69597783750681</v>
      </c>
      <c r="CK47" s="11" t="n">
        <v>4.16213884386239</v>
      </c>
      <c r="CL47" s="11" t="n">
        <v>3.5673784418279</v>
      </c>
      <c r="CM47" s="11" t="n">
        <v>2.61088270593267</v>
      </c>
      <c r="CN47" s="11" t="n">
        <v>2.0841204638453</v>
      </c>
      <c r="CO47" s="11" t="n">
        <v>2.17349193744004</v>
      </c>
      <c r="CP47" s="11" t="n">
        <v>3.27051500737282</v>
      </c>
      <c r="CQ47" s="11" t="n">
        <v>4.30934827503372</v>
      </c>
      <c r="CR47" s="11" t="n">
        <v>4.23438857629996</v>
      </c>
      <c r="CS47" s="11" t="n">
        <v>3.70150089910681</v>
      </c>
      <c r="CT47" s="11" t="n">
        <v>3.42785217891785</v>
      </c>
      <c r="CU47" s="11" t="n">
        <v>3.46413286727789</v>
      </c>
      <c r="CV47" s="11" t="n">
        <v>3.88217941446816</v>
      </c>
      <c r="CW47" s="11" t="n">
        <v>4.15270708063935</v>
      </c>
      <c r="CX47" s="11" t="n">
        <v>3.49864476608232</v>
      </c>
      <c r="CY47" s="11" t="n">
        <v>2.83136535533392</v>
      </c>
      <c r="CZ47" s="11" t="n">
        <v>2.92162278737474</v>
      </c>
      <c r="DA47" s="11" t="n">
        <v>2.85190579039329</v>
      </c>
      <c r="DB47" s="11" t="n">
        <v>3.78904646399308</v>
      </c>
      <c r="DC47" s="11" t="n">
        <v>4.80046378209707</v>
      </c>
      <c r="DD47" s="11" t="n">
        <v>4.76505625357688</v>
      </c>
      <c r="DE47" s="11" t="n">
        <v>4.37905938224189</v>
      </c>
      <c r="DF47" s="11" t="n">
        <v>3.88326244550295</v>
      </c>
      <c r="DG47" s="11" t="n">
        <v>4.03945554491463</v>
      </c>
      <c r="DH47" s="11" t="n">
        <v>4.27047613698725</v>
      </c>
      <c r="DI47" s="11" t="n">
        <v>4.57654226002208</v>
      </c>
      <c r="DJ47" s="11" t="n">
        <v>4.23444946558973</v>
      </c>
      <c r="DK47" s="11" t="n">
        <v>3.0901188433574</v>
      </c>
      <c r="DL47" s="11" t="n">
        <v>2.74798000248855</v>
      </c>
      <c r="DM47" s="11" t="n">
        <v>2.80908906252639</v>
      </c>
      <c r="DN47" s="11" t="n">
        <v>3.93828629819519</v>
      </c>
      <c r="DO47" s="11" t="n">
        <v>5.52466284019736</v>
      </c>
      <c r="DP47" s="11" t="n">
        <v>6.38494859265154</v>
      </c>
      <c r="DQ47" s="11" t="n">
        <v>5.62808407419351</v>
      </c>
      <c r="DR47" s="11" t="n">
        <v>4.55094432883848</v>
      </c>
      <c r="DS47" s="11" t="n">
        <v>4.18448007315187</v>
      </c>
      <c r="DT47" s="11" t="n">
        <v>4.54716994967059</v>
      </c>
    </row>
    <row r="48" customFormat="false" ht="15.75" hidden="false" customHeight="false" outlineLevel="0" collapsed="false">
      <c r="A48" s="12" t="s">
        <v>109</v>
      </c>
      <c r="B48" s="13" t="s">
        <v>110</v>
      </c>
      <c r="C48" s="14" t="n">
        <v>2237</v>
      </c>
      <c r="D48" s="11" t="n">
        <v>0</v>
      </c>
      <c r="E48" s="11" t="n">
        <v>18.6369495894583</v>
      </c>
      <c r="F48" s="11" t="n">
        <v>19.230633295645</v>
      </c>
      <c r="G48" s="11" t="n">
        <v>19.3004570775394</v>
      </c>
      <c r="H48" s="11" t="n">
        <v>18.9840909369419</v>
      </c>
      <c r="I48" s="11" t="n">
        <v>18.0491222000615</v>
      </c>
      <c r="J48" s="101" t="n">
        <v>17.7072397970501</v>
      </c>
      <c r="K48" s="11" t="n">
        <v>16.6710140311675</v>
      </c>
      <c r="L48" s="11" t="n">
        <v>16.1110174947128</v>
      </c>
      <c r="M48" s="11" t="n">
        <v>15.8790174539699</v>
      </c>
      <c r="N48" s="11" t="n">
        <v>15.1711620793582</v>
      </c>
      <c r="O48" s="11" t="n">
        <v>15.2076064891313</v>
      </c>
      <c r="P48" s="11" t="n">
        <v>15.1793766436456</v>
      </c>
      <c r="Q48" s="11" t="n">
        <v>14.8690802418985</v>
      </c>
      <c r="R48" s="11" t="n">
        <v>15.4913047839089</v>
      </c>
      <c r="S48" s="11" t="n">
        <v>15.5969877900451</v>
      </c>
      <c r="T48" s="11" t="n">
        <v>15.3356098689498</v>
      </c>
      <c r="U48" s="11" t="n">
        <v>15.1298419931978</v>
      </c>
      <c r="V48" s="11" t="n">
        <v>13.9940274652291</v>
      </c>
      <c r="W48" s="11" t="n">
        <v>13.6848281625098</v>
      </c>
      <c r="X48" s="11" t="n">
        <v>13.6236255634884</v>
      </c>
      <c r="Y48" s="11" t="n">
        <v>14.1164566606523</v>
      </c>
      <c r="Z48" s="11" t="n">
        <v>13.5928718004235</v>
      </c>
      <c r="AA48" s="11" t="n">
        <v>13.022892865041</v>
      </c>
      <c r="AB48" s="11" t="n">
        <v>11.9954419750984</v>
      </c>
      <c r="AC48" s="11" t="n">
        <v>12.730555294675</v>
      </c>
      <c r="AD48" s="11" t="n">
        <v>13.0061262399793</v>
      </c>
      <c r="AE48" s="11" t="n">
        <v>12.5557020264054</v>
      </c>
      <c r="AF48" s="11" t="n">
        <v>12.9724803801154</v>
      </c>
      <c r="AG48" s="11" t="n">
        <v>12.2783393582093</v>
      </c>
      <c r="AH48" s="11" t="n">
        <v>12.1969275037538</v>
      </c>
      <c r="AI48" s="11" t="n">
        <v>11.0579572787715</v>
      </c>
      <c r="AJ48" s="11" t="n">
        <v>10.765854314478</v>
      </c>
      <c r="AK48" s="11" t="n">
        <v>11.0161173038261</v>
      </c>
      <c r="AL48" s="11" t="n">
        <v>10.6173121515639</v>
      </c>
      <c r="AM48" s="11" t="n">
        <v>10.342472545935</v>
      </c>
      <c r="AN48" s="11" t="n">
        <v>10.7150900465126</v>
      </c>
      <c r="AO48" s="11" t="n">
        <v>10.4893640948309</v>
      </c>
      <c r="AP48" s="11" t="n">
        <v>10.6806052455875</v>
      </c>
      <c r="AQ48" s="11" t="n">
        <v>11.0145141110928</v>
      </c>
      <c r="AR48" s="11" t="n">
        <v>11.156244143799</v>
      </c>
      <c r="AS48" s="11" t="n">
        <v>10.9372454395969</v>
      </c>
      <c r="AT48" s="11" t="n">
        <v>10.6282331514974</v>
      </c>
      <c r="AU48" s="11" t="n">
        <v>10.4856288535686</v>
      </c>
      <c r="AV48" s="11" t="n">
        <v>9.72789112330163</v>
      </c>
      <c r="AW48" s="11" t="n">
        <v>9.83109939257281</v>
      </c>
      <c r="AX48" s="11" t="n">
        <v>10.122374129901</v>
      </c>
      <c r="AY48" s="11" t="n">
        <v>10.0395199360519</v>
      </c>
      <c r="AZ48" s="11" t="n">
        <v>9.71468835308313</v>
      </c>
      <c r="BA48" s="11" t="n">
        <v>10.204634239882</v>
      </c>
      <c r="BB48" s="11" t="n">
        <v>10.5086803792246</v>
      </c>
      <c r="BC48" s="11" t="n">
        <v>10.3098249506226</v>
      </c>
      <c r="BD48" s="11" t="n">
        <v>9.62371132462578</v>
      </c>
      <c r="BE48" s="11" t="n">
        <v>9.55860180495887</v>
      </c>
      <c r="BF48" s="11" t="n">
        <v>9.04782284722003</v>
      </c>
      <c r="BG48" s="11" t="n">
        <v>8.94344657231925</v>
      </c>
      <c r="BH48" s="11" t="n">
        <v>8.98101497210098</v>
      </c>
      <c r="BI48" s="11" t="n">
        <v>8.9832611204268</v>
      </c>
      <c r="BJ48" s="11" t="n">
        <v>9.03344336099124</v>
      </c>
      <c r="BK48" s="11" t="n">
        <v>9.01600630632902</v>
      </c>
      <c r="BL48" s="11" t="n">
        <v>9.64639222022327</v>
      </c>
      <c r="BM48" s="11" t="n">
        <v>9.76483447548225</v>
      </c>
      <c r="BN48" s="11" t="n">
        <v>10.2194626505076</v>
      </c>
      <c r="BO48" s="11" t="n">
        <v>10.0491602790247</v>
      </c>
      <c r="BP48" s="11" t="n">
        <v>9.26699507685926</v>
      </c>
      <c r="BQ48" s="11" t="n">
        <v>8.54183916426821</v>
      </c>
      <c r="BR48" s="11" t="n">
        <v>8.76824795744291</v>
      </c>
      <c r="BS48" s="11" t="n">
        <v>8.88238818314827</v>
      </c>
      <c r="BT48" s="11" t="n">
        <v>8.56311816090725</v>
      </c>
      <c r="BU48" s="11" t="n">
        <v>8.12290830449226</v>
      </c>
      <c r="BV48" s="11" t="n">
        <v>8.23550084458574</v>
      </c>
      <c r="BW48" s="11" t="n">
        <v>8.2924165288493</v>
      </c>
      <c r="BX48" s="11" t="n">
        <v>8.98162345136324</v>
      </c>
      <c r="BY48" s="11" t="n">
        <v>9.65368469436141</v>
      </c>
      <c r="BZ48" s="11" t="n">
        <v>9.43440953214795</v>
      </c>
      <c r="CA48" s="11" t="n">
        <v>8.8164229404793</v>
      </c>
      <c r="CB48" s="11" t="n">
        <v>7.95717880092976</v>
      </c>
      <c r="CC48" s="11" t="n">
        <v>7.67877052707182</v>
      </c>
      <c r="CD48" s="11" t="n">
        <v>7.58337837508872</v>
      </c>
      <c r="CE48" s="11" t="n">
        <v>8.25950933279227</v>
      </c>
      <c r="CF48" s="11" t="n">
        <v>8.73345384039342</v>
      </c>
      <c r="CG48" s="11" t="n">
        <v>8.78995543538322</v>
      </c>
      <c r="CH48" s="11" t="n">
        <v>8.64746179930209</v>
      </c>
      <c r="CI48" s="11" t="n">
        <v>8.54485867422512</v>
      </c>
      <c r="CJ48" s="11" t="n">
        <v>9.29998913809707</v>
      </c>
      <c r="CK48" s="11" t="n">
        <v>9.9848069686524</v>
      </c>
      <c r="CL48" s="11" t="n">
        <v>9.86273600947323</v>
      </c>
      <c r="CM48" s="11" t="n">
        <v>9.70679472371784</v>
      </c>
      <c r="CN48" s="11" t="n">
        <v>9.10438159346403</v>
      </c>
      <c r="CO48" s="11" t="n">
        <v>9.43513971971349</v>
      </c>
      <c r="CP48" s="11" t="n">
        <v>10.0573973152069</v>
      </c>
      <c r="CQ48" s="11" t="n">
        <v>10.5013041709028</v>
      </c>
      <c r="CR48" s="11" t="n">
        <v>11.0061177956654</v>
      </c>
      <c r="CS48" s="11" t="n">
        <v>11.1014912131257</v>
      </c>
      <c r="CT48" s="11" t="n">
        <v>11.2003089738289</v>
      </c>
      <c r="CU48" s="11" t="n">
        <v>11.5689692922233</v>
      </c>
      <c r="CV48" s="11" t="n">
        <v>12.3806533419793</v>
      </c>
      <c r="CW48" s="11" t="n">
        <v>12.7010843250874</v>
      </c>
      <c r="CX48" s="11" t="n">
        <v>12.6659793401634</v>
      </c>
      <c r="CY48" s="11" t="n">
        <v>12.6140593324468</v>
      </c>
      <c r="CZ48" s="11" t="n">
        <v>12.4153465808166</v>
      </c>
      <c r="DA48" s="11" t="n">
        <v>12.4166196671813</v>
      </c>
      <c r="DB48" s="11" t="n">
        <v>12.7899198251527</v>
      </c>
      <c r="DC48" s="11" t="n">
        <v>12.9413052192916</v>
      </c>
      <c r="DD48" s="11" t="n">
        <v>13.4073024150202</v>
      </c>
      <c r="DE48" s="11" t="n">
        <v>13.5860463565081</v>
      </c>
      <c r="DF48" s="11" t="n">
        <v>14.0924216189053</v>
      </c>
      <c r="DG48" s="11" t="n">
        <v>14.2569896884813</v>
      </c>
      <c r="DH48" s="11" t="n">
        <v>15.1231219187176</v>
      </c>
      <c r="DI48" s="11" t="n">
        <v>16.3001961321482</v>
      </c>
      <c r="DJ48" s="11" t="n">
        <v>16.7444627744265</v>
      </c>
      <c r="DK48" s="11" t="n">
        <v>16.5791979527156</v>
      </c>
      <c r="DL48" s="11" t="n">
        <v>15.7555976953637</v>
      </c>
      <c r="DM48" s="11" t="n">
        <v>14.9782872237527</v>
      </c>
      <c r="DN48" s="11" t="n">
        <v>14.6728829205601</v>
      </c>
      <c r="DO48" s="11" t="n">
        <v>14.9076038103442</v>
      </c>
      <c r="DP48" s="11" t="n">
        <v>14.980749379069</v>
      </c>
      <c r="DQ48" s="11" t="n">
        <v>15.1782494726354</v>
      </c>
      <c r="DR48" s="11" t="n">
        <v>15.5585738188005</v>
      </c>
      <c r="DS48" s="11" t="n">
        <v>16.0357685121355</v>
      </c>
      <c r="DT48" s="11" t="n">
        <v>17.1662602732229</v>
      </c>
    </row>
    <row r="49" customFormat="false" ht="15.75" hidden="false" customHeight="false" outlineLevel="0" collapsed="false">
      <c r="A49" s="12" t="s">
        <v>111</v>
      </c>
      <c r="B49" s="13" t="s">
        <v>112</v>
      </c>
      <c r="C49" s="14" t="n">
        <v>2450</v>
      </c>
      <c r="D49" s="11" t="n">
        <v>0</v>
      </c>
      <c r="E49" s="11" t="n">
        <v>1.25307230730804</v>
      </c>
      <c r="F49" s="11" t="n">
        <v>1.25367846568973</v>
      </c>
      <c r="G49" s="11" t="n">
        <v>1.16446966839296</v>
      </c>
      <c r="H49" s="11" t="n">
        <v>1.03527954468509</v>
      </c>
      <c r="I49" s="11" t="n">
        <v>0.961512922389098</v>
      </c>
      <c r="J49" s="101" t="n">
        <v>0.932072750118132</v>
      </c>
      <c r="K49" s="11" t="n">
        <v>0.804617605532861</v>
      </c>
      <c r="L49" s="11" t="n">
        <v>0.780306824251848</v>
      </c>
      <c r="M49" s="11" t="n">
        <v>0.820221624164208</v>
      </c>
      <c r="N49" s="11" t="n">
        <v>0.823418956292081</v>
      </c>
      <c r="O49" s="11" t="n">
        <v>0.775359495051149</v>
      </c>
      <c r="P49" s="11" t="n">
        <v>0.637903450301987</v>
      </c>
      <c r="Q49" s="11" t="n">
        <v>0.588870255322997</v>
      </c>
      <c r="R49" s="11" t="n">
        <v>0.625494423262561</v>
      </c>
      <c r="S49" s="11" t="n">
        <v>0.699798427051329</v>
      </c>
      <c r="T49" s="11" t="n">
        <v>0.756385592285336</v>
      </c>
      <c r="U49" s="11" t="n">
        <v>0.77247750350272</v>
      </c>
      <c r="V49" s="11" t="n">
        <v>0.690685779521733</v>
      </c>
      <c r="W49" s="11" t="n">
        <v>0.623627098494677</v>
      </c>
      <c r="X49" s="11" t="n">
        <v>0.633497019919744</v>
      </c>
      <c r="Y49" s="11" t="n">
        <v>0.654585219628031</v>
      </c>
      <c r="Z49" s="11" t="n">
        <v>0.678221661285326</v>
      </c>
      <c r="AA49" s="11" t="n">
        <v>0.642235920927908</v>
      </c>
      <c r="AB49" s="11" t="n">
        <v>0.558452461567825</v>
      </c>
      <c r="AC49" s="11" t="n">
        <v>0.550726354911298</v>
      </c>
      <c r="AD49" s="11" t="n">
        <v>0.533241914274222</v>
      </c>
      <c r="AE49" s="11" t="n">
        <v>0.559077587932166</v>
      </c>
      <c r="AF49" s="11" t="n">
        <v>0.571602426565577</v>
      </c>
      <c r="AG49" s="11" t="n">
        <v>0.585972414384307</v>
      </c>
      <c r="AH49" s="11" t="n">
        <v>0.507581060856766</v>
      </c>
      <c r="AI49" s="11" t="n">
        <v>0.476498579339626</v>
      </c>
      <c r="AJ49" s="11" t="n">
        <v>0.460375197883433</v>
      </c>
      <c r="AK49" s="11" t="n">
        <v>0.495445346912131</v>
      </c>
      <c r="AL49" s="11" t="n">
        <v>0.555511373771659</v>
      </c>
      <c r="AM49" s="11" t="n">
        <v>0.535378583926726</v>
      </c>
      <c r="AN49" s="11" t="n">
        <v>0.522042355245346</v>
      </c>
      <c r="AO49" s="11" t="n">
        <v>0.509751643933992</v>
      </c>
      <c r="AP49" s="11" t="n">
        <v>0.505917636988734</v>
      </c>
      <c r="AQ49" s="11" t="n">
        <v>0.503919661751173</v>
      </c>
      <c r="AR49" s="11" t="n">
        <v>0.513327853544145</v>
      </c>
      <c r="AS49" s="11" t="n">
        <v>0.514175353449103</v>
      </c>
      <c r="AT49" s="11" t="n">
        <v>0.470236486652447</v>
      </c>
      <c r="AU49" s="11" t="n">
        <v>0.433099151096754</v>
      </c>
      <c r="AV49" s="11" t="n">
        <v>0.417731034252111</v>
      </c>
      <c r="AW49" s="11" t="n">
        <v>0.4589048904543</v>
      </c>
      <c r="AX49" s="11" t="n">
        <v>0.511477485927674</v>
      </c>
      <c r="AY49" s="11" t="n">
        <v>0.521946469376341</v>
      </c>
      <c r="AZ49" s="11" t="n">
        <v>0.540108889789081</v>
      </c>
      <c r="BA49" s="11" t="n">
        <v>0.539886903447276</v>
      </c>
      <c r="BB49" s="11" t="n">
        <v>0.545419791111906</v>
      </c>
      <c r="BC49" s="11" t="n">
        <v>0.546698827321603</v>
      </c>
      <c r="BD49" s="11" t="n">
        <v>0.533937100159938</v>
      </c>
      <c r="BE49" s="11" t="n">
        <v>0.532207116287776</v>
      </c>
      <c r="BF49" s="11" t="n">
        <v>0.472239303610618</v>
      </c>
      <c r="BG49" s="11" t="n">
        <v>0.395591548892984</v>
      </c>
      <c r="BH49" s="11" t="n">
        <v>0.381781037642599</v>
      </c>
      <c r="BI49" s="11" t="n">
        <v>0.433423576206002</v>
      </c>
      <c r="BJ49" s="11" t="n">
        <v>0.492862261945019</v>
      </c>
      <c r="BK49" s="11" t="n">
        <v>0.537514092314661</v>
      </c>
      <c r="BL49" s="11" t="n">
        <v>0.559213168164554</v>
      </c>
      <c r="BM49" s="11" t="n">
        <v>0.587997598217513</v>
      </c>
      <c r="BN49" s="11" t="n">
        <v>0.627624656363427</v>
      </c>
      <c r="BO49" s="11" t="n">
        <v>0.632472485464784</v>
      </c>
      <c r="BP49" s="11" t="n">
        <v>0.582125310182791</v>
      </c>
      <c r="BQ49" s="11" t="n">
        <v>0.531199123198026</v>
      </c>
      <c r="BR49" s="11" t="n">
        <v>0.470782512469459</v>
      </c>
      <c r="BS49" s="11" t="n">
        <v>0.410639172226025</v>
      </c>
      <c r="BT49" s="11" t="n">
        <v>0.403227449169194</v>
      </c>
      <c r="BU49" s="11" t="n">
        <v>0.453669790475513</v>
      </c>
      <c r="BV49" s="11" t="n">
        <v>0.525221394490141</v>
      </c>
      <c r="BW49" s="11" t="n">
        <v>0.571830375386405</v>
      </c>
      <c r="BX49" s="11" t="n">
        <v>0.580750441197102</v>
      </c>
      <c r="BY49" s="11" t="n">
        <v>0.635296453090261</v>
      </c>
      <c r="BZ49" s="11" t="n">
        <v>0.701827805097738</v>
      </c>
      <c r="CA49" s="11" t="n">
        <v>0.671723616673777</v>
      </c>
      <c r="CB49" s="11" t="n">
        <v>0.60179402313819</v>
      </c>
      <c r="CC49" s="11" t="n">
        <v>0.521390490430414</v>
      </c>
      <c r="CD49" s="11" t="n">
        <v>0.469530619023012</v>
      </c>
      <c r="CE49" s="11" t="n">
        <v>0.427651558855648</v>
      </c>
      <c r="CF49" s="11" t="n">
        <v>0.42963081978582</v>
      </c>
      <c r="CG49" s="11" t="n">
        <v>0.46603564184307</v>
      </c>
      <c r="CH49" s="11" t="n">
        <v>0.542606388967509</v>
      </c>
      <c r="CI49" s="11" t="n">
        <v>0.59108300019918</v>
      </c>
      <c r="CJ49" s="11" t="n">
        <v>0.624642198498689</v>
      </c>
      <c r="CK49" s="11" t="n">
        <v>0.69867140533179</v>
      </c>
      <c r="CL49" s="11" t="n">
        <v>0.779970043657163</v>
      </c>
      <c r="CM49" s="11" t="n">
        <v>0.753118024156137</v>
      </c>
      <c r="CN49" s="11" t="n">
        <v>0.640722574308407</v>
      </c>
      <c r="CO49" s="11" t="n">
        <v>0.571390153768085</v>
      </c>
      <c r="CP49" s="11" t="n">
        <v>0.520382505764622</v>
      </c>
      <c r="CQ49" s="11" t="n">
        <v>0.489644817171928</v>
      </c>
      <c r="CR49" s="11" t="n">
        <v>0.461562953165597</v>
      </c>
      <c r="CS49" s="11" t="n">
        <v>0.530046869432579</v>
      </c>
      <c r="CT49" s="11" t="n">
        <v>0.577838810697034</v>
      </c>
      <c r="CU49" s="11" t="n">
        <v>0.641354741404765</v>
      </c>
      <c r="CV49" s="11" t="n">
        <v>0.706086788708845</v>
      </c>
      <c r="CW49" s="11" t="n">
        <v>0.843711957844599</v>
      </c>
      <c r="CX49" s="11" t="n">
        <v>0.913032033112738</v>
      </c>
      <c r="CY49" s="11" t="n">
        <v>0.861700119798149</v>
      </c>
      <c r="CZ49" s="11" t="n">
        <v>0.770884355522217</v>
      </c>
      <c r="DA49" s="11" t="n">
        <v>0.661651634721807</v>
      </c>
      <c r="DB49" s="11" t="n">
        <v>0.618783982018184</v>
      </c>
      <c r="DC49" s="11" t="n">
        <v>0.582799506486546</v>
      </c>
      <c r="DD49" s="11" t="n">
        <v>0.517420687334327</v>
      </c>
      <c r="DE49" s="11" t="n">
        <v>0.556261710999006</v>
      </c>
      <c r="DF49" s="11" t="n">
        <v>0.599625826339062</v>
      </c>
      <c r="DG49" s="11" t="n">
        <v>0.691953757070279</v>
      </c>
      <c r="DH49" s="11" t="n">
        <v>0.869444160023993</v>
      </c>
      <c r="DI49" s="11" t="n">
        <v>1.01924075948968</v>
      </c>
      <c r="DJ49" s="11" t="n">
        <v>1.07132482822279</v>
      </c>
      <c r="DK49" s="11" t="n">
        <v>1.02067889731294</v>
      </c>
      <c r="DL49" s="11" t="n">
        <v>0.846024469766208</v>
      </c>
      <c r="DM49" s="11" t="n">
        <v>0.756059933939122</v>
      </c>
      <c r="DN49" s="11" t="n">
        <v>0.66355912632032</v>
      </c>
      <c r="DO49" s="11" t="n">
        <v>0.627535784479301</v>
      </c>
      <c r="DP49" s="11" t="n">
        <v>0.600794739829099</v>
      </c>
      <c r="DQ49" s="11" t="n">
        <v>0.594746238383821</v>
      </c>
      <c r="DR49" s="11" t="n">
        <v>0.648169213504355</v>
      </c>
      <c r="DS49" s="11" t="n">
        <v>0.767347509266252</v>
      </c>
      <c r="DT49" s="11" t="n">
        <v>0.906179412169381</v>
      </c>
    </row>
    <row r="50" customFormat="false" ht="15.75" hidden="false" customHeight="false" outlineLevel="0" collapsed="false">
      <c r="A50" s="12" t="s">
        <v>113</v>
      </c>
      <c r="B50" s="13" t="s">
        <v>114</v>
      </c>
      <c r="C50" s="14" t="n">
        <v>307</v>
      </c>
      <c r="D50" s="11" t="n">
        <v>0</v>
      </c>
      <c r="E50" s="11" t="n">
        <v>18.6369495894583</v>
      </c>
      <c r="F50" s="11" t="n">
        <v>19.230633295645</v>
      </c>
      <c r="G50" s="11" t="n">
        <v>19.3004570775394</v>
      </c>
      <c r="H50" s="11" t="n">
        <v>18.9840909369419</v>
      </c>
      <c r="I50" s="101" t="n">
        <v>18.0491222000615</v>
      </c>
      <c r="J50" s="101" t="n">
        <v>17.7072397970501</v>
      </c>
      <c r="K50" s="11" t="n">
        <v>16.6710140311675</v>
      </c>
      <c r="L50" s="11" t="n">
        <v>16.1110174947128</v>
      </c>
      <c r="M50" s="11" t="n">
        <v>15.8790174539699</v>
      </c>
      <c r="N50" s="11" t="n">
        <v>15.1711620793582</v>
      </c>
      <c r="O50" s="11" t="n">
        <v>15.2076064891313</v>
      </c>
      <c r="P50" s="11" t="n">
        <v>15.1793766436456</v>
      </c>
      <c r="Q50" s="11" t="n">
        <v>14.8690802418985</v>
      </c>
      <c r="R50" s="11" t="n">
        <v>15.4913047839089</v>
      </c>
      <c r="S50" s="11" t="n">
        <v>15.5969877900451</v>
      </c>
      <c r="T50" s="11" t="n">
        <v>15.3356098689498</v>
      </c>
      <c r="U50" s="11" t="n">
        <v>15.1298419931978</v>
      </c>
      <c r="V50" s="11" t="n">
        <v>13.9940274652291</v>
      </c>
      <c r="W50" s="11" t="n">
        <v>13.6848281625098</v>
      </c>
      <c r="X50" s="11" t="n">
        <v>13.6236255634884</v>
      </c>
      <c r="Y50" s="11" t="n">
        <v>14.1164566606523</v>
      </c>
      <c r="Z50" s="11" t="n">
        <v>13.5928718004235</v>
      </c>
      <c r="AA50" s="11" t="n">
        <v>13.022892865041</v>
      </c>
      <c r="AB50" s="11" t="n">
        <v>11.9954419750984</v>
      </c>
      <c r="AC50" s="11" t="n">
        <v>12.730555294675</v>
      </c>
      <c r="AD50" s="11" t="n">
        <v>13.0061262399793</v>
      </c>
      <c r="AE50" s="11" t="n">
        <v>12.5557020264054</v>
      </c>
      <c r="AF50" s="11" t="n">
        <v>12.9724803801154</v>
      </c>
      <c r="AG50" s="11" t="n">
        <v>12.2783393582093</v>
      </c>
      <c r="AH50" s="11" t="n">
        <v>12.1969275037538</v>
      </c>
      <c r="AI50" s="11" t="n">
        <v>11.0579572787715</v>
      </c>
      <c r="AJ50" s="11" t="n">
        <v>10.765854314478</v>
      </c>
      <c r="AK50" s="11" t="n">
        <v>11.0161173038261</v>
      </c>
      <c r="AL50" s="11" t="n">
        <v>10.6173121515639</v>
      </c>
      <c r="AM50" s="11" t="n">
        <v>10.342472545935</v>
      </c>
      <c r="AN50" s="11" t="n">
        <v>10.7150900465126</v>
      </c>
      <c r="AO50" s="11" t="n">
        <v>10.4893640948309</v>
      </c>
      <c r="AP50" s="11" t="n">
        <v>10.6806052455875</v>
      </c>
      <c r="AQ50" s="11" t="n">
        <v>11.0145141110928</v>
      </c>
      <c r="AR50" s="11" t="n">
        <v>11.156244143799</v>
      </c>
      <c r="AS50" s="11" t="n">
        <v>10.9372454395969</v>
      </c>
      <c r="AT50" s="11" t="n">
        <v>10.6282331514974</v>
      </c>
      <c r="AU50" s="11" t="n">
        <v>10.4856288535686</v>
      </c>
      <c r="AV50" s="11" t="n">
        <v>9.72789112330163</v>
      </c>
      <c r="AW50" s="11" t="n">
        <v>9.83109939257281</v>
      </c>
      <c r="AX50" s="11" t="n">
        <v>10.122374129901</v>
      </c>
      <c r="AY50" s="11" t="n">
        <v>10.0395199360519</v>
      </c>
      <c r="AZ50" s="11" t="n">
        <v>9.71468835308313</v>
      </c>
      <c r="BA50" s="11" t="n">
        <v>10.204634239882</v>
      </c>
      <c r="BB50" s="11" t="n">
        <v>10.5086803792246</v>
      </c>
      <c r="BC50" s="11" t="n">
        <v>10.3098249506226</v>
      </c>
      <c r="BD50" s="11" t="n">
        <v>9.62371132462578</v>
      </c>
      <c r="BE50" s="11" t="n">
        <v>9.55860180495887</v>
      </c>
      <c r="BF50" s="11" t="n">
        <v>9.04782284722003</v>
      </c>
      <c r="BG50" s="11" t="n">
        <v>8.94344657231925</v>
      </c>
      <c r="BH50" s="11" t="n">
        <v>8.98101497210098</v>
      </c>
      <c r="BI50" s="11" t="n">
        <v>8.9832611204268</v>
      </c>
      <c r="BJ50" s="11" t="n">
        <v>9.03344336099124</v>
      </c>
      <c r="BK50" s="11" t="n">
        <v>9.01600630632902</v>
      </c>
      <c r="BL50" s="11" t="n">
        <v>9.64639222022327</v>
      </c>
      <c r="BM50" s="11" t="n">
        <v>9.76483447548225</v>
      </c>
      <c r="BN50" s="11" t="n">
        <v>10.2194626505076</v>
      </c>
      <c r="BO50" s="11" t="n">
        <v>10.0491602790247</v>
      </c>
      <c r="BP50" s="11" t="n">
        <v>9.26699507685926</v>
      </c>
      <c r="BQ50" s="11" t="n">
        <v>8.54183916426821</v>
      </c>
      <c r="BR50" s="11" t="n">
        <v>8.76824795744291</v>
      </c>
      <c r="BS50" s="11" t="n">
        <v>8.88238818314827</v>
      </c>
      <c r="BT50" s="11" t="n">
        <v>8.56311816090725</v>
      </c>
      <c r="BU50" s="11" t="n">
        <v>8.12290830449226</v>
      </c>
      <c r="BV50" s="11" t="n">
        <v>8.23550084458574</v>
      </c>
      <c r="BW50" s="11" t="n">
        <v>8.2924165288493</v>
      </c>
      <c r="BX50" s="11" t="n">
        <v>8.98162345136324</v>
      </c>
      <c r="BY50" s="11" t="n">
        <v>9.65368469436141</v>
      </c>
      <c r="BZ50" s="11" t="n">
        <v>9.43440953214795</v>
      </c>
      <c r="CA50" s="11" t="n">
        <v>8.8164229404793</v>
      </c>
      <c r="CB50" s="11" t="n">
        <v>7.95717880092976</v>
      </c>
      <c r="CC50" s="11" t="n">
        <v>7.67877052707183</v>
      </c>
      <c r="CD50" s="11" t="n">
        <v>7.58337837508872</v>
      </c>
      <c r="CE50" s="11" t="n">
        <v>8.25950933279227</v>
      </c>
      <c r="CF50" s="11" t="n">
        <v>8.73345384039342</v>
      </c>
      <c r="CG50" s="11" t="n">
        <v>8.78995543538322</v>
      </c>
      <c r="CH50" s="11" t="n">
        <v>8.64746179930209</v>
      </c>
      <c r="CI50" s="11" t="n">
        <v>8.54485867422512</v>
      </c>
      <c r="CJ50" s="11" t="n">
        <v>9.29998913809707</v>
      </c>
      <c r="CK50" s="11" t="n">
        <v>9.9848069686524</v>
      </c>
      <c r="CL50" s="11" t="n">
        <v>9.86273600947323</v>
      </c>
      <c r="CM50" s="11" t="n">
        <v>9.70679472371784</v>
      </c>
      <c r="CN50" s="11" t="n">
        <v>9.10438159346403</v>
      </c>
      <c r="CO50" s="11" t="n">
        <v>9.43513971971349</v>
      </c>
      <c r="CP50" s="11" t="n">
        <v>10.0573973152069</v>
      </c>
      <c r="CQ50" s="11" t="n">
        <v>10.5013041709028</v>
      </c>
      <c r="CR50" s="11" t="n">
        <v>11.0061177956654</v>
      </c>
      <c r="CS50" s="11" t="n">
        <v>11.1014912131257</v>
      </c>
      <c r="CT50" s="11" t="n">
        <v>11.2003089738289</v>
      </c>
      <c r="CU50" s="11" t="n">
        <v>11.5689692922233</v>
      </c>
      <c r="CV50" s="11" t="n">
        <v>12.3806533419793</v>
      </c>
      <c r="CW50" s="11" t="n">
        <v>12.7010843250874</v>
      </c>
      <c r="CX50" s="11" t="n">
        <v>12.6659793401634</v>
      </c>
      <c r="CY50" s="11" t="n">
        <v>12.6140593324468</v>
      </c>
      <c r="CZ50" s="11" t="n">
        <v>12.4153465808166</v>
      </c>
      <c r="DA50" s="11" t="n">
        <v>12.4166196671813</v>
      </c>
      <c r="DB50" s="11" t="n">
        <v>12.7899198251527</v>
      </c>
      <c r="DC50" s="11" t="n">
        <v>12.9413052192916</v>
      </c>
      <c r="DD50" s="11" t="n">
        <v>13.4073024150202</v>
      </c>
      <c r="DE50" s="11" t="n">
        <v>13.5860463565081</v>
      </c>
      <c r="DF50" s="11" t="n">
        <v>14.0924216189053</v>
      </c>
      <c r="DG50" s="11" t="n">
        <v>14.2569896884813</v>
      </c>
      <c r="DH50" s="11" t="n">
        <v>15.1231219187176</v>
      </c>
      <c r="DI50" s="11" t="n">
        <v>16.3001961321482</v>
      </c>
      <c r="DJ50" s="11" t="n">
        <v>16.7444627744265</v>
      </c>
      <c r="DK50" s="11" t="n">
        <v>16.5791979527156</v>
      </c>
      <c r="DL50" s="11" t="n">
        <v>15.7555976953637</v>
      </c>
      <c r="DM50" s="11" t="n">
        <v>14.9782872237527</v>
      </c>
      <c r="DN50" s="11" t="n">
        <v>14.6728829205601</v>
      </c>
      <c r="DO50" s="11" t="n">
        <v>14.9076038103442</v>
      </c>
      <c r="DP50" s="11" t="n">
        <v>14.980749379069</v>
      </c>
      <c r="DQ50" s="11" t="n">
        <v>15.1782494726354</v>
      </c>
      <c r="DR50" s="11" t="n">
        <v>15.5585738188005</v>
      </c>
      <c r="DS50" s="11" t="n">
        <v>16.0357685121355</v>
      </c>
      <c r="DT50" s="11" t="n">
        <v>17.1662602732229</v>
      </c>
    </row>
    <row r="51" customFormat="false" ht="15.75" hidden="false" customHeight="false" outlineLevel="0" collapsed="false">
      <c r="A51" s="12" t="s">
        <v>518</v>
      </c>
      <c r="B51" s="13" t="s">
        <v>519</v>
      </c>
      <c r="C51" s="19"/>
      <c r="D51" s="11" t="n">
        <v>0</v>
      </c>
      <c r="E51" s="11" t="n">
        <v>2.25563619622158</v>
      </c>
      <c r="F51" s="11" t="n">
        <v>2.24007972500148</v>
      </c>
      <c r="G51" s="11" t="n">
        <v>1.48606453827951</v>
      </c>
      <c r="H51" s="11" t="n">
        <v>1.14355202888872</v>
      </c>
      <c r="I51" s="101" t="n">
        <v>1.60951789253174</v>
      </c>
      <c r="J51" s="101" t="n">
        <v>5.21966083355326</v>
      </c>
      <c r="K51" s="11" t="n">
        <v>7.43437685745195</v>
      </c>
      <c r="L51" s="11" t="n">
        <v>7.47972711789109</v>
      </c>
      <c r="M51" s="11" t="n">
        <v>6.64280356141849</v>
      </c>
      <c r="N51" s="11" t="n">
        <v>6.46647044242444</v>
      </c>
      <c r="O51" s="11" t="n">
        <v>6.5771874112729</v>
      </c>
      <c r="P51" s="11" t="n">
        <v>6.15087329436925</v>
      </c>
      <c r="Q51" s="11" t="n">
        <v>5.34977880528962</v>
      </c>
      <c r="R51" s="11" t="n">
        <v>5.71758638142947</v>
      </c>
      <c r="S51" s="11" t="n">
        <v>6.33725490408862</v>
      </c>
      <c r="T51" s="11" t="n">
        <v>7.10580962719998</v>
      </c>
      <c r="U51" s="11" t="n">
        <v>8.27223961234327</v>
      </c>
      <c r="V51" s="11" t="n">
        <v>8.54518932298853</v>
      </c>
      <c r="W51" s="11" t="n">
        <v>8.20843801067746</v>
      </c>
      <c r="X51" s="11" t="n">
        <v>8.16608141169708</v>
      </c>
      <c r="Y51" s="11" t="n">
        <v>8.10982541964485</v>
      </c>
      <c r="Z51" s="11" t="n">
        <v>7.55868200634493</v>
      </c>
      <c r="AA51" s="11" t="n">
        <v>7.27441488563201</v>
      </c>
      <c r="AB51" s="11" t="n">
        <v>6.53695979028396</v>
      </c>
      <c r="AC51" s="11" t="n">
        <v>6.28534685511087</v>
      </c>
      <c r="AD51" s="11" t="n">
        <v>5.89070949208488</v>
      </c>
      <c r="AE51" s="11" t="n">
        <v>5.77589039896562</v>
      </c>
      <c r="AF51" s="11" t="n">
        <v>5.81788069739559</v>
      </c>
      <c r="AG51" s="11" t="n">
        <v>6.33828785774011</v>
      </c>
      <c r="AH51" s="11" t="n">
        <v>6.83619681625962</v>
      </c>
      <c r="AI51" s="11" t="n">
        <v>6.50726280711991</v>
      </c>
      <c r="AJ51" s="11" t="n">
        <v>6.08688789791755</v>
      </c>
      <c r="AK51" s="11" t="n">
        <v>5.67459044912239</v>
      </c>
      <c r="AL51" s="11" t="n">
        <v>5.61208414528042</v>
      </c>
      <c r="AM51" s="11" t="n">
        <v>5.21499840213542</v>
      </c>
      <c r="AN51" s="11" t="n">
        <v>5.27972658978082</v>
      </c>
      <c r="AO51" s="11" t="n">
        <v>4.87388133502636</v>
      </c>
      <c r="AP51" s="11" t="n">
        <v>4.83010833322668</v>
      </c>
      <c r="AQ51" s="11" t="n">
        <v>4.676713228069</v>
      </c>
      <c r="AR51" s="11" t="n">
        <v>4.60844068580014</v>
      </c>
      <c r="AS51" s="11" t="n">
        <v>4.87837613254963</v>
      </c>
      <c r="AT51" s="11" t="n">
        <v>5.31162341657829</v>
      </c>
      <c r="AU51" s="11" t="n">
        <v>5.16884731434986</v>
      </c>
      <c r="AV51" s="11" t="n">
        <v>4.97902067622137</v>
      </c>
      <c r="AW51" s="11" t="n">
        <v>4.52361893257602</v>
      </c>
      <c r="AX51" s="11" t="n">
        <v>4.07266102333234</v>
      </c>
      <c r="AY51" s="11" t="n">
        <v>4.09386816082206</v>
      </c>
      <c r="AZ51" s="11" t="n">
        <v>4.43703262940789</v>
      </c>
      <c r="BA51" s="11" t="n">
        <v>4.56681029282089</v>
      </c>
      <c r="BB51" s="11" t="n">
        <v>4.53750216969654</v>
      </c>
      <c r="BC51" s="11" t="n">
        <v>4.1069449815675</v>
      </c>
      <c r="BD51" s="11" t="n">
        <v>3.47683974395228</v>
      </c>
      <c r="BE51" s="11" t="n">
        <v>3.55036326450263</v>
      </c>
      <c r="BF51" s="11" t="n">
        <v>3.869939531218</v>
      </c>
      <c r="BG51" s="11" t="n">
        <v>4.03586377822991</v>
      </c>
      <c r="BH51" s="11" t="n">
        <v>4.01259844107923</v>
      </c>
      <c r="BI51" s="11" t="n">
        <v>3.41374567255376</v>
      </c>
      <c r="BJ51" s="11" t="n">
        <v>3.06303937445421</v>
      </c>
      <c r="BK51" s="11" t="n">
        <v>3.39662756674879</v>
      </c>
      <c r="BL51" s="11" t="n">
        <v>4.14268590561571</v>
      </c>
      <c r="BM51" s="11" t="n">
        <v>4.37778663119636</v>
      </c>
      <c r="BN51" s="11" t="n">
        <v>4.26460470008121</v>
      </c>
      <c r="BO51" s="11" t="n">
        <v>3.43931557743281</v>
      </c>
      <c r="BP51" s="11" t="n">
        <v>2.84893096423649</v>
      </c>
      <c r="BQ51" s="11" t="n">
        <v>2.90026347343356</v>
      </c>
      <c r="BR51" s="11" t="n">
        <v>3.44407639823311</v>
      </c>
      <c r="BS51" s="11" t="n">
        <v>3.81088516403793</v>
      </c>
      <c r="BT51" s="11" t="n">
        <v>3.7920574097581</v>
      </c>
      <c r="BU51" s="11" t="n">
        <v>3.4168359641049</v>
      </c>
      <c r="BV51" s="11" t="n">
        <v>2.97148329944834</v>
      </c>
      <c r="BW51" s="11" t="n">
        <v>3.11217239211973</v>
      </c>
      <c r="BX51" s="11" t="n">
        <v>3.39382155452187</v>
      </c>
      <c r="BY51" s="11" t="n">
        <v>4.20949780539445</v>
      </c>
      <c r="BZ51" s="11" t="n">
        <v>4.05406533156939</v>
      </c>
      <c r="CA51" s="11" t="n">
        <v>3.18779014623005</v>
      </c>
      <c r="CB51" s="11" t="n">
        <v>2.29910459740717</v>
      </c>
      <c r="CC51" s="11" t="n">
        <v>2.373108082246</v>
      </c>
      <c r="CD51" s="11" t="n">
        <v>3.1085020745919</v>
      </c>
      <c r="CE51" s="11" t="n">
        <v>4.07807608795591</v>
      </c>
      <c r="CF51" s="11" t="n">
        <v>4.05775190382202</v>
      </c>
      <c r="CG51" s="11" t="n">
        <v>3.45063849689118</v>
      </c>
      <c r="CH51" s="11" t="n">
        <v>3.00087762760537</v>
      </c>
      <c r="CI51" s="11" t="n">
        <v>3.08478371667017</v>
      </c>
      <c r="CJ51" s="11" t="n">
        <v>3.69597783750681</v>
      </c>
      <c r="CK51" s="11" t="n">
        <v>4.16213884386239</v>
      </c>
      <c r="CL51" s="11" t="n">
        <v>3.5673784418279</v>
      </c>
      <c r="CM51" s="11" t="n">
        <v>2.61088270593267</v>
      </c>
      <c r="CN51" s="11" t="n">
        <v>2.0841204638453</v>
      </c>
      <c r="CO51" s="11" t="n">
        <v>2.17349193744004</v>
      </c>
      <c r="CP51" s="11" t="n">
        <v>3.27051500737282</v>
      </c>
      <c r="CQ51" s="11" t="n">
        <v>4.30934827503372</v>
      </c>
      <c r="CR51" s="11" t="n">
        <v>4.23438857629996</v>
      </c>
      <c r="CS51" s="11" t="n">
        <v>3.70150089910681</v>
      </c>
      <c r="CT51" s="11" t="n">
        <v>3.42785217891785</v>
      </c>
      <c r="CU51" s="11" t="n">
        <v>3.46413286727789</v>
      </c>
      <c r="CV51" s="11" t="n">
        <v>3.88217941446816</v>
      </c>
      <c r="CW51" s="11" t="n">
        <v>4.15270708063935</v>
      </c>
      <c r="CX51" s="11" t="n">
        <v>3.49864476608232</v>
      </c>
      <c r="CY51" s="11" t="n">
        <v>2.83136535533392</v>
      </c>
      <c r="CZ51" s="11" t="n">
        <v>2.92162278737474</v>
      </c>
      <c r="DA51" s="11" t="n">
        <v>2.85190579039329</v>
      </c>
      <c r="DB51" s="11" t="n">
        <v>3.78904646399308</v>
      </c>
      <c r="DC51" s="11" t="n">
        <v>4.80046378209707</v>
      </c>
      <c r="DD51" s="11" t="n">
        <v>4.76505625357688</v>
      </c>
      <c r="DE51" s="11" t="n">
        <v>4.37905938224189</v>
      </c>
      <c r="DF51" s="11" t="n">
        <v>3.88326244550295</v>
      </c>
      <c r="DG51" s="11" t="n">
        <v>4.03945554491463</v>
      </c>
      <c r="DH51" s="11" t="n">
        <v>4.27047613698725</v>
      </c>
      <c r="DI51" s="11" t="n">
        <v>4.57654226002208</v>
      </c>
      <c r="DJ51" s="11" t="n">
        <v>4.23444946558973</v>
      </c>
      <c r="DK51" s="11" t="n">
        <v>3.0901188433574</v>
      </c>
      <c r="DL51" s="11" t="n">
        <v>2.74798000248855</v>
      </c>
      <c r="DM51" s="11" t="n">
        <v>2.80908906252639</v>
      </c>
      <c r="DN51" s="11" t="n">
        <v>3.93828629819519</v>
      </c>
      <c r="DO51" s="11" t="n">
        <v>5.52466284019736</v>
      </c>
      <c r="DP51" s="11" t="n">
        <v>6.38494859265154</v>
      </c>
      <c r="DQ51" s="11" t="n">
        <v>5.62808407419351</v>
      </c>
      <c r="DR51" s="11" t="n">
        <v>4.55094432883848</v>
      </c>
      <c r="DS51" s="11" t="n">
        <v>4.18448007315187</v>
      </c>
      <c r="DT51" s="11" t="n">
        <v>4.54716994967059</v>
      </c>
    </row>
    <row r="52" customFormat="false" ht="15.75" hidden="false" customHeight="false" outlineLevel="0" collapsed="false">
      <c r="A52" s="12" t="s">
        <v>115</v>
      </c>
      <c r="B52" s="13" t="s">
        <v>116</v>
      </c>
      <c r="C52" s="19" t="n">
        <v>2234</v>
      </c>
      <c r="D52" s="11" t="n">
        <v>0</v>
      </c>
      <c r="E52" s="11" t="n">
        <v>1.25307230730804</v>
      </c>
      <c r="F52" s="11" t="n">
        <v>1.25367846568973</v>
      </c>
      <c r="G52" s="101" t="n">
        <v>1.16446966839296</v>
      </c>
      <c r="H52" s="11" t="n">
        <v>1.03527954468509</v>
      </c>
      <c r="I52" s="101" t="n">
        <v>0.961512922389098</v>
      </c>
      <c r="J52" s="101" t="n">
        <v>0.932072750118132</v>
      </c>
      <c r="K52" s="11" t="n">
        <v>0.804617605532861</v>
      </c>
      <c r="L52" s="11" t="n">
        <v>0.780306824251848</v>
      </c>
      <c r="M52" s="11" t="n">
        <v>0.820221624164208</v>
      </c>
      <c r="N52" s="11" t="n">
        <v>0.823418956292081</v>
      </c>
      <c r="O52" s="11" t="n">
        <v>0.775359495051149</v>
      </c>
      <c r="P52" s="11" t="n">
        <v>0.637903450301987</v>
      </c>
      <c r="Q52" s="11" t="n">
        <v>0.588870255322997</v>
      </c>
      <c r="R52" s="11" t="n">
        <v>0.625494423262561</v>
      </c>
      <c r="S52" s="11" t="n">
        <v>0.699798427051329</v>
      </c>
      <c r="T52" s="11" t="n">
        <v>0.756385592285336</v>
      </c>
      <c r="U52" s="11" t="n">
        <v>0.77247750350272</v>
      </c>
      <c r="V52" s="11" t="n">
        <v>0.690685779521733</v>
      </c>
      <c r="W52" s="11" t="n">
        <v>0.623627098494677</v>
      </c>
      <c r="X52" s="11" t="n">
        <v>0.633497019919744</v>
      </c>
      <c r="Y52" s="11" t="n">
        <v>0.654585219628031</v>
      </c>
      <c r="Z52" s="11" t="n">
        <v>0.678221661285326</v>
      </c>
      <c r="AA52" s="11" t="n">
        <v>0.642235920927908</v>
      </c>
      <c r="AB52" s="11" t="n">
        <v>0.558452461567825</v>
      </c>
      <c r="AC52" s="11" t="n">
        <v>0.550726354911298</v>
      </c>
      <c r="AD52" s="11" t="n">
        <v>0.533241914274222</v>
      </c>
      <c r="AE52" s="11" t="n">
        <v>0.559077587932166</v>
      </c>
      <c r="AF52" s="11" t="n">
        <v>0.571602426565577</v>
      </c>
      <c r="AG52" s="11" t="n">
        <v>0.585972414384307</v>
      </c>
      <c r="AH52" s="11" t="n">
        <v>0.507581060856766</v>
      </c>
      <c r="AI52" s="11" t="n">
        <v>0.476498579339626</v>
      </c>
      <c r="AJ52" s="11" t="n">
        <v>0.460375197883433</v>
      </c>
      <c r="AK52" s="11" t="n">
        <v>0.495445346912131</v>
      </c>
      <c r="AL52" s="11" t="n">
        <v>0.555511373771659</v>
      </c>
      <c r="AM52" s="11" t="n">
        <v>0.535378583926726</v>
      </c>
      <c r="AN52" s="11" t="n">
        <v>0.522042355245346</v>
      </c>
      <c r="AO52" s="11" t="n">
        <v>0.509751643933992</v>
      </c>
      <c r="AP52" s="11" t="n">
        <v>0.505917636988734</v>
      </c>
      <c r="AQ52" s="11" t="n">
        <v>0.503919661751173</v>
      </c>
      <c r="AR52" s="11" t="n">
        <v>0.513327853544145</v>
      </c>
      <c r="AS52" s="11" t="n">
        <v>0.514175353449103</v>
      </c>
      <c r="AT52" s="11" t="n">
        <v>0.470236486652447</v>
      </c>
      <c r="AU52" s="11" t="n">
        <v>0.433099151096754</v>
      </c>
      <c r="AV52" s="11" t="n">
        <v>0.417731034252111</v>
      </c>
      <c r="AW52" s="11" t="n">
        <v>0.4589048904543</v>
      </c>
      <c r="AX52" s="11" t="n">
        <v>0.511477485927674</v>
      </c>
      <c r="AY52" s="11" t="n">
        <v>0.521946469376341</v>
      </c>
      <c r="AZ52" s="11" t="n">
        <v>0.540108889789081</v>
      </c>
      <c r="BA52" s="11" t="n">
        <v>0.539886903447276</v>
      </c>
      <c r="BB52" s="11" t="n">
        <v>0.545419791111906</v>
      </c>
      <c r="BC52" s="11" t="n">
        <v>0.546698827321603</v>
      </c>
      <c r="BD52" s="11" t="n">
        <v>0.533937100159938</v>
      </c>
      <c r="BE52" s="11" t="n">
        <v>0.532207116287776</v>
      </c>
      <c r="BF52" s="11" t="n">
        <v>0.472239303610618</v>
      </c>
      <c r="BG52" s="11" t="n">
        <v>0.395591548892984</v>
      </c>
      <c r="BH52" s="11" t="n">
        <v>0.381781037642599</v>
      </c>
      <c r="BI52" s="11" t="n">
        <v>0.433423576206002</v>
      </c>
      <c r="BJ52" s="11" t="n">
        <v>0.492862261945019</v>
      </c>
      <c r="BK52" s="11" t="n">
        <v>0.537514092314661</v>
      </c>
      <c r="BL52" s="11" t="n">
        <v>0.559213168164554</v>
      </c>
      <c r="BM52" s="11" t="n">
        <v>0.587997598217513</v>
      </c>
      <c r="BN52" s="11" t="n">
        <v>0.627624656363427</v>
      </c>
      <c r="BO52" s="11" t="n">
        <v>0.632472485464784</v>
      </c>
      <c r="BP52" s="11" t="n">
        <v>0.582125310182791</v>
      </c>
      <c r="BQ52" s="11" t="n">
        <v>0.531199123198026</v>
      </c>
      <c r="BR52" s="11" t="n">
        <v>0.470782512469459</v>
      </c>
      <c r="BS52" s="11" t="n">
        <v>0.410639172226025</v>
      </c>
      <c r="BT52" s="11" t="n">
        <v>0.403227449169194</v>
      </c>
      <c r="BU52" s="11" t="n">
        <v>0.453669790475513</v>
      </c>
      <c r="BV52" s="11" t="n">
        <v>0.525221394490141</v>
      </c>
      <c r="BW52" s="11" t="n">
        <v>0.571830375386405</v>
      </c>
      <c r="BX52" s="11" t="n">
        <v>0.580750441197102</v>
      </c>
      <c r="BY52" s="11" t="n">
        <v>0.635296453090261</v>
      </c>
      <c r="BZ52" s="11" t="n">
        <v>0.701827805097738</v>
      </c>
      <c r="CA52" s="11" t="n">
        <v>0.671723616673777</v>
      </c>
      <c r="CB52" s="11" t="n">
        <v>0.60179402313819</v>
      </c>
      <c r="CC52" s="11" t="n">
        <v>0.521390490430414</v>
      </c>
      <c r="CD52" s="11" t="n">
        <v>0.469530619023012</v>
      </c>
      <c r="CE52" s="11" t="n">
        <v>0.427651558855648</v>
      </c>
      <c r="CF52" s="11" t="n">
        <v>0.42963081978582</v>
      </c>
      <c r="CG52" s="11" t="n">
        <v>0.46603564184307</v>
      </c>
      <c r="CH52" s="11" t="n">
        <v>0.542606388967509</v>
      </c>
      <c r="CI52" s="11" t="n">
        <v>0.59108300019918</v>
      </c>
      <c r="CJ52" s="11" t="n">
        <v>0.624642198498689</v>
      </c>
      <c r="CK52" s="11" t="n">
        <v>0.69867140533179</v>
      </c>
      <c r="CL52" s="11" t="n">
        <v>0.779970043657163</v>
      </c>
      <c r="CM52" s="11" t="n">
        <v>0.753118024156137</v>
      </c>
      <c r="CN52" s="11" t="n">
        <v>0.640722574308407</v>
      </c>
      <c r="CO52" s="11" t="n">
        <v>0.571390153768085</v>
      </c>
      <c r="CP52" s="11" t="n">
        <v>0.520382505764622</v>
      </c>
      <c r="CQ52" s="11" t="n">
        <v>0.489644817171928</v>
      </c>
      <c r="CR52" s="11" t="n">
        <v>0.461562953165597</v>
      </c>
      <c r="CS52" s="11" t="n">
        <v>0.530046869432579</v>
      </c>
      <c r="CT52" s="11" t="n">
        <v>0.577838810697034</v>
      </c>
      <c r="CU52" s="11" t="n">
        <v>0.641354741404765</v>
      </c>
      <c r="CV52" s="11" t="n">
        <v>0.706086788708845</v>
      </c>
      <c r="CW52" s="11" t="n">
        <v>0.843711957844599</v>
      </c>
      <c r="CX52" s="11" t="n">
        <v>0.913032033112738</v>
      </c>
      <c r="CY52" s="11" t="n">
        <v>0.861700119798149</v>
      </c>
      <c r="CZ52" s="11" t="n">
        <v>0.770884355522217</v>
      </c>
      <c r="DA52" s="11" t="n">
        <v>0.661651634721807</v>
      </c>
      <c r="DB52" s="11" t="n">
        <v>0.618783982018184</v>
      </c>
      <c r="DC52" s="11" t="n">
        <v>0.582799506486546</v>
      </c>
      <c r="DD52" s="11" t="n">
        <v>0.517420687334327</v>
      </c>
      <c r="DE52" s="11" t="n">
        <v>0.556261710999006</v>
      </c>
      <c r="DF52" s="11" t="n">
        <v>0.599625826339062</v>
      </c>
      <c r="DG52" s="11" t="n">
        <v>0.691953757070279</v>
      </c>
      <c r="DH52" s="11" t="n">
        <v>0.869444160023993</v>
      </c>
      <c r="DI52" s="11" t="n">
        <v>1.01924075948968</v>
      </c>
      <c r="DJ52" s="11" t="n">
        <v>1.07132482822279</v>
      </c>
      <c r="DK52" s="11" t="n">
        <v>1.02067889731294</v>
      </c>
      <c r="DL52" s="11" t="n">
        <v>0.846024469766208</v>
      </c>
      <c r="DM52" s="11" t="n">
        <v>0.756059933939122</v>
      </c>
      <c r="DN52" s="11" t="n">
        <v>0.66355912632032</v>
      </c>
      <c r="DO52" s="11" t="n">
        <v>0.627535784479301</v>
      </c>
      <c r="DP52" s="11" t="n">
        <v>0.600794739829099</v>
      </c>
      <c r="DQ52" s="11" t="n">
        <v>0.594746238383821</v>
      </c>
      <c r="DR52" s="11" t="n">
        <v>0.648169213504355</v>
      </c>
      <c r="DS52" s="11" t="n">
        <v>0.767347509266252</v>
      </c>
      <c r="DT52" s="11" t="n">
        <v>0.906179412169381</v>
      </c>
    </row>
    <row r="53" customFormat="false" ht="15.75" hidden="false" customHeight="false" outlineLevel="0" collapsed="false">
      <c r="A53" s="12" t="s">
        <v>319</v>
      </c>
      <c r="B53" s="11" t="s">
        <v>320</v>
      </c>
      <c r="C53" s="14"/>
      <c r="D53" s="11" t="n">
        <v>1</v>
      </c>
      <c r="E53" s="11" t="n">
        <v>1.25307230730804</v>
      </c>
      <c r="F53" s="11" t="n">
        <v>1.25367846568973</v>
      </c>
      <c r="G53" s="11" t="n">
        <v>1.16446966839296</v>
      </c>
      <c r="H53" s="11" t="n">
        <v>1.03527954468509</v>
      </c>
      <c r="I53" s="101" t="n">
        <v>0.961512922389098</v>
      </c>
      <c r="J53" s="101" t="n">
        <v>0.932072750118132</v>
      </c>
      <c r="K53" s="11" t="n">
        <v>0.804617605532861</v>
      </c>
      <c r="L53" s="11" t="n">
        <v>0.780306824251848</v>
      </c>
      <c r="M53" s="11" t="n">
        <v>0.820221624164208</v>
      </c>
      <c r="N53" s="11" t="n">
        <v>0.823418956292081</v>
      </c>
      <c r="O53" s="11" t="n">
        <v>0.775359495051149</v>
      </c>
      <c r="P53" s="11" t="n">
        <v>0.637903450301987</v>
      </c>
      <c r="Q53" s="11" t="n">
        <v>0.588870255322997</v>
      </c>
      <c r="R53" s="11" t="n">
        <v>0.625494423262561</v>
      </c>
      <c r="S53" s="11" t="n">
        <v>0.699798427051329</v>
      </c>
      <c r="T53" s="11" t="n">
        <v>0.756385592285336</v>
      </c>
      <c r="U53" s="11" t="n">
        <v>0.77247750350272</v>
      </c>
      <c r="V53" s="11" t="n">
        <v>0.690685779521733</v>
      </c>
      <c r="W53" s="11" t="n">
        <v>0.623627098494677</v>
      </c>
      <c r="X53" s="11" t="n">
        <v>0.633497019919744</v>
      </c>
      <c r="Y53" s="11" t="n">
        <v>0.654585219628031</v>
      </c>
      <c r="Z53" s="11" t="n">
        <v>0.678221661285326</v>
      </c>
      <c r="AA53" s="11" t="n">
        <v>0.642235920927908</v>
      </c>
      <c r="AB53" s="11" t="n">
        <v>0.558452461567825</v>
      </c>
      <c r="AC53" s="11" t="n">
        <v>0.550726354911298</v>
      </c>
      <c r="AD53" s="11" t="n">
        <v>0.533241914274222</v>
      </c>
      <c r="AE53" s="11" t="n">
        <v>0.559077587932166</v>
      </c>
      <c r="AF53" s="11" t="n">
        <v>0.571602426565577</v>
      </c>
      <c r="AG53" s="11" t="n">
        <v>0.585972414384307</v>
      </c>
      <c r="AH53" s="11" t="n">
        <v>0.507581060856766</v>
      </c>
      <c r="AI53" s="11" t="n">
        <v>0.476498579339626</v>
      </c>
      <c r="AJ53" s="11" t="n">
        <v>0.460375197883433</v>
      </c>
      <c r="AK53" s="11" t="n">
        <v>0.495445346912131</v>
      </c>
      <c r="AL53" s="11" t="n">
        <v>0.555511373771659</v>
      </c>
      <c r="AM53" s="11" t="n">
        <v>0.535378583926726</v>
      </c>
      <c r="AN53" s="11" t="n">
        <v>0.522042355245346</v>
      </c>
      <c r="AO53" s="11" t="n">
        <v>0.509751643933992</v>
      </c>
      <c r="AP53" s="11" t="n">
        <v>0.505917636988734</v>
      </c>
      <c r="AQ53" s="11" t="n">
        <v>0.503919661751173</v>
      </c>
      <c r="AR53" s="11" t="n">
        <v>0.513327853544145</v>
      </c>
      <c r="AS53" s="11" t="n">
        <v>0.514175353449103</v>
      </c>
      <c r="AT53" s="11" t="n">
        <v>0.470236486652447</v>
      </c>
      <c r="AU53" s="11" t="n">
        <v>0.433099151096754</v>
      </c>
      <c r="AV53" s="11" t="n">
        <v>0.417731034252111</v>
      </c>
      <c r="AW53" s="11" t="n">
        <v>0.4589048904543</v>
      </c>
      <c r="AX53" s="11" t="n">
        <v>0.511477485927674</v>
      </c>
      <c r="AY53" s="11" t="n">
        <v>0.521946469376341</v>
      </c>
      <c r="AZ53" s="11" t="n">
        <v>0.540108889789081</v>
      </c>
      <c r="BA53" s="11" t="n">
        <v>0.539886903447276</v>
      </c>
      <c r="BB53" s="11" t="n">
        <v>0.545419791111906</v>
      </c>
      <c r="BC53" s="11" t="n">
        <v>0.546698827321603</v>
      </c>
      <c r="BD53" s="11" t="n">
        <v>0.533937100159938</v>
      </c>
      <c r="BE53" s="11" t="n">
        <v>0.532207116287776</v>
      </c>
      <c r="BF53" s="11" t="n">
        <v>0.472239303610618</v>
      </c>
      <c r="BG53" s="11" t="n">
        <v>0.395591548892984</v>
      </c>
      <c r="BH53" s="11" t="n">
        <v>0.381781037642599</v>
      </c>
      <c r="BI53" s="11" t="n">
        <v>0.433423576206002</v>
      </c>
      <c r="BJ53" s="11" t="n">
        <v>0.492862261945019</v>
      </c>
      <c r="BK53" s="11" t="n">
        <v>0.537514092314661</v>
      </c>
      <c r="BL53" s="11" t="n">
        <v>0.559213168164554</v>
      </c>
      <c r="BM53" s="11" t="n">
        <v>0.587997598217513</v>
      </c>
      <c r="BN53" s="11" t="n">
        <v>0.627624656363427</v>
      </c>
      <c r="BO53" s="11" t="n">
        <v>0.632472485464784</v>
      </c>
      <c r="BP53" s="11" t="n">
        <v>0.582125310182791</v>
      </c>
      <c r="BQ53" s="11" t="n">
        <v>0.531199123198026</v>
      </c>
      <c r="BR53" s="11" t="n">
        <v>0.470782512469459</v>
      </c>
      <c r="BS53" s="11" t="n">
        <v>0.410639172226025</v>
      </c>
      <c r="BT53" s="11" t="n">
        <v>0.403227449169194</v>
      </c>
      <c r="BU53" s="11" t="n">
        <v>0.453669790475513</v>
      </c>
      <c r="BV53" s="11" t="n">
        <v>0.525221394490141</v>
      </c>
      <c r="BW53" s="11" t="n">
        <v>0.571830375386405</v>
      </c>
      <c r="BX53" s="11" t="n">
        <v>0.580750441197102</v>
      </c>
      <c r="BY53" s="11" t="n">
        <v>0.635296453090261</v>
      </c>
      <c r="BZ53" s="11" t="n">
        <v>0.701827805097738</v>
      </c>
      <c r="CA53" s="11" t="n">
        <v>0.671723616673777</v>
      </c>
      <c r="CB53" s="11" t="n">
        <v>0.60179402313819</v>
      </c>
      <c r="CC53" s="11" t="n">
        <v>0.521390490430414</v>
      </c>
      <c r="CD53" s="11" t="n">
        <v>0.469530619023012</v>
      </c>
      <c r="CE53" s="11" t="n">
        <v>0.427651558855648</v>
      </c>
      <c r="CF53" s="11" t="n">
        <v>0.42963081978582</v>
      </c>
      <c r="CG53" s="11" t="n">
        <v>0.46603564184307</v>
      </c>
      <c r="CH53" s="11" t="n">
        <v>0.542606388967509</v>
      </c>
      <c r="CI53" s="11" t="n">
        <v>0.59108300019918</v>
      </c>
      <c r="CJ53" s="11" t="n">
        <v>0.624642198498689</v>
      </c>
      <c r="CK53" s="11" t="n">
        <v>0.69867140533179</v>
      </c>
      <c r="CL53" s="11" t="n">
        <v>0.779970043657163</v>
      </c>
      <c r="CM53" s="11" t="n">
        <v>0.753118024156137</v>
      </c>
      <c r="CN53" s="11" t="n">
        <v>0.640722574308407</v>
      </c>
      <c r="CO53" s="11" t="n">
        <v>0.571390153768085</v>
      </c>
      <c r="CP53" s="11" t="n">
        <v>0.520382505764622</v>
      </c>
      <c r="CQ53" s="11" t="n">
        <v>0.489644817171928</v>
      </c>
      <c r="CR53" s="11" t="n">
        <v>0.461562953165597</v>
      </c>
      <c r="CS53" s="11" t="n">
        <v>0.530046869432579</v>
      </c>
      <c r="CT53" s="11" t="n">
        <v>0.577838810697034</v>
      </c>
      <c r="CU53" s="11" t="n">
        <v>0.641354741404765</v>
      </c>
      <c r="CV53" s="11" t="n">
        <v>0.706086788708845</v>
      </c>
      <c r="CW53" s="11" t="n">
        <v>0.843711957844599</v>
      </c>
      <c r="CX53" s="11" t="n">
        <v>0.913032033112738</v>
      </c>
      <c r="CY53" s="11" t="n">
        <v>0.861700119798149</v>
      </c>
      <c r="CZ53" s="11" t="n">
        <v>0.770884355522217</v>
      </c>
      <c r="DA53" s="11" t="n">
        <v>0.661651634721807</v>
      </c>
      <c r="DB53" s="11" t="n">
        <v>0.618783982018184</v>
      </c>
      <c r="DC53" s="11" t="n">
        <v>0.582799506486546</v>
      </c>
      <c r="DD53" s="11" t="n">
        <v>0.517420687334327</v>
      </c>
      <c r="DE53" s="11" t="n">
        <v>0.556261710999006</v>
      </c>
      <c r="DF53" s="11" t="n">
        <v>0.599625826339062</v>
      </c>
      <c r="DG53" s="11" t="n">
        <v>0.691953757070279</v>
      </c>
      <c r="DH53" s="11" t="n">
        <v>0.869444160023993</v>
      </c>
      <c r="DI53" s="11" t="n">
        <v>1.01924075948968</v>
      </c>
      <c r="DJ53" s="11" t="n">
        <v>1.07132482822279</v>
      </c>
      <c r="DK53" s="11" t="n">
        <v>1.02067889731294</v>
      </c>
      <c r="DL53" s="11" t="n">
        <v>0.846024469766208</v>
      </c>
      <c r="DM53" s="11" t="n">
        <v>0.756059933939122</v>
      </c>
      <c r="DN53" s="11" t="n">
        <v>0.66355912632032</v>
      </c>
      <c r="DO53" s="11" t="n">
        <v>0.627535784479301</v>
      </c>
      <c r="DP53" s="11" t="n">
        <v>0.600794739829099</v>
      </c>
      <c r="DQ53" s="11" t="n">
        <v>0.594746238383821</v>
      </c>
      <c r="DR53" s="11" t="n">
        <v>0.648169213504355</v>
      </c>
      <c r="DS53" s="11" t="n">
        <v>0.767347509266252</v>
      </c>
      <c r="DT53" s="11" t="n">
        <v>0.906179412169381</v>
      </c>
    </row>
    <row r="54" customFormat="false" ht="15.75" hidden="false" customHeight="false" outlineLevel="0" collapsed="false">
      <c r="A54" s="12" t="s">
        <v>117</v>
      </c>
      <c r="B54" s="13" t="s">
        <v>118</v>
      </c>
      <c r="C54" s="14" t="n">
        <v>0</v>
      </c>
      <c r="D54" s="5" t="n">
        <v>0</v>
      </c>
    </row>
    <row r="55" customFormat="false" ht="15.75" hidden="false" customHeight="false" outlineLevel="0" collapsed="false">
      <c r="A55" s="12" t="s">
        <v>119</v>
      </c>
      <c r="B55" s="13" t="s">
        <v>120</v>
      </c>
      <c r="C55" s="14" t="n">
        <v>0</v>
      </c>
      <c r="D55" s="5" t="n">
        <v>0</v>
      </c>
    </row>
    <row r="56" customFormat="false" ht="15.75" hidden="false" customHeight="false" outlineLevel="0" collapsed="false">
      <c r="A56" s="12" t="s">
        <v>121</v>
      </c>
      <c r="B56" s="13" t="s">
        <v>122</v>
      </c>
      <c r="C56" s="14" t="n">
        <v>1129</v>
      </c>
      <c r="D56" s="11" t="n">
        <v>0</v>
      </c>
      <c r="E56" s="11" t="n">
        <v>1.75435425176481</v>
      </c>
      <c r="F56" s="11" t="n">
        <v>1.74687909534561</v>
      </c>
      <c r="G56" s="11" t="n">
        <v>1.32526710333623</v>
      </c>
      <c r="H56" s="11" t="n">
        <v>1.0894157867869</v>
      </c>
      <c r="I56" s="11" t="n">
        <v>1.28551540746042</v>
      </c>
      <c r="J56" s="101" t="n">
        <v>3.07586679183569</v>
      </c>
      <c r="K56" s="11" t="n">
        <v>4.11949723149241</v>
      </c>
      <c r="L56" s="11" t="n">
        <v>4.13001697107147</v>
      </c>
      <c r="M56" s="11" t="n">
        <v>3.73151259279135</v>
      </c>
      <c r="N56" s="11" t="n">
        <v>3.64494469935826</v>
      </c>
      <c r="O56" s="11" t="n">
        <v>3.67627345316203</v>
      </c>
      <c r="P56" s="11" t="n">
        <v>3.39438837233562</v>
      </c>
      <c r="Q56" s="11" t="n">
        <v>2.96932453030631</v>
      </c>
      <c r="R56" s="11" t="n">
        <v>3.17154040234602</v>
      </c>
      <c r="S56" s="11" t="n">
        <v>3.51852666556997</v>
      </c>
      <c r="T56" s="11" t="n">
        <v>3.93109760974266</v>
      </c>
      <c r="U56" s="11" t="n">
        <v>4.52235855792299</v>
      </c>
      <c r="V56" s="11" t="n">
        <v>4.61793755125513</v>
      </c>
      <c r="W56" s="11" t="n">
        <v>4.41603255458607</v>
      </c>
      <c r="X56" s="11" t="n">
        <v>4.39978921580841</v>
      </c>
      <c r="Y56" s="11" t="n">
        <v>4.38220531963644</v>
      </c>
      <c r="Z56" s="11" t="n">
        <v>4.11845183381513</v>
      </c>
      <c r="AA56" s="11" t="n">
        <v>3.95832540327996</v>
      </c>
      <c r="AB56" s="11" t="n">
        <v>3.54770612592589</v>
      </c>
      <c r="AC56" s="11" t="n">
        <v>3.41803660501108</v>
      </c>
      <c r="AD56" s="11" t="n">
        <v>3.21197570317955</v>
      </c>
      <c r="AE56" s="11" t="n">
        <v>3.16748399344889</v>
      </c>
      <c r="AF56" s="11" t="n">
        <v>3.19474156198058</v>
      </c>
      <c r="AG56" s="11" t="n">
        <v>3.46213013606221</v>
      </c>
      <c r="AH56" s="11" t="n">
        <v>3.67188893855819</v>
      </c>
      <c r="AI56" s="11" t="n">
        <v>3.49188069322977</v>
      </c>
      <c r="AJ56" s="11" t="n">
        <v>3.27363154790049</v>
      </c>
      <c r="AK56" s="11" t="n">
        <v>3.08501789801726</v>
      </c>
      <c r="AL56" s="11" t="n">
        <v>3.08379775952604</v>
      </c>
      <c r="AM56" s="11" t="n">
        <v>2.87518849303107</v>
      </c>
      <c r="AN56" s="11" t="n">
        <v>2.90088447251308</v>
      </c>
      <c r="AO56" s="11" t="n">
        <v>2.69181648948018</v>
      </c>
      <c r="AP56" s="11" t="n">
        <v>2.6680129851077</v>
      </c>
      <c r="AQ56" s="11" t="n">
        <v>2.59031644491008</v>
      </c>
      <c r="AR56" s="11" t="n">
        <v>2.56088426967214</v>
      </c>
      <c r="AS56" s="11" t="n">
        <v>2.69627574299937</v>
      </c>
      <c r="AT56" s="11" t="n">
        <v>2.89092995161537</v>
      </c>
      <c r="AU56" s="11" t="n">
        <v>2.80097323272331</v>
      </c>
      <c r="AV56" s="11" t="n">
        <v>2.69837585523674</v>
      </c>
      <c r="AW56" s="11" t="n">
        <v>2.49126191151516</v>
      </c>
      <c r="AX56" s="11" t="n">
        <v>2.29206925463001</v>
      </c>
      <c r="AY56" s="11" t="n">
        <v>2.3079073150992</v>
      </c>
      <c r="AZ56" s="11" t="n">
        <v>2.48857075959849</v>
      </c>
      <c r="BA56" s="11" t="n">
        <v>2.55334859813408</v>
      </c>
      <c r="BB56" s="11" t="n">
        <v>2.54146098040422</v>
      </c>
      <c r="BC56" s="11" t="n">
        <v>2.32682190444455</v>
      </c>
      <c r="BD56" s="11" t="n">
        <v>2.00538842205611</v>
      </c>
      <c r="BE56" s="11" t="n">
        <v>2.0412851903952</v>
      </c>
      <c r="BF56" s="11" t="n">
        <v>2.17108941741431</v>
      </c>
      <c r="BG56" s="11" t="n">
        <v>2.21572766356145</v>
      </c>
      <c r="BH56" s="11" t="n">
        <v>2.19718973936091</v>
      </c>
      <c r="BI56" s="11" t="n">
        <v>1.92358462437988</v>
      </c>
      <c r="BJ56" s="11" t="n">
        <v>1.77795081819962</v>
      </c>
      <c r="BK56" s="11" t="n">
        <v>1.96707082953172</v>
      </c>
      <c r="BL56" s="11" t="n">
        <v>2.35094953689013</v>
      </c>
      <c r="BM56" s="11" t="n">
        <v>2.48289211470693</v>
      </c>
      <c r="BN56" s="11" t="n">
        <v>2.44611467822232</v>
      </c>
      <c r="BO56" s="11" t="n">
        <v>2.03589403144879</v>
      </c>
      <c r="BP56" s="11" t="n">
        <v>1.71552813720964</v>
      </c>
      <c r="BQ56" s="11" t="n">
        <v>1.71573129831579</v>
      </c>
      <c r="BR56" s="11" t="n">
        <v>1.95742945535128</v>
      </c>
      <c r="BS56" s="11" t="n">
        <v>2.11076216813198</v>
      </c>
      <c r="BT56" s="11" t="n">
        <v>2.09764242946365</v>
      </c>
      <c r="BU56" s="11" t="n">
        <v>1.93525287729021</v>
      </c>
      <c r="BV56" s="11" t="n">
        <v>1.74835234696924</v>
      </c>
      <c r="BW56" s="11" t="n">
        <v>1.84200138375307</v>
      </c>
      <c r="BX56" s="11" t="n">
        <v>1.98728599785949</v>
      </c>
      <c r="BY56" s="11" t="n">
        <v>2.42239712924235</v>
      </c>
      <c r="BZ56" s="11" t="n">
        <v>2.37794656833356</v>
      </c>
      <c r="CA56" s="11" t="n">
        <v>1.92975688145191</v>
      </c>
      <c r="CB56" s="11" t="n">
        <v>1.45044931027268</v>
      </c>
      <c r="CC56" s="11" t="n">
        <v>1.44724928633821</v>
      </c>
      <c r="CD56" s="11" t="n">
        <v>1.78901634680745</v>
      </c>
      <c r="CE56" s="11" t="n">
        <v>2.25286382340578</v>
      </c>
      <c r="CF56" s="11" t="n">
        <v>2.24369136180392</v>
      </c>
      <c r="CG56" s="11" t="n">
        <v>1.95833706936713</v>
      </c>
      <c r="CH56" s="11" t="n">
        <v>1.77174200828644</v>
      </c>
      <c r="CI56" s="11" t="n">
        <v>1.83793335843467</v>
      </c>
      <c r="CJ56" s="11" t="n">
        <v>2.16031001800275</v>
      </c>
      <c r="CK56" s="11" t="n">
        <v>2.43040512459709</v>
      </c>
      <c r="CL56" s="11" t="n">
        <v>2.17367424274253</v>
      </c>
      <c r="CM56" s="11" t="n">
        <v>1.6820003650444</v>
      </c>
      <c r="CN56" s="11" t="n">
        <v>1.36242151907685</v>
      </c>
      <c r="CO56" s="11" t="n">
        <v>1.37244104560406</v>
      </c>
      <c r="CP56" s="11" t="n">
        <v>1.89544875656872</v>
      </c>
      <c r="CQ56" s="11" t="n">
        <v>2.39949654610283</v>
      </c>
      <c r="CR56" s="11" t="n">
        <v>2.34797576473278</v>
      </c>
      <c r="CS56" s="11" t="n">
        <v>2.1157738842697</v>
      </c>
      <c r="CT56" s="11" t="n">
        <v>2.00284549480744</v>
      </c>
      <c r="CU56" s="11" t="n">
        <v>2.05274380434133</v>
      </c>
      <c r="CV56" s="11" t="n">
        <v>2.2941331015885</v>
      </c>
      <c r="CW56" s="11" t="n">
        <v>2.49820951924197</v>
      </c>
      <c r="CX56" s="11" t="n">
        <v>2.20583839959753</v>
      </c>
      <c r="CY56" s="11" t="n">
        <v>1.84653273756604</v>
      </c>
      <c r="CZ56" s="11" t="n">
        <v>1.84625357144848</v>
      </c>
      <c r="DA56" s="11" t="n">
        <v>1.75677871255755</v>
      </c>
      <c r="DB56" s="11" t="n">
        <v>2.20391522300563</v>
      </c>
      <c r="DC56" s="11" t="n">
        <v>2.69163164429181</v>
      </c>
      <c r="DD56" s="11" t="n">
        <v>2.64123847045561</v>
      </c>
      <c r="DE56" s="11" t="n">
        <v>2.46766054662045</v>
      </c>
      <c r="DF56" s="11" t="n">
        <v>2.24144413592101</v>
      </c>
      <c r="DG56" s="11" t="n">
        <v>2.36570465099245</v>
      </c>
      <c r="DH56" s="11" t="n">
        <v>2.56996014850562</v>
      </c>
      <c r="DI56" s="11" t="n">
        <v>2.79789150975588</v>
      </c>
      <c r="DJ56" s="11" t="n">
        <v>2.65288714690626</v>
      </c>
      <c r="DK56" s="11" t="n">
        <v>2.05539887033517</v>
      </c>
      <c r="DL56" s="11" t="n">
        <v>1.79700223612738</v>
      </c>
      <c r="DM56" s="11" t="n">
        <v>1.78257449823275</v>
      </c>
      <c r="DN56" s="11" t="n">
        <v>2.30092271225776</v>
      </c>
      <c r="DO56" s="11" t="n">
        <v>3.07609931233833</v>
      </c>
      <c r="DP56" s="11" t="n">
        <v>3.49287166624032</v>
      </c>
      <c r="DQ56" s="11" t="n">
        <v>3.11141515628867</v>
      </c>
      <c r="DR56" s="11" t="n">
        <v>2.59955677117142</v>
      </c>
      <c r="DS56" s="11" t="n">
        <v>2.47591379120906</v>
      </c>
      <c r="DT56" s="11" t="n">
        <v>2.72667468091998</v>
      </c>
    </row>
    <row r="57" customFormat="false" ht="15.75" hidden="false" customHeight="false" outlineLevel="0" collapsed="false">
      <c r="A57" s="12" t="s">
        <v>321</v>
      </c>
      <c r="B57" s="11" t="s">
        <v>322</v>
      </c>
      <c r="C57" s="14"/>
      <c r="D57" s="11" t="n">
        <v>1</v>
      </c>
      <c r="E57" s="11" t="n">
        <v>1.25307230730804</v>
      </c>
      <c r="F57" s="11" t="n">
        <v>1.25367846568973</v>
      </c>
      <c r="G57" s="11" t="n">
        <v>1.16446966839296</v>
      </c>
      <c r="H57" s="11" t="n">
        <v>1.03527954468509</v>
      </c>
      <c r="I57" s="11" t="n">
        <v>0.961512922389098</v>
      </c>
      <c r="J57" s="101" t="n">
        <v>0.932072750118132</v>
      </c>
      <c r="K57" s="11" t="n">
        <v>0.804617605532861</v>
      </c>
      <c r="L57" s="11" t="n">
        <v>0.780306824251848</v>
      </c>
      <c r="M57" s="11" t="n">
        <v>0.820221624164208</v>
      </c>
      <c r="N57" s="11" t="n">
        <v>0.823418956292081</v>
      </c>
      <c r="O57" s="11" t="n">
        <v>0.775359495051149</v>
      </c>
      <c r="P57" s="11" t="n">
        <v>0.637903450301987</v>
      </c>
      <c r="Q57" s="11" t="n">
        <v>0.588870255322997</v>
      </c>
      <c r="R57" s="11" t="n">
        <v>0.625494423262561</v>
      </c>
      <c r="S57" s="11" t="n">
        <v>0.699798427051329</v>
      </c>
      <c r="T57" s="11" t="n">
        <v>0.756385592285336</v>
      </c>
      <c r="U57" s="11" t="n">
        <v>0.77247750350272</v>
      </c>
      <c r="V57" s="11" t="n">
        <v>0.690685779521733</v>
      </c>
      <c r="W57" s="11" t="n">
        <v>0.623627098494677</v>
      </c>
      <c r="X57" s="11" t="n">
        <v>0.633497019919744</v>
      </c>
      <c r="Y57" s="11" t="n">
        <v>0.654585219628031</v>
      </c>
      <c r="Z57" s="11" t="n">
        <v>0.678221661285326</v>
      </c>
      <c r="AA57" s="11" t="n">
        <v>0.642235920927908</v>
      </c>
      <c r="AB57" s="11" t="n">
        <v>0.558452461567825</v>
      </c>
      <c r="AC57" s="11" t="n">
        <v>0.550726354911298</v>
      </c>
      <c r="AD57" s="11" t="n">
        <v>0.533241914274222</v>
      </c>
      <c r="AE57" s="11" t="n">
        <v>0.559077587932166</v>
      </c>
      <c r="AF57" s="11" t="n">
        <v>0.571602426565577</v>
      </c>
      <c r="AG57" s="11" t="n">
        <v>0.585972414384307</v>
      </c>
      <c r="AH57" s="11" t="n">
        <v>0.507581060856766</v>
      </c>
      <c r="AI57" s="11" t="n">
        <v>0.476498579339626</v>
      </c>
      <c r="AJ57" s="11" t="n">
        <v>0.460375197883433</v>
      </c>
      <c r="AK57" s="11" t="n">
        <v>0.495445346912131</v>
      </c>
      <c r="AL57" s="11" t="n">
        <v>0.555511373771659</v>
      </c>
      <c r="AM57" s="11" t="n">
        <v>0.535378583926726</v>
      </c>
      <c r="AN57" s="11" t="n">
        <v>0.522042355245346</v>
      </c>
      <c r="AO57" s="11" t="n">
        <v>0.509751643933992</v>
      </c>
      <c r="AP57" s="11" t="n">
        <v>0.505917636988734</v>
      </c>
      <c r="AQ57" s="11" t="n">
        <v>0.503919661751173</v>
      </c>
      <c r="AR57" s="11" t="n">
        <v>0.513327853544145</v>
      </c>
      <c r="AS57" s="11" t="n">
        <v>0.514175353449103</v>
      </c>
      <c r="AT57" s="11" t="n">
        <v>0.470236486652447</v>
      </c>
      <c r="AU57" s="11" t="n">
        <v>0.433099151096754</v>
      </c>
      <c r="AV57" s="11" t="n">
        <v>0.417731034252111</v>
      </c>
      <c r="AW57" s="11" t="n">
        <v>0.4589048904543</v>
      </c>
      <c r="AX57" s="11" t="n">
        <v>0.511477485927674</v>
      </c>
      <c r="AY57" s="11" t="n">
        <v>0.521946469376341</v>
      </c>
      <c r="AZ57" s="11" t="n">
        <v>0.540108889789081</v>
      </c>
      <c r="BA57" s="11" t="n">
        <v>0.539886903447276</v>
      </c>
      <c r="BB57" s="11" t="n">
        <v>0.545419791111906</v>
      </c>
      <c r="BC57" s="11" t="n">
        <v>0.546698827321603</v>
      </c>
      <c r="BD57" s="11" t="n">
        <v>0.533937100159938</v>
      </c>
      <c r="BE57" s="11" t="n">
        <v>0.532207116287776</v>
      </c>
      <c r="BF57" s="11" t="n">
        <v>0.472239303610618</v>
      </c>
      <c r="BG57" s="11" t="n">
        <v>0.395591548892984</v>
      </c>
      <c r="BH57" s="11" t="n">
        <v>0.381781037642599</v>
      </c>
      <c r="BI57" s="11" t="n">
        <v>0.433423576206002</v>
      </c>
      <c r="BJ57" s="11" t="n">
        <v>0.492862261945019</v>
      </c>
      <c r="BK57" s="11" t="n">
        <v>0.537514092314661</v>
      </c>
      <c r="BL57" s="11" t="n">
        <v>0.559213168164554</v>
      </c>
      <c r="BM57" s="11" t="n">
        <v>0.587997598217513</v>
      </c>
      <c r="BN57" s="11" t="n">
        <v>0.627624656363427</v>
      </c>
      <c r="BO57" s="11" t="n">
        <v>0.632472485464784</v>
      </c>
      <c r="BP57" s="11" t="n">
        <v>0.582125310182791</v>
      </c>
      <c r="BQ57" s="11" t="n">
        <v>0.531199123198026</v>
      </c>
      <c r="BR57" s="11" t="n">
        <v>0.470782512469459</v>
      </c>
      <c r="BS57" s="11" t="n">
        <v>0.410639172226025</v>
      </c>
      <c r="BT57" s="11" t="n">
        <v>0.403227449169194</v>
      </c>
      <c r="BU57" s="11" t="n">
        <v>0.453669790475513</v>
      </c>
      <c r="BV57" s="11" t="n">
        <v>0.525221394490141</v>
      </c>
      <c r="BW57" s="11" t="n">
        <v>0.571830375386405</v>
      </c>
      <c r="BX57" s="11" t="n">
        <v>0.580750441197102</v>
      </c>
      <c r="BY57" s="11" t="n">
        <v>0.635296453090261</v>
      </c>
      <c r="BZ57" s="11" t="n">
        <v>0.701827805097738</v>
      </c>
      <c r="CA57" s="11" t="n">
        <v>0.671723616673777</v>
      </c>
      <c r="CB57" s="11" t="n">
        <v>0.60179402313819</v>
      </c>
      <c r="CC57" s="11" t="n">
        <v>0.521390490430414</v>
      </c>
      <c r="CD57" s="11" t="n">
        <v>0.469530619023012</v>
      </c>
      <c r="CE57" s="11" t="n">
        <v>0.427651558855648</v>
      </c>
      <c r="CF57" s="11" t="n">
        <v>0.42963081978582</v>
      </c>
      <c r="CG57" s="11" t="n">
        <v>0.46603564184307</v>
      </c>
      <c r="CH57" s="11" t="n">
        <v>0.542606388967509</v>
      </c>
      <c r="CI57" s="11" t="n">
        <v>0.59108300019918</v>
      </c>
      <c r="CJ57" s="11" t="n">
        <v>0.624642198498689</v>
      </c>
      <c r="CK57" s="11" t="n">
        <v>0.69867140533179</v>
      </c>
      <c r="CL57" s="11" t="n">
        <v>0.779970043657163</v>
      </c>
      <c r="CM57" s="11" t="n">
        <v>0.753118024156137</v>
      </c>
      <c r="CN57" s="11" t="n">
        <v>0.640722574308407</v>
      </c>
      <c r="CO57" s="11" t="n">
        <v>0.571390153768085</v>
      </c>
      <c r="CP57" s="11" t="n">
        <v>0.520382505764622</v>
      </c>
      <c r="CQ57" s="11" t="n">
        <v>0.489644817171928</v>
      </c>
      <c r="CR57" s="11" t="n">
        <v>0.461562953165597</v>
      </c>
      <c r="CS57" s="11" t="n">
        <v>0.530046869432579</v>
      </c>
      <c r="CT57" s="11" t="n">
        <v>0.577838810697034</v>
      </c>
      <c r="CU57" s="11" t="n">
        <v>0.641354741404765</v>
      </c>
      <c r="CV57" s="11" t="n">
        <v>0.706086788708845</v>
      </c>
      <c r="CW57" s="11" t="n">
        <v>0.843711957844599</v>
      </c>
      <c r="CX57" s="11" t="n">
        <v>0.913032033112738</v>
      </c>
      <c r="CY57" s="11" t="n">
        <v>0.861700119798149</v>
      </c>
      <c r="CZ57" s="11" t="n">
        <v>0.770884355522217</v>
      </c>
      <c r="DA57" s="11" t="n">
        <v>0.661651634721807</v>
      </c>
      <c r="DB57" s="11" t="n">
        <v>0.618783982018184</v>
      </c>
      <c r="DC57" s="11" t="n">
        <v>0.582799506486546</v>
      </c>
      <c r="DD57" s="11" t="n">
        <v>0.517420687334327</v>
      </c>
      <c r="DE57" s="11" t="n">
        <v>0.556261710999006</v>
      </c>
      <c r="DF57" s="11" t="n">
        <v>0.599625826339062</v>
      </c>
      <c r="DG57" s="11" t="n">
        <v>0.691953757070279</v>
      </c>
      <c r="DH57" s="11" t="n">
        <v>0.869444160023993</v>
      </c>
      <c r="DI57" s="11" t="n">
        <v>1.01924075948968</v>
      </c>
      <c r="DJ57" s="11" t="n">
        <v>1.07132482822279</v>
      </c>
      <c r="DK57" s="11" t="n">
        <v>1.02067889731294</v>
      </c>
      <c r="DL57" s="11" t="n">
        <v>0.846024469766208</v>
      </c>
      <c r="DM57" s="11" t="n">
        <v>0.756059933939122</v>
      </c>
      <c r="DN57" s="11" t="n">
        <v>0.66355912632032</v>
      </c>
      <c r="DO57" s="11" t="n">
        <v>0.627535784479301</v>
      </c>
      <c r="DP57" s="11" t="n">
        <v>0.600794739829099</v>
      </c>
      <c r="DQ57" s="11" t="n">
        <v>0.594746238383821</v>
      </c>
      <c r="DR57" s="11" t="n">
        <v>0.648169213504355</v>
      </c>
      <c r="DS57" s="11" t="n">
        <v>0.767347509266252</v>
      </c>
      <c r="DT57" s="11" t="n">
        <v>0.906179412169381</v>
      </c>
    </row>
    <row r="58" customFormat="false" ht="15.75" hidden="false" customHeight="false" outlineLevel="0" collapsed="false">
      <c r="A58" s="12" t="s">
        <v>323</v>
      </c>
      <c r="B58" s="11" t="s">
        <v>324</v>
      </c>
      <c r="C58" s="14"/>
      <c r="D58" s="11" t="n">
        <v>2</v>
      </c>
      <c r="E58" s="11" t="n">
        <v>3.60454313727588</v>
      </c>
      <c r="F58" s="11" t="n">
        <v>3.65758483254675</v>
      </c>
      <c r="G58" s="101" t="n">
        <v>3.21803794927655</v>
      </c>
      <c r="H58" s="11" t="n">
        <v>2.95178967999642</v>
      </c>
      <c r="I58" s="101" t="n">
        <v>3.08671662429597</v>
      </c>
      <c r="J58" s="101" t="n">
        <v>5.03300069755805</v>
      </c>
      <c r="K58" s="11" t="n">
        <v>6.10376716786422</v>
      </c>
      <c r="L58" s="11" t="n">
        <v>6.06247429699704</v>
      </c>
      <c r="M58" s="11" t="n">
        <v>5.59048708918095</v>
      </c>
      <c r="N58" s="11" t="n">
        <v>5.42107596137195</v>
      </c>
      <c r="O58" s="11" t="n">
        <v>5.46935906890592</v>
      </c>
      <c r="P58" s="11" t="n">
        <v>5.18383231530568</v>
      </c>
      <c r="Q58" s="11" t="n">
        <v>4.69284152288136</v>
      </c>
      <c r="R58" s="11" t="n">
        <v>4.9727669202491</v>
      </c>
      <c r="S58" s="11" t="n">
        <v>5.35120779676092</v>
      </c>
      <c r="T58" s="11" t="n">
        <v>5.76771170913457</v>
      </c>
      <c r="U58" s="11" t="n">
        <v>6.39552189007286</v>
      </c>
      <c r="V58" s="11" t="n">
        <v>6.40041273650763</v>
      </c>
      <c r="W58" s="11" t="n">
        <v>6.15950909114881</v>
      </c>
      <c r="X58" s="11" t="n">
        <v>6.13321205092469</v>
      </c>
      <c r="Y58" s="11" t="n">
        <v>6.16042858250189</v>
      </c>
      <c r="Z58" s="11" t="n">
        <v>5.81033600398768</v>
      </c>
      <c r="AA58" s="11" t="n">
        <v>5.58212675774187</v>
      </c>
      <c r="AB58" s="11" t="n">
        <v>5.0400761098454</v>
      </c>
      <c r="AC58" s="11" t="n">
        <v>4.97463721085903</v>
      </c>
      <c r="AD58" s="11" t="n">
        <v>4.77938447365649</v>
      </c>
      <c r="AE58" s="11" t="n">
        <v>4.67834925317199</v>
      </c>
      <c r="AF58" s="11" t="n">
        <v>4.74895022635626</v>
      </c>
      <c r="AG58" s="11" t="n">
        <v>4.96921889456251</v>
      </c>
      <c r="AH58" s="11" t="n">
        <v>5.20847386827527</v>
      </c>
      <c r="AI58" s="11" t="n">
        <v>4.89845043253894</v>
      </c>
      <c r="AJ58" s="11" t="n">
        <v>4.63074211341204</v>
      </c>
      <c r="AK58" s="11" t="n">
        <v>4.441250088502</v>
      </c>
      <c r="AL58" s="11" t="n">
        <v>4.3862205695481</v>
      </c>
      <c r="AM58" s="11" t="n">
        <v>4.13176475555996</v>
      </c>
      <c r="AN58" s="11" t="n">
        <v>4.20142479753394</v>
      </c>
      <c r="AO58" s="11" t="n">
        <v>3.94992103738808</v>
      </c>
      <c r="AP58" s="11" t="n">
        <v>3.94423191166471</v>
      </c>
      <c r="AQ58" s="11" t="n">
        <v>3.89345346896187</v>
      </c>
      <c r="AR58" s="11" t="n">
        <v>3.87369179102209</v>
      </c>
      <c r="AS58" s="11" t="n">
        <v>4.00025889565779</v>
      </c>
      <c r="AT58" s="11" t="n">
        <v>4.19217375814722</v>
      </c>
      <c r="AU58" s="11" t="n">
        <v>4.085842589699</v>
      </c>
      <c r="AV58" s="11" t="n">
        <v>3.89742463903338</v>
      </c>
      <c r="AW58" s="11" t="n">
        <v>3.6710431035682</v>
      </c>
      <c r="AX58" s="11" t="n">
        <v>3.47049909042404</v>
      </c>
      <c r="AY58" s="11" t="n">
        <v>3.47723845086456</v>
      </c>
      <c r="AZ58" s="11" t="n">
        <v>3.63923020785057</v>
      </c>
      <c r="BA58" s="11" t="n">
        <v>3.76143918756045</v>
      </c>
      <c r="BB58" s="11" t="n">
        <v>3.77863012979095</v>
      </c>
      <c r="BC58" s="11" t="n">
        <v>3.52095113207461</v>
      </c>
      <c r="BD58" s="11" t="n">
        <v>3.0979289958177</v>
      </c>
      <c r="BE58" s="11" t="n">
        <v>3.13116168309643</v>
      </c>
      <c r="BF58" s="11" t="n">
        <v>3.2339618647329</v>
      </c>
      <c r="BG58" s="11" t="n">
        <v>3.28827847095056</v>
      </c>
      <c r="BH58" s="11" t="n">
        <v>3.27456656379298</v>
      </c>
      <c r="BI58" s="11" t="n">
        <v>2.96220516842071</v>
      </c>
      <c r="BJ58" s="11" t="n">
        <v>2.79439940323074</v>
      </c>
      <c r="BK58" s="11" t="n">
        <v>2.99204141069359</v>
      </c>
      <c r="BL58" s="11" t="n">
        <v>3.47635458041954</v>
      </c>
      <c r="BM58" s="11" t="n">
        <v>3.62824363819874</v>
      </c>
      <c r="BN58" s="11" t="n">
        <v>3.6264934384985</v>
      </c>
      <c r="BO58" s="11" t="n">
        <v>3.15521568726368</v>
      </c>
      <c r="BP58" s="11" t="n">
        <v>2.73121150897205</v>
      </c>
      <c r="BQ58" s="11" t="n">
        <v>2.66695601033524</v>
      </c>
      <c r="BR58" s="11" t="n">
        <v>2.96957901271562</v>
      </c>
      <c r="BS58" s="11" t="n">
        <v>3.163024789528</v>
      </c>
      <c r="BT58" s="11" t="n">
        <v>3.11705336312218</v>
      </c>
      <c r="BU58" s="11" t="n">
        <v>2.8818895946176</v>
      </c>
      <c r="BV58" s="11" t="n">
        <v>2.67249825068387</v>
      </c>
      <c r="BW58" s="11" t="n">
        <v>2.77207971083888</v>
      </c>
      <c r="BX58" s="11" t="n">
        <v>3.00184550477278</v>
      </c>
      <c r="BY58" s="11" t="n">
        <v>3.54020632759648</v>
      </c>
      <c r="BZ58" s="11" t="n">
        <v>3.45470868801832</v>
      </c>
      <c r="CA58" s="11" t="n">
        <v>2.90245335613298</v>
      </c>
      <c r="CB58" s="11" t="n">
        <v>2.29914311009262</v>
      </c>
      <c r="CC58" s="11" t="n">
        <v>2.28344640694675</v>
      </c>
      <c r="CD58" s="11" t="n">
        <v>2.66143015548161</v>
      </c>
      <c r="CE58" s="11" t="n">
        <v>3.25187106876648</v>
      </c>
      <c r="CF58" s="11" t="n">
        <v>3.29036897173072</v>
      </c>
      <c r="CG58" s="11" t="n">
        <v>2.97380823016687</v>
      </c>
      <c r="CH58" s="11" t="n">
        <v>2.73732728721611</v>
      </c>
      <c r="CI58" s="11" t="n">
        <v>2.78972225832379</v>
      </c>
      <c r="CJ58" s="11" t="n">
        <v>3.21662188963404</v>
      </c>
      <c r="CK58" s="11" t="n">
        <v>3.57018470555425</v>
      </c>
      <c r="CL58" s="11" t="n">
        <v>3.25744701842199</v>
      </c>
      <c r="CM58" s="11" t="n">
        <v>2.70433405888405</v>
      </c>
      <c r="CN58" s="11" t="n">
        <v>2.31263096362072</v>
      </c>
      <c r="CO58" s="11" t="n">
        <v>2.37224798951248</v>
      </c>
      <c r="CP58" s="11" t="n">
        <v>3.02428472831834</v>
      </c>
      <c r="CQ58" s="11" t="n">
        <v>3.63275631327473</v>
      </c>
      <c r="CR58" s="11" t="n">
        <v>3.63393793584316</v>
      </c>
      <c r="CS58" s="11" t="n">
        <v>3.37341230066937</v>
      </c>
      <c r="CT58" s="11" t="n">
        <v>3.24913620314285</v>
      </c>
      <c r="CU58" s="11" t="n">
        <v>3.32919245404013</v>
      </c>
      <c r="CV58" s="11" t="n">
        <v>3.66612753601782</v>
      </c>
      <c r="CW58" s="11" t="n">
        <v>3.89598916703234</v>
      </c>
      <c r="CX58" s="11" t="n">
        <v>3.55539912444603</v>
      </c>
      <c r="CY58" s="11" t="n">
        <v>3.16417327174705</v>
      </c>
      <c r="CZ58" s="11" t="n">
        <v>3.16209820329889</v>
      </c>
      <c r="DA58" s="11" t="n">
        <v>3.0860988963812</v>
      </c>
      <c r="DB58" s="11" t="n">
        <v>3.62697733515618</v>
      </c>
      <c r="DC58" s="11" t="n">
        <v>4.1882528012515</v>
      </c>
      <c r="DD58" s="11" t="n">
        <v>4.19437979915979</v>
      </c>
      <c r="DE58" s="11" t="n">
        <v>4.01330021708223</v>
      </c>
      <c r="DF58" s="11" t="n">
        <v>3.80709387062599</v>
      </c>
      <c r="DG58" s="11" t="n">
        <v>3.94213087430278</v>
      </c>
      <c r="DH58" s="11" t="n">
        <v>4.2203939844203</v>
      </c>
      <c r="DI58" s="11" t="n">
        <v>4.56267835005844</v>
      </c>
      <c r="DJ58" s="11" t="n">
        <v>4.43785613982562</v>
      </c>
      <c r="DK58" s="11" t="n">
        <v>3.77194083879291</v>
      </c>
      <c r="DL58" s="11" t="n">
        <v>3.43774889046793</v>
      </c>
      <c r="DM58" s="11" t="n">
        <v>3.36003055210591</v>
      </c>
      <c r="DN58" s="11" t="n">
        <v>3.91954554468988</v>
      </c>
      <c r="DO58" s="11" t="n">
        <v>4.80664740410288</v>
      </c>
      <c r="DP58" s="11" t="n">
        <v>5.27963355234215</v>
      </c>
      <c r="DQ58" s="11" t="n">
        <v>4.88039848237381</v>
      </c>
      <c r="DR58" s="11" t="n">
        <v>4.34388009837451</v>
      </c>
      <c r="DS58" s="11" t="n">
        <v>4.23215385515513</v>
      </c>
      <c r="DT58" s="11" t="n">
        <v>4.5970791081411</v>
      </c>
    </row>
    <row r="59" customFormat="false" ht="15.75" hidden="false" customHeight="false" outlineLevel="0" collapsed="false">
      <c r="A59" s="12" t="s">
        <v>123</v>
      </c>
      <c r="B59" s="13" t="s">
        <v>124</v>
      </c>
      <c r="C59" s="14" t="n">
        <v>885</v>
      </c>
      <c r="D59" s="11" t="n">
        <v>0</v>
      </c>
      <c r="E59" s="11" t="n">
        <v>2.25563619622158</v>
      </c>
      <c r="F59" s="11" t="n">
        <v>2.24007972500148</v>
      </c>
      <c r="G59" s="101" t="n">
        <v>1.48606453827951</v>
      </c>
      <c r="H59" s="11" t="n">
        <v>1.14355202888872</v>
      </c>
      <c r="I59" s="101" t="n">
        <v>1.60951789253174</v>
      </c>
      <c r="J59" s="101" t="n">
        <v>5.21966083355326</v>
      </c>
      <c r="K59" s="11" t="n">
        <v>7.43437685745195</v>
      </c>
      <c r="L59" s="11" t="n">
        <v>7.47972711789109</v>
      </c>
      <c r="M59" s="11" t="n">
        <v>6.64280356141849</v>
      </c>
      <c r="N59" s="11" t="n">
        <v>6.46647044242444</v>
      </c>
      <c r="O59" s="11" t="n">
        <v>6.5771874112729</v>
      </c>
      <c r="P59" s="11" t="n">
        <v>6.15087329436925</v>
      </c>
      <c r="Q59" s="11" t="n">
        <v>5.34977880528962</v>
      </c>
      <c r="R59" s="11" t="n">
        <v>5.71758638142947</v>
      </c>
      <c r="S59" s="11" t="n">
        <v>6.33725490408862</v>
      </c>
      <c r="T59" s="11" t="n">
        <v>7.10580962719998</v>
      </c>
      <c r="U59" s="11" t="n">
        <v>8.27223961234327</v>
      </c>
      <c r="V59" s="11" t="n">
        <v>8.54518932298853</v>
      </c>
      <c r="W59" s="11" t="n">
        <v>8.20843801067746</v>
      </c>
      <c r="X59" s="11" t="n">
        <v>8.16608141169708</v>
      </c>
      <c r="Y59" s="11" t="n">
        <v>8.10982541964485</v>
      </c>
      <c r="Z59" s="11" t="n">
        <v>7.55868200634493</v>
      </c>
      <c r="AA59" s="11" t="n">
        <v>7.27441488563201</v>
      </c>
      <c r="AB59" s="11" t="n">
        <v>6.53695979028396</v>
      </c>
      <c r="AC59" s="11" t="n">
        <v>6.28534685511087</v>
      </c>
      <c r="AD59" s="11" t="n">
        <v>5.89070949208488</v>
      </c>
      <c r="AE59" s="11" t="n">
        <v>5.77589039896562</v>
      </c>
      <c r="AF59" s="11" t="n">
        <v>5.81788069739559</v>
      </c>
      <c r="AG59" s="11" t="n">
        <v>6.33828785774011</v>
      </c>
      <c r="AH59" s="11" t="n">
        <v>6.83619681625962</v>
      </c>
      <c r="AI59" s="11" t="n">
        <v>6.50726280711991</v>
      </c>
      <c r="AJ59" s="11" t="n">
        <v>6.08688789791755</v>
      </c>
      <c r="AK59" s="11" t="n">
        <v>5.67459044912239</v>
      </c>
      <c r="AL59" s="11" t="n">
        <v>5.61208414528042</v>
      </c>
      <c r="AM59" s="11" t="n">
        <v>5.21499840213542</v>
      </c>
      <c r="AN59" s="11" t="n">
        <v>5.27972658978082</v>
      </c>
      <c r="AO59" s="11" t="n">
        <v>4.87388133502636</v>
      </c>
      <c r="AP59" s="11" t="n">
        <v>4.83010833322668</v>
      </c>
      <c r="AQ59" s="11" t="n">
        <v>4.676713228069</v>
      </c>
      <c r="AR59" s="11" t="n">
        <v>4.60844068580014</v>
      </c>
      <c r="AS59" s="11" t="n">
        <v>4.87837613254963</v>
      </c>
      <c r="AT59" s="11" t="n">
        <v>5.31162341657829</v>
      </c>
      <c r="AU59" s="11" t="n">
        <v>5.16884731434986</v>
      </c>
      <c r="AV59" s="11" t="n">
        <v>4.97902067622137</v>
      </c>
      <c r="AW59" s="11" t="n">
        <v>4.52361893257602</v>
      </c>
      <c r="AX59" s="11" t="n">
        <v>4.07266102333234</v>
      </c>
      <c r="AY59" s="11" t="n">
        <v>4.09386816082206</v>
      </c>
      <c r="AZ59" s="11" t="n">
        <v>4.43703262940789</v>
      </c>
      <c r="BA59" s="11" t="n">
        <v>4.56681029282089</v>
      </c>
      <c r="BB59" s="11" t="n">
        <v>4.53750216969654</v>
      </c>
      <c r="BC59" s="11" t="n">
        <v>4.1069449815675</v>
      </c>
      <c r="BD59" s="11" t="n">
        <v>3.47683974395228</v>
      </c>
      <c r="BE59" s="11" t="n">
        <v>3.55036326450263</v>
      </c>
      <c r="BF59" s="11" t="n">
        <v>3.869939531218</v>
      </c>
      <c r="BG59" s="11" t="n">
        <v>4.03586377822991</v>
      </c>
      <c r="BH59" s="11" t="n">
        <v>4.01259844107923</v>
      </c>
      <c r="BI59" s="11" t="n">
        <v>3.41374567255376</v>
      </c>
      <c r="BJ59" s="11" t="n">
        <v>3.06303937445421</v>
      </c>
      <c r="BK59" s="11" t="n">
        <v>3.39662756674879</v>
      </c>
      <c r="BL59" s="11" t="n">
        <v>4.14268590561571</v>
      </c>
      <c r="BM59" s="11" t="n">
        <v>4.37778663119636</v>
      </c>
      <c r="BN59" s="11" t="n">
        <v>4.26460470008121</v>
      </c>
      <c r="BO59" s="11" t="n">
        <v>3.43931557743281</v>
      </c>
      <c r="BP59" s="11" t="n">
        <v>2.84893096423649</v>
      </c>
      <c r="BQ59" s="11" t="n">
        <v>2.90026347343356</v>
      </c>
      <c r="BR59" s="11" t="n">
        <v>3.44407639823311</v>
      </c>
      <c r="BS59" s="11" t="n">
        <v>3.81088516403793</v>
      </c>
      <c r="BT59" s="11" t="n">
        <v>3.7920574097581</v>
      </c>
      <c r="BU59" s="11" t="n">
        <v>3.4168359641049</v>
      </c>
      <c r="BV59" s="11" t="n">
        <v>2.97148329944834</v>
      </c>
      <c r="BW59" s="11" t="n">
        <v>3.11217239211973</v>
      </c>
      <c r="BX59" s="11" t="n">
        <v>3.39382155452187</v>
      </c>
      <c r="BY59" s="11" t="n">
        <v>4.20949780539445</v>
      </c>
      <c r="BZ59" s="11" t="n">
        <v>4.05406533156939</v>
      </c>
      <c r="CA59" s="11" t="n">
        <v>3.18779014623005</v>
      </c>
      <c r="CB59" s="11" t="n">
        <v>2.29910459740717</v>
      </c>
      <c r="CC59" s="11" t="n">
        <v>2.373108082246</v>
      </c>
      <c r="CD59" s="11" t="n">
        <v>3.1085020745919</v>
      </c>
      <c r="CE59" s="11" t="n">
        <v>4.07807608795591</v>
      </c>
      <c r="CF59" s="11" t="n">
        <v>4.05775190382202</v>
      </c>
      <c r="CG59" s="11" t="n">
        <v>3.45063849689118</v>
      </c>
      <c r="CH59" s="11" t="n">
        <v>3.00087762760537</v>
      </c>
      <c r="CI59" s="11" t="n">
        <v>3.08478371667017</v>
      </c>
      <c r="CJ59" s="11" t="n">
        <v>3.69597783750681</v>
      </c>
      <c r="CK59" s="11" t="n">
        <v>4.16213884386239</v>
      </c>
      <c r="CL59" s="11" t="n">
        <v>3.5673784418279</v>
      </c>
      <c r="CM59" s="11" t="n">
        <v>2.61088270593267</v>
      </c>
      <c r="CN59" s="11" t="n">
        <v>2.0841204638453</v>
      </c>
      <c r="CO59" s="11" t="n">
        <v>2.17349193744004</v>
      </c>
      <c r="CP59" s="11" t="n">
        <v>3.27051500737282</v>
      </c>
      <c r="CQ59" s="11" t="n">
        <v>4.30934827503372</v>
      </c>
      <c r="CR59" s="11" t="n">
        <v>4.23438857629996</v>
      </c>
      <c r="CS59" s="11" t="n">
        <v>3.70150089910681</v>
      </c>
      <c r="CT59" s="11" t="n">
        <v>3.42785217891785</v>
      </c>
      <c r="CU59" s="11" t="n">
        <v>3.46413286727789</v>
      </c>
      <c r="CV59" s="11" t="n">
        <v>3.88217941446816</v>
      </c>
      <c r="CW59" s="11" t="n">
        <v>4.15270708063935</v>
      </c>
      <c r="CX59" s="11" t="n">
        <v>3.49864476608232</v>
      </c>
      <c r="CY59" s="11" t="n">
        <v>2.83136535533392</v>
      </c>
      <c r="CZ59" s="11" t="n">
        <v>2.92162278737474</v>
      </c>
      <c r="DA59" s="11" t="n">
        <v>2.85190579039329</v>
      </c>
      <c r="DB59" s="11" t="n">
        <v>3.78904646399308</v>
      </c>
      <c r="DC59" s="11" t="n">
        <v>4.80046378209707</v>
      </c>
      <c r="DD59" s="11" t="n">
        <v>4.76505625357688</v>
      </c>
      <c r="DE59" s="11" t="n">
        <v>4.37905938224189</v>
      </c>
      <c r="DF59" s="11" t="n">
        <v>3.88326244550295</v>
      </c>
      <c r="DG59" s="11" t="n">
        <v>4.03945554491463</v>
      </c>
      <c r="DH59" s="11" t="n">
        <v>4.27047613698725</v>
      </c>
      <c r="DI59" s="11" t="n">
        <v>4.57654226002208</v>
      </c>
      <c r="DJ59" s="11" t="n">
        <v>4.23444946558973</v>
      </c>
      <c r="DK59" s="11" t="n">
        <v>3.0901188433574</v>
      </c>
      <c r="DL59" s="11" t="n">
        <v>2.74798000248855</v>
      </c>
      <c r="DM59" s="11" t="n">
        <v>2.80908906252639</v>
      </c>
      <c r="DN59" s="11" t="n">
        <v>3.93828629819519</v>
      </c>
      <c r="DO59" s="11" t="n">
        <v>5.52466284019736</v>
      </c>
      <c r="DP59" s="11" t="n">
        <v>6.38494859265154</v>
      </c>
      <c r="DQ59" s="11" t="n">
        <v>5.62808407419351</v>
      </c>
      <c r="DR59" s="11" t="n">
        <v>4.55094432883848</v>
      </c>
      <c r="DS59" s="11" t="n">
        <v>4.18448007315187</v>
      </c>
      <c r="DT59" s="11" t="n">
        <v>4.54716994967059</v>
      </c>
    </row>
    <row r="60" customFormat="false" ht="15.75" hidden="false" customHeight="false" outlineLevel="0" collapsed="false">
      <c r="A60" s="12" t="s">
        <v>125</v>
      </c>
      <c r="B60" s="13" t="s">
        <v>126</v>
      </c>
      <c r="C60" s="14" t="n">
        <v>80</v>
      </c>
      <c r="D60" s="11" t="n">
        <v>0</v>
      </c>
      <c r="E60" s="11" t="n">
        <v>10.4462928928399</v>
      </c>
      <c r="F60" s="11" t="n">
        <v>10.7353565103232</v>
      </c>
      <c r="G60" s="11" t="n">
        <v>10.3932608079095</v>
      </c>
      <c r="H60" s="11" t="n">
        <v>10.0638214829153</v>
      </c>
      <c r="I60" s="11" t="n">
        <v>9.82932004629659</v>
      </c>
      <c r="J60" s="11" t="n">
        <v>11.4634503153017</v>
      </c>
      <c r="K60" s="101" t="n">
        <v>12.0526954443097</v>
      </c>
      <c r="L60" s="11" t="n">
        <v>11.7953723063019</v>
      </c>
      <c r="M60" s="11" t="n">
        <v>11.2609105076942</v>
      </c>
      <c r="N60" s="11" t="n">
        <v>10.8188162608913</v>
      </c>
      <c r="O60" s="11" t="n">
        <v>10.8923969502021</v>
      </c>
      <c r="P60" s="11" t="n">
        <v>10.6651249690074</v>
      </c>
      <c r="Q60" s="11" t="n">
        <v>10.1094295235941</v>
      </c>
      <c r="R60" s="11" t="n">
        <v>10.6044455826692</v>
      </c>
      <c r="S60" s="11" t="n">
        <v>10.9671213470669</v>
      </c>
      <c r="T60" s="11" t="n">
        <v>11.2207097480749</v>
      </c>
      <c r="U60" s="11" t="n">
        <v>11.7010408027705</v>
      </c>
      <c r="V60" s="11" t="n">
        <v>11.2696083941088</v>
      </c>
      <c r="W60" s="11" t="n">
        <v>10.9466330865936</v>
      </c>
      <c r="X60" s="11" t="n">
        <v>10.8948534875927</v>
      </c>
      <c r="Y60" s="11" t="n">
        <v>11.1131410401486</v>
      </c>
      <c r="Z60" s="11" t="n">
        <v>10.5757769033842</v>
      </c>
      <c r="AA60" s="11" t="n">
        <v>10.1486538753365</v>
      </c>
      <c r="AB60" s="11" t="n">
        <v>9.26620088269116</v>
      </c>
      <c r="AC60" s="11" t="n">
        <v>9.50795107489292</v>
      </c>
      <c r="AD60" s="11" t="n">
        <v>9.44841786603207</v>
      </c>
      <c r="AE60" s="11" t="n">
        <v>9.16579621268551</v>
      </c>
      <c r="AF60" s="11" t="n">
        <v>9.39518053875552</v>
      </c>
      <c r="AG60" s="11" t="n">
        <v>9.30831360797472</v>
      </c>
      <c r="AH60" s="11" t="n">
        <v>9.51656216000671</v>
      </c>
      <c r="AI60" s="11" t="n">
        <v>8.78261004294571</v>
      </c>
      <c r="AJ60" s="11" t="n">
        <v>8.42637110619779</v>
      </c>
      <c r="AK60" s="11" t="n">
        <v>8.34535387647427</v>
      </c>
      <c r="AL60" s="11" t="n">
        <v>8.11469814842215</v>
      </c>
      <c r="AM60" s="11" t="n">
        <v>7.77873547403519</v>
      </c>
      <c r="AN60" s="11" t="n">
        <v>7.99740831814672</v>
      </c>
      <c r="AO60" s="11" t="n">
        <v>7.68162271492863</v>
      </c>
      <c r="AP60" s="11" t="n">
        <v>7.75535678940707</v>
      </c>
      <c r="AQ60" s="11" t="n">
        <v>7.8456136695809</v>
      </c>
      <c r="AR60" s="11" t="n">
        <v>7.88234241479958</v>
      </c>
      <c r="AS60" s="11" t="n">
        <v>7.90781078607326</v>
      </c>
      <c r="AT60" s="11" t="n">
        <v>7.96992828403785</v>
      </c>
      <c r="AU60" s="11" t="n">
        <v>7.82723808395923</v>
      </c>
      <c r="AV60" s="11" t="n">
        <v>7.3534558997615</v>
      </c>
      <c r="AW60" s="11" t="n">
        <v>7.17735916257441</v>
      </c>
      <c r="AX60" s="11" t="n">
        <v>7.09751757661668</v>
      </c>
      <c r="AY60" s="11" t="n">
        <v>7.06669404843699</v>
      </c>
      <c r="AZ60" s="11" t="n">
        <v>7.07586049124551</v>
      </c>
      <c r="BA60" s="11" t="n">
        <v>7.38572226635145</v>
      </c>
      <c r="BB60" s="11" t="n">
        <v>7.52309127446057</v>
      </c>
      <c r="BC60" s="11" t="n">
        <v>7.20838496609505</v>
      </c>
      <c r="BD60" s="11" t="n">
        <v>6.55027553428903</v>
      </c>
      <c r="BE60" s="11" t="n">
        <v>6.55448253473075</v>
      </c>
      <c r="BF60" s="11" t="n">
        <v>6.45888118921901</v>
      </c>
      <c r="BG60" s="11" t="n">
        <v>6.48965517527458</v>
      </c>
      <c r="BH60" s="11" t="n">
        <v>6.4968067065901</v>
      </c>
      <c r="BI60" s="11" t="n">
        <v>6.19850339649028</v>
      </c>
      <c r="BJ60" s="11" t="n">
        <v>6.04824136772273</v>
      </c>
      <c r="BK60" s="11" t="n">
        <v>6.20631693653891</v>
      </c>
      <c r="BL60" s="11" t="n">
        <v>6.89453906291949</v>
      </c>
      <c r="BM60" s="11" t="n">
        <v>7.0713105533393</v>
      </c>
      <c r="BN60" s="11" t="n">
        <v>7.24203367529441</v>
      </c>
      <c r="BO60" s="11" t="n">
        <v>6.74423792822874</v>
      </c>
      <c r="BP60" s="11" t="n">
        <v>6.05796302054787</v>
      </c>
      <c r="BQ60" s="11" t="n">
        <v>5.72105131885089</v>
      </c>
      <c r="BR60" s="11" t="n">
        <v>6.10616217783801</v>
      </c>
      <c r="BS60" s="11" t="n">
        <v>6.3466366735931</v>
      </c>
      <c r="BT60" s="11" t="n">
        <v>6.17758778533267</v>
      </c>
      <c r="BU60" s="11" t="n">
        <v>5.76987213429858</v>
      </c>
      <c r="BV60" s="11" t="n">
        <v>5.60349207201704</v>
      </c>
      <c r="BW60" s="11" t="n">
        <v>5.70229446048452</v>
      </c>
      <c r="BX60" s="11" t="n">
        <v>6.18772250294256</v>
      </c>
      <c r="BY60" s="11" t="n">
        <v>6.93159124987793</v>
      </c>
      <c r="BZ60" s="11" t="n">
        <v>6.74423743185867</v>
      </c>
      <c r="CA60" s="11" t="n">
        <v>6.00210654335467</v>
      </c>
      <c r="CB60" s="11" t="n">
        <v>5.12814169916847</v>
      </c>
      <c r="CC60" s="11" t="n">
        <v>5.02593930465891</v>
      </c>
      <c r="CD60" s="11" t="n">
        <v>5.34594022484031</v>
      </c>
      <c r="CE60" s="11" t="n">
        <v>6.16879271037409</v>
      </c>
      <c r="CF60" s="11" t="n">
        <v>6.39560287210772</v>
      </c>
      <c r="CG60" s="11" t="n">
        <v>6.1202969661372</v>
      </c>
      <c r="CH60" s="11" t="n">
        <v>5.82416971345373</v>
      </c>
      <c r="CI60" s="11" t="n">
        <v>5.81482119544764</v>
      </c>
      <c r="CJ60" s="11" t="n">
        <v>6.49798348780194</v>
      </c>
      <c r="CK60" s="11" t="n">
        <v>7.0734729062574</v>
      </c>
      <c r="CL60" s="11" t="n">
        <v>6.71505722565057</v>
      </c>
      <c r="CM60" s="11" t="n">
        <v>6.15883871482525</v>
      </c>
      <c r="CN60" s="11" t="n">
        <v>5.59425102865466</v>
      </c>
      <c r="CO60" s="11" t="n">
        <v>5.80431582857677</v>
      </c>
      <c r="CP60" s="11" t="n">
        <v>6.66395616128984</v>
      </c>
      <c r="CQ60" s="11" t="n">
        <v>7.40532622296824</v>
      </c>
      <c r="CR60" s="11" t="n">
        <v>7.62025318598269</v>
      </c>
      <c r="CS60" s="11" t="n">
        <v>7.40149605611624</v>
      </c>
      <c r="CT60" s="11" t="n">
        <v>7.31408057637338</v>
      </c>
      <c r="CU60" s="11" t="n">
        <v>7.51655107975059</v>
      </c>
      <c r="CV60" s="11" t="n">
        <v>8.13141637822371</v>
      </c>
      <c r="CW60" s="11" t="n">
        <v>8.42689570286338</v>
      </c>
      <c r="CX60" s="11" t="n">
        <v>8.08231205312287</v>
      </c>
      <c r="CY60" s="11" t="n">
        <v>7.72271234389035</v>
      </c>
      <c r="CZ60" s="11" t="n">
        <v>7.66848468409568</v>
      </c>
      <c r="DA60" s="11" t="n">
        <v>7.63426272878731</v>
      </c>
      <c r="DB60" s="11" t="n">
        <v>8.28948314457289</v>
      </c>
      <c r="DC60" s="11" t="n">
        <v>8.87088450069435</v>
      </c>
      <c r="DD60" s="11" t="n">
        <v>9.08617933429853</v>
      </c>
      <c r="DE60" s="11" t="n">
        <v>8.982552869375</v>
      </c>
      <c r="DF60" s="11" t="n">
        <v>8.98784203220411</v>
      </c>
      <c r="DG60" s="11" t="n">
        <v>9.14822261669797</v>
      </c>
      <c r="DH60" s="11" t="n">
        <v>9.69679902785242</v>
      </c>
      <c r="DI60" s="11" t="n">
        <v>10.4383691960851</v>
      </c>
      <c r="DJ60" s="11" t="n">
        <v>10.4894561200081</v>
      </c>
      <c r="DK60" s="11" t="n">
        <v>9.83465839803647</v>
      </c>
      <c r="DL60" s="11" t="n">
        <v>9.25178884892611</v>
      </c>
      <c r="DM60" s="11" t="n">
        <v>8.89368814313954</v>
      </c>
      <c r="DN60" s="11" t="n">
        <v>9.30558460937762</v>
      </c>
      <c r="DO60" s="11" t="n">
        <v>10.2161333252708</v>
      </c>
      <c r="DP60" s="11" t="n">
        <v>10.6828489858603</v>
      </c>
      <c r="DQ60" s="11" t="n">
        <v>10.4031667734145</v>
      </c>
      <c r="DR60" s="11" t="n">
        <v>10.0547590738195</v>
      </c>
      <c r="DS60" s="11" t="n">
        <v>10.1101242926437</v>
      </c>
      <c r="DT60" s="11" t="n">
        <v>10.8567151114467</v>
      </c>
    </row>
    <row r="61" customFormat="false" ht="15.75" hidden="false" customHeight="false" outlineLevel="0" collapsed="false">
      <c r="A61" s="12" t="s">
        <v>127</v>
      </c>
      <c r="B61" s="13" t="s">
        <v>128</v>
      </c>
      <c r="C61" s="14" t="n">
        <v>310</v>
      </c>
      <c r="D61" s="11" t="n">
        <v>0</v>
      </c>
      <c r="E61" s="11" t="n">
        <v>1.25307230730804</v>
      </c>
      <c r="F61" s="11" t="n">
        <v>1.25367846568973</v>
      </c>
      <c r="G61" s="11" t="n">
        <v>1.16446966839296</v>
      </c>
      <c r="H61" s="11" t="n">
        <v>1.03527954468509</v>
      </c>
      <c r="I61" s="11" t="n">
        <v>0.961512922389098</v>
      </c>
      <c r="J61" s="11" t="n">
        <v>0.932072750118132</v>
      </c>
      <c r="K61" s="101" t="n">
        <v>0.804617605532861</v>
      </c>
      <c r="L61" s="11" t="n">
        <v>0.780306824251848</v>
      </c>
      <c r="M61" s="11" t="n">
        <v>0.820221624164208</v>
      </c>
      <c r="N61" s="11" t="n">
        <v>0.823418956292081</v>
      </c>
      <c r="O61" s="11" t="n">
        <v>0.775359495051149</v>
      </c>
      <c r="P61" s="11" t="n">
        <v>0.637903450301987</v>
      </c>
      <c r="Q61" s="11" t="n">
        <v>0.588870255322997</v>
      </c>
      <c r="R61" s="11" t="n">
        <v>0.625494423262561</v>
      </c>
      <c r="S61" s="11" t="n">
        <v>0.699798427051329</v>
      </c>
      <c r="T61" s="11" t="n">
        <v>0.756385592285336</v>
      </c>
      <c r="U61" s="11" t="n">
        <v>0.77247750350272</v>
      </c>
      <c r="V61" s="11" t="n">
        <v>0.690685779521733</v>
      </c>
      <c r="W61" s="11" t="n">
        <v>0.623627098494677</v>
      </c>
      <c r="X61" s="11" t="n">
        <v>0.633497019919744</v>
      </c>
      <c r="Y61" s="11" t="n">
        <v>0.654585219628031</v>
      </c>
      <c r="Z61" s="11" t="n">
        <v>0.678221661285326</v>
      </c>
      <c r="AA61" s="11" t="n">
        <v>0.642235920927908</v>
      </c>
      <c r="AB61" s="11" t="n">
        <v>0.558452461567825</v>
      </c>
      <c r="AC61" s="11" t="n">
        <v>0.550726354911298</v>
      </c>
      <c r="AD61" s="11" t="n">
        <v>0.533241914274222</v>
      </c>
      <c r="AE61" s="11" t="n">
        <v>0.559077587932166</v>
      </c>
      <c r="AF61" s="11" t="n">
        <v>0.571602426565577</v>
      </c>
      <c r="AG61" s="11" t="n">
        <v>0.585972414384307</v>
      </c>
      <c r="AH61" s="11" t="n">
        <v>0.507581060856766</v>
      </c>
      <c r="AI61" s="11" t="n">
        <v>0.476498579339626</v>
      </c>
      <c r="AJ61" s="11" t="n">
        <v>0.460375197883433</v>
      </c>
      <c r="AK61" s="11" t="n">
        <v>0.495445346912131</v>
      </c>
      <c r="AL61" s="11" t="n">
        <v>0.555511373771659</v>
      </c>
      <c r="AM61" s="11" t="n">
        <v>0.535378583926726</v>
      </c>
      <c r="AN61" s="11" t="n">
        <v>0.522042355245346</v>
      </c>
      <c r="AO61" s="11" t="n">
        <v>0.509751643933992</v>
      </c>
      <c r="AP61" s="11" t="n">
        <v>0.505917636988734</v>
      </c>
      <c r="AQ61" s="11" t="n">
        <v>0.503919661751173</v>
      </c>
      <c r="AR61" s="11" t="n">
        <v>0.513327853544145</v>
      </c>
      <c r="AS61" s="11" t="n">
        <v>0.514175353449103</v>
      </c>
      <c r="AT61" s="11" t="n">
        <v>0.470236486652447</v>
      </c>
      <c r="AU61" s="11" t="n">
        <v>0.433099151096754</v>
      </c>
      <c r="AV61" s="11" t="n">
        <v>0.417731034252111</v>
      </c>
      <c r="AW61" s="11" t="n">
        <v>0.4589048904543</v>
      </c>
      <c r="AX61" s="11" t="n">
        <v>0.511477485927674</v>
      </c>
      <c r="AY61" s="11" t="n">
        <v>0.521946469376341</v>
      </c>
      <c r="AZ61" s="11" t="n">
        <v>0.540108889789081</v>
      </c>
      <c r="BA61" s="11" t="n">
        <v>0.539886903447276</v>
      </c>
      <c r="BB61" s="11" t="n">
        <v>0.545419791111906</v>
      </c>
      <c r="BC61" s="11" t="n">
        <v>0.546698827321603</v>
      </c>
      <c r="BD61" s="11" t="n">
        <v>0.533937100159938</v>
      </c>
      <c r="BE61" s="11" t="n">
        <v>0.532207116287776</v>
      </c>
      <c r="BF61" s="11" t="n">
        <v>0.472239303610618</v>
      </c>
      <c r="BG61" s="11" t="n">
        <v>0.395591548892984</v>
      </c>
      <c r="BH61" s="11" t="n">
        <v>0.381781037642599</v>
      </c>
      <c r="BI61" s="11" t="n">
        <v>0.433423576206002</v>
      </c>
      <c r="BJ61" s="11" t="n">
        <v>0.492862261945019</v>
      </c>
      <c r="BK61" s="11" t="n">
        <v>0.537514092314661</v>
      </c>
      <c r="BL61" s="11" t="n">
        <v>0.559213168164554</v>
      </c>
      <c r="BM61" s="11" t="n">
        <v>0.587997598217513</v>
      </c>
      <c r="BN61" s="11" t="n">
        <v>0.627624656363427</v>
      </c>
      <c r="BO61" s="11" t="n">
        <v>0.632472485464784</v>
      </c>
      <c r="BP61" s="11" t="n">
        <v>0.582125310182791</v>
      </c>
      <c r="BQ61" s="11" t="n">
        <v>0.531199123198026</v>
      </c>
      <c r="BR61" s="11" t="n">
        <v>0.470782512469459</v>
      </c>
      <c r="BS61" s="11" t="n">
        <v>0.410639172226025</v>
      </c>
      <c r="BT61" s="11" t="n">
        <v>0.403227449169194</v>
      </c>
      <c r="BU61" s="11" t="n">
        <v>0.453669790475513</v>
      </c>
      <c r="BV61" s="11" t="n">
        <v>0.525221394490141</v>
      </c>
      <c r="BW61" s="11" t="n">
        <v>0.571830375386405</v>
      </c>
      <c r="BX61" s="11" t="n">
        <v>0.580750441197102</v>
      </c>
      <c r="BY61" s="11" t="n">
        <v>0.635296453090261</v>
      </c>
      <c r="BZ61" s="11" t="n">
        <v>0.701827805097738</v>
      </c>
      <c r="CA61" s="11" t="n">
        <v>0.671723616673777</v>
      </c>
      <c r="CB61" s="11" t="n">
        <v>0.60179402313819</v>
      </c>
      <c r="CC61" s="11" t="n">
        <v>0.521390490430414</v>
      </c>
      <c r="CD61" s="11" t="n">
        <v>0.469530619023012</v>
      </c>
      <c r="CE61" s="11" t="n">
        <v>0.427651558855648</v>
      </c>
      <c r="CF61" s="11" t="n">
        <v>0.42963081978582</v>
      </c>
      <c r="CG61" s="11" t="n">
        <v>0.46603564184307</v>
      </c>
      <c r="CH61" s="11" t="n">
        <v>0.542606388967509</v>
      </c>
      <c r="CI61" s="11" t="n">
        <v>0.59108300019918</v>
      </c>
      <c r="CJ61" s="11" t="n">
        <v>0.624642198498689</v>
      </c>
      <c r="CK61" s="11" t="n">
        <v>0.69867140533179</v>
      </c>
      <c r="CL61" s="11" t="n">
        <v>0.779970043657163</v>
      </c>
      <c r="CM61" s="11" t="n">
        <v>0.753118024156137</v>
      </c>
      <c r="CN61" s="11" t="n">
        <v>0.640722574308407</v>
      </c>
      <c r="CO61" s="11" t="n">
        <v>0.571390153768085</v>
      </c>
      <c r="CP61" s="11" t="n">
        <v>0.520382505764622</v>
      </c>
      <c r="CQ61" s="11" t="n">
        <v>0.489644817171928</v>
      </c>
      <c r="CR61" s="11" t="n">
        <v>0.461562953165597</v>
      </c>
      <c r="CS61" s="11" t="n">
        <v>0.530046869432579</v>
      </c>
      <c r="CT61" s="11" t="n">
        <v>0.577838810697034</v>
      </c>
      <c r="CU61" s="11" t="n">
        <v>0.641354741404765</v>
      </c>
      <c r="CV61" s="11" t="n">
        <v>0.706086788708845</v>
      </c>
      <c r="CW61" s="11" t="n">
        <v>0.843711957844599</v>
      </c>
      <c r="CX61" s="11" t="n">
        <v>0.913032033112738</v>
      </c>
      <c r="CY61" s="11" t="n">
        <v>0.861700119798149</v>
      </c>
      <c r="CZ61" s="11" t="n">
        <v>0.770884355522217</v>
      </c>
      <c r="DA61" s="11" t="n">
        <v>0.661651634721807</v>
      </c>
      <c r="DB61" s="11" t="n">
        <v>0.618783982018184</v>
      </c>
      <c r="DC61" s="11" t="n">
        <v>0.582799506486546</v>
      </c>
      <c r="DD61" s="11" t="n">
        <v>0.517420687334327</v>
      </c>
      <c r="DE61" s="11" t="n">
        <v>0.556261710999006</v>
      </c>
      <c r="DF61" s="11" t="n">
        <v>0.599625826339062</v>
      </c>
      <c r="DG61" s="11" t="n">
        <v>0.691953757070279</v>
      </c>
      <c r="DH61" s="11" t="n">
        <v>0.869444160023993</v>
      </c>
      <c r="DI61" s="11" t="n">
        <v>1.01924075948968</v>
      </c>
      <c r="DJ61" s="11" t="n">
        <v>1.07132482822279</v>
      </c>
      <c r="DK61" s="11" t="n">
        <v>1.02067889731294</v>
      </c>
      <c r="DL61" s="11" t="n">
        <v>0.846024469766208</v>
      </c>
      <c r="DM61" s="11" t="n">
        <v>0.756059933939122</v>
      </c>
      <c r="DN61" s="11" t="n">
        <v>0.66355912632032</v>
      </c>
      <c r="DO61" s="11" t="n">
        <v>0.627535784479301</v>
      </c>
      <c r="DP61" s="11" t="n">
        <v>0.600794739829099</v>
      </c>
      <c r="DQ61" s="11" t="n">
        <v>0.594746238383821</v>
      </c>
      <c r="DR61" s="11" t="n">
        <v>0.648169213504355</v>
      </c>
      <c r="DS61" s="11" t="n">
        <v>0.767347509266252</v>
      </c>
      <c r="DT61" s="11" t="n">
        <v>0.906179412169381</v>
      </c>
    </row>
    <row r="62" customFormat="false" ht="15.75" hidden="false" customHeight="false" outlineLevel="0" collapsed="false">
      <c r="A62" s="12" t="s">
        <v>325</v>
      </c>
      <c r="B62" s="11" t="s">
        <v>326</v>
      </c>
      <c r="C62" s="14"/>
      <c r="D62" s="11" t="n">
        <v>1</v>
      </c>
      <c r="E62" s="11" t="n">
        <v>1.25307230730804</v>
      </c>
      <c r="F62" s="11" t="n">
        <v>1.25367846568973</v>
      </c>
      <c r="G62" s="11" t="n">
        <v>1.16446966839296</v>
      </c>
      <c r="H62" s="11" t="n">
        <v>1.03527954468509</v>
      </c>
      <c r="I62" s="11" t="n">
        <v>0.961512922389098</v>
      </c>
      <c r="J62" s="11" t="n">
        <v>0.932072750118132</v>
      </c>
      <c r="K62" s="101" t="n">
        <v>0.804617605532861</v>
      </c>
      <c r="L62" s="11" t="n">
        <v>0.780306824251848</v>
      </c>
      <c r="M62" s="11" t="n">
        <v>0.820221624164208</v>
      </c>
      <c r="N62" s="11" t="n">
        <v>0.823418956292081</v>
      </c>
      <c r="O62" s="11" t="n">
        <v>0.775359495051149</v>
      </c>
      <c r="P62" s="11" t="n">
        <v>0.637903450301987</v>
      </c>
      <c r="Q62" s="11" t="n">
        <v>0.588870255322997</v>
      </c>
      <c r="R62" s="11" t="n">
        <v>0.625494423262561</v>
      </c>
      <c r="S62" s="11" t="n">
        <v>0.699798427051329</v>
      </c>
      <c r="T62" s="11" t="n">
        <v>0.756385592285336</v>
      </c>
      <c r="U62" s="11" t="n">
        <v>0.77247750350272</v>
      </c>
      <c r="V62" s="11" t="n">
        <v>0.690685779521733</v>
      </c>
      <c r="W62" s="11" t="n">
        <v>0.623627098494677</v>
      </c>
      <c r="X62" s="11" t="n">
        <v>0.633497019919744</v>
      </c>
      <c r="Y62" s="11" t="n">
        <v>0.654585219628031</v>
      </c>
      <c r="Z62" s="11" t="n">
        <v>0.678221661285326</v>
      </c>
      <c r="AA62" s="11" t="n">
        <v>0.642235920927908</v>
      </c>
      <c r="AB62" s="11" t="n">
        <v>0.558452461567825</v>
      </c>
      <c r="AC62" s="11" t="n">
        <v>0.550726354911298</v>
      </c>
      <c r="AD62" s="11" t="n">
        <v>0.533241914274222</v>
      </c>
      <c r="AE62" s="11" t="n">
        <v>0.559077587932166</v>
      </c>
      <c r="AF62" s="11" t="n">
        <v>0.571602426565577</v>
      </c>
      <c r="AG62" s="11" t="n">
        <v>0.585972414384307</v>
      </c>
      <c r="AH62" s="11" t="n">
        <v>0.507581060856766</v>
      </c>
      <c r="AI62" s="11" t="n">
        <v>0.476498579339626</v>
      </c>
      <c r="AJ62" s="11" t="n">
        <v>0.460375197883433</v>
      </c>
      <c r="AK62" s="11" t="n">
        <v>0.495445346912131</v>
      </c>
      <c r="AL62" s="11" t="n">
        <v>0.555511373771659</v>
      </c>
      <c r="AM62" s="11" t="n">
        <v>0.535378583926726</v>
      </c>
      <c r="AN62" s="11" t="n">
        <v>0.522042355245346</v>
      </c>
      <c r="AO62" s="11" t="n">
        <v>0.509751643933992</v>
      </c>
      <c r="AP62" s="11" t="n">
        <v>0.505917636988734</v>
      </c>
      <c r="AQ62" s="11" t="n">
        <v>0.503919661751173</v>
      </c>
      <c r="AR62" s="11" t="n">
        <v>0.513327853544145</v>
      </c>
      <c r="AS62" s="11" t="n">
        <v>0.514175353449103</v>
      </c>
      <c r="AT62" s="11" t="n">
        <v>0.470236486652447</v>
      </c>
      <c r="AU62" s="11" t="n">
        <v>0.433099151096754</v>
      </c>
      <c r="AV62" s="11" t="n">
        <v>0.417731034252111</v>
      </c>
      <c r="AW62" s="11" t="n">
        <v>0.4589048904543</v>
      </c>
      <c r="AX62" s="11" t="n">
        <v>0.511477485927674</v>
      </c>
      <c r="AY62" s="11" t="n">
        <v>0.521946469376341</v>
      </c>
      <c r="AZ62" s="11" t="n">
        <v>0.540108889789081</v>
      </c>
      <c r="BA62" s="11" t="n">
        <v>0.539886903447276</v>
      </c>
      <c r="BB62" s="11" t="n">
        <v>0.545419791111906</v>
      </c>
      <c r="BC62" s="11" t="n">
        <v>0.546698827321603</v>
      </c>
      <c r="BD62" s="11" t="n">
        <v>0.533937100159938</v>
      </c>
      <c r="BE62" s="11" t="n">
        <v>0.532207116287776</v>
      </c>
      <c r="BF62" s="11" t="n">
        <v>0.472239303610618</v>
      </c>
      <c r="BG62" s="11" t="n">
        <v>0.395591548892984</v>
      </c>
      <c r="BH62" s="11" t="n">
        <v>0.381781037642599</v>
      </c>
      <c r="BI62" s="11" t="n">
        <v>0.433423576206002</v>
      </c>
      <c r="BJ62" s="11" t="n">
        <v>0.492862261945019</v>
      </c>
      <c r="BK62" s="11" t="n">
        <v>0.537514092314661</v>
      </c>
      <c r="BL62" s="11" t="n">
        <v>0.559213168164554</v>
      </c>
      <c r="BM62" s="11" t="n">
        <v>0.587997598217513</v>
      </c>
      <c r="BN62" s="11" t="n">
        <v>0.627624656363427</v>
      </c>
      <c r="BO62" s="11" t="n">
        <v>0.632472485464784</v>
      </c>
      <c r="BP62" s="11" t="n">
        <v>0.582125310182791</v>
      </c>
      <c r="BQ62" s="11" t="n">
        <v>0.531199123198026</v>
      </c>
      <c r="BR62" s="11" t="n">
        <v>0.470782512469459</v>
      </c>
      <c r="BS62" s="11" t="n">
        <v>0.410639172226025</v>
      </c>
      <c r="BT62" s="11" t="n">
        <v>0.403227449169194</v>
      </c>
      <c r="BU62" s="11" t="n">
        <v>0.453669790475513</v>
      </c>
      <c r="BV62" s="11" t="n">
        <v>0.525221394490141</v>
      </c>
      <c r="BW62" s="11" t="n">
        <v>0.571830375386405</v>
      </c>
      <c r="BX62" s="11" t="n">
        <v>0.580750441197102</v>
      </c>
      <c r="BY62" s="11" t="n">
        <v>0.635296453090261</v>
      </c>
      <c r="BZ62" s="11" t="n">
        <v>0.701827805097738</v>
      </c>
      <c r="CA62" s="11" t="n">
        <v>0.671723616673777</v>
      </c>
      <c r="CB62" s="11" t="n">
        <v>0.60179402313819</v>
      </c>
      <c r="CC62" s="11" t="n">
        <v>0.521390490430414</v>
      </c>
      <c r="CD62" s="11" t="n">
        <v>0.469530619023012</v>
      </c>
      <c r="CE62" s="11" t="n">
        <v>0.427651558855648</v>
      </c>
      <c r="CF62" s="11" t="n">
        <v>0.42963081978582</v>
      </c>
      <c r="CG62" s="11" t="n">
        <v>0.46603564184307</v>
      </c>
      <c r="CH62" s="11" t="n">
        <v>0.542606388967509</v>
      </c>
      <c r="CI62" s="11" t="n">
        <v>0.59108300019918</v>
      </c>
      <c r="CJ62" s="11" t="n">
        <v>0.624642198498689</v>
      </c>
      <c r="CK62" s="11" t="n">
        <v>0.69867140533179</v>
      </c>
      <c r="CL62" s="11" t="n">
        <v>0.779970043657163</v>
      </c>
      <c r="CM62" s="11" t="n">
        <v>0.753118024156137</v>
      </c>
      <c r="CN62" s="11" t="n">
        <v>0.640722574308407</v>
      </c>
      <c r="CO62" s="11" t="n">
        <v>0.571390153768085</v>
      </c>
      <c r="CP62" s="11" t="n">
        <v>0.520382505764622</v>
      </c>
      <c r="CQ62" s="11" t="n">
        <v>0.489644817171928</v>
      </c>
      <c r="CR62" s="11" t="n">
        <v>0.461562953165597</v>
      </c>
      <c r="CS62" s="11" t="n">
        <v>0.530046869432579</v>
      </c>
      <c r="CT62" s="11" t="n">
        <v>0.577838810697034</v>
      </c>
      <c r="CU62" s="11" t="n">
        <v>0.641354741404765</v>
      </c>
      <c r="CV62" s="11" t="n">
        <v>0.706086788708845</v>
      </c>
      <c r="CW62" s="11" t="n">
        <v>0.843711957844599</v>
      </c>
      <c r="CX62" s="11" t="n">
        <v>0.913032033112738</v>
      </c>
      <c r="CY62" s="11" t="n">
        <v>0.861700119798149</v>
      </c>
      <c r="CZ62" s="11" t="n">
        <v>0.770884355522217</v>
      </c>
      <c r="DA62" s="11" t="n">
        <v>0.661651634721807</v>
      </c>
      <c r="DB62" s="11" t="n">
        <v>0.618783982018184</v>
      </c>
      <c r="DC62" s="11" t="n">
        <v>0.582799506486546</v>
      </c>
      <c r="DD62" s="11" t="n">
        <v>0.517420687334327</v>
      </c>
      <c r="DE62" s="11" t="n">
        <v>0.556261710999006</v>
      </c>
      <c r="DF62" s="11" t="n">
        <v>0.599625826339062</v>
      </c>
      <c r="DG62" s="11" t="n">
        <v>0.691953757070279</v>
      </c>
      <c r="DH62" s="11" t="n">
        <v>0.869444160023993</v>
      </c>
      <c r="DI62" s="11" t="n">
        <v>1.01924075948968</v>
      </c>
      <c r="DJ62" s="11" t="n">
        <v>1.07132482822279</v>
      </c>
      <c r="DK62" s="11" t="n">
        <v>1.02067889731294</v>
      </c>
      <c r="DL62" s="11" t="n">
        <v>0.846024469766208</v>
      </c>
      <c r="DM62" s="11" t="n">
        <v>0.756059933939122</v>
      </c>
      <c r="DN62" s="11" t="n">
        <v>0.66355912632032</v>
      </c>
      <c r="DO62" s="11" t="n">
        <v>0.627535784479301</v>
      </c>
      <c r="DP62" s="11" t="n">
        <v>0.600794739829099</v>
      </c>
      <c r="DQ62" s="11" t="n">
        <v>0.594746238383821</v>
      </c>
      <c r="DR62" s="11" t="n">
        <v>0.648169213504355</v>
      </c>
      <c r="DS62" s="11" t="n">
        <v>0.767347509266252</v>
      </c>
      <c r="DT62" s="11" t="n">
        <v>0.906179412169381</v>
      </c>
    </row>
    <row r="63" customFormat="false" ht="15.75" hidden="false" customHeight="false" outlineLevel="0" collapsed="false">
      <c r="A63" s="12" t="s">
        <v>129</v>
      </c>
      <c r="B63" s="13" t="s">
        <v>130</v>
      </c>
      <c r="C63" s="14" t="n">
        <v>539</v>
      </c>
      <c r="D63" s="11" t="n">
        <v>0</v>
      </c>
      <c r="E63" s="11" t="n">
        <v>2.25563619622158</v>
      </c>
      <c r="F63" s="11" t="n">
        <v>2.24007972500148</v>
      </c>
      <c r="G63" s="101" t="n">
        <v>1.48606453827951</v>
      </c>
      <c r="H63" s="11" t="n">
        <v>1.14355202888872</v>
      </c>
      <c r="I63" s="101" t="n">
        <v>1.60951789253174</v>
      </c>
      <c r="J63" s="101" t="n">
        <v>5.21966083355326</v>
      </c>
      <c r="K63" s="11" t="n">
        <v>7.43437685745195</v>
      </c>
      <c r="L63" s="11" t="n">
        <v>7.47972711789109</v>
      </c>
      <c r="M63" s="11" t="n">
        <v>6.64280356141849</v>
      </c>
      <c r="N63" s="11" t="n">
        <v>6.46647044242444</v>
      </c>
      <c r="O63" s="11" t="n">
        <v>6.5771874112729</v>
      </c>
      <c r="P63" s="11" t="n">
        <v>6.15087329436925</v>
      </c>
      <c r="Q63" s="11" t="n">
        <v>5.34977880528962</v>
      </c>
      <c r="R63" s="11" t="n">
        <v>5.71758638142947</v>
      </c>
      <c r="S63" s="11" t="n">
        <v>6.33725490408862</v>
      </c>
      <c r="T63" s="11" t="n">
        <v>7.10580962719998</v>
      </c>
      <c r="U63" s="11" t="n">
        <v>8.27223961234327</v>
      </c>
      <c r="V63" s="11" t="n">
        <v>8.54518932298853</v>
      </c>
      <c r="W63" s="11" t="n">
        <v>8.20843801067746</v>
      </c>
      <c r="X63" s="11" t="n">
        <v>8.16608141169708</v>
      </c>
      <c r="Y63" s="11" t="n">
        <v>8.10982541964485</v>
      </c>
      <c r="Z63" s="11" t="n">
        <v>7.55868200634493</v>
      </c>
      <c r="AA63" s="11" t="n">
        <v>7.27441488563201</v>
      </c>
      <c r="AB63" s="11" t="n">
        <v>6.53695979028396</v>
      </c>
      <c r="AC63" s="11" t="n">
        <v>6.28534685511087</v>
      </c>
      <c r="AD63" s="11" t="n">
        <v>5.89070949208488</v>
      </c>
      <c r="AE63" s="11" t="n">
        <v>5.77589039896562</v>
      </c>
      <c r="AF63" s="11" t="n">
        <v>5.81788069739559</v>
      </c>
      <c r="AG63" s="11" t="n">
        <v>6.33828785774011</v>
      </c>
      <c r="AH63" s="11" t="n">
        <v>6.83619681625962</v>
      </c>
      <c r="AI63" s="11" t="n">
        <v>6.50726280711991</v>
      </c>
      <c r="AJ63" s="11" t="n">
        <v>6.08688789791755</v>
      </c>
      <c r="AK63" s="11" t="n">
        <v>5.67459044912239</v>
      </c>
      <c r="AL63" s="11" t="n">
        <v>5.61208414528042</v>
      </c>
      <c r="AM63" s="11" t="n">
        <v>5.21499840213542</v>
      </c>
      <c r="AN63" s="11" t="n">
        <v>5.27972658978082</v>
      </c>
      <c r="AO63" s="11" t="n">
        <v>4.87388133502636</v>
      </c>
      <c r="AP63" s="11" t="n">
        <v>4.83010833322668</v>
      </c>
      <c r="AQ63" s="11" t="n">
        <v>4.676713228069</v>
      </c>
      <c r="AR63" s="11" t="n">
        <v>4.60844068580014</v>
      </c>
      <c r="AS63" s="11" t="n">
        <v>4.87837613254963</v>
      </c>
      <c r="AT63" s="11" t="n">
        <v>5.31162341657829</v>
      </c>
      <c r="AU63" s="11" t="n">
        <v>5.16884731434986</v>
      </c>
      <c r="AV63" s="11" t="n">
        <v>4.97902067622137</v>
      </c>
      <c r="AW63" s="11" t="n">
        <v>4.52361893257602</v>
      </c>
      <c r="AX63" s="11" t="n">
        <v>4.07266102333234</v>
      </c>
      <c r="AY63" s="11" t="n">
        <v>4.09386816082206</v>
      </c>
      <c r="AZ63" s="11" t="n">
        <v>4.43703262940789</v>
      </c>
      <c r="BA63" s="11" t="n">
        <v>4.56681029282089</v>
      </c>
      <c r="BB63" s="11" t="n">
        <v>4.53750216969654</v>
      </c>
      <c r="BC63" s="11" t="n">
        <v>4.1069449815675</v>
      </c>
      <c r="BD63" s="11" t="n">
        <v>3.47683974395228</v>
      </c>
      <c r="BE63" s="11" t="n">
        <v>3.55036326450263</v>
      </c>
      <c r="BF63" s="11" t="n">
        <v>3.869939531218</v>
      </c>
      <c r="BG63" s="11" t="n">
        <v>4.03586377822991</v>
      </c>
      <c r="BH63" s="11" t="n">
        <v>4.01259844107923</v>
      </c>
      <c r="BI63" s="11" t="n">
        <v>3.41374567255376</v>
      </c>
      <c r="BJ63" s="11" t="n">
        <v>3.06303937445421</v>
      </c>
      <c r="BK63" s="11" t="n">
        <v>3.39662756674879</v>
      </c>
      <c r="BL63" s="11" t="n">
        <v>4.14268590561571</v>
      </c>
      <c r="BM63" s="11" t="n">
        <v>4.37778663119636</v>
      </c>
      <c r="BN63" s="11" t="n">
        <v>4.26460470008121</v>
      </c>
      <c r="BO63" s="11" t="n">
        <v>3.43931557743281</v>
      </c>
      <c r="BP63" s="11" t="n">
        <v>2.84893096423649</v>
      </c>
      <c r="BQ63" s="11" t="n">
        <v>2.90026347343356</v>
      </c>
      <c r="BR63" s="11" t="n">
        <v>3.44407639823311</v>
      </c>
      <c r="BS63" s="11" t="n">
        <v>3.81088516403793</v>
      </c>
      <c r="BT63" s="11" t="n">
        <v>3.7920574097581</v>
      </c>
      <c r="BU63" s="11" t="n">
        <v>3.4168359641049</v>
      </c>
      <c r="BV63" s="11" t="n">
        <v>2.97148329944834</v>
      </c>
      <c r="BW63" s="11" t="n">
        <v>3.11217239211973</v>
      </c>
      <c r="BX63" s="11" t="n">
        <v>3.39382155452187</v>
      </c>
      <c r="BY63" s="11" t="n">
        <v>4.20949780539445</v>
      </c>
      <c r="BZ63" s="11" t="n">
        <v>4.05406533156939</v>
      </c>
      <c r="CA63" s="11" t="n">
        <v>3.18779014623005</v>
      </c>
      <c r="CB63" s="11" t="n">
        <v>2.29910459740717</v>
      </c>
      <c r="CC63" s="11" t="n">
        <v>2.373108082246</v>
      </c>
      <c r="CD63" s="11" t="n">
        <v>3.1085020745919</v>
      </c>
      <c r="CE63" s="11" t="n">
        <v>4.07807608795591</v>
      </c>
      <c r="CF63" s="11" t="n">
        <v>4.05775190382202</v>
      </c>
      <c r="CG63" s="11" t="n">
        <v>3.45063849689118</v>
      </c>
      <c r="CH63" s="11" t="n">
        <v>3.00087762760537</v>
      </c>
      <c r="CI63" s="11" t="n">
        <v>3.08478371667017</v>
      </c>
      <c r="CJ63" s="11" t="n">
        <v>3.69597783750681</v>
      </c>
      <c r="CK63" s="11" t="n">
        <v>4.16213884386239</v>
      </c>
      <c r="CL63" s="11" t="n">
        <v>3.5673784418279</v>
      </c>
      <c r="CM63" s="11" t="n">
        <v>2.61088270593267</v>
      </c>
      <c r="CN63" s="11" t="n">
        <v>2.0841204638453</v>
      </c>
      <c r="CO63" s="11" t="n">
        <v>2.17349193744004</v>
      </c>
      <c r="CP63" s="11" t="n">
        <v>3.27051500737282</v>
      </c>
      <c r="CQ63" s="11" t="n">
        <v>4.30934827503372</v>
      </c>
      <c r="CR63" s="11" t="n">
        <v>4.23438857629996</v>
      </c>
      <c r="CS63" s="11" t="n">
        <v>3.70150089910681</v>
      </c>
      <c r="CT63" s="11" t="n">
        <v>3.42785217891785</v>
      </c>
      <c r="CU63" s="11" t="n">
        <v>3.46413286727789</v>
      </c>
      <c r="CV63" s="11" t="n">
        <v>3.88217941446816</v>
      </c>
      <c r="CW63" s="11" t="n">
        <v>4.15270708063935</v>
      </c>
      <c r="CX63" s="11" t="n">
        <v>3.49864476608232</v>
      </c>
      <c r="CY63" s="11" t="n">
        <v>2.83136535533392</v>
      </c>
      <c r="CZ63" s="11" t="n">
        <v>2.92162278737474</v>
      </c>
      <c r="DA63" s="11" t="n">
        <v>2.85190579039329</v>
      </c>
      <c r="DB63" s="11" t="n">
        <v>3.78904646399308</v>
      </c>
      <c r="DC63" s="11" t="n">
        <v>4.80046378209707</v>
      </c>
      <c r="DD63" s="11" t="n">
        <v>4.76505625357688</v>
      </c>
      <c r="DE63" s="11" t="n">
        <v>4.37905938224189</v>
      </c>
      <c r="DF63" s="11" t="n">
        <v>3.88326244550295</v>
      </c>
      <c r="DG63" s="11" t="n">
        <v>4.03945554491463</v>
      </c>
      <c r="DH63" s="11" t="n">
        <v>4.27047613698725</v>
      </c>
      <c r="DI63" s="11" t="n">
        <v>4.57654226002208</v>
      </c>
      <c r="DJ63" s="11" t="n">
        <v>4.23444946558973</v>
      </c>
      <c r="DK63" s="11" t="n">
        <v>3.0901188433574</v>
      </c>
      <c r="DL63" s="11" t="n">
        <v>2.74798000248855</v>
      </c>
      <c r="DM63" s="11" t="n">
        <v>2.80908906252639</v>
      </c>
      <c r="DN63" s="11" t="n">
        <v>3.93828629819519</v>
      </c>
      <c r="DO63" s="11" t="n">
        <v>5.52466284019736</v>
      </c>
      <c r="DP63" s="11" t="n">
        <v>6.38494859265154</v>
      </c>
      <c r="DQ63" s="11" t="n">
        <v>5.62808407419351</v>
      </c>
      <c r="DR63" s="11" t="n">
        <v>4.55094432883848</v>
      </c>
      <c r="DS63" s="11" t="n">
        <v>4.18448007315187</v>
      </c>
      <c r="DT63" s="11" t="n">
        <v>4.54716994967059</v>
      </c>
    </row>
    <row r="64" customFormat="false" ht="15.75" hidden="false" customHeight="false" outlineLevel="0" collapsed="false">
      <c r="A64" s="12" t="s">
        <v>327</v>
      </c>
      <c r="B64" s="11" t="s">
        <v>328</v>
      </c>
      <c r="C64" s="14"/>
      <c r="D64" s="11" t="n">
        <v>1</v>
      </c>
      <c r="E64" s="11" t="n">
        <v>1.25307230730804</v>
      </c>
      <c r="F64" s="11" t="n">
        <v>1.25367846568973</v>
      </c>
      <c r="G64" s="11" t="n">
        <v>1.16446966839296</v>
      </c>
      <c r="H64" s="11" t="n">
        <v>1.03527954468509</v>
      </c>
      <c r="I64" s="11" t="n">
        <v>0.961512922389098</v>
      </c>
      <c r="J64" s="101" t="n">
        <v>0.932072750118132</v>
      </c>
      <c r="K64" s="11" t="n">
        <v>0.804617605532861</v>
      </c>
      <c r="L64" s="11" t="n">
        <v>0.780306824251848</v>
      </c>
      <c r="M64" s="11" t="n">
        <v>0.820221624164208</v>
      </c>
      <c r="N64" s="11" t="n">
        <v>0.823418956292081</v>
      </c>
      <c r="O64" s="11" t="n">
        <v>0.775359495051149</v>
      </c>
      <c r="P64" s="11" t="n">
        <v>0.637903450301987</v>
      </c>
      <c r="Q64" s="11" t="n">
        <v>0.588870255322997</v>
      </c>
      <c r="R64" s="11" t="n">
        <v>0.625494423262561</v>
      </c>
      <c r="S64" s="11" t="n">
        <v>0.699798427051329</v>
      </c>
      <c r="T64" s="11" t="n">
        <v>0.756385592285336</v>
      </c>
      <c r="U64" s="11" t="n">
        <v>0.77247750350272</v>
      </c>
      <c r="V64" s="11" t="n">
        <v>0.690685779521733</v>
      </c>
      <c r="W64" s="11" t="n">
        <v>0.623627098494677</v>
      </c>
      <c r="X64" s="11" t="n">
        <v>0.633497019919744</v>
      </c>
      <c r="Y64" s="11" t="n">
        <v>0.654585219628031</v>
      </c>
      <c r="Z64" s="11" t="n">
        <v>0.678221661285326</v>
      </c>
      <c r="AA64" s="11" t="n">
        <v>0.642235920927908</v>
      </c>
      <c r="AB64" s="11" t="n">
        <v>0.558452461567825</v>
      </c>
      <c r="AC64" s="11" t="n">
        <v>0.550726354911298</v>
      </c>
      <c r="AD64" s="11" t="n">
        <v>0.533241914274222</v>
      </c>
      <c r="AE64" s="11" t="n">
        <v>0.559077587932166</v>
      </c>
      <c r="AF64" s="11" t="n">
        <v>0.571602426565577</v>
      </c>
      <c r="AG64" s="11" t="n">
        <v>0.585972414384307</v>
      </c>
      <c r="AH64" s="11" t="n">
        <v>0.507581060856766</v>
      </c>
      <c r="AI64" s="11" t="n">
        <v>0.476498579339626</v>
      </c>
      <c r="AJ64" s="11" t="n">
        <v>0.460375197883433</v>
      </c>
      <c r="AK64" s="11" t="n">
        <v>0.495445346912131</v>
      </c>
      <c r="AL64" s="11" t="n">
        <v>0.555511373771659</v>
      </c>
      <c r="AM64" s="11" t="n">
        <v>0.535378583926726</v>
      </c>
      <c r="AN64" s="11" t="n">
        <v>0.522042355245346</v>
      </c>
      <c r="AO64" s="11" t="n">
        <v>0.509751643933992</v>
      </c>
      <c r="AP64" s="11" t="n">
        <v>0.505917636988734</v>
      </c>
      <c r="AQ64" s="11" t="n">
        <v>0.503919661751173</v>
      </c>
      <c r="AR64" s="11" t="n">
        <v>0.513327853544145</v>
      </c>
      <c r="AS64" s="11" t="n">
        <v>0.514175353449103</v>
      </c>
      <c r="AT64" s="11" t="n">
        <v>0.470236486652447</v>
      </c>
      <c r="AU64" s="11" t="n">
        <v>0.433099151096754</v>
      </c>
      <c r="AV64" s="11" t="n">
        <v>0.417731034252111</v>
      </c>
      <c r="AW64" s="11" t="n">
        <v>0.4589048904543</v>
      </c>
      <c r="AX64" s="11" t="n">
        <v>0.511477485927674</v>
      </c>
      <c r="AY64" s="11" t="n">
        <v>0.521946469376341</v>
      </c>
      <c r="AZ64" s="11" t="n">
        <v>0.540108889789081</v>
      </c>
      <c r="BA64" s="11" t="n">
        <v>0.539886903447276</v>
      </c>
      <c r="BB64" s="11" t="n">
        <v>0.545419791111906</v>
      </c>
      <c r="BC64" s="11" t="n">
        <v>0.546698827321603</v>
      </c>
      <c r="BD64" s="11" t="n">
        <v>0.533937100159938</v>
      </c>
      <c r="BE64" s="11" t="n">
        <v>0.532207116287776</v>
      </c>
      <c r="BF64" s="11" t="n">
        <v>0.472239303610618</v>
      </c>
      <c r="BG64" s="11" t="n">
        <v>0.395591548892984</v>
      </c>
      <c r="BH64" s="11" t="n">
        <v>0.381781037642599</v>
      </c>
      <c r="BI64" s="11" t="n">
        <v>0.433423576206002</v>
      </c>
      <c r="BJ64" s="11" t="n">
        <v>0.492862261945019</v>
      </c>
      <c r="BK64" s="11" t="n">
        <v>0.537514092314661</v>
      </c>
      <c r="BL64" s="11" t="n">
        <v>0.559213168164554</v>
      </c>
      <c r="BM64" s="11" t="n">
        <v>0.587997598217513</v>
      </c>
      <c r="BN64" s="11" t="n">
        <v>0.627624656363427</v>
      </c>
      <c r="BO64" s="11" t="n">
        <v>0.632472485464784</v>
      </c>
      <c r="BP64" s="11" t="n">
        <v>0.582125310182791</v>
      </c>
      <c r="BQ64" s="11" t="n">
        <v>0.531199123198026</v>
      </c>
      <c r="BR64" s="11" t="n">
        <v>0.470782512469459</v>
      </c>
      <c r="BS64" s="11" t="n">
        <v>0.410639172226025</v>
      </c>
      <c r="BT64" s="11" t="n">
        <v>0.403227449169194</v>
      </c>
      <c r="BU64" s="11" t="n">
        <v>0.453669790475513</v>
      </c>
      <c r="BV64" s="11" t="n">
        <v>0.525221394490141</v>
      </c>
      <c r="BW64" s="11" t="n">
        <v>0.571830375386405</v>
      </c>
      <c r="BX64" s="11" t="n">
        <v>0.580750441197102</v>
      </c>
      <c r="BY64" s="11" t="n">
        <v>0.635296453090261</v>
      </c>
      <c r="BZ64" s="11" t="n">
        <v>0.701827805097738</v>
      </c>
      <c r="CA64" s="11" t="n">
        <v>0.671723616673777</v>
      </c>
      <c r="CB64" s="11" t="n">
        <v>0.60179402313819</v>
      </c>
      <c r="CC64" s="11" t="n">
        <v>0.521390490430414</v>
      </c>
      <c r="CD64" s="11" t="n">
        <v>0.469530619023012</v>
      </c>
      <c r="CE64" s="11" t="n">
        <v>0.427651558855648</v>
      </c>
      <c r="CF64" s="11" t="n">
        <v>0.42963081978582</v>
      </c>
      <c r="CG64" s="11" t="n">
        <v>0.46603564184307</v>
      </c>
      <c r="CH64" s="11" t="n">
        <v>0.542606388967509</v>
      </c>
      <c r="CI64" s="11" t="n">
        <v>0.59108300019918</v>
      </c>
      <c r="CJ64" s="11" t="n">
        <v>0.624642198498689</v>
      </c>
      <c r="CK64" s="11" t="n">
        <v>0.69867140533179</v>
      </c>
      <c r="CL64" s="11" t="n">
        <v>0.779970043657163</v>
      </c>
      <c r="CM64" s="11" t="n">
        <v>0.753118024156137</v>
      </c>
      <c r="CN64" s="11" t="n">
        <v>0.640722574308407</v>
      </c>
      <c r="CO64" s="11" t="n">
        <v>0.571390153768085</v>
      </c>
      <c r="CP64" s="11" t="n">
        <v>0.520382505764622</v>
      </c>
      <c r="CQ64" s="11" t="n">
        <v>0.489644817171928</v>
      </c>
      <c r="CR64" s="11" t="n">
        <v>0.461562953165597</v>
      </c>
      <c r="CS64" s="11" t="n">
        <v>0.530046869432579</v>
      </c>
      <c r="CT64" s="11" t="n">
        <v>0.577838810697034</v>
      </c>
      <c r="CU64" s="11" t="n">
        <v>0.641354741404765</v>
      </c>
      <c r="CV64" s="11" t="n">
        <v>0.706086788708845</v>
      </c>
      <c r="CW64" s="11" t="n">
        <v>0.843711957844599</v>
      </c>
      <c r="CX64" s="11" t="n">
        <v>0.913032033112738</v>
      </c>
      <c r="CY64" s="11" t="n">
        <v>0.861700119798149</v>
      </c>
      <c r="CZ64" s="11" t="n">
        <v>0.770884355522217</v>
      </c>
      <c r="DA64" s="11" t="n">
        <v>0.661651634721807</v>
      </c>
      <c r="DB64" s="11" t="n">
        <v>0.618783982018184</v>
      </c>
      <c r="DC64" s="11" t="n">
        <v>0.582799506486546</v>
      </c>
      <c r="DD64" s="11" t="n">
        <v>0.517420687334327</v>
      </c>
      <c r="DE64" s="11" t="n">
        <v>0.556261710999006</v>
      </c>
      <c r="DF64" s="11" t="n">
        <v>0.599625826339062</v>
      </c>
      <c r="DG64" s="11" t="n">
        <v>0.691953757070279</v>
      </c>
      <c r="DH64" s="11" t="n">
        <v>0.869444160023993</v>
      </c>
      <c r="DI64" s="11" t="n">
        <v>1.01924075948968</v>
      </c>
      <c r="DJ64" s="11" t="n">
        <v>1.07132482822279</v>
      </c>
      <c r="DK64" s="11" t="n">
        <v>1.02067889731294</v>
      </c>
      <c r="DL64" s="11" t="n">
        <v>0.846024469766208</v>
      </c>
      <c r="DM64" s="11" t="n">
        <v>0.756059933939122</v>
      </c>
      <c r="DN64" s="11" t="n">
        <v>0.66355912632032</v>
      </c>
      <c r="DO64" s="11" t="n">
        <v>0.627535784479301</v>
      </c>
      <c r="DP64" s="11" t="n">
        <v>0.600794739829099</v>
      </c>
      <c r="DQ64" s="11" t="n">
        <v>0.594746238383821</v>
      </c>
      <c r="DR64" s="11" t="n">
        <v>0.648169213504355</v>
      </c>
      <c r="DS64" s="11" t="n">
        <v>0.767347509266252</v>
      </c>
      <c r="DT64" s="11" t="n">
        <v>0.906179412169381</v>
      </c>
    </row>
    <row r="65" customFormat="false" ht="15.75" hidden="false" customHeight="false" outlineLevel="0" collapsed="false">
      <c r="A65" s="12" t="s">
        <v>520</v>
      </c>
      <c r="B65" s="11" t="s">
        <v>521</v>
      </c>
      <c r="C65" s="14"/>
      <c r="D65" s="11" t="n">
        <v>0</v>
      </c>
      <c r="E65" s="11" t="n">
        <v>2.25563619622158</v>
      </c>
      <c r="F65" s="11" t="n">
        <v>2.24007972500148</v>
      </c>
      <c r="G65" s="11" t="n">
        <v>1.48606453827951</v>
      </c>
      <c r="H65" s="11" t="n">
        <v>1.14355202888872</v>
      </c>
      <c r="I65" s="11" t="n">
        <v>1.60951789253174</v>
      </c>
      <c r="J65" s="101" t="n">
        <v>5.21966083355326</v>
      </c>
      <c r="K65" s="11" t="n">
        <v>7.43437685745195</v>
      </c>
      <c r="L65" s="11" t="n">
        <v>7.47972711789109</v>
      </c>
      <c r="M65" s="11" t="n">
        <v>6.64280356141849</v>
      </c>
      <c r="N65" s="11" t="n">
        <v>6.46647044242444</v>
      </c>
      <c r="O65" s="11" t="n">
        <v>6.5771874112729</v>
      </c>
      <c r="P65" s="11" t="n">
        <v>6.15087329436925</v>
      </c>
      <c r="Q65" s="11" t="n">
        <v>5.34977880528962</v>
      </c>
      <c r="R65" s="11" t="n">
        <v>5.71758638142947</v>
      </c>
      <c r="S65" s="11" t="n">
        <v>6.33725490408862</v>
      </c>
      <c r="T65" s="11" t="n">
        <v>7.10580962719998</v>
      </c>
      <c r="U65" s="11" t="n">
        <v>8.27223961234327</v>
      </c>
      <c r="V65" s="11" t="n">
        <v>8.54518932298853</v>
      </c>
      <c r="W65" s="11" t="n">
        <v>8.20843801067746</v>
      </c>
      <c r="X65" s="11" t="n">
        <v>8.16608141169708</v>
      </c>
      <c r="Y65" s="11" t="n">
        <v>8.10982541964485</v>
      </c>
      <c r="Z65" s="11" t="n">
        <v>7.55868200634493</v>
      </c>
      <c r="AA65" s="11" t="n">
        <v>7.27441488563201</v>
      </c>
      <c r="AB65" s="11" t="n">
        <v>6.53695979028396</v>
      </c>
      <c r="AC65" s="11" t="n">
        <v>6.28534685511087</v>
      </c>
      <c r="AD65" s="11" t="n">
        <v>5.89070949208488</v>
      </c>
      <c r="AE65" s="11" t="n">
        <v>5.77589039896562</v>
      </c>
      <c r="AF65" s="11" t="n">
        <v>5.81788069739559</v>
      </c>
      <c r="AG65" s="11" t="n">
        <v>6.33828785774011</v>
      </c>
      <c r="AH65" s="11" t="n">
        <v>6.83619681625962</v>
      </c>
      <c r="AI65" s="11" t="n">
        <v>6.50726280711991</v>
      </c>
      <c r="AJ65" s="11" t="n">
        <v>6.08688789791755</v>
      </c>
      <c r="AK65" s="11" t="n">
        <v>5.67459044912239</v>
      </c>
      <c r="AL65" s="11" t="n">
        <v>5.61208414528042</v>
      </c>
      <c r="AM65" s="11" t="n">
        <v>5.21499840213542</v>
      </c>
      <c r="AN65" s="11" t="n">
        <v>5.27972658978082</v>
      </c>
      <c r="AO65" s="11" t="n">
        <v>4.87388133502636</v>
      </c>
      <c r="AP65" s="11" t="n">
        <v>4.83010833322668</v>
      </c>
      <c r="AQ65" s="11" t="n">
        <v>4.676713228069</v>
      </c>
      <c r="AR65" s="11" t="n">
        <v>4.60844068580014</v>
      </c>
      <c r="AS65" s="11" t="n">
        <v>4.87837613254963</v>
      </c>
      <c r="AT65" s="11" t="n">
        <v>5.31162341657829</v>
      </c>
      <c r="AU65" s="11" t="n">
        <v>5.16884731434986</v>
      </c>
      <c r="AV65" s="11" t="n">
        <v>4.97902067622137</v>
      </c>
      <c r="AW65" s="11" t="n">
        <v>4.52361893257602</v>
      </c>
      <c r="AX65" s="11" t="n">
        <v>4.07266102333234</v>
      </c>
      <c r="AY65" s="11" t="n">
        <v>4.09386816082206</v>
      </c>
      <c r="AZ65" s="11" t="n">
        <v>4.43703262940789</v>
      </c>
      <c r="BA65" s="11" t="n">
        <v>4.56681029282089</v>
      </c>
      <c r="BB65" s="11" t="n">
        <v>4.53750216969654</v>
      </c>
      <c r="BC65" s="11" t="n">
        <v>4.1069449815675</v>
      </c>
      <c r="BD65" s="11" t="n">
        <v>3.47683974395228</v>
      </c>
      <c r="BE65" s="11" t="n">
        <v>3.55036326450263</v>
      </c>
      <c r="BF65" s="11" t="n">
        <v>3.869939531218</v>
      </c>
      <c r="BG65" s="11" t="n">
        <v>4.03586377822991</v>
      </c>
      <c r="BH65" s="11" t="n">
        <v>4.01259844107923</v>
      </c>
      <c r="BI65" s="11" t="n">
        <v>3.41374567255376</v>
      </c>
      <c r="BJ65" s="11" t="n">
        <v>3.06303937445421</v>
      </c>
      <c r="BK65" s="11" t="n">
        <v>3.39662756674879</v>
      </c>
      <c r="BL65" s="11" t="n">
        <v>4.14268590561571</v>
      </c>
      <c r="BM65" s="11" t="n">
        <v>4.37778663119636</v>
      </c>
      <c r="BN65" s="11" t="n">
        <v>4.26460470008121</v>
      </c>
      <c r="BO65" s="11" t="n">
        <v>3.43931557743281</v>
      </c>
      <c r="BP65" s="11" t="n">
        <v>2.84893096423649</v>
      </c>
      <c r="BQ65" s="11" t="n">
        <v>2.90026347343356</v>
      </c>
      <c r="BR65" s="11" t="n">
        <v>3.44407639823311</v>
      </c>
      <c r="BS65" s="11" t="n">
        <v>3.81088516403793</v>
      </c>
      <c r="BT65" s="11" t="n">
        <v>3.7920574097581</v>
      </c>
      <c r="BU65" s="11" t="n">
        <v>3.4168359641049</v>
      </c>
      <c r="BV65" s="11" t="n">
        <v>2.97148329944834</v>
      </c>
      <c r="BW65" s="11" t="n">
        <v>3.11217239211973</v>
      </c>
      <c r="BX65" s="11" t="n">
        <v>3.39382155452187</v>
      </c>
      <c r="BY65" s="11" t="n">
        <v>4.20949780539445</v>
      </c>
      <c r="BZ65" s="11" t="n">
        <v>4.05406533156939</v>
      </c>
      <c r="CA65" s="11" t="n">
        <v>3.18779014623005</v>
      </c>
      <c r="CB65" s="11" t="n">
        <v>2.29910459740717</v>
      </c>
      <c r="CC65" s="11" t="n">
        <v>2.373108082246</v>
      </c>
      <c r="CD65" s="11" t="n">
        <v>3.1085020745919</v>
      </c>
      <c r="CE65" s="11" t="n">
        <v>4.07807608795591</v>
      </c>
      <c r="CF65" s="11" t="n">
        <v>4.05775190382202</v>
      </c>
      <c r="CG65" s="11" t="n">
        <v>3.45063849689118</v>
      </c>
      <c r="CH65" s="11" t="n">
        <v>3.00087762760537</v>
      </c>
      <c r="CI65" s="11" t="n">
        <v>3.08478371667017</v>
      </c>
      <c r="CJ65" s="11" t="n">
        <v>3.69597783750681</v>
      </c>
      <c r="CK65" s="11" t="n">
        <v>4.16213884386239</v>
      </c>
      <c r="CL65" s="11" t="n">
        <v>3.5673784418279</v>
      </c>
      <c r="CM65" s="11" t="n">
        <v>2.61088270593267</v>
      </c>
      <c r="CN65" s="11" t="n">
        <v>2.0841204638453</v>
      </c>
      <c r="CO65" s="11" t="n">
        <v>2.17349193744004</v>
      </c>
      <c r="CP65" s="11" t="n">
        <v>3.27051500737282</v>
      </c>
      <c r="CQ65" s="11" t="n">
        <v>4.30934827503372</v>
      </c>
      <c r="CR65" s="11" t="n">
        <v>4.23438857629996</v>
      </c>
      <c r="CS65" s="11" t="n">
        <v>3.70150089910681</v>
      </c>
      <c r="CT65" s="11" t="n">
        <v>3.42785217891785</v>
      </c>
      <c r="CU65" s="11" t="n">
        <v>3.46413286727789</v>
      </c>
      <c r="CV65" s="11" t="n">
        <v>3.88217941446816</v>
      </c>
      <c r="CW65" s="11" t="n">
        <v>4.15270708063935</v>
      </c>
      <c r="CX65" s="11" t="n">
        <v>3.49864476608232</v>
      </c>
      <c r="CY65" s="11" t="n">
        <v>2.83136535533392</v>
      </c>
      <c r="CZ65" s="11" t="n">
        <v>2.92162278737474</v>
      </c>
      <c r="DA65" s="11" t="n">
        <v>2.85190579039329</v>
      </c>
      <c r="DB65" s="11" t="n">
        <v>3.78904646399308</v>
      </c>
      <c r="DC65" s="11" t="n">
        <v>4.80046378209707</v>
      </c>
      <c r="DD65" s="11" t="n">
        <v>4.76505625357688</v>
      </c>
      <c r="DE65" s="11" t="n">
        <v>4.37905938224189</v>
      </c>
      <c r="DF65" s="11" t="n">
        <v>3.88326244550295</v>
      </c>
      <c r="DG65" s="11" t="n">
        <v>4.03945554491463</v>
      </c>
      <c r="DH65" s="11" t="n">
        <v>4.27047613698725</v>
      </c>
      <c r="DI65" s="11" t="n">
        <v>4.57654226002208</v>
      </c>
      <c r="DJ65" s="11" t="n">
        <v>4.23444946558973</v>
      </c>
      <c r="DK65" s="11" t="n">
        <v>3.0901188433574</v>
      </c>
      <c r="DL65" s="11" t="n">
        <v>2.74798000248855</v>
      </c>
      <c r="DM65" s="11" t="n">
        <v>2.80908906252639</v>
      </c>
      <c r="DN65" s="11" t="n">
        <v>3.93828629819519</v>
      </c>
      <c r="DO65" s="11" t="n">
        <v>5.52466284019736</v>
      </c>
      <c r="DP65" s="11" t="n">
        <v>6.38494859265154</v>
      </c>
      <c r="DQ65" s="11" t="n">
        <v>5.62808407419351</v>
      </c>
      <c r="DR65" s="11" t="n">
        <v>4.55094432883848</v>
      </c>
      <c r="DS65" s="11" t="n">
        <v>4.18448007315187</v>
      </c>
      <c r="DT65" s="11" t="n">
        <v>4.54716994967059</v>
      </c>
    </row>
    <row r="66" customFormat="false" ht="15.75" hidden="false" customHeight="false" outlineLevel="0" collapsed="false">
      <c r="A66" s="12" t="s">
        <v>131</v>
      </c>
      <c r="B66" s="13" t="s">
        <v>132</v>
      </c>
      <c r="C66" s="14" t="n">
        <v>400</v>
      </c>
      <c r="D66" s="11" t="n">
        <v>0</v>
      </c>
      <c r="E66" s="11" t="n">
        <v>10.4462928928399</v>
      </c>
      <c r="F66" s="11" t="n">
        <v>10.7353565103232</v>
      </c>
      <c r="G66" s="11" t="n">
        <v>10.3932608079095</v>
      </c>
      <c r="H66" s="11" t="n">
        <v>10.0638214829153</v>
      </c>
      <c r="I66" s="11" t="n">
        <v>9.82932004629659</v>
      </c>
      <c r="J66" s="101" t="n">
        <v>11.4634503153017</v>
      </c>
      <c r="K66" s="11" t="n">
        <v>12.0526954443097</v>
      </c>
      <c r="L66" s="11" t="n">
        <v>11.7953723063019</v>
      </c>
      <c r="M66" s="11" t="n">
        <v>11.2609105076942</v>
      </c>
      <c r="N66" s="11" t="n">
        <v>10.8188162608913</v>
      </c>
      <c r="O66" s="11" t="n">
        <v>10.8923969502021</v>
      </c>
      <c r="P66" s="11" t="n">
        <v>10.6651249690074</v>
      </c>
      <c r="Q66" s="11" t="n">
        <v>10.1094295235941</v>
      </c>
      <c r="R66" s="11" t="n">
        <v>10.6044455826692</v>
      </c>
      <c r="S66" s="11" t="n">
        <v>10.9671213470669</v>
      </c>
      <c r="T66" s="11" t="n">
        <v>11.2207097480749</v>
      </c>
      <c r="U66" s="11" t="n">
        <v>11.7010408027705</v>
      </c>
      <c r="V66" s="11" t="n">
        <v>11.2696083941088</v>
      </c>
      <c r="W66" s="11" t="n">
        <v>10.9466330865936</v>
      </c>
      <c r="X66" s="11" t="n">
        <v>10.8948534875927</v>
      </c>
      <c r="Y66" s="11" t="n">
        <v>11.1131410401486</v>
      </c>
      <c r="Z66" s="11" t="n">
        <v>10.5757769033842</v>
      </c>
      <c r="AA66" s="11" t="n">
        <v>10.1486538753365</v>
      </c>
      <c r="AB66" s="11" t="n">
        <v>9.26620088269116</v>
      </c>
      <c r="AC66" s="11" t="n">
        <v>9.50795107489292</v>
      </c>
      <c r="AD66" s="11" t="n">
        <v>9.44841786603207</v>
      </c>
      <c r="AE66" s="11" t="n">
        <v>9.16579621268551</v>
      </c>
      <c r="AF66" s="11" t="n">
        <v>9.39518053875552</v>
      </c>
      <c r="AG66" s="11" t="n">
        <v>9.30831360797472</v>
      </c>
      <c r="AH66" s="11" t="n">
        <v>9.51656216000671</v>
      </c>
      <c r="AI66" s="11" t="n">
        <v>8.78261004294571</v>
      </c>
      <c r="AJ66" s="11" t="n">
        <v>8.42637110619779</v>
      </c>
      <c r="AK66" s="11" t="n">
        <v>8.34535387647427</v>
      </c>
      <c r="AL66" s="11" t="n">
        <v>8.11469814842215</v>
      </c>
      <c r="AM66" s="11" t="n">
        <v>7.77873547403519</v>
      </c>
      <c r="AN66" s="11" t="n">
        <v>7.99740831814672</v>
      </c>
      <c r="AO66" s="11" t="n">
        <v>7.68162271492863</v>
      </c>
      <c r="AP66" s="11" t="n">
        <v>7.75535678940707</v>
      </c>
      <c r="AQ66" s="11" t="n">
        <v>7.8456136695809</v>
      </c>
      <c r="AR66" s="11" t="n">
        <v>7.88234241479958</v>
      </c>
      <c r="AS66" s="11" t="n">
        <v>7.90781078607326</v>
      </c>
      <c r="AT66" s="11" t="n">
        <v>7.96992828403785</v>
      </c>
      <c r="AU66" s="11" t="n">
        <v>7.82723808395923</v>
      </c>
      <c r="AV66" s="11" t="n">
        <v>7.3534558997615</v>
      </c>
      <c r="AW66" s="11" t="n">
        <v>7.17735916257441</v>
      </c>
      <c r="AX66" s="11" t="n">
        <v>7.09751757661668</v>
      </c>
      <c r="AY66" s="11" t="n">
        <v>7.06669404843699</v>
      </c>
      <c r="AZ66" s="11" t="n">
        <v>7.07586049124551</v>
      </c>
      <c r="BA66" s="11" t="n">
        <v>7.38572226635145</v>
      </c>
      <c r="BB66" s="11" t="n">
        <v>7.52309127446057</v>
      </c>
      <c r="BC66" s="11" t="n">
        <v>7.20838496609505</v>
      </c>
      <c r="BD66" s="11" t="n">
        <v>6.55027553428903</v>
      </c>
      <c r="BE66" s="11" t="n">
        <v>6.55448253473075</v>
      </c>
      <c r="BF66" s="11" t="n">
        <v>6.45888118921901</v>
      </c>
      <c r="BG66" s="11" t="n">
        <v>6.48965517527458</v>
      </c>
      <c r="BH66" s="11" t="n">
        <v>6.4968067065901</v>
      </c>
      <c r="BI66" s="11" t="n">
        <v>6.19850339649028</v>
      </c>
      <c r="BJ66" s="11" t="n">
        <v>6.04824136772273</v>
      </c>
      <c r="BK66" s="11" t="n">
        <v>6.20631693653891</v>
      </c>
      <c r="BL66" s="11" t="n">
        <v>6.89453906291949</v>
      </c>
      <c r="BM66" s="11" t="n">
        <v>7.0713105533393</v>
      </c>
      <c r="BN66" s="11" t="n">
        <v>7.24203367529441</v>
      </c>
      <c r="BO66" s="11" t="n">
        <v>6.74423792822874</v>
      </c>
      <c r="BP66" s="11" t="n">
        <v>6.05796302054787</v>
      </c>
      <c r="BQ66" s="11" t="n">
        <v>5.72105131885089</v>
      </c>
      <c r="BR66" s="11" t="n">
        <v>6.10616217783801</v>
      </c>
      <c r="BS66" s="11" t="n">
        <v>6.3466366735931</v>
      </c>
      <c r="BT66" s="11" t="n">
        <v>6.17758778533267</v>
      </c>
      <c r="BU66" s="11" t="n">
        <v>5.76987213429858</v>
      </c>
      <c r="BV66" s="11" t="n">
        <v>5.60349207201704</v>
      </c>
      <c r="BW66" s="11" t="n">
        <v>5.70229446048452</v>
      </c>
      <c r="BX66" s="11" t="n">
        <v>6.18772250294256</v>
      </c>
      <c r="BY66" s="11" t="n">
        <v>6.93159124987793</v>
      </c>
      <c r="BZ66" s="11" t="n">
        <v>6.74423743185867</v>
      </c>
      <c r="CA66" s="11" t="n">
        <v>6.00210654335467</v>
      </c>
      <c r="CB66" s="11" t="n">
        <v>5.12814169916847</v>
      </c>
      <c r="CC66" s="11" t="n">
        <v>5.02593930465891</v>
      </c>
      <c r="CD66" s="11" t="n">
        <v>5.34594022484031</v>
      </c>
      <c r="CE66" s="11" t="n">
        <v>6.16879271037409</v>
      </c>
      <c r="CF66" s="11" t="n">
        <v>6.39560287210772</v>
      </c>
      <c r="CG66" s="11" t="n">
        <v>6.1202969661372</v>
      </c>
      <c r="CH66" s="11" t="n">
        <v>5.82416971345373</v>
      </c>
      <c r="CI66" s="11" t="n">
        <v>5.81482119544764</v>
      </c>
      <c r="CJ66" s="11" t="n">
        <v>6.49798348780194</v>
      </c>
      <c r="CK66" s="11" t="n">
        <v>7.0734729062574</v>
      </c>
      <c r="CL66" s="11" t="n">
        <v>6.71505722565057</v>
      </c>
      <c r="CM66" s="11" t="n">
        <v>6.15883871482525</v>
      </c>
      <c r="CN66" s="11" t="n">
        <v>5.59425102865466</v>
      </c>
      <c r="CO66" s="11" t="n">
        <v>5.80431582857677</v>
      </c>
      <c r="CP66" s="11" t="n">
        <v>6.66395616128984</v>
      </c>
      <c r="CQ66" s="11" t="n">
        <v>7.40532622296824</v>
      </c>
      <c r="CR66" s="11" t="n">
        <v>7.62025318598269</v>
      </c>
      <c r="CS66" s="11" t="n">
        <v>7.40149605611624</v>
      </c>
      <c r="CT66" s="11" t="n">
        <v>7.31408057637338</v>
      </c>
      <c r="CU66" s="11" t="n">
        <v>7.51655107975059</v>
      </c>
      <c r="CV66" s="11" t="n">
        <v>8.13141637822371</v>
      </c>
      <c r="CW66" s="11" t="n">
        <v>8.42689570286338</v>
      </c>
      <c r="CX66" s="11" t="n">
        <v>8.08231205312287</v>
      </c>
      <c r="CY66" s="11" t="n">
        <v>7.72271234389035</v>
      </c>
      <c r="CZ66" s="11" t="n">
        <v>7.66848468409568</v>
      </c>
      <c r="DA66" s="11" t="n">
        <v>7.63426272878731</v>
      </c>
      <c r="DB66" s="11" t="n">
        <v>8.28948314457289</v>
      </c>
      <c r="DC66" s="11" t="n">
        <v>8.87088450069435</v>
      </c>
      <c r="DD66" s="11" t="n">
        <v>9.08617933429853</v>
      </c>
      <c r="DE66" s="11" t="n">
        <v>8.982552869375</v>
      </c>
      <c r="DF66" s="11" t="n">
        <v>8.98784203220411</v>
      </c>
      <c r="DG66" s="11" t="n">
        <v>9.14822261669797</v>
      </c>
      <c r="DH66" s="11" t="n">
        <v>9.69679902785242</v>
      </c>
      <c r="DI66" s="11" t="n">
        <v>10.4383691960851</v>
      </c>
      <c r="DJ66" s="11" t="n">
        <v>10.4894561200081</v>
      </c>
      <c r="DK66" s="11" t="n">
        <v>9.83465839803647</v>
      </c>
      <c r="DL66" s="11" t="n">
        <v>9.25178884892611</v>
      </c>
      <c r="DM66" s="11" t="n">
        <v>8.89368814313954</v>
      </c>
      <c r="DN66" s="11" t="n">
        <v>9.30558460937762</v>
      </c>
      <c r="DO66" s="11" t="n">
        <v>10.2161333252708</v>
      </c>
      <c r="DP66" s="11" t="n">
        <v>10.6828489858603</v>
      </c>
      <c r="DQ66" s="11" t="n">
        <v>10.4031667734145</v>
      </c>
      <c r="DR66" s="11" t="n">
        <v>10.0547590738195</v>
      </c>
      <c r="DS66" s="11" t="n">
        <v>10.1101242926437</v>
      </c>
      <c r="DT66" s="11" t="n">
        <v>10.8567151114467</v>
      </c>
    </row>
    <row r="67" customFormat="false" ht="15.75" hidden="false" customHeight="false" outlineLevel="0" collapsed="false">
      <c r="A67" s="12" t="s">
        <v>133</v>
      </c>
      <c r="B67" s="13" t="s">
        <v>134</v>
      </c>
      <c r="C67" s="14" t="n">
        <v>320</v>
      </c>
      <c r="D67" s="11" t="n">
        <v>0</v>
      </c>
      <c r="E67" s="11" t="n">
        <v>2.25563619622158</v>
      </c>
      <c r="F67" s="11" t="n">
        <v>2.24007972500148</v>
      </c>
      <c r="G67" s="11" t="n">
        <v>1.48606453827951</v>
      </c>
      <c r="H67" s="11" t="n">
        <v>1.14355202888872</v>
      </c>
      <c r="I67" s="11" t="n">
        <v>1.60951789253174</v>
      </c>
      <c r="J67" s="11" t="n">
        <v>5.21966083355326</v>
      </c>
      <c r="K67" s="11" t="n">
        <v>7.43437685745195</v>
      </c>
      <c r="L67" s="11" t="n">
        <v>7.47972711789109</v>
      </c>
      <c r="M67" s="11" t="n">
        <v>6.64280356141849</v>
      </c>
      <c r="N67" s="11" t="n">
        <v>6.46647044242444</v>
      </c>
      <c r="O67" s="11" t="n">
        <v>6.5771874112729</v>
      </c>
      <c r="P67" s="11" t="n">
        <v>6.15087329436925</v>
      </c>
      <c r="Q67" s="11" t="n">
        <v>5.34977880528962</v>
      </c>
      <c r="R67" s="11" t="n">
        <v>5.71758638142947</v>
      </c>
      <c r="S67" s="11" t="n">
        <v>6.33725490408862</v>
      </c>
      <c r="T67" s="11" t="n">
        <v>7.10580962719998</v>
      </c>
      <c r="U67" s="11" t="n">
        <v>8.27223961234327</v>
      </c>
      <c r="V67" s="11" t="n">
        <v>8.54518932298853</v>
      </c>
      <c r="W67" s="11" t="n">
        <v>8.20843801067746</v>
      </c>
      <c r="X67" s="11" t="n">
        <v>8.16608141169708</v>
      </c>
      <c r="Y67" s="11" t="n">
        <v>8.10982541964485</v>
      </c>
      <c r="Z67" s="11" t="n">
        <v>7.55868200634493</v>
      </c>
      <c r="AA67" s="11" t="n">
        <v>7.27441488563201</v>
      </c>
      <c r="AB67" s="11" t="n">
        <v>6.53695979028396</v>
      </c>
      <c r="AC67" s="11" t="n">
        <v>6.28534685511087</v>
      </c>
      <c r="AD67" s="11" t="n">
        <v>5.89070949208488</v>
      </c>
      <c r="AE67" s="11" t="n">
        <v>5.77589039896562</v>
      </c>
      <c r="AF67" s="11" t="n">
        <v>5.81788069739559</v>
      </c>
      <c r="AG67" s="11" t="n">
        <v>6.33828785774011</v>
      </c>
      <c r="AH67" s="11" t="n">
        <v>6.83619681625962</v>
      </c>
      <c r="AI67" s="11" t="n">
        <v>6.50726280711991</v>
      </c>
      <c r="AJ67" s="11" t="n">
        <v>6.08688789791755</v>
      </c>
      <c r="AK67" s="11" t="n">
        <v>5.67459044912239</v>
      </c>
      <c r="AL67" s="11" t="n">
        <v>5.61208414528042</v>
      </c>
      <c r="AM67" s="11" t="n">
        <v>5.21499840213542</v>
      </c>
      <c r="AN67" s="11" t="n">
        <v>5.27972658978082</v>
      </c>
      <c r="AO67" s="11" t="n">
        <v>4.87388133502636</v>
      </c>
      <c r="AP67" s="11" t="n">
        <v>4.83010833322668</v>
      </c>
      <c r="AQ67" s="11" t="n">
        <v>4.676713228069</v>
      </c>
      <c r="AR67" s="11" t="n">
        <v>4.60844068580014</v>
      </c>
      <c r="AS67" s="11" t="n">
        <v>4.87837613254963</v>
      </c>
      <c r="AT67" s="11" t="n">
        <v>5.31162341657829</v>
      </c>
      <c r="AU67" s="11" t="n">
        <v>5.16884731434986</v>
      </c>
      <c r="AV67" s="11" t="n">
        <v>4.97902067622137</v>
      </c>
      <c r="AW67" s="11" t="n">
        <v>4.52361893257602</v>
      </c>
      <c r="AX67" s="11" t="n">
        <v>4.07266102333234</v>
      </c>
      <c r="AY67" s="11" t="n">
        <v>4.09386816082206</v>
      </c>
      <c r="AZ67" s="11" t="n">
        <v>4.43703262940789</v>
      </c>
      <c r="BA67" s="11" t="n">
        <v>4.56681029282089</v>
      </c>
      <c r="BB67" s="11" t="n">
        <v>4.53750216969654</v>
      </c>
      <c r="BC67" s="11" t="n">
        <v>4.1069449815675</v>
      </c>
      <c r="BD67" s="11" t="n">
        <v>3.47683974395228</v>
      </c>
      <c r="BE67" s="11" t="n">
        <v>3.55036326450263</v>
      </c>
      <c r="BF67" s="11" t="n">
        <v>3.869939531218</v>
      </c>
      <c r="BG67" s="11" t="n">
        <v>4.03586377822991</v>
      </c>
      <c r="BH67" s="11" t="n">
        <v>4.01259844107923</v>
      </c>
      <c r="BI67" s="11" t="n">
        <v>3.41374567255376</v>
      </c>
      <c r="BJ67" s="11" t="n">
        <v>3.06303937445421</v>
      </c>
      <c r="BK67" s="11" t="n">
        <v>3.39662756674879</v>
      </c>
      <c r="BL67" s="11" t="n">
        <v>4.14268590561571</v>
      </c>
      <c r="BM67" s="11" t="n">
        <v>4.37778663119636</v>
      </c>
      <c r="BN67" s="11" t="n">
        <v>4.26460470008121</v>
      </c>
      <c r="BO67" s="11" t="n">
        <v>3.43931557743281</v>
      </c>
      <c r="BP67" s="11" t="n">
        <v>2.84893096423649</v>
      </c>
      <c r="BQ67" s="11" t="n">
        <v>2.90026347343356</v>
      </c>
      <c r="BR67" s="11" t="n">
        <v>3.44407639823311</v>
      </c>
      <c r="BS67" s="11" t="n">
        <v>3.81088516403793</v>
      </c>
      <c r="BT67" s="11" t="n">
        <v>3.7920574097581</v>
      </c>
      <c r="BU67" s="11" t="n">
        <v>3.4168359641049</v>
      </c>
      <c r="BV67" s="11" t="n">
        <v>2.97148329944834</v>
      </c>
      <c r="BW67" s="11" t="n">
        <v>3.11217239211973</v>
      </c>
      <c r="BX67" s="11" t="n">
        <v>3.39382155452187</v>
      </c>
      <c r="BY67" s="11" t="n">
        <v>4.20949780539445</v>
      </c>
      <c r="BZ67" s="11" t="n">
        <v>4.05406533156939</v>
      </c>
      <c r="CA67" s="11" t="n">
        <v>3.18779014623005</v>
      </c>
      <c r="CB67" s="11" t="n">
        <v>2.29910459740717</v>
      </c>
      <c r="CC67" s="11" t="n">
        <v>2.373108082246</v>
      </c>
      <c r="CD67" s="11" t="n">
        <v>3.1085020745919</v>
      </c>
      <c r="CE67" s="11" t="n">
        <v>4.07807608795591</v>
      </c>
      <c r="CF67" s="11" t="n">
        <v>4.05775190382202</v>
      </c>
      <c r="CG67" s="11" t="n">
        <v>3.45063849689118</v>
      </c>
      <c r="CH67" s="11" t="n">
        <v>3.00087762760537</v>
      </c>
      <c r="CI67" s="11" t="n">
        <v>3.08478371667017</v>
      </c>
      <c r="CJ67" s="11" t="n">
        <v>3.69597783750681</v>
      </c>
      <c r="CK67" s="11" t="n">
        <v>4.16213884386239</v>
      </c>
      <c r="CL67" s="11" t="n">
        <v>3.5673784418279</v>
      </c>
      <c r="CM67" s="11" t="n">
        <v>2.61088270593267</v>
      </c>
      <c r="CN67" s="11" t="n">
        <v>2.0841204638453</v>
      </c>
      <c r="CO67" s="11" t="n">
        <v>2.17349193744004</v>
      </c>
      <c r="CP67" s="11" t="n">
        <v>3.27051500737282</v>
      </c>
      <c r="CQ67" s="11" t="n">
        <v>4.30934827503372</v>
      </c>
      <c r="CR67" s="11" t="n">
        <v>4.23438857629996</v>
      </c>
      <c r="CS67" s="11" t="n">
        <v>3.70150089910681</v>
      </c>
      <c r="CT67" s="11" t="n">
        <v>3.42785217891785</v>
      </c>
      <c r="CU67" s="11" t="n">
        <v>3.46413286727789</v>
      </c>
      <c r="CV67" s="11" t="n">
        <v>3.88217941446816</v>
      </c>
      <c r="CW67" s="11" t="n">
        <v>4.15270708063935</v>
      </c>
      <c r="CX67" s="11" t="n">
        <v>3.49864476608232</v>
      </c>
      <c r="CY67" s="11" t="n">
        <v>2.83136535533392</v>
      </c>
      <c r="CZ67" s="11" t="n">
        <v>2.92162278737474</v>
      </c>
      <c r="DA67" s="11" t="n">
        <v>2.85190579039329</v>
      </c>
      <c r="DB67" s="11" t="n">
        <v>3.78904646399308</v>
      </c>
      <c r="DC67" s="11" t="n">
        <v>4.80046378209707</v>
      </c>
      <c r="DD67" s="11" t="n">
        <v>4.76505625357688</v>
      </c>
      <c r="DE67" s="11" t="n">
        <v>4.37905938224189</v>
      </c>
      <c r="DF67" s="11" t="n">
        <v>3.88326244550295</v>
      </c>
      <c r="DG67" s="11" t="n">
        <v>4.03945554491463</v>
      </c>
      <c r="DH67" s="11" t="n">
        <v>4.27047613698725</v>
      </c>
      <c r="DI67" s="11" t="n">
        <v>4.57654226002208</v>
      </c>
      <c r="DJ67" s="11" t="n">
        <v>4.23444946558973</v>
      </c>
      <c r="DK67" s="11" t="n">
        <v>3.0901188433574</v>
      </c>
      <c r="DL67" s="11" t="n">
        <v>2.74798000248855</v>
      </c>
      <c r="DM67" s="11" t="n">
        <v>2.80908906252639</v>
      </c>
      <c r="DN67" s="11" t="n">
        <v>3.93828629819519</v>
      </c>
      <c r="DO67" s="11" t="n">
        <v>5.52466284019736</v>
      </c>
      <c r="DP67" s="11" t="n">
        <v>6.38494859265154</v>
      </c>
      <c r="DQ67" s="11" t="n">
        <v>5.62808407419351</v>
      </c>
      <c r="DR67" s="11" t="n">
        <v>4.55094432883848</v>
      </c>
      <c r="DS67" s="11" t="n">
        <v>4.18448007315187</v>
      </c>
      <c r="DT67" s="11" t="n">
        <v>4.54716994967059</v>
      </c>
    </row>
    <row r="68" customFormat="false" ht="15.75" hidden="false" customHeight="false" outlineLevel="0" collapsed="false">
      <c r="A68" s="12" t="s">
        <v>135</v>
      </c>
      <c r="B68" s="13" t="s">
        <v>136</v>
      </c>
      <c r="C68" s="14" t="n">
        <v>350</v>
      </c>
      <c r="D68" s="11" t="n">
        <v>0</v>
      </c>
      <c r="E68" s="11" t="n">
        <v>2.25563619622158</v>
      </c>
      <c r="F68" s="11" t="n">
        <v>2.24007972500148</v>
      </c>
      <c r="G68" s="101" t="n">
        <v>1.48606453827951</v>
      </c>
      <c r="H68" s="11" t="n">
        <v>1.14355202888872</v>
      </c>
      <c r="I68" s="11" t="n">
        <v>1.60951789253174</v>
      </c>
      <c r="J68" s="11" t="n">
        <v>5.21966083355326</v>
      </c>
      <c r="K68" s="11" t="n">
        <v>7.43437685745195</v>
      </c>
      <c r="L68" s="11" t="n">
        <v>7.47972711789109</v>
      </c>
      <c r="M68" s="11" t="n">
        <v>6.64280356141849</v>
      </c>
      <c r="N68" s="11" t="n">
        <v>6.46647044242444</v>
      </c>
      <c r="O68" s="11" t="n">
        <v>6.5771874112729</v>
      </c>
      <c r="P68" s="11" t="n">
        <v>6.15087329436925</v>
      </c>
      <c r="Q68" s="11" t="n">
        <v>5.34977880528962</v>
      </c>
      <c r="R68" s="11" t="n">
        <v>5.71758638142947</v>
      </c>
      <c r="S68" s="11" t="n">
        <v>6.33725490408862</v>
      </c>
      <c r="T68" s="11" t="n">
        <v>7.10580962719998</v>
      </c>
      <c r="U68" s="11" t="n">
        <v>8.27223961234327</v>
      </c>
      <c r="V68" s="11" t="n">
        <v>8.54518932298853</v>
      </c>
      <c r="W68" s="11" t="n">
        <v>8.20843801067746</v>
      </c>
      <c r="X68" s="11" t="n">
        <v>8.16608141169708</v>
      </c>
      <c r="Y68" s="11" t="n">
        <v>8.10982541964485</v>
      </c>
      <c r="Z68" s="11" t="n">
        <v>7.55868200634493</v>
      </c>
      <c r="AA68" s="11" t="n">
        <v>7.27441488563201</v>
      </c>
      <c r="AB68" s="11" t="n">
        <v>6.53695979028396</v>
      </c>
      <c r="AC68" s="11" t="n">
        <v>6.28534685511087</v>
      </c>
      <c r="AD68" s="11" t="n">
        <v>5.89070949208488</v>
      </c>
      <c r="AE68" s="11" t="n">
        <v>5.77589039896562</v>
      </c>
      <c r="AF68" s="11" t="n">
        <v>5.81788069739559</v>
      </c>
      <c r="AG68" s="11" t="n">
        <v>6.33828785774011</v>
      </c>
      <c r="AH68" s="11" t="n">
        <v>6.83619681625962</v>
      </c>
      <c r="AI68" s="11" t="n">
        <v>6.50726280711991</v>
      </c>
      <c r="AJ68" s="11" t="n">
        <v>6.08688789791755</v>
      </c>
      <c r="AK68" s="11" t="n">
        <v>5.67459044912239</v>
      </c>
      <c r="AL68" s="11" t="n">
        <v>5.61208414528042</v>
      </c>
      <c r="AM68" s="11" t="n">
        <v>5.21499840213542</v>
      </c>
      <c r="AN68" s="11" t="n">
        <v>5.27972658978082</v>
      </c>
      <c r="AO68" s="11" t="n">
        <v>4.87388133502636</v>
      </c>
      <c r="AP68" s="11" t="n">
        <v>4.83010833322668</v>
      </c>
      <c r="AQ68" s="11" t="n">
        <v>4.676713228069</v>
      </c>
      <c r="AR68" s="11" t="n">
        <v>4.60844068580014</v>
      </c>
      <c r="AS68" s="11" t="n">
        <v>4.87837613254963</v>
      </c>
      <c r="AT68" s="11" t="n">
        <v>5.31162341657829</v>
      </c>
      <c r="AU68" s="11" t="n">
        <v>5.16884731434986</v>
      </c>
      <c r="AV68" s="11" t="n">
        <v>4.97902067622137</v>
      </c>
      <c r="AW68" s="11" t="n">
        <v>4.52361893257602</v>
      </c>
      <c r="AX68" s="11" t="n">
        <v>4.07266102333234</v>
      </c>
      <c r="AY68" s="11" t="n">
        <v>4.09386816082206</v>
      </c>
      <c r="AZ68" s="11" t="n">
        <v>4.43703262940789</v>
      </c>
      <c r="BA68" s="11" t="n">
        <v>4.56681029282089</v>
      </c>
      <c r="BB68" s="11" t="n">
        <v>4.53750216969654</v>
      </c>
      <c r="BC68" s="11" t="n">
        <v>4.1069449815675</v>
      </c>
      <c r="BD68" s="11" t="n">
        <v>3.47683974395228</v>
      </c>
      <c r="BE68" s="11" t="n">
        <v>3.55036326450263</v>
      </c>
      <c r="BF68" s="11" t="n">
        <v>3.869939531218</v>
      </c>
      <c r="BG68" s="11" t="n">
        <v>4.03586377822991</v>
      </c>
      <c r="BH68" s="11" t="n">
        <v>4.01259844107923</v>
      </c>
      <c r="BI68" s="11" t="n">
        <v>3.41374567255376</v>
      </c>
      <c r="BJ68" s="11" t="n">
        <v>3.06303937445421</v>
      </c>
      <c r="BK68" s="11" t="n">
        <v>3.39662756674879</v>
      </c>
      <c r="BL68" s="11" t="n">
        <v>4.14268590561571</v>
      </c>
      <c r="BM68" s="11" t="n">
        <v>4.37778663119636</v>
      </c>
      <c r="BN68" s="11" t="n">
        <v>4.26460470008121</v>
      </c>
      <c r="BO68" s="11" t="n">
        <v>3.43931557743281</v>
      </c>
      <c r="BP68" s="11" t="n">
        <v>2.84893096423649</v>
      </c>
      <c r="BQ68" s="11" t="n">
        <v>2.90026347343356</v>
      </c>
      <c r="BR68" s="11" t="n">
        <v>3.44407639823311</v>
      </c>
      <c r="BS68" s="11" t="n">
        <v>3.81088516403793</v>
      </c>
      <c r="BT68" s="11" t="n">
        <v>3.7920574097581</v>
      </c>
      <c r="BU68" s="11" t="n">
        <v>3.4168359641049</v>
      </c>
      <c r="BV68" s="11" t="n">
        <v>2.97148329944834</v>
      </c>
      <c r="BW68" s="11" t="n">
        <v>3.11217239211973</v>
      </c>
      <c r="BX68" s="11" t="n">
        <v>3.39382155452187</v>
      </c>
      <c r="BY68" s="11" t="n">
        <v>4.20949780539445</v>
      </c>
      <c r="BZ68" s="11" t="n">
        <v>4.05406533156939</v>
      </c>
      <c r="CA68" s="11" t="n">
        <v>3.18779014623005</v>
      </c>
      <c r="CB68" s="11" t="n">
        <v>2.29910459740717</v>
      </c>
      <c r="CC68" s="11" t="n">
        <v>2.373108082246</v>
      </c>
      <c r="CD68" s="11" t="n">
        <v>3.1085020745919</v>
      </c>
      <c r="CE68" s="11" t="n">
        <v>4.07807608795591</v>
      </c>
      <c r="CF68" s="11" t="n">
        <v>4.05775190382202</v>
      </c>
      <c r="CG68" s="11" t="n">
        <v>3.45063849689118</v>
      </c>
      <c r="CH68" s="11" t="n">
        <v>3.00087762760537</v>
      </c>
      <c r="CI68" s="11" t="n">
        <v>3.08478371667017</v>
      </c>
      <c r="CJ68" s="11" t="n">
        <v>3.69597783750681</v>
      </c>
      <c r="CK68" s="11" t="n">
        <v>4.16213884386239</v>
      </c>
      <c r="CL68" s="11" t="n">
        <v>3.5673784418279</v>
      </c>
      <c r="CM68" s="11" t="n">
        <v>2.61088270593267</v>
      </c>
      <c r="CN68" s="11" t="n">
        <v>2.0841204638453</v>
      </c>
      <c r="CO68" s="11" t="n">
        <v>2.17349193744004</v>
      </c>
      <c r="CP68" s="11" t="n">
        <v>3.27051500737282</v>
      </c>
      <c r="CQ68" s="11" t="n">
        <v>4.30934827503372</v>
      </c>
      <c r="CR68" s="11" t="n">
        <v>4.23438857629996</v>
      </c>
      <c r="CS68" s="11" t="n">
        <v>3.70150089910681</v>
      </c>
      <c r="CT68" s="11" t="n">
        <v>3.42785217891785</v>
      </c>
      <c r="CU68" s="11" t="n">
        <v>3.46413286727789</v>
      </c>
      <c r="CV68" s="11" t="n">
        <v>3.88217941446816</v>
      </c>
      <c r="CW68" s="11" t="n">
        <v>4.15270708063935</v>
      </c>
      <c r="CX68" s="11" t="n">
        <v>3.49864476608232</v>
      </c>
      <c r="CY68" s="11" t="n">
        <v>2.83136535533392</v>
      </c>
      <c r="CZ68" s="11" t="n">
        <v>2.92162278737474</v>
      </c>
      <c r="DA68" s="11" t="n">
        <v>2.85190579039329</v>
      </c>
      <c r="DB68" s="11" t="n">
        <v>3.78904646399308</v>
      </c>
      <c r="DC68" s="11" t="n">
        <v>4.80046378209707</v>
      </c>
      <c r="DD68" s="11" t="n">
        <v>4.76505625357688</v>
      </c>
      <c r="DE68" s="11" t="n">
        <v>4.37905938224189</v>
      </c>
      <c r="DF68" s="11" t="n">
        <v>3.88326244550295</v>
      </c>
      <c r="DG68" s="11" t="n">
        <v>4.03945554491463</v>
      </c>
      <c r="DH68" s="11" t="n">
        <v>4.27047613698725</v>
      </c>
      <c r="DI68" s="11" t="n">
        <v>4.57654226002208</v>
      </c>
      <c r="DJ68" s="11" t="n">
        <v>4.23444946558973</v>
      </c>
      <c r="DK68" s="11" t="n">
        <v>3.0901188433574</v>
      </c>
      <c r="DL68" s="11" t="n">
        <v>2.74798000248855</v>
      </c>
      <c r="DM68" s="11" t="n">
        <v>2.80908906252639</v>
      </c>
      <c r="DN68" s="11" t="n">
        <v>3.93828629819519</v>
      </c>
      <c r="DO68" s="11" t="n">
        <v>5.52466284019736</v>
      </c>
      <c r="DP68" s="11" t="n">
        <v>6.38494859265154</v>
      </c>
      <c r="DQ68" s="11" t="n">
        <v>5.62808407419351</v>
      </c>
      <c r="DR68" s="11" t="n">
        <v>4.55094432883848</v>
      </c>
      <c r="DS68" s="11" t="n">
        <v>4.18448007315187</v>
      </c>
      <c r="DT68" s="11" t="n">
        <v>4.54716994967059</v>
      </c>
    </row>
    <row r="69" customFormat="false" ht="15.75" hidden="false" customHeight="false" outlineLevel="0" collapsed="false">
      <c r="A69" s="12" t="s">
        <v>137</v>
      </c>
      <c r="B69" s="13" t="s">
        <v>138</v>
      </c>
      <c r="C69" s="14" t="n">
        <v>459</v>
      </c>
      <c r="D69" s="11" t="n">
        <v>0</v>
      </c>
      <c r="E69" s="11" t="n">
        <v>1.75435425176481</v>
      </c>
      <c r="F69" s="11" t="n">
        <v>1.74687909534561</v>
      </c>
      <c r="G69" s="101" t="n">
        <v>1.32526710333623</v>
      </c>
      <c r="H69" s="11" t="n">
        <v>1.0894157867869</v>
      </c>
      <c r="I69" s="101" t="n">
        <v>1.28551540746042</v>
      </c>
      <c r="J69" s="101" t="n">
        <v>3.07586679183569</v>
      </c>
      <c r="K69" s="11" t="n">
        <v>4.11949723149241</v>
      </c>
      <c r="L69" s="11" t="n">
        <v>4.13001697107147</v>
      </c>
      <c r="M69" s="11" t="n">
        <v>3.73151259279135</v>
      </c>
      <c r="N69" s="11" t="n">
        <v>3.64494469935826</v>
      </c>
      <c r="O69" s="11" t="n">
        <v>3.67627345316203</v>
      </c>
      <c r="P69" s="11" t="n">
        <v>3.39438837233562</v>
      </c>
      <c r="Q69" s="11" t="n">
        <v>2.96932453030631</v>
      </c>
      <c r="R69" s="11" t="n">
        <v>3.17154040234602</v>
      </c>
      <c r="S69" s="11" t="n">
        <v>3.51852666556997</v>
      </c>
      <c r="T69" s="11" t="n">
        <v>3.93109760974266</v>
      </c>
      <c r="U69" s="11" t="n">
        <v>4.52235855792299</v>
      </c>
      <c r="V69" s="11" t="n">
        <v>4.61793755125513</v>
      </c>
      <c r="W69" s="11" t="n">
        <v>4.41603255458607</v>
      </c>
      <c r="X69" s="11" t="n">
        <v>4.39978921580841</v>
      </c>
      <c r="Y69" s="11" t="n">
        <v>4.38220531963644</v>
      </c>
      <c r="Z69" s="11" t="n">
        <v>4.11845183381513</v>
      </c>
      <c r="AA69" s="11" t="n">
        <v>3.95832540327996</v>
      </c>
      <c r="AB69" s="11" t="n">
        <v>3.54770612592589</v>
      </c>
      <c r="AC69" s="11" t="n">
        <v>3.41803660501108</v>
      </c>
      <c r="AD69" s="11" t="n">
        <v>3.21197570317955</v>
      </c>
      <c r="AE69" s="11" t="n">
        <v>3.16748399344889</v>
      </c>
      <c r="AF69" s="11" t="n">
        <v>3.19474156198058</v>
      </c>
      <c r="AG69" s="11" t="n">
        <v>3.46213013606221</v>
      </c>
      <c r="AH69" s="11" t="n">
        <v>3.67188893855819</v>
      </c>
      <c r="AI69" s="11" t="n">
        <v>3.49188069322977</v>
      </c>
      <c r="AJ69" s="11" t="n">
        <v>3.27363154790049</v>
      </c>
      <c r="AK69" s="11" t="n">
        <v>3.08501789801726</v>
      </c>
      <c r="AL69" s="11" t="n">
        <v>3.08379775952604</v>
      </c>
      <c r="AM69" s="11" t="n">
        <v>2.87518849303107</v>
      </c>
      <c r="AN69" s="11" t="n">
        <v>2.90088447251308</v>
      </c>
      <c r="AO69" s="11" t="n">
        <v>2.69181648948018</v>
      </c>
      <c r="AP69" s="11" t="n">
        <v>2.6680129851077</v>
      </c>
      <c r="AQ69" s="11" t="n">
        <v>2.59031644491008</v>
      </c>
      <c r="AR69" s="11" t="n">
        <v>2.56088426967214</v>
      </c>
      <c r="AS69" s="11" t="n">
        <v>2.69627574299937</v>
      </c>
      <c r="AT69" s="11" t="n">
        <v>2.89092995161537</v>
      </c>
      <c r="AU69" s="11" t="n">
        <v>2.80097323272331</v>
      </c>
      <c r="AV69" s="11" t="n">
        <v>2.69837585523674</v>
      </c>
      <c r="AW69" s="11" t="n">
        <v>2.49126191151516</v>
      </c>
      <c r="AX69" s="11" t="n">
        <v>2.29206925463001</v>
      </c>
      <c r="AY69" s="11" t="n">
        <v>2.3079073150992</v>
      </c>
      <c r="AZ69" s="11" t="n">
        <v>2.48857075959849</v>
      </c>
      <c r="BA69" s="11" t="n">
        <v>2.55334859813408</v>
      </c>
      <c r="BB69" s="11" t="n">
        <v>2.54146098040422</v>
      </c>
      <c r="BC69" s="11" t="n">
        <v>2.32682190444455</v>
      </c>
      <c r="BD69" s="11" t="n">
        <v>2.00538842205611</v>
      </c>
      <c r="BE69" s="11" t="n">
        <v>2.0412851903952</v>
      </c>
      <c r="BF69" s="11" t="n">
        <v>2.17108941741431</v>
      </c>
      <c r="BG69" s="11" t="n">
        <v>2.21572766356145</v>
      </c>
      <c r="BH69" s="11" t="n">
        <v>2.19718973936091</v>
      </c>
      <c r="BI69" s="11" t="n">
        <v>1.92358462437988</v>
      </c>
      <c r="BJ69" s="11" t="n">
        <v>1.77795081819962</v>
      </c>
      <c r="BK69" s="11" t="n">
        <v>1.96707082953172</v>
      </c>
      <c r="BL69" s="11" t="n">
        <v>2.35094953689013</v>
      </c>
      <c r="BM69" s="11" t="n">
        <v>2.48289211470693</v>
      </c>
      <c r="BN69" s="11" t="n">
        <v>2.44611467822232</v>
      </c>
      <c r="BO69" s="11" t="n">
        <v>2.03589403144879</v>
      </c>
      <c r="BP69" s="11" t="n">
        <v>1.71552813720964</v>
      </c>
      <c r="BQ69" s="11" t="n">
        <v>1.71573129831579</v>
      </c>
      <c r="BR69" s="11" t="n">
        <v>1.95742945535128</v>
      </c>
      <c r="BS69" s="11" t="n">
        <v>2.11076216813198</v>
      </c>
      <c r="BT69" s="11" t="n">
        <v>2.09764242946365</v>
      </c>
      <c r="BU69" s="11" t="n">
        <v>1.93525287729021</v>
      </c>
      <c r="BV69" s="11" t="n">
        <v>1.74835234696924</v>
      </c>
      <c r="BW69" s="11" t="n">
        <v>1.84200138375307</v>
      </c>
      <c r="BX69" s="11" t="n">
        <v>1.98728599785949</v>
      </c>
      <c r="BY69" s="11" t="n">
        <v>2.42239712924235</v>
      </c>
      <c r="BZ69" s="11" t="n">
        <v>2.37794656833356</v>
      </c>
      <c r="CA69" s="11" t="n">
        <v>1.92975688145191</v>
      </c>
      <c r="CB69" s="11" t="n">
        <v>1.45044931027268</v>
      </c>
      <c r="CC69" s="11" t="n">
        <v>1.44724928633821</v>
      </c>
      <c r="CD69" s="11" t="n">
        <v>1.78901634680745</v>
      </c>
      <c r="CE69" s="11" t="n">
        <v>2.25286382340578</v>
      </c>
      <c r="CF69" s="11" t="n">
        <v>2.24369136180392</v>
      </c>
      <c r="CG69" s="11" t="n">
        <v>1.95833706936713</v>
      </c>
      <c r="CH69" s="11" t="n">
        <v>1.77174200828644</v>
      </c>
      <c r="CI69" s="11" t="n">
        <v>1.83793335843467</v>
      </c>
      <c r="CJ69" s="11" t="n">
        <v>2.16031001800275</v>
      </c>
      <c r="CK69" s="11" t="n">
        <v>2.43040512459709</v>
      </c>
      <c r="CL69" s="11" t="n">
        <v>2.17367424274253</v>
      </c>
      <c r="CM69" s="11" t="n">
        <v>1.6820003650444</v>
      </c>
      <c r="CN69" s="11" t="n">
        <v>1.36242151907685</v>
      </c>
      <c r="CO69" s="11" t="n">
        <v>1.37244104560406</v>
      </c>
      <c r="CP69" s="11" t="n">
        <v>1.89544875656872</v>
      </c>
      <c r="CQ69" s="11" t="n">
        <v>2.39949654610283</v>
      </c>
      <c r="CR69" s="11" t="n">
        <v>2.34797576473278</v>
      </c>
      <c r="CS69" s="11" t="n">
        <v>2.1157738842697</v>
      </c>
      <c r="CT69" s="11" t="n">
        <v>2.00284549480744</v>
      </c>
      <c r="CU69" s="11" t="n">
        <v>2.05274380434133</v>
      </c>
      <c r="CV69" s="11" t="n">
        <v>2.2941331015885</v>
      </c>
      <c r="CW69" s="11" t="n">
        <v>2.49820951924197</v>
      </c>
      <c r="CX69" s="11" t="n">
        <v>2.20583839959753</v>
      </c>
      <c r="CY69" s="11" t="n">
        <v>1.84653273756604</v>
      </c>
      <c r="CZ69" s="11" t="n">
        <v>1.84625357144848</v>
      </c>
      <c r="DA69" s="11" t="n">
        <v>1.75677871255755</v>
      </c>
      <c r="DB69" s="11" t="n">
        <v>2.20391522300563</v>
      </c>
      <c r="DC69" s="11" t="n">
        <v>2.69163164429181</v>
      </c>
      <c r="DD69" s="11" t="n">
        <v>2.64123847045561</v>
      </c>
      <c r="DE69" s="11" t="n">
        <v>2.46766054662045</v>
      </c>
      <c r="DF69" s="11" t="n">
        <v>2.24144413592101</v>
      </c>
      <c r="DG69" s="11" t="n">
        <v>2.36570465099245</v>
      </c>
      <c r="DH69" s="11" t="n">
        <v>2.56996014850562</v>
      </c>
      <c r="DI69" s="11" t="n">
        <v>2.79789150975588</v>
      </c>
      <c r="DJ69" s="11" t="n">
        <v>2.65288714690626</v>
      </c>
      <c r="DK69" s="11" t="n">
        <v>2.05539887033517</v>
      </c>
      <c r="DL69" s="11" t="n">
        <v>1.79700223612738</v>
      </c>
      <c r="DM69" s="11" t="n">
        <v>1.78257449823275</v>
      </c>
      <c r="DN69" s="11" t="n">
        <v>2.30092271225776</v>
      </c>
      <c r="DO69" s="11" t="n">
        <v>3.07609931233833</v>
      </c>
      <c r="DP69" s="11" t="n">
        <v>3.49287166624032</v>
      </c>
      <c r="DQ69" s="11" t="n">
        <v>3.11141515628867</v>
      </c>
      <c r="DR69" s="11" t="n">
        <v>2.59955677117142</v>
      </c>
      <c r="DS69" s="11" t="n">
        <v>2.47591379120906</v>
      </c>
      <c r="DT69" s="11" t="n">
        <v>2.72667468091998</v>
      </c>
    </row>
    <row r="70" customFormat="false" ht="15.75" hidden="false" customHeight="false" outlineLevel="0" collapsed="false">
      <c r="A70" s="12" t="s">
        <v>139</v>
      </c>
      <c r="B70" s="13" t="s">
        <v>140</v>
      </c>
      <c r="C70" s="14" t="n">
        <v>1771</v>
      </c>
      <c r="D70" s="11" t="n">
        <v>0</v>
      </c>
      <c r="E70" s="11" t="n">
        <v>2.25563619622158</v>
      </c>
      <c r="F70" s="11" t="n">
        <v>2.24007972500148</v>
      </c>
      <c r="G70" s="11" t="n">
        <v>1.48606453827951</v>
      </c>
      <c r="H70" s="11" t="n">
        <v>1.14355202888872</v>
      </c>
      <c r="I70" s="11" t="n">
        <v>1.60951789253174</v>
      </c>
      <c r="J70" s="101" t="n">
        <v>5.21966083355326</v>
      </c>
      <c r="K70" s="11" t="n">
        <v>7.43437685745195</v>
      </c>
      <c r="L70" s="11" t="n">
        <v>7.47972711789109</v>
      </c>
      <c r="M70" s="11" t="n">
        <v>6.64280356141849</v>
      </c>
      <c r="N70" s="11" t="n">
        <v>6.46647044242444</v>
      </c>
      <c r="O70" s="11" t="n">
        <v>6.5771874112729</v>
      </c>
      <c r="P70" s="11" t="n">
        <v>6.15087329436925</v>
      </c>
      <c r="Q70" s="11" t="n">
        <v>5.34977880528962</v>
      </c>
      <c r="R70" s="11" t="n">
        <v>5.71758638142947</v>
      </c>
      <c r="S70" s="11" t="n">
        <v>6.33725490408862</v>
      </c>
      <c r="T70" s="11" t="n">
        <v>7.10580962719998</v>
      </c>
      <c r="U70" s="11" t="n">
        <v>8.27223961234327</v>
      </c>
      <c r="V70" s="11" t="n">
        <v>8.54518932298853</v>
      </c>
      <c r="W70" s="11" t="n">
        <v>8.20843801067746</v>
      </c>
      <c r="X70" s="11" t="n">
        <v>8.16608141169708</v>
      </c>
      <c r="Y70" s="11" t="n">
        <v>8.10982541964485</v>
      </c>
      <c r="Z70" s="11" t="n">
        <v>7.55868200634493</v>
      </c>
      <c r="AA70" s="11" t="n">
        <v>7.27441488563201</v>
      </c>
      <c r="AB70" s="11" t="n">
        <v>6.53695979028396</v>
      </c>
      <c r="AC70" s="11" t="n">
        <v>6.28534685511087</v>
      </c>
      <c r="AD70" s="11" t="n">
        <v>5.89070949208488</v>
      </c>
      <c r="AE70" s="11" t="n">
        <v>5.77589039896562</v>
      </c>
      <c r="AF70" s="11" t="n">
        <v>5.81788069739559</v>
      </c>
      <c r="AG70" s="11" t="n">
        <v>6.33828785774011</v>
      </c>
      <c r="AH70" s="11" t="n">
        <v>6.83619681625962</v>
      </c>
      <c r="AI70" s="11" t="n">
        <v>6.50726280711991</v>
      </c>
      <c r="AJ70" s="11" t="n">
        <v>6.08688789791755</v>
      </c>
      <c r="AK70" s="11" t="n">
        <v>5.67459044912239</v>
      </c>
      <c r="AL70" s="11" t="n">
        <v>5.61208414528042</v>
      </c>
      <c r="AM70" s="11" t="n">
        <v>5.21499840213542</v>
      </c>
      <c r="AN70" s="11" t="n">
        <v>5.27972658978082</v>
      </c>
      <c r="AO70" s="11" t="n">
        <v>4.87388133502636</v>
      </c>
      <c r="AP70" s="11" t="n">
        <v>4.83010833322668</v>
      </c>
      <c r="AQ70" s="11" t="n">
        <v>4.676713228069</v>
      </c>
      <c r="AR70" s="11" t="n">
        <v>4.60844068580014</v>
      </c>
      <c r="AS70" s="11" t="n">
        <v>4.87837613254963</v>
      </c>
      <c r="AT70" s="11" t="n">
        <v>5.31162341657829</v>
      </c>
      <c r="AU70" s="11" t="n">
        <v>5.16884731434986</v>
      </c>
      <c r="AV70" s="11" t="n">
        <v>4.97902067622137</v>
      </c>
      <c r="AW70" s="11" t="n">
        <v>4.52361893257602</v>
      </c>
      <c r="AX70" s="11" t="n">
        <v>4.07266102333234</v>
      </c>
      <c r="AY70" s="11" t="n">
        <v>4.09386816082206</v>
      </c>
      <c r="AZ70" s="11" t="n">
        <v>4.43703262940789</v>
      </c>
      <c r="BA70" s="11" t="n">
        <v>4.56681029282089</v>
      </c>
      <c r="BB70" s="11" t="n">
        <v>4.53750216969654</v>
      </c>
      <c r="BC70" s="11" t="n">
        <v>4.1069449815675</v>
      </c>
      <c r="BD70" s="11" t="n">
        <v>3.47683974395228</v>
      </c>
      <c r="BE70" s="11" t="n">
        <v>3.55036326450263</v>
      </c>
      <c r="BF70" s="11" t="n">
        <v>3.869939531218</v>
      </c>
      <c r="BG70" s="11" t="n">
        <v>4.03586377822991</v>
      </c>
      <c r="BH70" s="11" t="n">
        <v>4.01259844107923</v>
      </c>
      <c r="BI70" s="11" t="n">
        <v>3.41374567255376</v>
      </c>
      <c r="BJ70" s="11" t="n">
        <v>3.06303937445421</v>
      </c>
      <c r="BK70" s="11" t="n">
        <v>3.39662756674879</v>
      </c>
      <c r="BL70" s="11" t="n">
        <v>4.14268590561571</v>
      </c>
      <c r="BM70" s="11" t="n">
        <v>4.37778663119636</v>
      </c>
      <c r="BN70" s="11" t="n">
        <v>4.26460470008121</v>
      </c>
      <c r="BO70" s="11" t="n">
        <v>3.43931557743281</v>
      </c>
      <c r="BP70" s="11" t="n">
        <v>2.84893096423649</v>
      </c>
      <c r="BQ70" s="11" t="n">
        <v>2.90026347343356</v>
      </c>
      <c r="BR70" s="11" t="n">
        <v>3.44407639823311</v>
      </c>
      <c r="BS70" s="11" t="n">
        <v>3.81088516403793</v>
      </c>
      <c r="BT70" s="11" t="n">
        <v>3.7920574097581</v>
      </c>
      <c r="BU70" s="11" t="n">
        <v>3.4168359641049</v>
      </c>
      <c r="BV70" s="11" t="n">
        <v>2.97148329944834</v>
      </c>
      <c r="BW70" s="11" t="n">
        <v>3.11217239211973</v>
      </c>
      <c r="BX70" s="11" t="n">
        <v>3.39382155452187</v>
      </c>
      <c r="BY70" s="11" t="n">
        <v>4.20949780539445</v>
      </c>
      <c r="BZ70" s="11" t="n">
        <v>4.05406533156939</v>
      </c>
      <c r="CA70" s="11" t="n">
        <v>3.18779014623005</v>
      </c>
      <c r="CB70" s="11" t="n">
        <v>2.29910459740717</v>
      </c>
      <c r="CC70" s="11" t="n">
        <v>2.373108082246</v>
      </c>
      <c r="CD70" s="11" t="n">
        <v>3.1085020745919</v>
      </c>
      <c r="CE70" s="11" t="n">
        <v>4.07807608795591</v>
      </c>
      <c r="CF70" s="11" t="n">
        <v>4.05775190382202</v>
      </c>
      <c r="CG70" s="11" t="n">
        <v>3.45063849689118</v>
      </c>
      <c r="CH70" s="11" t="n">
        <v>3.00087762760537</v>
      </c>
      <c r="CI70" s="11" t="n">
        <v>3.08478371667017</v>
      </c>
      <c r="CJ70" s="11" t="n">
        <v>3.69597783750681</v>
      </c>
      <c r="CK70" s="11" t="n">
        <v>4.16213884386239</v>
      </c>
      <c r="CL70" s="11" t="n">
        <v>3.5673784418279</v>
      </c>
      <c r="CM70" s="11" t="n">
        <v>2.61088270593267</v>
      </c>
      <c r="CN70" s="11" t="n">
        <v>2.0841204638453</v>
      </c>
      <c r="CO70" s="11" t="n">
        <v>2.17349193744004</v>
      </c>
      <c r="CP70" s="11" t="n">
        <v>3.27051500737282</v>
      </c>
      <c r="CQ70" s="11" t="n">
        <v>4.30934827503372</v>
      </c>
      <c r="CR70" s="11" t="n">
        <v>4.23438857629996</v>
      </c>
      <c r="CS70" s="11" t="n">
        <v>3.70150089910681</v>
      </c>
      <c r="CT70" s="11" t="n">
        <v>3.42785217891785</v>
      </c>
      <c r="CU70" s="11" t="n">
        <v>3.46413286727789</v>
      </c>
      <c r="CV70" s="11" t="n">
        <v>3.88217941446816</v>
      </c>
      <c r="CW70" s="11" t="n">
        <v>4.15270708063935</v>
      </c>
      <c r="CX70" s="11" t="n">
        <v>3.49864476608232</v>
      </c>
      <c r="CY70" s="11" t="n">
        <v>2.83136535533392</v>
      </c>
      <c r="CZ70" s="11" t="n">
        <v>2.92162278737474</v>
      </c>
      <c r="DA70" s="11" t="n">
        <v>2.85190579039329</v>
      </c>
      <c r="DB70" s="11" t="n">
        <v>3.78904646399308</v>
      </c>
      <c r="DC70" s="11" t="n">
        <v>4.80046378209707</v>
      </c>
      <c r="DD70" s="11" t="n">
        <v>4.76505625357688</v>
      </c>
      <c r="DE70" s="11" t="n">
        <v>4.37905938224189</v>
      </c>
      <c r="DF70" s="11" t="n">
        <v>3.88326244550295</v>
      </c>
      <c r="DG70" s="11" t="n">
        <v>4.03945554491463</v>
      </c>
      <c r="DH70" s="11" t="n">
        <v>4.27047613698725</v>
      </c>
      <c r="DI70" s="11" t="n">
        <v>4.57654226002208</v>
      </c>
      <c r="DJ70" s="11" t="n">
        <v>4.23444946558973</v>
      </c>
      <c r="DK70" s="11" t="n">
        <v>3.0901188433574</v>
      </c>
      <c r="DL70" s="11" t="n">
        <v>2.74798000248855</v>
      </c>
      <c r="DM70" s="11" t="n">
        <v>2.80908906252639</v>
      </c>
      <c r="DN70" s="11" t="n">
        <v>3.93828629819519</v>
      </c>
      <c r="DO70" s="11" t="n">
        <v>5.52466284019736</v>
      </c>
      <c r="DP70" s="11" t="n">
        <v>6.38494859265154</v>
      </c>
      <c r="DQ70" s="11" t="n">
        <v>5.62808407419351</v>
      </c>
      <c r="DR70" s="11" t="n">
        <v>4.55094432883848</v>
      </c>
      <c r="DS70" s="11" t="n">
        <v>4.18448007315187</v>
      </c>
      <c r="DT70" s="11" t="n">
        <v>4.54716994967059</v>
      </c>
    </row>
    <row r="71" customFormat="false" ht="15.75" hidden="false" customHeight="false" outlineLevel="0" collapsed="false">
      <c r="A71" s="12" t="s">
        <v>141</v>
      </c>
      <c r="B71" s="13" t="s">
        <v>142</v>
      </c>
      <c r="C71" s="19" t="n">
        <v>832</v>
      </c>
      <c r="D71" s="11" t="n">
        <v>0</v>
      </c>
      <c r="E71" s="11" t="n">
        <v>2.25563619622158</v>
      </c>
      <c r="F71" s="11" t="n">
        <v>2.24007972500148</v>
      </c>
      <c r="G71" s="11" t="n">
        <v>1.48606453827951</v>
      </c>
      <c r="H71" s="11" t="n">
        <v>1.14355202888872</v>
      </c>
      <c r="I71" s="101" t="n">
        <v>1.60951789253174</v>
      </c>
      <c r="J71" s="101" t="n">
        <v>5.21966083355326</v>
      </c>
      <c r="K71" s="11" t="n">
        <v>7.43437685745195</v>
      </c>
      <c r="L71" s="11" t="n">
        <v>7.47972711789109</v>
      </c>
      <c r="M71" s="11" t="n">
        <v>6.64280356141849</v>
      </c>
      <c r="N71" s="11" t="n">
        <v>6.46647044242444</v>
      </c>
      <c r="O71" s="11" t="n">
        <v>6.5771874112729</v>
      </c>
      <c r="P71" s="11" t="n">
        <v>6.15087329436925</v>
      </c>
      <c r="Q71" s="11" t="n">
        <v>5.34977880528962</v>
      </c>
      <c r="R71" s="11" t="n">
        <v>5.71758638142947</v>
      </c>
      <c r="S71" s="11" t="n">
        <v>6.33725490408862</v>
      </c>
      <c r="T71" s="11" t="n">
        <v>7.10580962719998</v>
      </c>
      <c r="U71" s="11" t="n">
        <v>8.27223961234327</v>
      </c>
      <c r="V71" s="11" t="n">
        <v>8.54518932298853</v>
      </c>
      <c r="W71" s="11" t="n">
        <v>8.20843801067746</v>
      </c>
      <c r="X71" s="11" t="n">
        <v>8.16608141169708</v>
      </c>
      <c r="Y71" s="11" t="n">
        <v>8.10982541964485</v>
      </c>
      <c r="Z71" s="11" t="n">
        <v>7.55868200634493</v>
      </c>
      <c r="AA71" s="11" t="n">
        <v>7.27441488563201</v>
      </c>
      <c r="AB71" s="11" t="n">
        <v>6.53695979028396</v>
      </c>
      <c r="AC71" s="11" t="n">
        <v>6.28534685511087</v>
      </c>
      <c r="AD71" s="11" t="n">
        <v>5.89070949208488</v>
      </c>
      <c r="AE71" s="11" t="n">
        <v>5.77589039896562</v>
      </c>
      <c r="AF71" s="11" t="n">
        <v>5.81788069739559</v>
      </c>
      <c r="AG71" s="11" t="n">
        <v>6.33828785774011</v>
      </c>
      <c r="AH71" s="11" t="n">
        <v>6.83619681625962</v>
      </c>
      <c r="AI71" s="11" t="n">
        <v>6.50726280711991</v>
      </c>
      <c r="AJ71" s="11" t="n">
        <v>6.08688789791755</v>
      </c>
      <c r="AK71" s="11" t="n">
        <v>5.67459044912239</v>
      </c>
      <c r="AL71" s="11" t="n">
        <v>5.61208414528042</v>
      </c>
      <c r="AM71" s="11" t="n">
        <v>5.21499840213542</v>
      </c>
      <c r="AN71" s="11" t="n">
        <v>5.27972658978082</v>
      </c>
      <c r="AO71" s="11" t="n">
        <v>4.87388133502636</v>
      </c>
      <c r="AP71" s="11" t="n">
        <v>4.83010833322668</v>
      </c>
      <c r="AQ71" s="11" t="n">
        <v>4.676713228069</v>
      </c>
      <c r="AR71" s="11" t="n">
        <v>4.60844068580014</v>
      </c>
      <c r="AS71" s="11" t="n">
        <v>4.87837613254963</v>
      </c>
      <c r="AT71" s="11" t="n">
        <v>5.31162341657829</v>
      </c>
      <c r="AU71" s="11" t="n">
        <v>5.16884731434986</v>
      </c>
      <c r="AV71" s="11" t="n">
        <v>4.97902067622137</v>
      </c>
      <c r="AW71" s="11" t="n">
        <v>4.52361893257602</v>
      </c>
      <c r="AX71" s="11" t="n">
        <v>4.07266102333234</v>
      </c>
      <c r="AY71" s="11" t="n">
        <v>4.09386816082206</v>
      </c>
      <c r="AZ71" s="11" t="n">
        <v>4.43703262940789</v>
      </c>
      <c r="BA71" s="11" t="n">
        <v>4.56681029282089</v>
      </c>
      <c r="BB71" s="11" t="n">
        <v>4.53750216969654</v>
      </c>
      <c r="BC71" s="11" t="n">
        <v>4.1069449815675</v>
      </c>
      <c r="BD71" s="11" t="n">
        <v>3.47683974395228</v>
      </c>
      <c r="BE71" s="11" t="n">
        <v>3.55036326450263</v>
      </c>
      <c r="BF71" s="11" t="n">
        <v>3.869939531218</v>
      </c>
      <c r="BG71" s="11" t="n">
        <v>4.03586377822991</v>
      </c>
      <c r="BH71" s="11" t="n">
        <v>4.01259844107923</v>
      </c>
      <c r="BI71" s="11" t="n">
        <v>3.41374567255376</v>
      </c>
      <c r="BJ71" s="11" t="n">
        <v>3.06303937445421</v>
      </c>
      <c r="BK71" s="11" t="n">
        <v>3.39662756674879</v>
      </c>
      <c r="BL71" s="11" t="n">
        <v>4.14268590561571</v>
      </c>
      <c r="BM71" s="11" t="n">
        <v>4.37778663119636</v>
      </c>
      <c r="BN71" s="11" t="n">
        <v>4.26460470008121</v>
      </c>
      <c r="BO71" s="11" t="n">
        <v>3.43931557743281</v>
      </c>
      <c r="BP71" s="11" t="n">
        <v>2.84893096423649</v>
      </c>
      <c r="BQ71" s="11" t="n">
        <v>2.90026347343356</v>
      </c>
      <c r="BR71" s="11" t="n">
        <v>3.44407639823311</v>
      </c>
      <c r="BS71" s="11" t="n">
        <v>3.81088516403793</v>
      </c>
      <c r="BT71" s="11" t="n">
        <v>3.7920574097581</v>
      </c>
      <c r="BU71" s="11" t="n">
        <v>3.4168359641049</v>
      </c>
      <c r="BV71" s="11" t="n">
        <v>2.97148329944834</v>
      </c>
      <c r="BW71" s="11" t="n">
        <v>3.11217239211973</v>
      </c>
      <c r="BX71" s="11" t="n">
        <v>3.39382155452187</v>
      </c>
      <c r="BY71" s="11" t="n">
        <v>4.20949780539445</v>
      </c>
      <c r="BZ71" s="11" t="n">
        <v>4.05406533156939</v>
      </c>
      <c r="CA71" s="11" t="n">
        <v>3.18779014623005</v>
      </c>
      <c r="CB71" s="11" t="n">
        <v>2.29910459740717</v>
      </c>
      <c r="CC71" s="11" t="n">
        <v>2.373108082246</v>
      </c>
      <c r="CD71" s="11" t="n">
        <v>3.1085020745919</v>
      </c>
      <c r="CE71" s="11" t="n">
        <v>4.07807608795591</v>
      </c>
      <c r="CF71" s="11" t="n">
        <v>4.05775190382202</v>
      </c>
      <c r="CG71" s="11" t="n">
        <v>3.45063849689118</v>
      </c>
      <c r="CH71" s="11" t="n">
        <v>3.00087762760537</v>
      </c>
      <c r="CI71" s="11" t="n">
        <v>3.08478371667017</v>
      </c>
      <c r="CJ71" s="11" t="n">
        <v>3.69597783750681</v>
      </c>
      <c r="CK71" s="11" t="n">
        <v>4.16213884386239</v>
      </c>
      <c r="CL71" s="11" t="n">
        <v>3.5673784418279</v>
      </c>
      <c r="CM71" s="11" t="n">
        <v>2.61088270593267</v>
      </c>
      <c r="CN71" s="11" t="n">
        <v>2.0841204638453</v>
      </c>
      <c r="CO71" s="11" t="n">
        <v>2.17349193744004</v>
      </c>
      <c r="CP71" s="11" t="n">
        <v>3.27051500737282</v>
      </c>
      <c r="CQ71" s="11" t="n">
        <v>4.30934827503372</v>
      </c>
      <c r="CR71" s="11" t="n">
        <v>4.23438857629996</v>
      </c>
      <c r="CS71" s="11" t="n">
        <v>3.70150089910681</v>
      </c>
      <c r="CT71" s="11" t="n">
        <v>3.42785217891785</v>
      </c>
      <c r="CU71" s="11" t="n">
        <v>3.46413286727789</v>
      </c>
      <c r="CV71" s="11" t="n">
        <v>3.88217941446816</v>
      </c>
      <c r="CW71" s="11" t="n">
        <v>4.15270708063935</v>
      </c>
      <c r="CX71" s="11" t="n">
        <v>3.49864476608232</v>
      </c>
      <c r="CY71" s="11" t="n">
        <v>2.83136535533392</v>
      </c>
      <c r="CZ71" s="11" t="n">
        <v>2.92162278737474</v>
      </c>
      <c r="DA71" s="11" t="n">
        <v>2.85190579039329</v>
      </c>
      <c r="DB71" s="11" t="n">
        <v>3.78904646399308</v>
      </c>
      <c r="DC71" s="11" t="n">
        <v>4.80046378209707</v>
      </c>
      <c r="DD71" s="11" t="n">
        <v>4.76505625357688</v>
      </c>
      <c r="DE71" s="11" t="n">
        <v>4.37905938224189</v>
      </c>
      <c r="DF71" s="11" t="n">
        <v>3.88326244550295</v>
      </c>
      <c r="DG71" s="11" t="n">
        <v>4.03945554491463</v>
      </c>
      <c r="DH71" s="11" t="n">
        <v>4.27047613698725</v>
      </c>
      <c r="DI71" s="11" t="n">
        <v>4.57654226002208</v>
      </c>
      <c r="DJ71" s="11" t="n">
        <v>4.23444946558973</v>
      </c>
      <c r="DK71" s="11" t="n">
        <v>3.0901188433574</v>
      </c>
      <c r="DL71" s="11" t="n">
        <v>2.74798000248855</v>
      </c>
      <c r="DM71" s="11" t="n">
        <v>2.80908906252639</v>
      </c>
      <c r="DN71" s="11" t="n">
        <v>3.93828629819519</v>
      </c>
      <c r="DO71" s="11" t="n">
        <v>5.52466284019736</v>
      </c>
      <c r="DP71" s="11" t="n">
        <v>6.38494859265154</v>
      </c>
      <c r="DQ71" s="11" t="n">
        <v>5.62808407419351</v>
      </c>
      <c r="DR71" s="11" t="n">
        <v>4.55094432883848</v>
      </c>
      <c r="DS71" s="11" t="n">
        <v>4.18448007315187</v>
      </c>
      <c r="DT71" s="11" t="n">
        <v>4.54716994967059</v>
      </c>
    </row>
    <row r="72" customFormat="false" ht="15.75" hidden="false" customHeight="false" outlineLevel="0" collapsed="false">
      <c r="A72" s="12" t="s">
        <v>522</v>
      </c>
      <c r="B72" s="11" t="s">
        <v>523</v>
      </c>
      <c r="C72" s="14"/>
      <c r="D72" s="11" t="n">
        <v>1</v>
      </c>
      <c r="E72" s="11" t="n">
        <v>1.25307230730804</v>
      </c>
      <c r="F72" s="11" t="n">
        <v>1.25367846568973</v>
      </c>
      <c r="G72" s="101" t="n">
        <v>1.16446966839296</v>
      </c>
      <c r="H72" s="11" t="n">
        <v>1.03527954468509</v>
      </c>
      <c r="I72" s="101" t="n">
        <v>0.961512922389098</v>
      </c>
      <c r="J72" s="101" t="n">
        <v>0.932072750118132</v>
      </c>
      <c r="K72" s="11" t="n">
        <v>0.804617605532861</v>
      </c>
      <c r="L72" s="11" t="n">
        <v>0.780306824251848</v>
      </c>
      <c r="M72" s="11" t="n">
        <v>0.820221624164208</v>
      </c>
      <c r="N72" s="11" t="n">
        <v>0.823418956292081</v>
      </c>
      <c r="O72" s="11" t="n">
        <v>0.775359495051149</v>
      </c>
      <c r="P72" s="11" t="n">
        <v>0.637903450301987</v>
      </c>
      <c r="Q72" s="11" t="n">
        <v>0.588870255322997</v>
      </c>
      <c r="R72" s="11" t="n">
        <v>0.625494423262561</v>
      </c>
      <c r="S72" s="11" t="n">
        <v>0.699798427051329</v>
      </c>
      <c r="T72" s="11" t="n">
        <v>0.756385592285336</v>
      </c>
      <c r="U72" s="11" t="n">
        <v>0.77247750350272</v>
      </c>
      <c r="V72" s="11" t="n">
        <v>0.690685779521733</v>
      </c>
      <c r="W72" s="11" t="n">
        <v>0.623627098494677</v>
      </c>
      <c r="X72" s="11" t="n">
        <v>0.633497019919744</v>
      </c>
      <c r="Y72" s="11" t="n">
        <v>0.654585219628031</v>
      </c>
      <c r="Z72" s="11" t="n">
        <v>0.678221661285326</v>
      </c>
      <c r="AA72" s="11" t="n">
        <v>0.642235920927908</v>
      </c>
      <c r="AB72" s="11" t="n">
        <v>0.558452461567825</v>
      </c>
      <c r="AC72" s="11" t="n">
        <v>0.550726354911298</v>
      </c>
      <c r="AD72" s="11" t="n">
        <v>0.533241914274222</v>
      </c>
      <c r="AE72" s="11" t="n">
        <v>0.559077587932166</v>
      </c>
      <c r="AF72" s="11" t="n">
        <v>0.571602426565577</v>
      </c>
      <c r="AG72" s="11" t="n">
        <v>0.585972414384307</v>
      </c>
      <c r="AH72" s="11" t="n">
        <v>0.507581060856766</v>
      </c>
      <c r="AI72" s="11" t="n">
        <v>0.476498579339626</v>
      </c>
      <c r="AJ72" s="11" t="n">
        <v>0.460375197883433</v>
      </c>
      <c r="AK72" s="11" t="n">
        <v>0.495445346912131</v>
      </c>
      <c r="AL72" s="11" t="n">
        <v>0.555511373771659</v>
      </c>
      <c r="AM72" s="11" t="n">
        <v>0.535378583926726</v>
      </c>
      <c r="AN72" s="11" t="n">
        <v>0.522042355245346</v>
      </c>
      <c r="AO72" s="11" t="n">
        <v>0.509751643933992</v>
      </c>
      <c r="AP72" s="11" t="n">
        <v>0.505917636988734</v>
      </c>
      <c r="AQ72" s="11" t="n">
        <v>0.503919661751173</v>
      </c>
      <c r="AR72" s="11" t="n">
        <v>0.513327853544145</v>
      </c>
      <c r="AS72" s="11" t="n">
        <v>0.514175353449103</v>
      </c>
      <c r="AT72" s="11" t="n">
        <v>0.470236486652447</v>
      </c>
      <c r="AU72" s="11" t="n">
        <v>0.433099151096754</v>
      </c>
      <c r="AV72" s="11" t="n">
        <v>0.417731034252111</v>
      </c>
      <c r="AW72" s="11" t="n">
        <v>0.4589048904543</v>
      </c>
      <c r="AX72" s="11" t="n">
        <v>0.511477485927674</v>
      </c>
      <c r="AY72" s="11" t="n">
        <v>0.521946469376341</v>
      </c>
      <c r="AZ72" s="11" t="n">
        <v>0.540108889789081</v>
      </c>
      <c r="BA72" s="11" t="n">
        <v>0.539886903447276</v>
      </c>
      <c r="BB72" s="11" t="n">
        <v>0.545419791111906</v>
      </c>
      <c r="BC72" s="11" t="n">
        <v>0.546698827321603</v>
      </c>
      <c r="BD72" s="11" t="n">
        <v>0.533937100159938</v>
      </c>
      <c r="BE72" s="11" t="n">
        <v>0.532207116287776</v>
      </c>
      <c r="BF72" s="11" t="n">
        <v>0.472239303610618</v>
      </c>
      <c r="BG72" s="11" t="n">
        <v>0.395591548892984</v>
      </c>
      <c r="BH72" s="11" t="n">
        <v>0.381781037642599</v>
      </c>
      <c r="BI72" s="11" t="n">
        <v>0.433423576206002</v>
      </c>
      <c r="BJ72" s="11" t="n">
        <v>0.492862261945019</v>
      </c>
      <c r="BK72" s="11" t="n">
        <v>0.537514092314661</v>
      </c>
      <c r="BL72" s="11" t="n">
        <v>0.559213168164554</v>
      </c>
      <c r="BM72" s="11" t="n">
        <v>0.587997598217513</v>
      </c>
      <c r="BN72" s="11" t="n">
        <v>0.627624656363427</v>
      </c>
      <c r="BO72" s="11" t="n">
        <v>0.632472485464784</v>
      </c>
      <c r="BP72" s="11" t="n">
        <v>0.582125310182791</v>
      </c>
      <c r="BQ72" s="11" t="n">
        <v>0.531199123198026</v>
      </c>
      <c r="BR72" s="11" t="n">
        <v>0.470782512469459</v>
      </c>
      <c r="BS72" s="11" t="n">
        <v>0.410639172226025</v>
      </c>
      <c r="BT72" s="11" t="n">
        <v>0.403227449169194</v>
      </c>
      <c r="BU72" s="11" t="n">
        <v>0.453669790475513</v>
      </c>
      <c r="BV72" s="11" t="n">
        <v>0.525221394490141</v>
      </c>
      <c r="BW72" s="11" t="n">
        <v>0.571830375386405</v>
      </c>
      <c r="BX72" s="11" t="n">
        <v>0.580750441197102</v>
      </c>
      <c r="BY72" s="11" t="n">
        <v>0.635296453090261</v>
      </c>
      <c r="BZ72" s="11" t="n">
        <v>0.701827805097738</v>
      </c>
      <c r="CA72" s="11" t="n">
        <v>0.671723616673777</v>
      </c>
      <c r="CB72" s="11" t="n">
        <v>0.60179402313819</v>
      </c>
      <c r="CC72" s="11" t="n">
        <v>0.521390490430414</v>
      </c>
      <c r="CD72" s="11" t="n">
        <v>0.469530619023012</v>
      </c>
      <c r="CE72" s="11" t="n">
        <v>0.427651558855648</v>
      </c>
      <c r="CF72" s="11" t="n">
        <v>0.42963081978582</v>
      </c>
      <c r="CG72" s="11" t="n">
        <v>0.46603564184307</v>
      </c>
      <c r="CH72" s="11" t="n">
        <v>0.542606388967509</v>
      </c>
      <c r="CI72" s="11" t="n">
        <v>0.59108300019918</v>
      </c>
      <c r="CJ72" s="11" t="n">
        <v>0.624642198498689</v>
      </c>
      <c r="CK72" s="11" t="n">
        <v>0.69867140533179</v>
      </c>
      <c r="CL72" s="11" t="n">
        <v>0.779970043657163</v>
      </c>
      <c r="CM72" s="11" t="n">
        <v>0.753118024156137</v>
      </c>
      <c r="CN72" s="11" t="n">
        <v>0.640722574308407</v>
      </c>
      <c r="CO72" s="11" t="n">
        <v>0.571390153768085</v>
      </c>
      <c r="CP72" s="11" t="n">
        <v>0.520382505764622</v>
      </c>
      <c r="CQ72" s="11" t="n">
        <v>0.489644817171928</v>
      </c>
      <c r="CR72" s="11" t="n">
        <v>0.461562953165597</v>
      </c>
      <c r="CS72" s="11" t="n">
        <v>0.530046869432579</v>
      </c>
      <c r="CT72" s="11" t="n">
        <v>0.577838810697034</v>
      </c>
      <c r="CU72" s="11" t="n">
        <v>0.641354741404765</v>
      </c>
      <c r="CV72" s="11" t="n">
        <v>0.706086788708845</v>
      </c>
      <c r="CW72" s="11" t="n">
        <v>0.843711957844599</v>
      </c>
      <c r="CX72" s="11" t="n">
        <v>0.913032033112738</v>
      </c>
      <c r="CY72" s="11" t="n">
        <v>0.861700119798149</v>
      </c>
      <c r="CZ72" s="11" t="n">
        <v>0.770884355522217</v>
      </c>
      <c r="DA72" s="11" t="n">
        <v>0.661651634721807</v>
      </c>
      <c r="DB72" s="11" t="n">
        <v>0.618783982018184</v>
      </c>
      <c r="DC72" s="11" t="n">
        <v>0.582799506486546</v>
      </c>
      <c r="DD72" s="11" t="n">
        <v>0.517420687334327</v>
      </c>
      <c r="DE72" s="11" t="n">
        <v>0.556261710999006</v>
      </c>
      <c r="DF72" s="11" t="n">
        <v>0.599625826339062</v>
      </c>
      <c r="DG72" s="11" t="n">
        <v>0.691953757070279</v>
      </c>
      <c r="DH72" s="11" t="n">
        <v>0.869444160023993</v>
      </c>
      <c r="DI72" s="11" t="n">
        <v>1.01924075948968</v>
      </c>
      <c r="DJ72" s="11" t="n">
        <v>1.07132482822279</v>
      </c>
      <c r="DK72" s="11" t="n">
        <v>1.02067889731294</v>
      </c>
      <c r="DL72" s="11" t="n">
        <v>0.846024469766208</v>
      </c>
      <c r="DM72" s="11" t="n">
        <v>0.756059933939122</v>
      </c>
      <c r="DN72" s="11" t="n">
        <v>0.66355912632032</v>
      </c>
      <c r="DO72" s="11" t="n">
        <v>0.627535784479301</v>
      </c>
      <c r="DP72" s="11" t="n">
        <v>0.600794739829099</v>
      </c>
      <c r="DQ72" s="11" t="n">
        <v>0.594746238383821</v>
      </c>
      <c r="DR72" s="11" t="n">
        <v>0.648169213504355</v>
      </c>
      <c r="DS72" s="11" t="n">
        <v>0.767347509266252</v>
      </c>
      <c r="DT72" s="11" t="n">
        <v>0.906179412169381</v>
      </c>
    </row>
    <row r="73" customFormat="false" ht="15.75" hidden="false" customHeight="false" outlineLevel="0" collapsed="false">
      <c r="A73" s="12" t="s">
        <v>143</v>
      </c>
      <c r="B73" s="13" t="s">
        <v>144</v>
      </c>
      <c r="C73" s="14" t="n">
        <v>7000</v>
      </c>
      <c r="D73" s="11" t="n">
        <v>0</v>
      </c>
      <c r="E73" s="11" t="n">
        <v>1.9214482332504</v>
      </c>
      <c r="F73" s="11" t="n">
        <v>1.9112793052309</v>
      </c>
      <c r="G73" s="11" t="n">
        <v>1.37886624831733</v>
      </c>
      <c r="H73" s="11" t="n">
        <v>1.10746120082084</v>
      </c>
      <c r="I73" s="11" t="n">
        <v>1.39351623581752</v>
      </c>
      <c r="J73" s="11" t="n">
        <v>3.79046480574155</v>
      </c>
      <c r="K73" s="11" t="n">
        <v>5.22445710681225</v>
      </c>
      <c r="L73" s="11" t="n">
        <v>5.24658702001134</v>
      </c>
      <c r="M73" s="11" t="n">
        <v>4.70194291566706</v>
      </c>
      <c r="N73" s="11" t="n">
        <v>4.58545328038032</v>
      </c>
      <c r="O73" s="11" t="n">
        <v>4.64324477253232</v>
      </c>
      <c r="P73" s="11" t="n">
        <v>4.31321667968016</v>
      </c>
      <c r="Q73" s="11" t="n">
        <v>3.76280928863408</v>
      </c>
      <c r="R73" s="11" t="n">
        <v>4.02022239537383</v>
      </c>
      <c r="S73" s="11" t="n">
        <v>4.45810274507619</v>
      </c>
      <c r="T73" s="11" t="n">
        <v>4.9893349488951</v>
      </c>
      <c r="U73" s="11" t="n">
        <v>5.77231890939642</v>
      </c>
      <c r="V73" s="11" t="n">
        <v>5.92702147516626</v>
      </c>
      <c r="W73" s="11" t="n">
        <v>5.68016770661653</v>
      </c>
      <c r="X73" s="11" t="n">
        <v>5.6552199477713</v>
      </c>
      <c r="Y73" s="11" t="n">
        <v>5.62474535297258</v>
      </c>
      <c r="Z73" s="11" t="n">
        <v>5.2651952246584</v>
      </c>
      <c r="AA73" s="11" t="n">
        <v>5.06368856406398</v>
      </c>
      <c r="AB73" s="11" t="n">
        <v>4.54412401404525</v>
      </c>
      <c r="AC73" s="11" t="n">
        <v>4.37380668837768</v>
      </c>
      <c r="AD73" s="11" t="n">
        <v>4.10488696614799</v>
      </c>
      <c r="AE73" s="11" t="n">
        <v>4.0369527952878</v>
      </c>
      <c r="AF73" s="11" t="n">
        <v>4.06912127378559</v>
      </c>
      <c r="AG73" s="11" t="n">
        <v>4.42084937662151</v>
      </c>
      <c r="AH73" s="11" t="n">
        <v>4.72665823112533</v>
      </c>
      <c r="AI73" s="11" t="n">
        <v>4.49700806452648</v>
      </c>
      <c r="AJ73" s="11" t="n">
        <v>4.21138366457284</v>
      </c>
      <c r="AK73" s="11" t="n">
        <v>3.94820874838564</v>
      </c>
      <c r="AL73" s="11" t="n">
        <v>3.92655988811083</v>
      </c>
      <c r="AM73" s="11" t="n">
        <v>3.65512512939919</v>
      </c>
      <c r="AN73" s="11" t="n">
        <v>3.69383184493566</v>
      </c>
      <c r="AO73" s="11" t="n">
        <v>3.41917143799557</v>
      </c>
      <c r="AP73" s="11" t="n">
        <v>3.38871143448069</v>
      </c>
      <c r="AQ73" s="11" t="n">
        <v>3.28578203929639</v>
      </c>
      <c r="AR73" s="11" t="n">
        <v>3.24340307504814</v>
      </c>
      <c r="AS73" s="11" t="n">
        <v>3.42364253951612</v>
      </c>
      <c r="AT73" s="11" t="n">
        <v>3.69782777326967</v>
      </c>
      <c r="AU73" s="11" t="n">
        <v>3.59026459326549</v>
      </c>
      <c r="AV73" s="11" t="n">
        <v>3.45859079556495</v>
      </c>
      <c r="AW73" s="11" t="n">
        <v>3.16871425186878</v>
      </c>
      <c r="AX73" s="11" t="n">
        <v>2.88559984419745</v>
      </c>
      <c r="AY73" s="11" t="n">
        <v>2.90322759700682</v>
      </c>
      <c r="AZ73" s="11" t="n">
        <v>3.13805804953496</v>
      </c>
      <c r="BA73" s="11" t="n">
        <v>3.22450249636302</v>
      </c>
      <c r="BB73" s="11" t="n">
        <v>3.20680804350166</v>
      </c>
      <c r="BC73" s="11" t="n">
        <v>2.92019626348553</v>
      </c>
      <c r="BD73" s="11" t="n">
        <v>2.4958721960215</v>
      </c>
      <c r="BE73" s="11" t="n">
        <v>2.54431121509768</v>
      </c>
      <c r="BF73" s="11" t="n">
        <v>2.7373727886822</v>
      </c>
      <c r="BG73" s="11" t="n">
        <v>2.82243970178427</v>
      </c>
      <c r="BH73" s="11" t="n">
        <v>2.80232597326702</v>
      </c>
      <c r="BI73" s="11" t="n">
        <v>2.42030497377117</v>
      </c>
      <c r="BJ73" s="11" t="n">
        <v>2.20631367028448</v>
      </c>
      <c r="BK73" s="11" t="n">
        <v>2.44358974193741</v>
      </c>
      <c r="BL73" s="11" t="n">
        <v>2.94819499313199</v>
      </c>
      <c r="BM73" s="11" t="n">
        <v>3.11452362020341</v>
      </c>
      <c r="BN73" s="11" t="n">
        <v>3.05227801884195</v>
      </c>
      <c r="BO73" s="11" t="n">
        <v>2.50370121344346</v>
      </c>
      <c r="BP73" s="11" t="n">
        <v>2.09332907955192</v>
      </c>
      <c r="BQ73" s="11" t="n">
        <v>2.11057535668838</v>
      </c>
      <c r="BR73" s="11" t="n">
        <v>2.45297843631189</v>
      </c>
      <c r="BS73" s="11" t="n">
        <v>2.67746983343396</v>
      </c>
      <c r="BT73" s="11" t="n">
        <v>2.66244742289513</v>
      </c>
      <c r="BU73" s="11" t="n">
        <v>2.42911390622844</v>
      </c>
      <c r="BV73" s="11" t="n">
        <v>2.15606266446227</v>
      </c>
      <c r="BW73" s="11" t="n">
        <v>2.26539171987529</v>
      </c>
      <c r="BX73" s="11" t="n">
        <v>2.45613118341361</v>
      </c>
      <c r="BY73" s="11" t="n">
        <v>3.01809735462638</v>
      </c>
      <c r="BZ73" s="11" t="n">
        <v>2.9366528227455</v>
      </c>
      <c r="CA73" s="11" t="n">
        <v>2.34910130304463</v>
      </c>
      <c r="CB73" s="11" t="n">
        <v>1.73333440598418</v>
      </c>
      <c r="CC73" s="11" t="n">
        <v>1.75586888497414</v>
      </c>
      <c r="CD73" s="11" t="n">
        <v>2.2288449227356</v>
      </c>
      <c r="CE73" s="11" t="n">
        <v>2.86126791158916</v>
      </c>
      <c r="CF73" s="11" t="n">
        <v>2.84837820914329</v>
      </c>
      <c r="CG73" s="11" t="n">
        <v>2.45577087854181</v>
      </c>
      <c r="CH73" s="11" t="n">
        <v>2.18145388139275</v>
      </c>
      <c r="CI73" s="11" t="n">
        <v>2.25355014451317</v>
      </c>
      <c r="CJ73" s="11" t="n">
        <v>2.67219929117077</v>
      </c>
      <c r="CK73" s="11" t="n">
        <v>3.00764969768552</v>
      </c>
      <c r="CL73" s="11" t="n">
        <v>2.63824230910432</v>
      </c>
      <c r="CM73" s="11" t="n">
        <v>1.99162781200716</v>
      </c>
      <c r="CN73" s="11" t="n">
        <v>1.60298783399967</v>
      </c>
      <c r="CO73" s="11" t="n">
        <v>1.63945800954939</v>
      </c>
      <c r="CP73" s="11" t="n">
        <v>2.35380417350342</v>
      </c>
      <c r="CQ73" s="11" t="n">
        <v>3.03611378907979</v>
      </c>
      <c r="CR73" s="11" t="n">
        <v>2.97678003525517</v>
      </c>
      <c r="CS73" s="11" t="n">
        <v>2.64434955588207</v>
      </c>
      <c r="CT73" s="11" t="n">
        <v>2.47784772284425</v>
      </c>
      <c r="CU73" s="11" t="n">
        <v>2.52320682532018</v>
      </c>
      <c r="CV73" s="11" t="n">
        <v>2.82348187254839</v>
      </c>
      <c r="CW73" s="11" t="n">
        <v>3.04970870637443</v>
      </c>
      <c r="CX73" s="11" t="n">
        <v>2.63677385509246</v>
      </c>
      <c r="CY73" s="11" t="n">
        <v>2.174810276822</v>
      </c>
      <c r="CZ73" s="11" t="n">
        <v>2.20470997675723</v>
      </c>
      <c r="DA73" s="11" t="n">
        <v>2.12182107183613</v>
      </c>
      <c r="DB73" s="11" t="n">
        <v>2.73229230333478</v>
      </c>
      <c r="DC73" s="11" t="n">
        <v>3.39457569022689</v>
      </c>
      <c r="DD73" s="11" t="n">
        <v>3.34917773149603</v>
      </c>
      <c r="DE73" s="11" t="n">
        <v>3.1047934918276</v>
      </c>
      <c r="DF73" s="11" t="n">
        <v>2.78871690578165</v>
      </c>
      <c r="DG73" s="11" t="n">
        <v>2.92362161563318</v>
      </c>
      <c r="DH73" s="11" t="n">
        <v>3.13679881133283</v>
      </c>
      <c r="DI73" s="11" t="n">
        <v>3.39077509317795</v>
      </c>
      <c r="DJ73" s="11" t="n">
        <v>3.18007458646742</v>
      </c>
      <c r="DK73" s="11" t="n">
        <v>2.40030552800924</v>
      </c>
      <c r="DL73" s="11" t="n">
        <v>2.11399482491444</v>
      </c>
      <c r="DM73" s="11" t="n">
        <v>2.12474601966396</v>
      </c>
      <c r="DN73" s="11" t="n">
        <v>2.8467105742369</v>
      </c>
      <c r="DO73" s="11" t="n">
        <v>3.89228715495801</v>
      </c>
      <c r="DP73" s="11" t="n">
        <v>4.45689730837739</v>
      </c>
      <c r="DQ73" s="11" t="n">
        <v>3.95030479559028</v>
      </c>
      <c r="DR73" s="11" t="n">
        <v>3.25001929039377</v>
      </c>
      <c r="DS73" s="11" t="n">
        <v>3.04543588519</v>
      </c>
      <c r="DT73" s="11" t="n">
        <v>3.33350643717018</v>
      </c>
    </row>
    <row r="74" customFormat="false" ht="15.75" hidden="false" customHeight="false" outlineLevel="0" collapsed="false">
      <c r="A74" s="12" t="s">
        <v>145</v>
      </c>
      <c r="B74" s="13" t="s">
        <v>146</v>
      </c>
      <c r="C74" s="14" t="n">
        <v>54716</v>
      </c>
      <c r="D74" s="11" t="n">
        <v>0</v>
      </c>
      <c r="E74" s="11" t="n">
        <v>7.38188603099597</v>
      </c>
      <c r="F74" s="11" t="n">
        <v>7.57479716211206</v>
      </c>
      <c r="G74" s="11" t="n">
        <v>7.31699709473729</v>
      </c>
      <c r="H74" s="11" t="n">
        <v>7.05430750350524</v>
      </c>
      <c r="I74" s="11" t="n">
        <v>6.87338433832743</v>
      </c>
      <c r="J74" s="101" t="n">
        <v>7.95299112690715</v>
      </c>
      <c r="K74" s="11" t="n">
        <v>8.30333616471744</v>
      </c>
      <c r="L74" s="11" t="n">
        <v>8.12368381228524</v>
      </c>
      <c r="M74" s="11" t="n">
        <v>7.78068087985086</v>
      </c>
      <c r="N74" s="11" t="n">
        <v>7.48701715935825</v>
      </c>
      <c r="O74" s="11" t="n">
        <v>7.52005113181844</v>
      </c>
      <c r="P74" s="11" t="n">
        <v>7.32271779610562</v>
      </c>
      <c r="Q74" s="11" t="n">
        <v>6.93590976750372</v>
      </c>
      <c r="R74" s="11" t="n">
        <v>7.27812852953366</v>
      </c>
      <c r="S74" s="11" t="n">
        <v>7.54468037372836</v>
      </c>
      <c r="T74" s="11" t="n">
        <v>7.73260169614504</v>
      </c>
      <c r="U74" s="11" t="n">
        <v>8.05818636968126</v>
      </c>
      <c r="V74" s="11" t="n">
        <v>7.74330085591313</v>
      </c>
      <c r="W74" s="11" t="n">
        <v>7.50563109056063</v>
      </c>
      <c r="X74" s="11" t="n">
        <v>7.47440133170175</v>
      </c>
      <c r="Y74" s="11" t="n">
        <v>7.62695576664173</v>
      </c>
      <c r="Z74" s="11" t="n">
        <v>7.27659182268458</v>
      </c>
      <c r="AA74" s="11" t="n">
        <v>6.97984789053364</v>
      </c>
      <c r="AB74" s="11" t="n">
        <v>6.36361807565005</v>
      </c>
      <c r="AC74" s="11" t="n">
        <v>6.52220950156572</v>
      </c>
      <c r="AD74" s="11" t="n">
        <v>6.47669254877945</v>
      </c>
      <c r="AE74" s="11" t="n">
        <v>6.2968900044344</v>
      </c>
      <c r="AF74" s="11" t="n">
        <v>6.4539878346922</v>
      </c>
      <c r="AG74" s="11" t="n">
        <v>6.40086654344458</v>
      </c>
      <c r="AH74" s="11" t="n">
        <v>6.51356846029006</v>
      </c>
      <c r="AI74" s="11" t="n">
        <v>6.01390622174368</v>
      </c>
      <c r="AJ74" s="11" t="n">
        <v>5.77103913675967</v>
      </c>
      <c r="AK74" s="11" t="n">
        <v>5.72871769995356</v>
      </c>
      <c r="AL74" s="11" t="n">
        <v>5.59496922353865</v>
      </c>
      <c r="AM74" s="11" t="n">
        <v>5.36428317733237</v>
      </c>
      <c r="AN74" s="11" t="n">
        <v>5.50561966384626</v>
      </c>
      <c r="AO74" s="11" t="n">
        <v>5.29099902459708</v>
      </c>
      <c r="AP74" s="11" t="n">
        <v>5.33887707193429</v>
      </c>
      <c r="AQ74" s="11" t="n">
        <v>5.39838233363766</v>
      </c>
      <c r="AR74" s="11" t="n">
        <v>5.42600422771444</v>
      </c>
      <c r="AS74" s="11" t="n">
        <v>5.44326564186521</v>
      </c>
      <c r="AT74" s="11" t="n">
        <v>5.47003101824272</v>
      </c>
      <c r="AU74" s="11" t="n">
        <v>5.36252510633841</v>
      </c>
      <c r="AV74" s="11" t="n">
        <v>5.04154761125837</v>
      </c>
      <c r="AW74" s="11" t="n">
        <v>4.93787440520104</v>
      </c>
      <c r="AX74" s="11" t="n">
        <v>4.90217087972034</v>
      </c>
      <c r="AY74" s="11" t="n">
        <v>4.88511152208344</v>
      </c>
      <c r="AZ74" s="11" t="n">
        <v>4.89727662409337</v>
      </c>
      <c r="BA74" s="11" t="n">
        <v>5.10377714538339</v>
      </c>
      <c r="BB74" s="11" t="n">
        <v>5.19720078001101</v>
      </c>
      <c r="BC74" s="11" t="n">
        <v>4.98782291983723</v>
      </c>
      <c r="BD74" s="11" t="n">
        <v>4.54482938957933</v>
      </c>
      <c r="BE74" s="11" t="n">
        <v>4.54705739524976</v>
      </c>
      <c r="BF74" s="11" t="n">
        <v>4.46333389401621</v>
      </c>
      <c r="BG74" s="11" t="n">
        <v>4.45830063314738</v>
      </c>
      <c r="BH74" s="11" t="n">
        <v>4.45846481694094</v>
      </c>
      <c r="BI74" s="11" t="n">
        <v>4.27681012306218</v>
      </c>
      <c r="BJ74" s="11" t="n">
        <v>4.19644833246349</v>
      </c>
      <c r="BK74" s="11" t="n">
        <v>4.31671598846416</v>
      </c>
      <c r="BL74" s="11" t="n">
        <v>4.78276376466785</v>
      </c>
      <c r="BM74" s="11" t="n">
        <v>4.91020623496537</v>
      </c>
      <c r="BN74" s="11" t="n">
        <v>5.03723066898408</v>
      </c>
      <c r="BO74" s="11" t="n">
        <v>4.70698278064076</v>
      </c>
      <c r="BP74" s="11" t="n">
        <v>4.23268378375951</v>
      </c>
      <c r="BQ74" s="11" t="n">
        <v>3.9911005869666</v>
      </c>
      <c r="BR74" s="11" t="n">
        <v>4.22770228938183</v>
      </c>
      <c r="BS74" s="11" t="n">
        <v>4.36797083980407</v>
      </c>
      <c r="BT74" s="11" t="n">
        <v>4.25280100661151</v>
      </c>
      <c r="BU74" s="11" t="n">
        <v>3.99780468635756</v>
      </c>
      <c r="BV74" s="11" t="n">
        <v>3.91073517950807</v>
      </c>
      <c r="BW74" s="11" t="n">
        <v>3.99213976545181</v>
      </c>
      <c r="BX74" s="11" t="n">
        <v>4.31873181569407</v>
      </c>
      <c r="BY74" s="11" t="n">
        <v>4.83282631761537</v>
      </c>
      <c r="BZ74" s="11" t="n">
        <v>4.73010088960502</v>
      </c>
      <c r="CA74" s="11" t="n">
        <v>4.22531223446104</v>
      </c>
      <c r="CB74" s="11" t="n">
        <v>3.61935914049171</v>
      </c>
      <c r="CC74" s="11" t="n">
        <v>3.52442303324941</v>
      </c>
      <c r="CD74" s="11" t="n">
        <v>3.72047035623454</v>
      </c>
      <c r="CE74" s="11" t="n">
        <v>4.25507899320128</v>
      </c>
      <c r="CF74" s="11" t="n">
        <v>4.40694552133375</v>
      </c>
      <c r="CG74" s="11" t="n">
        <v>4.23554319137249</v>
      </c>
      <c r="CH74" s="11" t="n">
        <v>4.06364860529166</v>
      </c>
      <c r="CI74" s="11" t="n">
        <v>4.07357513036482</v>
      </c>
      <c r="CJ74" s="11" t="n">
        <v>4.54020305803419</v>
      </c>
      <c r="CK74" s="11" t="n">
        <v>4.94853907261553</v>
      </c>
      <c r="CL74" s="11" t="n">
        <v>4.73669483165277</v>
      </c>
      <c r="CM74" s="11" t="n">
        <v>4.35693181793555</v>
      </c>
      <c r="CN74" s="11" t="n">
        <v>3.94307487720591</v>
      </c>
      <c r="CO74" s="11" t="n">
        <v>4.06000727030721</v>
      </c>
      <c r="CP74" s="11" t="n">
        <v>4.61609827611477</v>
      </c>
      <c r="CQ74" s="11" t="n">
        <v>5.1000990877028</v>
      </c>
      <c r="CR74" s="11" t="n">
        <v>5.23402310837699</v>
      </c>
      <c r="CS74" s="11" t="n">
        <v>5.11101299388835</v>
      </c>
      <c r="CT74" s="11" t="n">
        <v>5.06866665448126</v>
      </c>
      <c r="CU74" s="11" t="n">
        <v>5.22481896696865</v>
      </c>
      <c r="CV74" s="11" t="n">
        <v>5.65630651505209</v>
      </c>
      <c r="CW74" s="11" t="n">
        <v>5.89916778785712</v>
      </c>
      <c r="CX74" s="11" t="n">
        <v>5.69255204645282</v>
      </c>
      <c r="CY74" s="11" t="n">
        <v>5.43570826919295</v>
      </c>
      <c r="CZ74" s="11" t="n">
        <v>5.36928457457119</v>
      </c>
      <c r="DA74" s="11" t="n">
        <v>5.31005903076548</v>
      </c>
      <c r="DB74" s="11" t="n">
        <v>5.73258342372132</v>
      </c>
      <c r="DC74" s="11" t="n">
        <v>6.10818950262508</v>
      </c>
      <c r="DD74" s="11" t="n">
        <v>6.22992645197713</v>
      </c>
      <c r="DE74" s="11" t="n">
        <v>6.17378914991634</v>
      </c>
      <c r="DF74" s="11" t="n">
        <v>6.19176996358243</v>
      </c>
      <c r="DG74" s="11" t="n">
        <v>6.32946633015541</v>
      </c>
      <c r="DH74" s="11" t="n">
        <v>6.75434740524295</v>
      </c>
      <c r="DI74" s="11" t="n">
        <v>7.29865971721998</v>
      </c>
      <c r="DJ74" s="11" t="n">
        <v>7.35007902274633</v>
      </c>
      <c r="DK74" s="11" t="n">
        <v>6.89666523112863</v>
      </c>
      <c r="DL74" s="11" t="n">
        <v>6.44986738920614</v>
      </c>
      <c r="DM74" s="11" t="n">
        <v>6.1811454067394</v>
      </c>
      <c r="DN74" s="11" t="n">
        <v>6.42490944835852</v>
      </c>
      <c r="DO74" s="11" t="n">
        <v>7.01993414500697</v>
      </c>
      <c r="DP74" s="11" t="n">
        <v>7.3221642371832</v>
      </c>
      <c r="DQ74" s="11" t="n">
        <v>7.13369326173758</v>
      </c>
      <c r="DR74" s="11" t="n">
        <v>6.91922912038113</v>
      </c>
      <c r="DS74" s="11" t="n">
        <v>6.99586536485121</v>
      </c>
      <c r="DT74" s="11" t="n">
        <v>7.53986987835428</v>
      </c>
    </row>
    <row r="75" customFormat="false" ht="15.75" hidden="false" customHeight="false" outlineLevel="0" collapsed="false">
      <c r="A75" s="12" t="s">
        <v>147</v>
      </c>
      <c r="B75" s="13" t="s">
        <v>148</v>
      </c>
      <c r="C75" s="19" t="n">
        <v>2440</v>
      </c>
      <c r="D75" s="11" t="n">
        <v>0</v>
      </c>
      <c r="E75" s="11" t="n">
        <v>1.75435425176481</v>
      </c>
      <c r="F75" s="11" t="n">
        <v>1.74687909534561</v>
      </c>
      <c r="G75" s="11" t="n">
        <v>1.32526710333623</v>
      </c>
      <c r="H75" s="11" t="n">
        <v>1.0894157867869</v>
      </c>
      <c r="I75" s="11" t="n">
        <v>1.28551540746042</v>
      </c>
      <c r="J75" s="101" t="n">
        <v>3.07586679183569</v>
      </c>
      <c r="K75" s="11" t="n">
        <v>4.11949723149241</v>
      </c>
      <c r="L75" s="11" t="n">
        <v>4.13001697107147</v>
      </c>
      <c r="M75" s="11" t="n">
        <v>3.73151259279135</v>
      </c>
      <c r="N75" s="11" t="n">
        <v>3.64494469935826</v>
      </c>
      <c r="O75" s="11" t="n">
        <v>3.67627345316203</v>
      </c>
      <c r="P75" s="11" t="n">
        <v>3.39438837233562</v>
      </c>
      <c r="Q75" s="11" t="n">
        <v>2.96932453030631</v>
      </c>
      <c r="R75" s="11" t="n">
        <v>3.17154040234602</v>
      </c>
      <c r="S75" s="11" t="n">
        <v>3.51852666556997</v>
      </c>
      <c r="T75" s="11" t="n">
        <v>3.93109760974266</v>
      </c>
      <c r="U75" s="11" t="n">
        <v>4.52235855792299</v>
      </c>
      <c r="V75" s="11" t="n">
        <v>4.61793755125513</v>
      </c>
      <c r="W75" s="11" t="n">
        <v>4.41603255458607</v>
      </c>
      <c r="X75" s="11" t="n">
        <v>4.39978921580841</v>
      </c>
      <c r="Y75" s="11" t="n">
        <v>4.38220531963644</v>
      </c>
      <c r="Z75" s="11" t="n">
        <v>4.11845183381513</v>
      </c>
      <c r="AA75" s="11" t="n">
        <v>3.95832540327996</v>
      </c>
      <c r="AB75" s="11" t="n">
        <v>3.54770612592589</v>
      </c>
      <c r="AC75" s="11" t="n">
        <v>3.41803660501108</v>
      </c>
      <c r="AD75" s="11" t="n">
        <v>3.21197570317955</v>
      </c>
      <c r="AE75" s="11" t="n">
        <v>3.16748399344889</v>
      </c>
      <c r="AF75" s="11" t="n">
        <v>3.19474156198058</v>
      </c>
      <c r="AG75" s="11" t="n">
        <v>3.46213013606221</v>
      </c>
      <c r="AH75" s="11" t="n">
        <v>3.67188893855819</v>
      </c>
      <c r="AI75" s="11" t="n">
        <v>3.49188069322977</v>
      </c>
      <c r="AJ75" s="11" t="n">
        <v>3.27363154790049</v>
      </c>
      <c r="AK75" s="11" t="n">
        <v>3.08501789801726</v>
      </c>
      <c r="AL75" s="11" t="n">
        <v>3.08379775952604</v>
      </c>
      <c r="AM75" s="11" t="n">
        <v>2.87518849303107</v>
      </c>
      <c r="AN75" s="11" t="n">
        <v>2.90088447251308</v>
      </c>
      <c r="AO75" s="11" t="n">
        <v>2.69181648948018</v>
      </c>
      <c r="AP75" s="11" t="n">
        <v>2.6680129851077</v>
      </c>
      <c r="AQ75" s="11" t="n">
        <v>2.59031644491008</v>
      </c>
      <c r="AR75" s="11" t="n">
        <v>2.56088426967214</v>
      </c>
      <c r="AS75" s="11" t="n">
        <v>2.69627574299937</v>
      </c>
      <c r="AT75" s="11" t="n">
        <v>2.89092995161537</v>
      </c>
      <c r="AU75" s="11" t="n">
        <v>2.80097323272331</v>
      </c>
      <c r="AV75" s="11" t="n">
        <v>2.69837585523674</v>
      </c>
      <c r="AW75" s="11" t="n">
        <v>2.49126191151516</v>
      </c>
      <c r="AX75" s="11" t="n">
        <v>2.29206925463001</v>
      </c>
      <c r="AY75" s="11" t="n">
        <v>2.3079073150992</v>
      </c>
      <c r="AZ75" s="11" t="n">
        <v>2.48857075959849</v>
      </c>
      <c r="BA75" s="11" t="n">
        <v>2.55334859813408</v>
      </c>
      <c r="BB75" s="11" t="n">
        <v>2.54146098040422</v>
      </c>
      <c r="BC75" s="11" t="n">
        <v>2.32682190444455</v>
      </c>
      <c r="BD75" s="11" t="n">
        <v>2.00538842205611</v>
      </c>
      <c r="BE75" s="11" t="n">
        <v>2.0412851903952</v>
      </c>
      <c r="BF75" s="11" t="n">
        <v>2.17108941741431</v>
      </c>
      <c r="BG75" s="11" t="n">
        <v>2.21572766356145</v>
      </c>
      <c r="BH75" s="11" t="n">
        <v>2.19718973936091</v>
      </c>
      <c r="BI75" s="11" t="n">
        <v>1.92358462437988</v>
      </c>
      <c r="BJ75" s="11" t="n">
        <v>1.77795081819962</v>
      </c>
      <c r="BK75" s="11" t="n">
        <v>1.96707082953172</v>
      </c>
      <c r="BL75" s="11" t="n">
        <v>2.35094953689013</v>
      </c>
      <c r="BM75" s="11" t="n">
        <v>2.48289211470693</v>
      </c>
      <c r="BN75" s="11" t="n">
        <v>2.44611467822232</v>
      </c>
      <c r="BO75" s="11" t="n">
        <v>2.03589403144879</v>
      </c>
      <c r="BP75" s="11" t="n">
        <v>1.71552813720964</v>
      </c>
      <c r="BQ75" s="11" t="n">
        <v>1.71573129831579</v>
      </c>
      <c r="BR75" s="11" t="n">
        <v>1.95742945535128</v>
      </c>
      <c r="BS75" s="11" t="n">
        <v>2.11076216813198</v>
      </c>
      <c r="BT75" s="11" t="n">
        <v>2.09764242946365</v>
      </c>
      <c r="BU75" s="11" t="n">
        <v>1.93525287729021</v>
      </c>
      <c r="BV75" s="11" t="n">
        <v>1.74835234696924</v>
      </c>
      <c r="BW75" s="11" t="n">
        <v>1.84200138375307</v>
      </c>
      <c r="BX75" s="11" t="n">
        <v>1.98728599785949</v>
      </c>
      <c r="BY75" s="11" t="n">
        <v>2.42239712924235</v>
      </c>
      <c r="BZ75" s="11" t="n">
        <v>2.37794656833356</v>
      </c>
      <c r="CA75" s="11" t="n">
        <v>1.92975688145191</v>
      </c>
      <c r="CB75" s="11" t="n">
        <v>1.45044931027268</v>
      </c>
      <c r="CC75" s="11" t="n">
        <v>1.44724928633821</v>
      </c>
      <c r="CD75" s="11" t="n">
        <v>1.78901634680745</v>
      </c>
      <c r="CE75" s="11" t="n">
        <v>2.25286382340578</v>
      </c>
      <c r="CF75" s="11" t="n">
        <v>2.24369136180392</v>
      </c>
      <c r="CG75" s="11" t="n">
        <v>1.95833706936713</v>
      </c>
      <c r="CH75" s="11" t="n">
        <v>1.77174200828644</v>
      </c>
      <c r="CI75" s="11" t="n">
        <v>1.83793335843467</v>
      </c>
      <c r="CJ75" s="11" t="n">
        <v>2.16031001800275</v>
      </c>
      <c r="CK75" s="11" t="n">
        <v>2.43040512459709</v>
      </c>
      <c r="CL75" s="11" t="n">
        <v>2.17367424274253</v>
      </c>
      <c r="CM75" s="11" t="n">
        <v>1.6820003650444</v>
      </c>
      <c r="CN75" s="11" t="n">
        <v>1.36242151907685</v>
      </c>
      <c r="CO75" s="11" t="n">
        <v>1.37244104560406</v>
      </c>
      <c r="CP75" s="11" t="n">
        <v>1.89544875656872</v>
      </c>
      <c r="CQ75" s="11" t="n">
        <v>2.39949654610283</v>
      </c>
      <c r="CR75" s="11" t="n">
        <v>2.34797576473278</v>
      </c>
      <c r="CS75" s="11" t="n">
        <v>2.1157738842697</v>
      </c>
      <c r="CT75" s="11" t="n">
        <v>2.00284549480744</v>
      </c>
      <c r="CU75" s="11" t="n">
        <v>2.05274380434133</v>
      </c>
      <c r="CV75" s="11" t="n">
        <v>2.2941331015885</v>
      </c>
      <c r="CW75" s="11" t="n">
        <v>2.49820951924197</v>
      </c>
      <c r="CX75" s="11" t="n">
        <v>2.20583839959753</v>
      </c>
      <c r="CY75" s="11" t="n">
        <v>1.84653273756604</v>
      </c>
      <c r="CZ75" s="11" t="n">
        <v>1.84625357144848</v>
      </c>
      <c r="DA75" s="11" t="n">
        <v>1.75677871255755</v>
      </c>
      <c r="DB75" s="11" t="n">
        <v>2.20391522300563</v>
      </c>
      <c r="DC75" s="11" t="n">
        <v>2.69163164429181</v>
      </c>
      <c r="DD75" s="11" t="n">
        <v>2.64123847045561</v>
      </c>
      <c r="DE75" s="11" t="n">
        <v>2.46766054662045</v>
      </c>
      <c r="DF75" s="11" t="n">
        <v>2.24144413592101</v>
      </c>
      <c r="DG75" s="11" t="n">
        <v>2.36570465099245</v>
      </c>
      <c r="DH75" s="11" t="n">
        <v>2.56996014850562</v>
      </c>
      <c r="DI75" s="11" t="n">
        <v>2.79789150975588</v>
      </c>
      <c r="DJ75" s="11" t="n">
        <v>2.65288714690626</v>
      </c>
      <c r="DK75" s="11" t="n">
        <v>2.05539887033517</v>
      </c>
      <c r="DL75" s="11" t="n">
        <v>1.79700223612738</v>
      </c>
      <c r="DM75" s="11" t="n">
        <v>1.78257449823275</v>
      </c>
      <c r="DN75" s="11" t="n">
        <v>2.30092271225776</v>
      </c>
      <c r="DO75" s="11" t="n">
        <v>3.07609931233833</v>
      </c>
      <c r="DP75" s="11" t="n">
        <v>3.49287166624032</v>
      </c>
      <c r="DQ75" s="11" t="n">
        <v>3.11141515628867</v>
      </c>
      <c r="DR75" s="11" t="n">
        <v>2.59955677117142</v>
      </c>
      <c r="DS75" s="11" t="n">
        <v>2.47591379120906</v>
      </c>
      <c r="DT75" s="11" t="n">
        <v>2.72667468091998</v>
      </c>
    </row>
    <row r="76" customFormat="false" ht="15.75" hidden="false" customHeight="false" outlineLevel="0" collapsed="false">
      <c r="A76" s="12" t="s">
        <v>149</v>
      </c>
      <c r="B76" s="13" t="s">
        <v>150</v>
      </c>
      <c r="C76" s="14" t="n">
        <v>58</v>
      </c>
      <c r="D76" s="11" t="n">
        <v>0</v>
      </c>
      <c r="E76" s="102"/>
      <c r="F76" s="102"/>
      <c r="G76" s="103"/>
      <c r="H76" s="102"/>
      <c r="I76" s="103"/>
      <c r="J76" s="103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2"/>
      <c r="AN76" s="102"/>
      <c r="AO76" s="102"/>
      <c r="AP76" s="102"/>
      <c r="AQ76" s="102"/>
      <c r="AR76" s="102"/>
      <c r="AS76" s="102"/>
      <c r="AT76" s="102"/>
      <c r="AU76" s="102"/>
      <c r="AV76" s="102"/>
      <c r="AW76" s="102"/>
      <c r="AX76" s="102"/>
      <c r="AY76" s="102"/>
      <c r="AZ76" s="102"/>
      <c r="BA76" s="102"/>
      <c r="BB76" s="102"/>
      <c r="BC76" s="102"/>
      <c r="BD76" s="102"/>
      <c r="BE76" s="102"/>
      <c r="BF76" s="102"/>
      <c r="BG76" s="102"/>
      <c r="BH76" s="102"/>
      <c r="BI76" s="102"/>
      <c r="BJ76" s="102"/>
      <c r="BK76" s="102"/>
      <c r="BL76" s="102"/>
      <c r="BM76" s="102"/>
      <c r="BN76" s="102"/>
      <c r="BO76" s="102"/>
      <c r="BP76" s="102"/>
      <c r="BQ76" s="102"/>
      <c r="BR76" s="102"/>
      <c r="BS76" s="102"/>
      <c r="BT76" s="102"/>
      <c r="BU76" s="102"/>
      <c r="BV76" s="102"/>
      <c r="BW76" s="102"/>
      <c r="BX76" s="102"/>
      <c r="BY76" s="10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2"/>
      <c r="CJ76" s="102"/>
      <c r="CK76" s="102"/>
      <c r="CL76" s="102"/>
      <c r="CM76" s="102"/>
      <c r="CN76" s="102"/>
      <c r="CO76" s="102"/>
      <c r="CP76" s="102"/>
      <c r="CQ76" s="102"/>
      <c r="CR76" s="102"/>
      <c r="CS76" s="102"/>
      <c r="CT76" s="102"/>
      <c r="CU76" s="102"/>
      <c r="CV76" s="102"/>
      <c r="CW76" s="102"/>
      <c r="CX76" s="102"/>
      <c r="CY76" s="102"/>
      <c r="CZ76" s="102"/>
      <c r="DA76" s="102"/>
      <c r="DB76" s="102"/>
      <c r="DC76" s="102"/>
      <c r="DD76" s="102"/>
      <c r="DE76" s="102"/>
      <c r="DF76" s="102"/>
      <c r="DG76" s="102"/>
      <c r="DH76" s="102"/>
      <c r="DI76" s="102"/>
      <c r="DJ76" s="10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</row>
    <row r="77" customFormat="false" ht="15.75" hidden="false" customHeight="false" outlineLevel="0" collapsed="false">
      <c r="A77" s="12" t="s">
        <v>331</v>
      </c>
      <c r="B77" s="11" t="s">
        <v>332</v>
      </c>
      <c r="C77" s="19"/>
      <c r="D77" s="11" t="n">
        <v>1</v>
      </c>
      <c r="E77" s="11" t="n">
        <v>1.25307230730804</v>
      </c>
      <c r="F77" s="11" t="n">
        <v>1.25367846568973</v>
      </c>
      <c r="G77" s="11" t="n">
        <v>1.16446966839296</v>
      </c>
      <c r="H77" s="11" t="n">
        <v>1.03527954468509</v>
      </c>
      <c r="I77" s="11" t="n">
        <v>0.961512922389098</v>
      </c>
      <c r="J77" s="101" t="n">
        <v>0.932072750118132</v>
      </c>
      <c r="K77" s="11" t="n">
        <v>0.804617605532861</v>
      </c>
      <c r="L77" s="11" t="n">
        <v>0.780306824251848</v>
      </c>
      <c r="M77" s="11" t="n">
        <v>0.820221624164208</v>
      </c>
      <c r="N77" s="11" t="n">
        <v>0.823418956292081</v>
      </c>
      <c r="O77" s="11" t="n">
        <v>0.775359495051149</v>
      </c>
      <c r="P77" s="11" t="n">
        <v>0.637903450301987</v>
      </c>
      <c r="Q77" s="11" t="n">
        <v>0.588870255322997</v>
      </c>
      <c r="R77" s="11" t="n">
        <v>0.625494423262561</v>
      </c>
      <c r="S77" s="11" t="n">
        <v>0.699798427051329</v>
      </c>
      <c r="T77" s="11" t="n">
        <v>0.756385592285336</v>
      </c>
      <c r="U77" s="11" t="n">
        <v>0.77247750350272</v>
      </c>
      <c r="V77" s="11" t="n">
        <v>0.690685779521733</v>
      </c>
      <c r="W77" s="11" t="n">
        <v>0.623627098494677</v>
      </c>
      <c r="X77" s="11" t="n">
        <v>0.633497019919744</v>
      </c>
      <c r="Y77" s="11" t="n">
        <v>0.654585219628031</v>
      </c>
      <c r="Z77" s="11" t="n">
        <v>0.678221661285326</v>
      </c>
      <c r="AA77" s="11" t="n">
        <v>0.642235920927908</v>
      </c>
      <c r="AB77" s="11" t="n">
        <v>0.558452461567825</v>
      </c>
      <c r="AC77" s="11" t="n">
        <v>0.550726354911298</v>
      </c>
      <c r="AD77" s="11" t="n">
        <v>0.533241914274222</v>
      </c>
      <c r="AE77" s="11" t="n">
        <v>0.559077587932166</v>
      </c>
      <c r="AF77" s="11" t="n">
        <v>0.571602426565577</v>
      </c>
      <c r="AG77" s="11" t="n">
        <v>0.585972414384307</v>
      </c>
      <c r="AH77" s="11" t="n">
        <v>0.507581060856766</v>
      </c>
      <c r="AI77" s="11" t="n">
        <v>0.476498579339626</v>
      </c>
      <c r="AJ77" s="11" t="n">
        <v>0.460375197883433</v>
      </c>
      <c r="AK77" s="11" t="n">
        <v>0.495445346912131</v>
      </c>
      <c r="AL77" s="11" t="n">
        <v>0.555511373771659</v>
      </c>
      <c r="AM77" s="11" t="n">
        <v>0.535378583926726</v>
      </c>
      <c r="AN77" s="11" t="n">
        <v>0.522042355245346</v>
      </c>
      <c r="AO77" s="11" t="n">
        <v>0.509751643933992</v>
      </c>
      <c r="AP77" s="11" t="n">
        <v>0.505917636988734</v>
      </c>
      <c r="AQ77" s="11" t="n">
        <v>0.503919661751173</v>
      </c>
      <c r="AR77" s="11" t="n">
        <v>0.513327853544145</v>
      </c>
      <c r="AS77" s="11" t="n">
        <v>0.514175353449103</v>
      </c>
      <c r="AT77" s="11" t="n">
        <v>0.470236486652447</v>
      </c>
      <c r="AU77" s="11" t="n">
        <v>0.433099151096754</v>
      </c>
      <c r="AV77" s="11" t="n">
        <v>0.417731034252111</v>
      </c>
      <c r="AW77" s="11" t="n">
        <v>0.4589048904543</v>
      </c>
      <c r="AX77" s="11" t="n">
        <v>0.511477485927674</v>
      </c>
      <c r="AY77" s="11" t="n">
        <v>0.521946469376341</v>
      </c>
      <c r="AZ77" s="11" t="n">
        <v>0.540108889789081</v>
      </c>
      <c r="BA77" s="11" t="n">
        <v>0.539886903447276</v>
      </c>
      <c r="BB77" s="11" t="n">
        <v>0.545419791111906</v>
      </c>
      <c r="BC77" s="11" t="n">
        <v>0.546698827321603</v>
      </c>
      <c r="BD77" s="11" t="n">
        <v>0.533937100159938</v>
      </c>
      <c r="BE77" s="11" t="n">
        <v>0.532207116287776</v>
      </c>
      <c r="BF77" s="11" t="n">
        <v>0.472239303610618</v>
      </c>
      <c r="BG77" s="11" t="n">
        <v>0.395591548892984</v>
      </c>
      <c r="BH77" s="11" t="n">
        <v>0.381781037642599</v>
      </c>
      <c r="BI77" s="11" t="n">
        <v>0.433423576206002</v>
      </c>
      <c r="BJ77" s="11" t="n">
        <v>0.492862261945019</v>
      </c>
      <c r="BK77" s="11" t="n">
        <v>0.537514092314661</v>
      </c>
      <c r="BL77" s="11" t="n">
        <v>0.559213168164554</v>
      </c>
      <c r="BM77" s="11" t="n">
        <v>0.587997598217513</v>
      </c>
      <c r="BN77" s="11" t="n">
        <v>0.627624656363427</v>
      </c>
      <c r="BO77" s="11" t="n">
        <v>0.632472485464784</v>
      </c>
      <c r="BP77" s="11" t="n">
        <v>0.582125310182791</v>
      </c>
      <c r="BQ77" s="11" t="n">
        <v>0.531199123198026</v>
      </c>
      <c r="BR77" s="11" t="n">
        <v>0.470782512469459</v>
      </c>
      <c r="BS77" s="11" t="n">
        <v>0.410639172226025</v>
      </c>
      <c r="BT77" s="11" t="n">
        <v>0.403227449169194</v>
      </c>
      <c r="BU77" s="11" t="n">
        <v>0.453669790475513</v>
      </c>
      <c r="BV77" s="11" t="n">
        <v>0.525221394490141</v>
      </c>
      <c r="BW77" s="11" t="n">
        <v>0.571830375386405</v>
      </c>
      <c r="BX77" s="11" t="n">
        <v>0.580750441197102</v>
      </c>
      <c r="BY77" s="11" t="n">
        <v>0.635296453090261</v>
      </c>
      <c r="BZ77" s="11" t="n">
        <v>0.701827805097738</v>
      </c>
      <c r="CA77" s="11" t="n">
        <v>0.671723616673777</v>
      </c>
      <c r="CB77" s="11" t="n">
        <v>0.60179402313819</v>
      </c>
      <c r="CC77" s="11" t="n">
        <v>0.521390490430414</v>
      </c>
      <c r="CD77" s="11" t="n">
        <v>0.469530619023012</v>
      </c>
      <c r="CE77" s="11" t="n">
        <v>0.427651558855648</v>
      </c>
      <c r="CF77" s="11" t="n">
        <v>0.42963081978582</v>
      </c>
      <c r="CG77" s="11" t="n">
        <v>0.46603564184307</v>
      </c>
      <c r="CH77" s="11" t="n">
        <v>0.542606388967509</v>
      </c>
      <c r="CI77" s="11" t="n">
        <v>0.59108300019918</v>
      </c>
      <c r="CJ77" s="11" t="n">
        <v>0.624642198498689</v>
      </c>
      <c r="CK77" s="11" t="n">
        <v>0.69867140533179</v>
      </c>
      <c r="CL77" s="11" t="n">
        <v>0.779970043657163</v>
      </c>
      <c r="CM77" s="11" t="n">
        <v>0.753118024156137</v>
      </c>
      <c r="CN77" s="11" t="n">
        <v>0.640722574308407</v>
      </c>
      <c r="CO77" s="11" t="n">
        <v>0.571390153768085</v>
      </c>
      <c r="CP77" s="11" t="n">
        <v>0.520382505764622</v>
      </c>
      <c r="CQ77" s="11" t="n">
        <v>0.489644817171928</v>
      </c>
      <c r="CR77" s="11" t="n">
        <v>0.461562953165597</v>
      </c>
      <c r="CS77" s="11" t="n">
        <v>0.530046869432579</v>
      </c>
      <c r="CT77" s="11" t="n">
        <v>0.577838810697034</v>
      </c>
      <c r="CU77" s="11" t="n">
        <v>0.641354741404765</v>
      </c>
      <c r="CV77" s="11" t="n">
        <v>0.706086788708845</v>
      </c>
      <c r="CW77" s="11" t="n">
        <v>0.843711957844599</v>
      </c>
      <c r="CX77" s="11" t="n">
        <v>0.913032033112738</v>
      </c>
      <c r="CY77" s="11" t="n">
        <v>0.861700119798149</v>
      </c>
      <c r="CZ77" s="11" t="n">
        <v>0.770884355522217</v>
      </c>
      <c r="DA77" s="11" t="n">
        <v>0.661651634721807</v>
      </c>
      <c r="DB77" s="11" t="n">
        <v>0.618783982018184</v>
      </c>
      <c r="DC77" s="11" t="n">
        <v>0.582799506486546</v>
      </c>
      <c r="DD77" s="11" t="n">
        <v>0.517420687334327</v>
      </c>
      <c r="DE77" s="11" t="n">
        <v>0.556261710999006</v>
      </c>
      <c r="DF77" s="11" t="n">
        <v>0.599625826339062</v>
      </c>
      <c r="DG77" s="11" t="n">
        <v>0.691953757070279</v>
      </c>
      <c r="DH77" s="11" t="n">
        <v>0.869444160023993</v>
      </c>
      <c r="DI77" s="11" t="n">
        <v>1.01924075948968</v>
      </c>
      <c r="DJ77" s="11" t="n">
        <v>1.07132482822279</v>
      </c>
      <c r="DK77" s="11" t="n">
        <v>1.02067889731294</v>
      </c>
      <c r="DL77" s="11" t="n">
        <v>0.846024469766208</v>
      </c>
      <c r="DM77" s="11" t="n">
        <v>0.756059933939122</v>
      </c>
      <c r="DN77" s="11" t="n">
        <v>0.66355912632032</v>
      </c>
      <c r="DO77" s="11" t="n">
        <v>0.627535784479301</v>
      </c>
      <c r="DP77" s="11" t="n">
        <v>0.600794739829099</v>
      </c>
      <c r="DQ77" s="11" t="n">
        <v>0.594746238383821</v>
      </c>
      <c r="DR77" s="11" t="n">
        <v>0.648169213504355</v>
      </c>
      <c r="DS77" s="11" t="n">
        <v>0.767347509266252</v>
      </c>
      <c r="DT77" s="11" t="n">
        <v>0.906179412169381</v>
      </c>
    </row>
    <row r="78" customFormat="false" ht="15.75" hidden="false" customHeight="false" outlineLevel="0" collapsed="false">
      <c r="A78" s="12" t="s">
        <v>151</v>
      </c>
      <c r="B78" s="13" t="s">
        <v>152</v>
      </c>
      <c r="C78" s="19" t="n">
        <v>273</v>
      </c>
      <c r="D78" s="11" t="n">
        <v>0</v>
      </c>
      <c r="E78" s="11" t="n">
        <v>1.25307230730804</v>
      </c>
      <c r="F78" s="11" t="n">
        <v>1.25367846568973</v>
      </c>
      <c r="G78" s="11" t="n">
        <v>1.16446966839296</v>
      </c>
      <c r="H78" s="11" t="n">
        <v>1.03527954468509</v>
      </c>
      <c r="I78" s="11" t="n">
        <v>0.961512922389098</v>
      </c>
      <c r="J78" s="11" t="n">
        <v>0.932072750118132</v>
      </c>
      <c r="K78" s="11" t="n">
        <v>0.804617605532861</v>
      </c>
      <c r="L78" s="11" t="n">
        <v>0.780306824251848</v>
      </c>
      <c r="M78" s="11" t="n">
        <v>0.820221624164208</v>
      </c>
      <c r="N78" s="11" t="n">
        <v>0.823418956292081</v>
      </c>
      <c r="O78" s="11" t="n">
        <v>0.775359495051149</v>
      </c>
      <c r="P78" s="11" t="n">
        <v>0.637903450301987</v>
      </c>
      <c r="Q78" s="11" t="n">
        <v>0.588870255322997</v>
      </c>
      <c r="R78" s="11" t="n">
        <v>0.625494423262561</v>
      </c>
      <c r="S78" s="11" t="n">
        <v>0.699798427051329</v>
      </c>
      <c r="T78" s="11" t="n">
        <v>0.756385592285336</v>
      </c>
      <c r="U78" s="11" t="n">
        <v>0.77247750350272</v>
      </c>
      <c r="V78" s="11" t="n">
        <v>0.690685779521733</v>
      </c>
      <c r="W78" s="11" t="n">
        <v>0.623627098494677</v>
      </c>
      <c r="X78" s="11" t="n">
        <v>0.633497019919744</v>
      </c>
      <c r="Y78" s="11" t="n">
        <v>0.654585219628031</v>
      </c>
      <c r="Z78" s="11" t="n">
        <v>0.678221661285326</v>
      </c>
      <c r="AA78" s="11" t="n">
        <v>0.642235920927908</v>
      </c>
      <c r="AB78" s="11" t="n">
        <v>0.558452461567825</v>
      </c>
      <c r="AC78" s="11" t="n">
        <v>0.550726354911298</v>
      </c>
      <c r="AD78" s="11" t="n">
        <v>0.533241914274222</v>
      </c>
      <c r="AE78" s="11" t="n">
        <v>0.559077587932166</v>
      </c>
      <c r="AF78" s="11" t="n">
        <v>0.571602426565577</v>
      </c>
      <c r="AG78" s="11" t="n">
        <v>0.585972414384307</v>
      </c>
      <c r="AH78" s="11" t="n">
        <v>0.507581060856766</v>
      </c>
      <c r="AI78" s="11" t="n">
        <v>0.476498579339626</v>
      </c>
      <c r="AJ78" s="11" t="n">
        <v>0.460375197883433</v>
      </c>
      <c r="AK78" s="11" t="n">
        <v>0.495445346912131</v>
      </c>
      <c r="AL78" s="11" t="n">
        <v>0.555511373771659</v>
      </c>
      <c r="AM78" s="11" t="n">
        <v>0.535378583926726</v>
      </c>
      <c r="AN78" s="11" t="n">
        <v>0.522042355245346</v>
      </c>
      <c r="AO78" s="11" t="n">
        <v>0.509751643933992</v>
      </c>
      <c r="AP78" s="11" t="n">
        <v>0.505917636988734</v>
      </c>
      <c r="AQ78" s="11" t="n">
        <v>0.503919661751173</v>
      </c>
      <c r="AR78" s="11" t="n">
        <v>0.513327853544145</v>
      </c>
      <c r="AS78" s="11" t="n">
        <v>0.514175353449103</v>
      </c>
      <c r="AT78" s="11" t="n">
        <v>0.470236486652447</v>
      </c>
      <c r="AU78" s="11" t="n">
        <v>0.433099151096754</v>
      </c>
      <c r="AV78" s="11" t="n">
        <v>0.417731034252111</v>
      </c>
      <c r="AW78" s="11" t="n">
        <v>0.4589048904543</v>
      </c>
      <c r="AX78" s="11" t="n">
        <v>0.511477485927674</v>
      </c>
      <c r="AY78" s="11" t="n">
        <v>0.521946469376341</v>
      </c>
      <c r="AZ78" s="11" t="n">
        <v>0.540108889789081</v>
      </c>
      <c r="BA78" s="11" t="n">
        <v>0.539886903447276</v>
      </c>
      <c r="BB78" s="11" t="n">
        <v>0.545419791111906</v>
      </c>
      <c r="BC78" s="11" t="n">
        <v>0.546698827321603</v>
      </c>
      <c r="BD78" s="11" t="n">
        <v>0.533937100159938</v>
      </c>
      <c r="BE78" s="11" t="n">
        <v>0.532207116287776</v>
      </c>
      <c r="BF78" s="11" t="n">
        <v>0.472239303610618</v>
      </c>
      <c r="BG78" s="11" t="n">
        <v>0.395591548892984</v>
      </c>
      <c r="BH78" s="11" t="n">
        <v>0.381781037642599</v>
      </c>
      <c r="BI78" s="11" t="n">
        <v>0.433423576206002</v>
      </c>
      <c r="BJ78" s="11" t="n">
        <v>0.492862261945019</v>
      </c>
      <c r="BK78" s="11" t="n">
        <v>0.537514092314661</v>
      </c>
      <c r="BL78" s="11" t="n">
        <v>0.559213168164554</v>
      </c>
      <c r="BM78" s="11" t="n">
        <v>0.587997598217513</v>
      </c>
      <c r="BN78" s="11" t="n">
        <v>0.627624656363427</v>
      </c>
      <c r="BO78" s="11" t="n">
        <v>0.632472485464784</v>
      </c>
      <c r="BP78" s="11" t="n">
        <v>0.582125310182791</v>
      </c>
      <c r="BQ78" s="11" t="n">
        <v>0.531199123198026</v>
      </c>
      <c r="BR78" s="11" t="n">
        <v>0.470782512469459</v>
      </c>
      <c r="BS78" s="11" t="n">
        <v>0.410639172226025</v>
      </c>
      <c r="BT78" s="11" t="n">
        <v>0.403227449169194</v>
      </c>
      <c r="BU78" s="11" t="n">
        <v>0.453669790475513</v>
      </c>
      <c r="BV78" s="11" t="n">
        <v>0.525221394490141</v>
      </c>
      <c r="BW78" s="11" t="n">
        <v>0.571830375386405</v>
      </c>
      <c r="BX78" s="11" t="n">
        <v>0.580750441197102</v>
      </c>
      <c r="BY78" s="11" t="n">
        <v>0.635296453090261</v>
      </c>
      <c r="BZ78" s="11" t="n">
        <v>0.701827805097738</v>
      </c>
      <c r="CA78" s="11" t="n">
        <v>0.671723616673777</v>
      </c>
      <c r="CB78" s="11" t="n">
        <v>0.60179402313819</v>
      </c>
      <c r="CC78" s="11" t="n">
        <v>0.521390490430414</v>
      </c>
      <c r="CD78" s="11" t="n">
        <v>0.469530619023012</v>
      </c>
      <c r="CE78" s="11" t="n">
        <v>0.427651558855648</v>
      </c>
      <c r="CF78" s="11" t="n">
        <v>0.42963081978582</v>
      </c>
      <c r="CG78" s="11" t="n">
        <v>0.46603564184307</v>
      </c>
      <c r="CH78" s="11" t="n">
        <v>0.542606388967509</v>
      </c>
      <c r="CI78" s="11" t="n">
        <v>0.59108300019918</v>
      </c>
      <c r="CJ78" s="11" t="n">
        <v>0.624642198498689</v>
      </c>
      <c r="CK78" s="11" t="n">
        <v>0.69867140533179</v>
      </c>
      <c r="CL78" s="11" t="n">
        <v>0.779970043657163</v>
      </c>
      <c r="CM78" s="11" t="n">
        <v>0.753118024156137</v>
      </c>
      <c r="CN78" s="11" t="n">
        <v>0.640722574308407</v>
      </c>
      <c r="CO78" s="11" t="n">
        <v>0.571390153768085</v>
      </c>
      <c r="CP78" s="11" t="n">
        <v>0.520382505764622</v>
      </c>
      <c r="CQ78" s="11" t="n">
        <v>0.489644817171928</v>
      </c>
      <c r="CR78" s="11" t="n">
        <v>0.461562953165597</v>
      </c>
      <c r="CS78" s="11" t="n">
        <v>0.530046869432579</v>
      </c>
      <c r="CT78" s="11" t="n">
        <v>0.577838810697034</v>
      </c>
      <c r="CU78" s="11" t="n">
        <v>0.641354741404765</v>
      </c>
      <c r="CV78" s="11" t="n">
        <v>0.706086788708845</v>
      </c>
      <c r="CW78" s="11" t="n">
        <v>0.843711957844599</v>
      </c>
      <c r="CX78" s="11" t="n">
        <v>0.913032033112738</v>
      </c>
      <c r="CY78" s="11" t="n">
        <v>0.861700119798149</v>
      </c>
      <c r="CZ78" s="11" t="n">
        <v>0.770884355522217</v>
      </c>
      <c r="DA78" s="11" t="n">
        <v>0.661651634721807</v>
      </c>
      <c r="DB78" s="11" t="n">
        <v>0.618783982018184</v>
      </c>
      <c r="DC78" s="11" t="n">
        <v>0.582799506486546</v>
      </c>
      <c r="DD78" s="11" t="n">
        <v>0.517420687334327</v>
      </c>
      <c r="DE78" s="11" t="n">
        <v>0.556261710999006</v>
      </c>
      <c r="DF78" s="11" t="n">
        <v>0.599625826339062</v>
      </c>
      <c r="DG78" s="11" t="n">
        <v>0.691953757070279</v>
      </c>
      <c r="DH78" s="11" t="n">
        <v>0.869444160023993</v>
      </c>
      <c r="DI78" s="11" t="n">
        <v>1.01924075948968</v>
      </c>
      <c r="DJ78" s="11" t="n">
        <v>1.07132482822279</v>
      </c>
      <c r="DK78" s="11" t="n">
        <v>1.02067889731294</v>
      </c>
      <c r="DL78" s="11" t="n">
        <v>0.846024469766208</v>
      </c>
      <c r="DM78" s="11" t="n">
        <v>0.756059933939122</v>
      </c>
      <c r="DN78" s="11" t="n">
        <v>0.66355912632032</v>
      </c>
      <c r="DO78" s="11" t="n">
        <v>0.627535784479301</v>
      </c>
      <c r="DP78" s="11" t="n">
        <v>0.600794739829099</v>
      </c>
      <c r="DQ78" s="11" t="n">
        <v>0.594746238383821</v>
      </c>
      <c r="DR78" s="11" t="n">
        <v>0.648169213504355</v>
      </c>
      <c r="DS78" s="11" t="n">
        <v>0.767347509266252</v>
      </c>
      <c r="DT78" s="11" t="n">
        <v>0.906179412169381</v>
      </c>
    </row>
    <row r="79" customFormat="false" ht="15.75" hidden="false" customHeight="false" outlineLevel="0" collapsed="false">
      <c r="A79" s="12" t="s">
        <v>333</v>
      </c>
      <c r="B79" s="11" t="s">
        <v>334</v>
      </c>
      <c r="C79" s="14"/>
      <c r="D79" s="11" t="n">
        <v>0</v>
      </c>
      <c r="E79" s="11" t="n">
        <v>1.25307230730804</v>
      </c>
      <c r="F79" s="11" t="n">
        <v>1.25367846568973</v>
      </c>
      <c r="G79" s="101" t="n">
        <v>1.16446966839296</v>
      </c>
      <c r="H79" s="11" t="n">
        <v>1.03527954468509</v>
      </c>
      <c r="I79" s="101" t="n">
        <v>0.961512922389098</v>
      </c>
      <c r="J79" s="101" t="n">
        <v>0.932072750118132</v>
      </c>
      <c r="K79" s="11" t="n">
        <v>0.804617605532861</v>
      </c>
      <c r="L79" s="11" t="n">
        <v>0.780306824251848</v>
      </c>
      <c r="M79" s="11" t="n">
        <v>0.820221624164208</v>
      </c>
      <c r="N79" s="11" t="n">
        <v>0.823418956292081</v>
      </c>
      <c r="O79" s="11" t="n">
        <v>0.775359495051149</v>
      </c>
      <c r="P79" s="11" t="n">
        <v>0.637903450301987</v>
      </c>
      <c r="Q79" s="11" t="n">
        <v>0.588870255322997</v>
      </c>
      <c r="R79" s="11" t="n">
        <v>0.625494423262561</v>
      </c>
      <c r="S79" s="11" t="n">
        <v>0.699798427051329</v>
      </c>
      <c r="T79" s="11" t="n">
        <v>0.756385592285336</v>
      </c>
      <c r="U79" s="11" t="n">
        <v>0.77247750350272</v>
      </c>
      <c r="V79" s="11" t="n">
        <v>0.690685779521733</v>
      </c>
      <c r="W79" s="11" t="n">
        <v>0.623627098494677</v>
      </c>
      <c r="X79" s="11" t="n">
        <v>0.633497019919744</v>
      </c>
      <c r="Y79" s="11" t="n">
        <v>0.654585219628031</v>
      </c>
      <c r="Z79" s="11" t="n">
        <v>0.678221661285326</v>
      </c>
      <c r="AA79" s="11" t="n">
        <v>0.642235920927908</v>
      </c>
      <c r="AB79" s="11" t="n">
        <v>0.558452461567825</v>
      </c>
      <c r="AC79" s="11" t="n">
        <v>0.550726354911298</v>
      </c>
      <c r="AD79" s="11" t="n">
        <v>0.533241914274222</v>
      </c>
      <c r="AE79" s="11" t="n">
        <v>0.559077587932166</v>
      </c>
      <c r="AF79" s="11" t="n">
        <v>0.571602426565577</v>
      </c>
      <c r="AG79" s="11" t="n">
        <v>0.585972414384307</v>
      </c>
      <c r="AH79" s="11" t="n">
        <v>0.507581060856766</v>
      </c>
      <c r="AI79" s="11" t="n">
        <v>0.476498579339626</v>
      </c>
      <c r="AJ79" s="11" t="n">
        <v>0.460375197883433</v>
      </c>
      <c r="AK79" s="11" t="n">
        <v>0.495445346912131</v>
      </c>
      <c r="AL79" s="11" t="n">
        <v>0.555511373771659</v>
      </c>
      <c r="AM79" s="11" t="n">
        <v>0.535378583926726</v>
      </c>
      <c r="AN79" s="11" t="n">
        <v>0.522042355245346</v>
      </c>
      <c r="AO79" s="11" t="n">
        <v>0.509751643933992</v>
      </c>
      <c r="AP79" s="11" t="n">
        <v>0.505917636988734</v>
      </c>
      <c r="AQ79" s="11" t="n">
        <v>0.503919661751173</v>
      </c>
      <c r="AR79" s="11" t="n">
        <v>0.513327853544145</v>
      </c>
      <c r="AS79" s="11" t="n">
        <v>0.514175353449103</v>
      </c>
      <c r="AT79" s="11" t="n">
        <v>0.470236486652447</v>
      </c>
      <c r="AU79" s="11" t="n">
        <v>0.433099151096754</v>
      </c>
      <c r="AV79" s="11" t="n">
        <v>0.417731034252111</v>
      </c>
      <c r="AW79" s="11" t="n">
        <v>0.4589048904543</v>
      </c>
      <c r="AX79" s="11" t="n">
        <v>0.511477485927674</v>
      </c>
      <c r="AY79" s="11" t="n">
        <v>0.521946469376341</v>
      </c>
      <c r="AZ79" s="11" t="n">
        <v>0.540108889789081</v>
      </c>
      <c r="BA79" s="11" t="n">
        <v>0.539886903447276</v>
      </c>
      <c r="BB79" s="11" t="n">
        <v>0.545419791111906</v>
      </c>
      <c r="BC79" s="11" t="n">
        <v>0.546698827321603</v>
      </c>
      <c r="BD79" s="11" t="n">
        <v>0.533937100159938</v>
      </c>
      <c r="BE79" s="11" t="n">
        <v>0.532207116287776</v>
      </c>
      <c r="BF79" s="11" t="n">
        <v>0.472239303610618</v>
      </c>
      <c r="BG79" s="11" t="n">
        <v>0.395591548892984</v>
      </c>
      <c r="BH79" s="11" t="n">
        <v>0.381781037642599</v>
      </c>
      <c r="BI79" s="11" t="n">
        <v>0.433423576206002</v>
      </c>
      <c r="BJ79" s="11" t="n">
        <v>0.492862261945019</v>
      </c>
      <c r="BK79" s="11" t="n">
        <v>0.537514092314661</v>
      </c>
      <c r="BL79" s="11" t="n">
        <v>0.559213168164554</v>
      </c>
      <c r="BM79" s="11" t="n">
        <v>0.587997598217513</v>
      </c>
      <c r="BN79" s="11" t="n">
        <v>0.627624656363427</v>
      </c>
      <c r="BO79" s="11" t="n">
        <v>0.632472485464784</v>
      </c>
      <c r="BP79" s="11" t="n">
        <v>0.582125310182791</v>
      </c>
      <c r="BQ79" s="11" t="n">
        <v>0.531199123198026</v>
      </c>
      <c r="BR79" s="11" t="n">
        <v>0.470782512469459</v>
      </c>
      <c r="BS79" s="11" t="n">
        <v>0.410639172226025</v>
      </c>
      <c r="BT79" s="11" t="n">
        <v>0.403227449169194</v>
      </c>
      <c r="BU79" s="11" t="n">
        <v>0.453669790475513</v>
      </c>
      <c r="BV79" s="11" t="n">
        <v>0.525221394490141</v>
      </c>
      <c r="BW79" s="11" t="n">
        <v>0.571830375386405</v>
      </c>
      <c r="BX79" s="11" t="n">
        <v>0.580750441197102</v>
      </c>
      <c r="BY79" s="11" t="n">
        <v>0.635296453090261</v>
      </c>
      <c r="BZ79" s="11" t="n">
        <v>0.701827805097738</v>
      </c>
      <c r="CA79" s="11" t="n">
        <v>0.671723616673777</v>
      </c>
      <c r="CB79" s="11" t="n">
        <v>0.60179402313819</v>
      </c>
      <c r="CC79" s="11" t="n">
        <v>0.521390490430414</v>
      </c>
      <c r="CD79" s="11" t="n">
        <v>0.469530619023012</v>
      </c>
      <c r="CE79" s="11" t="n">
        <v>0.427651558855648</v>
      </c>
      <c r="CF79" s="11" t="n">
        <v>0.42963081978582</v>
      </c>
      <c r="CG79" s="11" t="n">
        <v>0.46603564184307</v>
      </c>
      <c r="CH79" s="11" t="n">
        <v>0.542606388967509</v>
      </c>
      <c r="CI79" s="11" t="n">
        <v>0.59108300019918</v>
      </c>
      <c r="CJ79" s="11" t="n">
        <v>0.624642198498689</v>
      </c>
      <c r="CK79" s="11" t="n">
        <v>0.69867140533179</v>
      </c>
      <c r="CL79" s="11" t="n">
        <v>0.779970043657163</v>
      </c>
      <c r="CM79" s="11" t="n">
        <v>0.753118024156137</v>
      </c>
      <c r="CN79" s="11" t="n">
        <v>0.640722574308407</v>
      </c>
      <c r="CO79" s="11" t="n">
        <v>0.571390153768085</v>
      </c>
      <c r="CP79" s="11" t="n">
        <v>0.520382505764622</v>
      </c>
      <c r="CQ79" s="11" t="n">
        <v>0.489644817171928</v>
      </c>
      <c r="CR79" s="11" t="n">
        <v>0.461562953165597</v>
      </c>
      <c r="CS79" s="11" t="n">
        <v>0.530046869432579</v>
      </c>
      <c r="CT79" s="11" t="n">
        <v>0.577838810697034</v>
      </c>
      <c r="CU79" s="11" t="n">
        <v>0.641354741404765</v>
      </c>
      <c r="CV79" s="11" t="n">
        <v>0.706086788708845</v>
      </c>
      <c r="CW79" s="11" t="n">
        <v>0.843711957844599</v>
      </c>
      <c r="CX79" s="11" t="n">
        <v>0.913032033112738</v>
      </c>
      <c r="CY79" s="11" t="n">
        <v>0.861700119798149</v>
      </c>
      <c r="CZ79" s="11" t="n">
        <v>0.770884355522217</v>
      </c>
      <c r="DA79" s="11" t="n">
        <v>0.661651634721807</v>
      </c>
      <c r="DB79" s="11" t="n">
        <v>0.618783982018184</v>
      </c>
      <c r="DC79" s="11" t="n">
        <v>0.582799506486546</v>
      </c>
      <c r="DD79" s="11" t="n">
        <v>0.517420687334327</v>
      </c>
      <c r="DE79" s="11" t="n">
        <v>0.556261710999006</v>
      </c>
      <c r="DF79" s="11" t="n">
        <v>0.599625826339062</v>
      </c>
      <c r="DG79" s="11" t="n">
        <v>0.691953757070279</v>
      </c>
      <c r="DH79" s="11" t="n">
        <v>0.869444160023993</v>
      </c>
      <c r="DI79" s="11" t="n">
        <v>1.01924075948968</v>
      </c>
      <c r="DJ79" s="11" t="n">
        <v>1.07132482822279</v>
      </c>
      <c r="DK79" s="11" t="n">
        <v>1.02067889731294</v>
      </c>
      <c r="DL79" s="11" t="n">
        <v>0.846024469766208</v>
      </c>
      <c r="DM79" s="11" t="n">
        <v>0.756059933939122</v>
      </c>
      <c r="DN79" s="11" t="n">
        <v>0.66355912632032</v>
      </c>
      <c r="DO79" s="11" t="n">
        <v>0.627535784479301</v>
      </c>
      <c r="DP79" s="11" t="n">
        <v>0.600794739829099</v>
      </c>
      <c r="DQ79" s="11" t="n">
        <v>0.594746238383821</v>
      </c>
      <c r="DR79" s="11" t="n">
        <v>0.648169213504355</v>
      </c>
      <c r="DS79" s="11" t="n">
        <v>0.767347509266252</v>
      </c>
      <c r="DT79" s="11" t="n">
        <v>0.906179412169381</v>
      </c>
    </row>
    <row r="80" customFormat="false" ht="15.75" hidden="false" customHeight="false" outlineLevel="0" collapsed="false">
      <c r="A80" s="12" t="s">
        <v>101</v>
      </c>
      <c r="B80" s="11" t="s">
        <v>524</v>
      </c>
      <c r="C80" s="14"/>
      <c r="D80" s="11" t="n">
        <v>0</v>
      </c>
      <c r="E80" s="11" t="n">
        <v>2.25563619622158</v>
      </c>
      <c r="F80" s="11" t="n">
        <v>2.24007972500148</v>
      </c>
      <c r="G80" s="101" t="n">
        <v>1.48606453827951</v>
      </c>
      <c r="H80" s="11" t="n">
        <v>1.14355202888872</v>
      </c>
      <c r="I80" s="101" t="n">
        <v>1.60951789253174</v>
      </c>
      <c r="J80" s="101" t="n">
        <v>5.21966083355326</v>
      </c>
      <c r="K80" s="11" t="n">
        <v>7.43437685745195</v>
      </c>
      <c r="L80" s="11" t="n">
        <v>7.47972711789109</v>
      </c>
      <c r="M80" s="11" t="n">
        <v>6.64280356141849</v>
      </c>
      <c r="N80" s="11" t="n">
        <v>6.46647044242444</v>
      </c>
      <c r="O80" s="11" t="n">
        <v>6.5771874112729</v>
      </c>
      <c r="P80" s="11" t="n">
        <v>6.15087329436925</v>
      </c>
      <c r="Q80" s="11" t="n">
        <v>5.34977880528962</v>
      </c>
      <c r="R80" s="11" t="n">
        <v>5.71758638142947</v>
      </c>
      <c r="S80" s="11" t="n">
        <v>6.33725490408862</v>
      </c>
      <c r="T80" s="11" t="n">
        <v>7.10580962719998</v>
      </c>
      <c r="U80" s="11" t="n">
        <v>8.27223961234327</v>
      </c>
      <c r="V80" s="11" t="n">
        <v>8.54518932298853</v>
      </c>
      <c r="W80" s="11" t="n">
        <v>8.20843801067746</v>
      </c>
      <c r="X80" s="11" t="n">
        <v>8.16608141169708</v>
      </c>
      <c r="Y80" s="11" t="n">
        <v>8.10982541964485</v>
      </c>
      <c r="Z80" s="11" t="n">
        <v>7.55868200634493</v>
      </c>
      <c r="AA80" s="11" t="n">
        <v>7.27441488563201</v>
      </c>
      <c r="AB80" s="11" t="n">
        <v>6.53695979028396</v>
      </c>
      <c r="AC80" s="11" t="n">
        <v>6.28534685511087</v>
      </c>
      <c r="AD80" s="11" t="n">
        <v>5.89070949208488</v>
      </c>
      <c r="AE80" s="11" t="n">
        <v>5.77589039896562</v>
      </c>
      <c r="AF80" s="11" t="n">
        <v>5.81788069739559</v>
      </c>
      <c r="AG80" s="11" t="n">
        <v>6.33828785774011</v>
      </c>
      <c r="AH80" s="11" t="n">
        <v>6.83619681625962</v>
      </c>
      <c r="AI80" s="11" t="n">
        <v>6.50726280711991</v>
      </c>
      <c r="AJ80" s="11" t="n">
        <v>6.08688789791755</v>
      </c>
      <c r="AK80" s="11" t="n">
        <v>5.67459044912239</v>
      </c>
      <c r="AL80" s="11" t="n">
        <v>5.61208414528042</v>
      </c>
      <c r="AM80" s="11" t="n">
        <v>5.21499840213542</v>
      </c>
      <c r="AN80" s="11" t="n">
        <v>5.27972658978082</v>
      </c>
      <c r="AO80" s="11" t="n">
        <v>4.87388133502636</v>
      </c>
      <c r="AP80" s="11" t="n">
        <v>4.83010833322668</v>
      </c>
      <c r="AQ80" s="11" t="n">
        <v>4.676713228069</v>
      </c>
      <c r="AR80" s="11" t="n">
        <v>4.60844068580014</v>
      </c>
      <c r="AS80" s="11" t="n">
        <v>4.87837613254963</v>
      </c>
      <c r="AT80" s="11" t="n">
        <v>5.31162341657829</v>
      </c>
      <c r="AU80" s="11" t="n">
        <v>5.16884731434986</v>
      </c>
      <c r="AV80" s="11" t="n">
        <v>4.97902067622137</v>
      </c>
      <c r="AW80" s="11" t="n">
        <v>4.52361893257602</v>
      </c>
      <c r="AX80" s="11" t="n">
        <v>4.07266102333234</v>
      </c>
      <c r="AY80" s="11" t="n">
        <v>4.09386816082206</v>
      </c>
      <c r="AZ80" s="11" t="n">
        <v>4.43703262940789</v>
      </c>
      <c r="BA80" s="11" t="n">
        <v>4.56681029282089</v>
      </c>
      <c r="BB80" s="11" t="n">
        <v>4.53750216969654</v>
      </c>
      <c r="BC80" s="11" t="n">
        <v>4.1069449815675</v>
      </c>
      <c r="BD80" s="11" t="n">
        <v>3.47683974395228</v>
      </c>
      <c r="BE80" s="11" t="n">
        <v>3.55036326450263</v>
      </c>
      <c r="BF80" s="11" t="n">
        <v>3.869939531218</v>
      </c>
      <c r="BG80" s="11" t="n">
        <v>4.03586377822991</v>
      </c>
      <c r="BH80" s="11" t="n">
        <v>4.01259844107923</v>
      </c>
      <c r="BI80" s="11" t="n">
        <v>3.41374567255376</v>
      </c>
      <c r="BJ80" s="11" t="n">
        <v>3.06303937445421</v>
      </c>
      <c r="BK80" s="11" t="n">
        <v>3.39662756674879</v>
      </c>
      <c r="BL80" s="11" t="n">
        <v>4.14268590561571</v>
      </c>
      <c r="BM80" s="11" t="n">
        <v>4.37778663119636</v>
      </c>
      <c r="BN80" s="11" t="n">
        <v>4.26460470008121</v>
      </c>
      <c r="BO80" s="11" t="n">
        <v>3.43931557743281</v>
      </c>
      <c r="BP80" s="11" t="n">
        <v>2.84893096423649</v>
      </c>
      <c r="BQ80" s="11" t="n">
        <v>2.90026347343356</v>
      </c>
      <c r="BR80" s="11" t="n">
        <v>3.44407639823311</v>
      </c>
      <c r="BS80" s="11" t="n">
        <v>3.81088516403793</v>
      </c>
      <c r="BT80" s="11" t="n">
        <v>3.7920574097581</v>
      </c>
      <c r="BU80" s="11" t="n">
        <v>3.4168359641049</v>
      </c>
      <c r="BV80" s="11" t="n">
        <v>2.97148329944834</v>
      </c>
      <c r="BW80" s="11" t="n">
        <v>3.11217239211973</v>
      </c>
      <c r="BX80" s="11" t="n">
        <v>3.39382155452187</v>
      </c>
      <c r="BY80" s="11" t="n">
        <v>4.20949780539445</v>
      </c>
      <c r="BZ80" s="11" t="n">
        <v>4.05406533156939</v>
      </c>
      <c r="CA80" s="11" t="n">
        <v>3.18779014623005</v>
      </c>
      <c r="CB80" s="11" t="n">
        <v>2.29910459740717</v>
      </c>
      <c r="CC80" s="11" t="n">
        <v>2.373108082246</v>
      </c>
      <c r="CD80" s="11" t="n">
        <v>3.1085020745919</v>
      </c>
      <c r="CE80" s="11" t="n">
        <v>4.07807608795591</v>
      </c>
      <c r="CF80" s="11" t="n">
        <v>4.05775190382202</v>
      </c>
      <c r="CG80" s="11" t="n">
        <v>3.45063849689118</v>
      </c>
      <c r="CH80" s="11" t="n">
        <v>3.00087762760537</v>
      </c>
      <c r="CI80" s="11" t="n">
        <v>3.08478371667017</v>
      </c>
      <c r="CJ80" s="11" t="n">
        <v>3.69597783750681</v>
      </c>
      <c r="CK80" s="11" t="n">
        <v>4.16213884386239</v>
      </c>
      <c r="CL80" s="11" t="n">
        <v>3.5673784418279</v>
      </c>
      <c r="CM80" s="11" t="n">
        <v>2.61088270593267</v>
      </c>
      <c r="CN80" s="11" t="n">
        <v>2.0841204638453</v>
      </c>
      <c r="CO80" s="11" t="n">
        <v>2.17349193744004</v>
      </c>
      <c r="CP80" s="11" t="n">
        <v>3.27051500737282</v>
      </c>
      <c r="CQ80" s="11" t="n">
        <v>4.30934827503372</v>
      </c>
      <c r="CR80" s="11" t="n">
        <v>4.23438857629996</v>
      </c>
      <c r="CS80" s="11" t="n">
        <v>3.70150089910681</v>
      </c>
      <c r="CT80" s="11" t="n">
        <v>3.42785217891785</v>
      </c>
      <c r="CU80" s="11" t="n">
        <v>3.46413286727789</v>
      </c>
      <c r="CV80" s="11" t="n">
        <v>3.88217941446816</v>
      </c>
      <c r="CW80" s="11" t="n">
        <v>4.15270708063935</v>
      </c>
      <c r="CX80" s="11" t="n">
        <v>3.49864476608232</v>
      </c>
      <c r="CY80" s="11" t="n">
        <v>2.83136535533392</v>
      </c>
      <c r="CZ80" s="11" t="n">
        <v>2.92162278737474</v>
      </c>
      <c r="DA80" s="11" t="n">
        <v>2.85190579039329</v>
      </c>
      <c r="DB80" s="11" t="n">
        <v>3.78904646399308</v>
      </c>
      <c r="DC80" s="11" t="n">
        <v>4.80046378209707</v>
      </c>
      <c r="DD80" s="11" t="n">
        <v>4.76505625357688</v>
      </c>
      <c r="DE80" s="11" t="n">
        <v>4.37905938224189</v>
      </c>
      <c r="DF80" s="11" t="n">
        <v>3.88326244550295</v>
      </c>
      <c r="DG80" s="11" t="n">
        <v>4.03945554491463</v>
      </c>
      <c r="DH80" s="11" t="n">
        <v>4.27047613698725</v>
      </c>
      <c r="DI80" s="11" t="n">
        <v>4.57654226002208</v>
      </c>
      <c r="DJ80" s="11" t="n">
        <v>4.23444946558973</v>
      </c>
      <c r="DK80" s="11" t="n">
        <v>3.0901188433574</v>
      </c>
      <c r="DL80" s="11" t="n">
        <v>2.74798000248855</v>
      </c>
      <c r="DM80" s="11" t="n">
        <v>2.80908906252639</v>
      </c>
      <c r="DN80" s="11" t="n">
        <v>3.93828629819519</v>
      </c>
      <c r="DO80" s="11" t="n">
        <v>5.52466284019736</v>
      </c>
      <c r="DP80" s="11" t="n">
        <v>6.38494859265154</v>
      </c>
      <c r="DQ80" s="11" t="n">
        <v>5.62808407419351</v>
      </c>
      <c r="DR80" s="11" t="n">
        <v>4.55094432883848</v>
      </c>
      <c r="DS80" s="11" t="n">
        <v>4.18448007315187</v>
      </c>
      <c r="DT80" s="11" t="n">
        <v>4.54716994967059</v>
      </c>
    </row>
    <row r="81" customFormat="false" ht="15.75" hidden="false" customHeight="false" outlineLevel="0" collapsed="false">
      <c r="A81" s="12" t="s">
        <v>153</v>
      </c>
      <c r="B81" s="13" t="s">
        <v>154</v>
      </c>
      <c r="C81" s="14" t="n">
        <v>1022</v>
      </c>
      <c r="D81" s="11" t="n">
        <v>0</v>
      </c>
      <c r="E81" s="11" t="n">
        <v>2.25563619622158</v>
      </c>
      <c r="F81" s="11" t="n">
        <v>2.24007972500148</v>
      </c>
      <c r="G81" s="101" t="n">
        <v>1.48606453827951</v>
      </c>
      <c r="H81" s="11" t="n">
        <v>1.14355202888872</v>
      </c>
      <c r="I81" s="101" t="n">
        <v>1.60951789253174</v>
      </c>
      <c r="J81" s="101" t="n">
        <v>5.21966083355326</v>
      </c>
      <c r="K81" s="11" t="n">
        <v>7.43437685745195</v>
      </c>
      <c r="L81" s="11" t="n">
        <v>7.47972711789109</v>
      </c>
      <c r="M81" s="11" t="n">
        <v>6.64280356141849</v>
      </c>
      <c r="N81" s="11" t="n">
        <v>6.46647044242444</v>
      </c>
      <c r="O81" s="11" t="n">
        <v>6.5771874112729</v>
      </c>
      <c r="P81" s="11" t="n">
        <v>6.15087329436925</v>
      </c>
      <c r="Q81" s="11" t="n">
        <v>5.34977880528962</v>
      </c>
      <c r="R81" s="11" t="n">
        <v>5.71758638142947</v>
      </c>
      <c r="S81" s="11" t="n">
        <v>6.33725490408862</v>
      </c>
      <c r="T81" s="11" t="n">
        <v>7.10580962719998</v>
      </c>
      <c r="U81" s="11" t="n">
        <v>8.27223961234327</v>
      </c>
      <c r="V81" s="11" t="n">
        <v>8.54518932298853</v>
      </c>
      <c r="W81" s="11" t="n">
        <v>8.20843801067746</v>
      </c>
      <c r="X81" s="11" t="n">
        <v>8.16608141169708</v>
      </c>
      <c r="Y81" s="11" t="n">
        <v>8.10982541964485</v>
      </c>
      <c r="Z81" s="11" t="n">
        <v>7.55868200634493</v>
      </c>
      <c r="AA81" s="11" t="n">
        <v>7.27441488563201</v>
      </c>
      <c r="AB81" s="11" t="n">
        <v>6.53695979028396</v>
      </c>
      <c r="AC81" s="11" t="n">
        <v>6.28534685511087</v>
      </c>
      <c r="AD81" s="11" t="n">
        <v>5.89070949208488</v>
      </c>
      <c r="AE81" s="11" t="n">
        <v>5.77589039896562</v>
      </c>
      <c r="AF81" s="11" t="n">
        <v>5.81788069739559</v>
      </c>
      <c r="AG81" s="11" t="n">
        <v>6.33828785774011</v>
      </c>
      <c r="AH81" s="11" t="n">
        <v>6.83619681625962</v>
      </c>
      <c r="AI81" s="11" t="n">
        <v>6.50726280711991</v>
      </c>
      <c r="AJ81" s="11" t="n">
        <v>6.08688789791755</v>
      </c>
      <c r="AK81" s="11" t="n">
        <v>5.67459044912239</v>
      </c>
      <c r="AL81" s="11" t="n">
        <v>5.61208414528042</v>
      </c>
      <c r="AM81" s="11" t="n">
        <v>5.21499840213542</v>
      </c>
      <c r="AN81" s="11" t="n">
        <v>5.27972658978082</v>
      </c>
      <c r="AO81" s="11" t="n">
        <v>4.87388133502636</v>
      </c>
      <c r="AP81" s="11" t="n">
        <v>4.83010833322668</v>
      </c>
      <c r="AQ81" s="11" t="n">
        <v>4.676713228069</v>
      </c>
      <c r="AR81" s="11" t="n">
        <v>4.60844068580014</v>
      </c>
      <c r="AS81" s="11" t="n">
        <v>4.87837613254963</v>
      </c>
      <c r="AT81" s="11" t="n">
        <v>5.31162341657829</v>
      </c>
      <c r="AU81" s="11" t="n">
        <v>5.16884731434986</v>
      </c>
      <c r="AV81" s="11" t="n">
        <v>4.97902067622137</v>
      </c>
      <c r="AW81" s="11" t="n">
        <v>4.52361893257602</v>
      </c>
      <c r="AX81" s="11" t="n">
        <v>4.07266102333234</v>
      </c>
      <c r="AY81" s="11" t="n">
        <v>4.09386816082206</v>
      </c>
      <c r="AZ81" s="11" t="n">
        <v>4.43703262940789</v>
      </c>
      <c r="BA81" s="11" t="n">
        <v>4.56681029282089</v>
      </c>
      <c r="BB81" s="11" t="n">
        <v>4.53750216969654</v>
      </c>
      <c r="BC81" s="11" t="n">
        <v>4.1069449815675</v>
      </c>
      <c r="BD81" s="11" t="n">
        <v>3.47683974395228</v>
      </c>
      <c r="BE81" s="11" t="n">
        <v>3.55036326450263</v>
      </c>
      <c r="BF81" s="11" t="n">
        <v>3.869939531218</v>
      </c>
      <c r="BG81" s="11" t="n">
        <v>4.03586377822991</v>
      </c>
      <c r="BH81" s="11" t="n">
        <v>4.01259844107923</v>
      </c>
      <c r="BI81" s="11" t="n">
        <v>3.41374567255376</v>
      </c>
      <c r="BJ81" s="11" t="n">
        <v>3.06303937445421</v>
      </c>
      <c r="BK81" s="11" t="n">
        <v>3.39662756674879</v>
      </c>
      <c r="BL81" s="11" t="n">
        <v>4.14268590561571</v>
      </c>
      <c r="BM81" s="11" t="n">
        <v>4.37778663119636</v>
      </c>
      <c r="BN81" s="11" t="n">
        <v>4.26460470008121</v>
      </c>
      <c r="BO81" s="11" t="n">
        <v>3.43931557743281</v>
      </c>
      <c r="BP81" s="11" t="n">
        <v>2.84893096423649</v>
      </c>
      <c r="BQ81" s="11" t="n">
        <v>2.90026347343356</v>
      </c>
      <c r="BR81" s="11" t="n">
        <v>3.44407639823311</v>
      </c>
      <c r="BS81" s="11" t="n">
        <v>3.81088516403793</v>
      </c>
      <c r="BT81" s="11" t="n">
        <v>3.7920574097581</v>
      </c>
      <c r="BU81" s="11" t="n">
        <v>3.4168359641049</v>
      </c>
      <c r="BV81" s="11" t="n">
        <v>2.97148329944834</v>
      </c>
      <c r="BW81" s="11" t="n">
        <v>3.11217239211973</v>
      </c>
      <c r="BX81" s="11" t="n">
        <v>3.39382155452187</v>
      </c>
      <c r="BY81" s="11" t="n">
        <v>4.20949780539445</v>
      </c>
      <c r="BZ81" s="11" t="n">
        <v>4.05406533156939</v>
      </c>
      <c r="CA81" s="11" t="n">
        <v>3.18779014623005</v>
      </c>
      <c r="CB81" s="11" t="n">
        <v>2.29910459740717</v>
      </c>
      <c r="CC81" s="11" t="n">
        <v>2.373108082246</v>
      </c>
      <c r="CD81" s="11" t="n">
        <v>3.1085020745919</v>
      </c>
      <c r="CE81" s="11" t="n">
        <v>4.07807608795591</v>
      </c>
      <c r="CF81" s="11" t="n">
        <v>4.05775190382202</v>
      </c>
      <c r="CG81" s="11" t="n">
        <v>3.45063849689118</v>
      </c>
      <c r="CH81" s="11" t="n">
        <v>3.00087762760537</v>
      </c>
      <c r="CI81" s="11" t="n">
        <v>3.08478371667017</v>
      </c>
      <c r="CJ81" s="11" t="n">
        <v>3.69597783750681</v>
      </c>
      <c r="CK81" s="11" t="n">
        <v>4.16213884386239</v>
      </c>
      <c r="CL81" s="11" t="n">
        <v>3.5673784418279</v>
      </c>
      <c r="CM81" s="11" t="n">
        <v>2.61088270593267</v>
      </c>
      <c r="CN81" s="11" t="n">
        <v>2.0841204638453</v>
      </c>
      <c r="CO81" s="11" t="n">
        <v>2.17349193744004</v>
      </c>
      <c r="CP81" s="11" t="n">
        <v>3.27051500737282</v>
      </c>
      <c r="CQ81" s="11" t="n">
        <v>4.30934827503372</v>
      </c>
      <c r="CR81" s="11" t="n">
        <v>4.23438857629996</v>
      </c>
      <c r="CS81" s="11" t="n">
        <v>3.70150089910681</v>
      </c>
      <c r="CT81" s="11" t="n">
        <v>3.42785217891785</v>
      </c>
      <c r="CU81" s="11" t="n">
        <v>3.46413286727789</v>
      </c>
      <c r="CV81" s="11" t="n">
        <v>3.88217941446816</v>
      </c>
      <c r="CW81" s="11" t="n">
        <v>4.15270708063935</v>
      </c>
      <c r="CX81" s="11" t="n">
        <v>3.49864476608232</v>
      </c>
      <c r="CY81" s="11" t="n">
        <v>2.83136535533392</v>
      </c>
      <c r="CZ81" s="11" t="n">
        <v>2.92162278737474</v>
      </c>
      <c r="DA81" s="11" t="n">
        <v>2.85190579039329</v>
      </c>
      <c r="DB81" s="11" t="n">
        <v>3.78904646399308</v>
      </c>
      <c r="DC81" s="11" t="n">
        <v>4.80046378209707</v>
      </c>
      <c r="DD81" s="11" t="n">
        <v>4.76505625357688</v>
      </c>
      <c r="DE81" s="11" t="n">
        <v>4.37905938224189</v>
      </c>
      <c r="DF81" s="11" t="n">
        <v>3.88326244550295</v>
      </c>
      <c r="DG81" s="11" t="n">
        <v>4.03945554491463</v>
      </c>
      <c r="DH81" s="11" t="n">
        <v>4.27047613698725</v>
      </c>
      <c r="DI81" s="11" t="n">
        <v>4.57654226002208</v>
      </c>
      <c r="DJ81" s="11" t="n">
        <v>4.23444946558973</v>
      </c>
      <c r="DK81" s="11" t="n">
        <v>3.0901188433574</v>
      </c>
      <c r="DL81" s="11" t="n">
        <v>2.74798000248855</v>
      </c>
      <c r="DM81" s="11" t="n">
        <v>2.80908906252639</v>
      </c>
      <c r="DN81" s="11" t="n">
        <v>3.93828629819519</v>
      </c>
      <c r="DO81" s="11" t="n">
        <v>5.52466284019736</v>
      </c>
      <c r="DP81" s="11" t="n">
        <v>6.38494859265154</v>
      </c>
      <c r="DQ81" s="11" t="n">
        <v>5.62808407419351</v>
      </c>
      <c r="DR81" s="11" t="n">
        <v>4.55094432883848</v>
      </c>
      <c r="DS81" s="11" t="n">
        <v>4.18448007315187</v>
      </c>
      <c r="DT81" s="11" t="n">
        <v>4.54716994967059</v>
      </c>
    </row>
    <row r="82" customFormat="false" ht="15.75" hidden="false" customHeight="false" outlineLevel="0" collapsed="false">
      <c r="A82" s="12" t="s">
        <v>155</v>
      </c>
      <c r="B82" s="13" t="s">
        <v>156</v>
      </c>
      <c r="C82" s="14" t="n">
        <v>29751</v>
      </c>
      <c r="D82" s="11" t="n">
        <v>0</v>
      </c>
      <c r="E82" s="11" t="n">
        <v>1.58726027027922</v>
      </c>
      <c r="F82" s="11" t="n">
        <v>1.58247888546031</v>
      </c>
      <c r="G82" s="11" t="n">
        <v>1.27166795835514</v>
      </c>
      <c r="H82" s="11" t="n">
        <v>1.07137037275297</v>
      </c>
      <c r="I82" s="11" t="n">
        <v>1.17751457910331</v>
      </c>
      <c r="J82" s="101" t="n">
        <v>2.36126877792984</v>
      </c>
      <c r="K82" s="11" t="n">
        <v>3.01453735617256</v>
      </c>
      <c r="L82" s="11" t="n">
        <v>3.01344692213159</v>
      </c>
      <c r="M82" s="11" t="n">
        <v>2.76108226991563</v>
      </c>
      <c r="N82" s="11" t="n">
        <v>2.7044361183362</v>
      </c>
      <c r="O82" s="11" t="n">
        <v>2.70930213379173</v>
      </c>
      <c r="P82" s="11" t="n">
        <v>2.47556006499107</v>
      </c>
      <c r="Q82" s="11" t="n">
        <v>2.17583977197854</v>
      </c>
      <c r="R82" s="11" t="n">
        <v>2.3228584093182</v>
      </c>
      <c r="S82" s="11" t="n">
        <v>2.57895058606376</v>
      </c>
      <c r="T82" s="11" t="n">
        <v>2.87286027059022</v>
      </c>
      <c r="U82" s="11" t="n">
        <v>3.27239820644957</v>
      </c>
      <c r="V82" s="11" t="n">
        <v>3.308853627344</v>
      </c>
      <c r="W82" s="11" t="n">
        <v>3.1518974025556</v>
      </c>
      <c r="X82" s="11" t="n">
        <v>3.14435848384552</v>
      </c>
      <c r="Y82" s="11" t="n">
        <v>3.13966528630031</v>
      </c>
      <c r="Z82" s="11" t="n">
        <v>2.97170844297186</v>
      </c>
      <c r="AA82" s="11" t="n">
        <v>2.85296224249594</v>
      </c>
      <c r="AB82" s="11" t="n">
        <v>2.55128823780654</v>
      </c>
      <c r="AC82" s="11" t="n">
        <v>2.46226652164449</v>
      </c>
      <c r="AD82" s="11" t="n">
        <v>2.31906444021111</v>
      </c>
      <c r="AE82" s="11" t="n">
        <v>2.29801519160998</v>
      </c>
      <c r="AF82" s="11" t="n">
        <v>2.32036185017558</v>
      </c>
      <c r="AG82" s="11" t="n">
        <v>2.50341089550291</v>
      </c>
      <c r="AH82" s="11" t="n">
        <v>2.61711964599105</v>
      </c>
      <c r="AI82" s="11" t="n">
        <v>2.48675332193305</v>
      </c>
      <c r="AJ82" s="11" t="n">
        <v>2.33587943122814</v>
      </c>
      <c r="AK82" s="11" t="n">
        <v>2.22182704764888</v>
      </c>
      <c r="AL82" s="11" t="n">
        <v>2.24103563094125</v>
      </c>
      <c r="AM82" s="11" t="n">
        <v>2.09525185666296</v>
      </c>
      <c r="AN82" s="11" t="n">
        <v>2.1079371000905</v>
      </c>
      <c r="AO82" s="11" t="n">
        <v>1.96446154096478</v>
      </c>
      <c r="AP82" s="11" t="n">
        <v>1.94731453573471</v>
      </c>
      <c r="AQ82" s="11" t="n">
        <v>1.89485085052378</v>
      </c>
      <c r="AR82" s="11" t="n">
        <v>1.87836546429614</v>
      </c>
      <c r="AS82" s="11" t="n">
        <v>1.96890894648261</v>
      </c>
      <c r="AT82" s="11" t="n">
        <v>2.08403212996106</v>
      </c>
      <c r="AU82" s="11" t="n">
        <v>2.01168187218112</v>
      </c>
      <c r="AV82" s="11" t="n">
        <v>1.93816091490853</v>
      </c>
      <c r="AW82" s="11" t="n">
        <v>1.81380957116154</v>
      </c>
      <c r="AX82" s="11" t="n">
        <v>1.69853866506256</v>
      </c>
      <c r="AY82" s="11" t="n">
        <v>1.71258703319158</v>
      </c>
      <c r="AZ82" s="11" t="n">
        <v>1.83908346966202</v>
      </c>
      <c r="BA82" s="11" t="n">
        <v>1.88219469990515</v>
      </c>
      <c r="BB82" s="11" t="n">
        <v>1.87611391730678</v>
      </c>
      <c r="BC82" s="11" t="n">
        <v>1.73344754540357</v>
      </c>
      <c r="BD82" s="11" t="n">
        <v>1.51490464809072</v>
      </c>
      <c r="BE82" s="11" t="n">
        <v>1.53825916569273</v>
      </c>
      <c r="BF82" s="11" t="n">
        <v>1.60480604614641</v>
      </c>
      <c r="BG82" s="11" t="n">
        <v>1.60901562533863</v>
      </c>
      <c r="BH82" s="11" t="n">
        <v>1.59205350545481</v>
      </c>
      <c r="BI82" s="11" t="n">
        <v>1.42686427498859</v>
      </c>
      <c r="BJ82" s="11" t="n">
        <v>1.34958796611475</v>
      </c>
      <c r="BK82" s="11" t="n">
        <v>1.49055191712604</v>
      </c>
      <c r="BL82" s="11" t="n">
        <v>1.75370408064827</v>
      </c>
      <c r="BM82" s="11" t="n">
        <v>1.85126060921046</v>
      </c>
      <c r="BN82" s="11" t="n">
        <v>1.83995133760269</v>
      </c>
      <c r="BO82" s="11" t="n">
        <v>1.56808684945412</v>
      </c>
      <c r="BP82" s="11" t="n">
        <v>1.33772719486736</v>
      </c>
      <c r="BQ82" s="11" t="n">
        <v>1.3208872399432</v>
      </c>
      <c r="BR82" s="11" t="n">
        <v>1.46188047439068</v>
      </c>
      <c r="BS82" s="11" t="n">
        <v>1.54405450282999</v>
      </c>
      <c r="BT82" s="11" t="n">
        <v>1.53283743603216</v>
      </c>
      <c r="BU82" s="11" t="n">
        <v>1.44139184835197</v>
      </c>
      <c r="BV82" s="11" t="n">
        <v>1.34064202947621</v>
      </c>
      <c r="BW82" s="11" t="n">
        <v>1.41861104763085</v>
      </c>
      <c r="BX82" s="11" t="n">
        <v>1.51844081230536</v>
      </c>
      <c r="BY82" s="11" t="n">
        <v>1.82669690385832</v>
      </c>
      <c r="BZ82" s="11" t="n">
        <v>1.81924031392162</v>
      </c>
      <c r="CA82" s="11" t="n">
        <v>1.5104124598592</v>
      </c>
      <c r="CB82" s="11" t="n">
        <v>1.16756421456118</v>
      </c>
      <c r="CC82" s="11" t="n">
        <v>1.13862968770228</v>
      </c>
      <c r="CD82" s="11" t="n">
        <v>1.34918777087931</v>
      </c>
      <c r="CE82" s="11" t="n">
        <v>1.6444597352224</v>
      </c>
      <c r="CF82" s="11" t="n">
        <v>1.63900451446455</v>
      </c>
      <c r="CG82" s="11" t="n">
        <v>1.46090326019244</v>
      </c>
      <c r="CH82" s="11" t="n">
        <v>1.36203013518013</v>
      </c>
      <c r="CI82" s="11" t="n">
        <v>1.42231657235618</v>
      </c>
      <c r="CJ82" s="11" t="n">
        <v>1.64842074483473</v>
      </c>
      <c r="CK82" s="11" t="n">
        <v>1.85316055150866</v>
      </c>
      <c r="CL82" s="11" t="n">
        <v>1.70910617638074</v>
      </c>
      <c r="CM82" s="11" t="n">
        <v>1.37237291808165</v>
      </c>
      <c r="CN82" s="11" t="n">
        <v>1.12185520415404</v>
      </c>
      <c r="CO82" s="11" t="n">
        <v>1.10542408165874</v>
      </c>
      <c r="CP82" s="11" t="n">
        <v>1.43709333963402</v>
      </c>
      <c r="CQ82" s="11" t="n">
        <v>1.76287930312586</v>
      </c>
      <c r="CR82" s="11" t="n">
        <v>1.71917149421038</v>
      </c>
      <c r="CS82" s="11" t="n">
        <v>1.58719821265732</v>
      </c>
      <c r="CT82" s="11" t="n">
        <v>1.52784326677064</v>
      </c>
      <c r="CU82" s="11" t="n">
        <v>1.58228078336247</v>
      </c>
      <c r="CV82" s="11" t="n">
        <v>1.76478433062862</v>
      </c>
      <c r="CW82" s="11" t="n">
        <v>1.94671033210952</v>
      </c>
      <c r="CX82" s="11" t="n">
        <v>1.7749029441026</v>
      </c>
      <c r="CY82" s="11" t="n">
        <v>1.51825519831007</v>
      </c>
      <c r="CZ82" s="11" t="n">
        <v>1.48779716613972</v>
      </c>
      <c r="DA82" s="11" t="n">
        <v>1.39173635327897</v>
      </c>
      <c r="DB82" s="11" t="n">
        <v>1.67553814267648</v>
      </c>
      <c r="DC82" s="11" t="n">
        <v>1.98868759835672</v>
      </c>
      <c r="DD82" s="11" t="n">
        <v>1.93329920941518</v>
      </c>
      <c r="DE82" s="11" t="n">
        <v>1.8305276014133</v>
      </c>
      <c r="DF82" s="11" t="n">
        <v>1.69417136606036</v>
      </c>
      <c r="DG82" s="11" t="n">
        <v>1.80778768635173</v>
      </c>
      <c r="DH82" s="11" t="n">
        <v>2.00312148567841</v>
      </c>
      <c r="DI82" s="11" t="n">
        <v>2.20500792633382</v>
      </c>
      <c r="DJ82" s="11" t="n">
        <v>2.1256997073451</v>
      </c>
      <c r="DK82" s="11" t="n">
        <v>1.71049221266109</v>
      </c>
      <c r="DL82" s="11" t="n">
        <v>1.48000964734032</v>
      </c>
      <c r="DM82" s="11" t="n">
        <v>1.44040297680154</v>
      </c>
      <c r="DN82" s="11" t="n">
        <v>1.75513485027861</v>
      </c>
      <c r="DO82" s="11" t="n">
        <v>2.25991146971865</v>
      </c>
      <c r="DP82" s="11" t="n">
        <v>2.52884602410324</v>
      </c>
      <c r="DQ82" s="11" t="n">
        <v>2.27252551698705</v>
      </c>
      <c r="DR82" s="11" t="n">
        <v>1.94909425194906</v>
      </c>
      <c r="DS82" s="11" t="n">
        <v>1.90639169722812</v>
      </c>
      <c r="DT82" s="11" t="n">
        <v>2.11984292466978</v>
      </c>
    </row>
    <row r="83" customFormat="false" ht="15.75" hidden="false" customHeight="false" outlineLevel="0" collapsed="false">
      <c r="A83" s="12" t="s">
        <v>157</v>
      </c>
      <c r="B83" s="13" t="s">
        <v>158</v>
      </c>
      <c r="C83" s="19" t="n">
        <v>26</v>
      </c>
      <c r="D83" s="11" t="n">
        <v>0</v>
      </c>
      <c r="E83" s="102"/>
      <c r="F83" s="102"/>
      <c r="G83" s="102"/>
      <c r="H83" s="102"/>
      <c r="I83" s="102"/>
      <c r="J83" s="103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/>
      <c r="AP83" s="102"/>
      <c r="AQ83" s="102"/>
      <c r="AR83" s="102"/>
      <c r="AS83" s="102"/>
      <c r="AT83" s="102"/>
      <c r="AU83" s="102"/>
      <c r="AV83" s="102"/>
      <c r="AW83" s="102"/>
      <c r="AX83" s="102"/>
      <c r="AY83" s="102"/>
      <c r="AZ83" s="102"/>
      <c r="BA83" s="102"/>
      <c r="BB83" s="102"/>
      <c r="BC83" s="102"/>
      <c r="BD83" s="102"/>
      <c r="BE83" s="102"/>
      <c r="BF83" s="102"/>
      <c r="BG83" s="102"/>
      <c r="BH83" s="102"/>
      <c r="BI83" s="102"/>
      <c r="BJ83" s="102"/>
      <c r="BK83" s="102"/>
      <c r="BL83" s="102"/>
      <c r="BM83" s="102"/>
      <c r="BN83" s="102"/>
      <c r="BO83" s="102"/>
      <c r="BP83" s="102"/>
      <c r="BQ83" s="102"/>
      <c r="BR83" s="102"/>
      <c r="BS83" s="102"/>
      <c r="BT83" s="102"/>
      <c r="BU83" s="102"/>
      <c r="BV83" s="102"/>
      <c r="BW83" s="102"/>
      <c r="BX83" s="102"/>
      <c r="BY83" s="10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2"/>
      <c r="CJ83" s="102"/>
      <c r="CK83" s="102"/>
      <c r="CL83" s="102"/>
      <c r="CM83" s="102"/>
      <c r="CN83" s="102"/>
      <c r="CO83" s="102"/>
      <c r="CP83" s="102"/>
      <c r="CQ83" s="102"/>
      <c r="CR83" s="102"/>
      <c r="CS83" s="102"/>
      <c r="CT83" s="102"/>
      <c r="CU83" s="102"/>
      <c r="CV83" s="102"/>
      <c r="CW83" s="102"/>
      <c r="CX83" s="102"/>
      <c r="CY83" s="102"/>
      <c r="CZ83" s="102"/>
      <c r="DA83" s="102"/>
      <c r="DB83" s="102"/>
      <c r="DC83" s="102"/>
      <c r="DD83" s="102"/>
      <c r="DE83" s="102"/>
      <c r="DF83" s="102"/>
      <c r="DG83" s="102"/>
      <c r="DH83" s="102"/>
      <c r="DI83" s="102"/>
      <c r="DJ83" s="10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</row>
    <row r="84" customFormat="false" ht="15.75" hidden="false" customHeight="false" outlineLevel="0" collapsed="false">
      <c r="A84" s="12" t="s">
        <v>159</v>
      </c>
      <c r="B84" s="13" t="s">
        <v>160</v>
      </c>
      <c r="C84" s="19" t="n">
        <v>0</v>
      </c>
      <c r="D84" s="11" t="n">
        <v>1</v>
      </c>
      <c r="E84" s="11" t="n">
        <v>1.25307230730804</v>
      </c>
      <c r="F84" s="11" t="n">
        <v>1.25367846568973</v>
      </c>
      <c r="G84" s="11" t="n">
        <v>1.16446966839296</v>
      </c>
      <c r="H84" s="11" t="n">
        <v>1.03527954468509</v>
      </c>
      <c r="I84" s="101" t="n">
        <v>0.961512922389098</v>
      </c>
      <c r="J84" s="101" t="n">
        <v>0.932072750118132</v>
      </c>
      <c r="K84" s="11" t="n">
        <v>0.804617605532861</v>
      </c>
      <c r="L84" s="11" t="n">
        <v>0.780306824251848</v>
      </c>
      <c r="M84" s="11" t="n">
        <v>0.820221624164208</v>
      </c>
      <c r="N84" s="11" t="n">
        <v>0.823418956292081</v>
      </c>
      <c r="O84" s="11" t="n">
        <v>0.775359495051149</v>
      </c>
      <c r="P84" s="11" t="n">
        <v>0.637903450301987</v>
      </c>
      <c r="Q84" s="11" t="n">
        <v>0.588870255322997</v>
      </c>
      <c r="R84" s="11" t="n">
        <v>0.625494423262561</v>
      </c>
      <c r="S84" s="11" t="n">
        <v>0.699798427051329</v>
      </c>
      <c r="T84" s="11" t="n">
        <v>0.756385592285336</v>
      </c>
      <c r="U84" s="11" t="n">
        <v>0.77247750350272</v>
      </c>
      <c r="V84" s="11" t="n">
        <v>0.690685779521733</v>
      </c>
      <c r="W84" s="11" t="n">
        <v>0.623627098494677</v>
      </c>
      <c r="X84" s="11" t="n">
        <v>0.633497019919744</v>
      </c>
      <c r="Y84" s="11" t="n">
        <v>0.654585219628031</v>
      </c>
      <c r="Z84" s="11" t="n">
        <v>0.678221661285326</v>
      </c>
      <c r="AA84" s="11" t="n">
        <v>0.642235920927908</v>
      </c>
      <c r="AB84" s="11" t="n">
        <v>0.558452461567825</v>
      </c>
      <c r="AC84" s="11" t="n">
        <v>0.550726354911298</v>
      </c>
      <c r="AD84" s="11" t="n">
        <v>0.533241914274222</v>
      </c>
      <c r="AE84" s="11" t="n">
        <v>0.559077587932166</v>
      </c>
      <c r="AF84" s="11" t="n">
        <v>0.571602426565577</v>
      </c>
      <c r="AG84" s="11" t="n">
        <v>0.585972414384307</v>
      </c>
      <c r="AH84" s="11" t="n">
        <v>0.507581060856766</v>
      </c>
      <c r="AI84" s="11" t="n">
        <v>0.476498579339626</v>
      </c>
      <c r="AJ84" s="11" t="n">
        <v>0.460375197883433</v>
      </c>
      <c r="AK84" s="11" t="n">
        <v>0.495445346912131</v>
      </c>
      <c r="AL84" s="11" t="n">
        <v>0.555511373771659</v>
      </c>
      <c r="AM84" s="11" t="n">
        <v>0.535378583926726</v>
      </c>
      <c r="AN84" s="11" t="n">
        <v>0.522042355245346</v>
      </c>
      <c r="AO84" s="11" t="n">
        <v>0.509751643933992</v>
      </c>
      <c r="AP84" s="11" t="n">
        <v>0.505917636988734</v>
      </c>
      <c r="AQ84" s="11" t="n">
        <v>0.503919661751173</v>
      </c>
      <c r="AR84" s="11" t="n">
        <v>0.513327853544145</v>
      </c>
      <c r="AS84" s="11" t="n">
        <v>0.514175353449103</v>
      </c>
      <c r="AT84" s="11" t="n">
        <v>0.470236486652447</v>
      </c>
      <c r="AU84" s="11" t="n">
        <v>0.433099151096754</v>
      </c>
      <c r="AV84" s="11" t="n">
        <v>0.417731034252111</v>
      </c>
      <c r="AW84" s="11" t="n">
        <v>0.4589048904543</v>
      </c>
      <c r="AX84" s="11" t="n">
        <v>0.511477485927674</v>
      </c>
      <c r="AY84" s="11" t="n">
        <v>0.521946469376341</v>
      </c>
      <c r="AZ84" s="11" t="n">
        <v>0.540108889789081</v>
      </c>
      <c r="BA84" s="11" t="n">
        <v>0.539886903447276</v>
      </c>
      <c r="BB84" s="11" t="n">
        <v>0.545419791111906</v>
      </c>
      <c r="BC84" s="11" t="n">
        <v>0.546698827321603</v>
      </c>
      <c r="BD84" s="11" t="n">
        <v>0.533937100159938</v>
      </c>
      <c r="BE84" s="11" t="n">
        <v>0.532207116287776</v>
      </c>
      <c r="BF84" s="11" t="n">
        <v>0.472239303610618</v>
      </c>
      <c r="BG84" s="11" t="n">
        <v>0.395591548892984</v>
      </c>
      <c r="BH84" s="11" t="n">
        <v>0.381781037642599</v>
      </c>
      <c r="BI84" s="11" t="n">
        <v>0.433423576206002</v>
      </c>
      <c r="BJ84" s="11" t="n">
        <v>0.492862261945019</v>
      </c>
      <c r="BK84" s="11" t="n">
        <v>0.537514092314661</v>
      </c>
      <c r="BL84" s="11" t="n">
        <v>0.559213168164554</v>
      </c>
      <c r="BM84" s="11" t="n">
        <v>0.587997598217513</v>
      </c>
      <c r="BN84" s="11" t="n">
        <v>0.627624656363427</v>
      </c>
      <c r="BO84" s="11" t="n">
        <v>0.632472485464784</v>
      </c>
      <c r="BP84" s="11" t="n">
        <v>0.582125310182791</v>
      </c>
      <c r="BQ84" s="11" t="n">
        <v>0.531199123198026</v>
      </c>
      <c r="BR84" s="11" t="n">
        <v>0.470782512469459</v>
      </c>
      <c r="BS84" s="11" t="n">
        <v>0.410639172226025</v>
      </c>
      <c r="BT84" s="11" t="n">
        <v>0.403227449169194</v>
      </c>
      <c r="BU84" s="11" t="n">
        <v>0.453669790475513</v>
      </c>
      <c r="BV84" s="11" t="n">
        <v>0.525221394490141</v>
      </c>
      <c r="BW84" s="11" t="n">
        <v>0.571830375386405</v>
      </c>
      <c r="BX84" s="11" t="n">
        <v>0.580750441197102</v>
      </c>
      <c r="BY84" s="11" t="n">
        <v>0.635296453090261</v>
      </c>
      <c r="BZ84" s="11" t="n">
        <v>0.701827805097738</v>
      </c>
      <c r="CA84" s="11" t="n">
        <v>0.671723616673777</v>
      </c>
      <c r="CB84" s="11" t="n">
        <v>0.60179402313819</v>
      </c>
      <c r="CC84" s="11" t="n">
        <v>0.521390490430414</v>
      </c>
      <c r="CD84" s="11" t="n">
        <v>0.469530619023012</v>
      </c>
      <c r="CE84" s="11" t="n">
        <v>0.427651558855648</v>
      </c>
      <c r="CF84" s="11" t="n">
        <v>0.42963081978582</v>
      </c>
      <c r="CG84" s="11" t="n">
        <v>0.46603564184307</v>
      </c>
      <c r="CH84" s="11" t="n">
        <v>0.542606388967509</v>
      </c>
      <c r="CI84" s="11" t="n">
        <v>0.59108300019918</v>
      </c>
      <c r="CJ84" s="11" t="n">
        <v>0.624642198498689</v>
      </c>
      <c r="CK84" s="11" t="n">
        <v>0.69867140533179</v>
      </c>
      <c r="CL84" s="11" t="n">
        <v>0.779970043657163</v>
      </c>
      <c r="CM84" s="11" t="n">
        <v>0.753118024156137</v>
      </c>
      <c r="CN84" s="11" t="n">
        <v>0.640722574308407</v>
      </c>
      <c r="CO84" s="11" t="n">
        <v>0.571390153768085</v>
      </c>
      <c r="CP84" s="11" t="n">
        <v>0.520382505764622</v>
      </c>
      <c r="CQ84" s="11" t="n">
        <v>0.489644817171928</v>
      </c>
      <c r="CR84" s="11" t="n">
        <v>0.461562953165597</v>
      </c>
      <c r="CS84" s="11" t="n">
        <v>0.530046869432579</v>
      </c>
      <c r="CT84" s="11" t="n">
        <v>0.577838810697034</v>
      </c>
      <c r="CU84" s="11" t="n">
        <v>0.641354741404765</v>
      </c>
      <c r="CV84" s="11" t="n">
        <v>0.706086788708845</v>
      </c>
      <c r="CW84" s="11" t="n">
        <v>0.843711957844599</v>
      </c>
      <c r="CX84" s="11" t="n">
        <v>0.913032033112738</v>
      </c>
      <c r="CY84" s="11" t="n">
        <v>0.861700119798149</v>
      </c>
      <c r="CZ84" s="11" t="n">
        <v>0.770884355522217</v>
      </c>
      <c r="DA84" s="11" t="n">
        <v>0.661651634721807</v>
      </c>
      <c r="DB84" s="11" t="n">
        <v>0.618783982018184</v>
      </c>
      <c r="DC84" s="11" t="n">
        <v>0.582799506486546</v>
      </c>
      <c r="DD84" s="11" t="n">
        <v>0.517420687334327</v>
      </c>
      <c r="DE84" s="11" t="n">
        <v>0.556261710999006</v>
      </c>
      <c r="DF84" s="11" t="n">
        <v>0.599625826339062</v>
      </c>
      <c r="DG84" s="11" t="n">
        <v>0.691953757070279</v>
      </c>
      <c r="DH84" s="11" t="n">
        <v>0.869444160023993</v>
      </c>
      <c r="DI84" s="11" t="n">
        <v>1.01924075948968</v>
      </c>
      <c r="DJ84" s="11" t="n">
        <v>1.07132482822279</v>
      </c>
      <c r="DK84" s="11" t="n">
        <v>1.02067889731294</v>
      </c>
      <c r="DL84" s="11" t="n">
        <v>0.846024469766208</v>
      </c>
      <c r="DM84" s="11" t="n">
        <v>0.756059933939122</v>
      </c>
      <c r="DN84" s="11" t="n">
        <v>0.66355912632032</v>
      </c>
      <c r="DO84" s="11" t="n">
        <v>0.627535784479301</v>
      </c>
      <c r="DP84" s="11" t="n">
        <v>0.600794739829099</v>
      </c>
      <c r="DQ84" s="11" t="n">
        <v>0.594746238383821</v>
      </c>
      <c r="DR84" s="11" t="n">
        <v>0.648169213504355</v>
      </c>
      <c r="DS84" s="11" t="n">
        <v>0.767347509266252</v>
      </c>
      <c r="DT84" s="11" t="n">
        <v>0.906179412169381</v>
      </c>
    </row>
    <row r="85" customFormat="false" ht="15.75" hidden="false" customHeight="false" outlineLevel="0" collapsed="false">
      <c r="A85" s="12" t="s">
        <v>161</v>
      </c>
      <c r="B85" s="13" t="s">
        <v>162</v>
      </c>
      <c r="C85" s="14" t="n">
        <v>536</v>
      </c>
      <c r="D85" s="11" t="n">
        <v>0</v>
      </c>
      <c r="E85" s="11" t="n">
        <v>2.25563619622158</v>
      </c>
      <c r="F85" s="11" t="n">
        <v>2.24007972500148</v>
      </c>
      <c r="G85" s="101" t="n">
        <v>1.48606453827951</v>
      </c>
      <c r="H85" s="11" t="n">
        <v>1.14355202888872</v>
      </c>
      <c r="I85" s="101" t="n">
        <v>1.60951789253174</v>
      </c>
      <c r="J85" s="101" t="n">
        <v>5.21966083355326</v>
      </c>
      <c r="K85" s="11" t="n">
        <v>7.43437685745195</v>
      </c>
      <c r="L85" s="11" t="n">
        <v>7.47972711789109</v>
      </c>
      <c r="M85" s="11" t="n">
        <v>6.64280356141849</v>
      </c>
      <c r="N85" s="11" t="n">
        <v>6.46647044242444</v>
      </c>
      <c r="O85" s="11" t="n">
        <v>6.5771874112729</v>
      </c>
      <c r="P85" s="11" t="n">
        <v>6.15087329436925</v>
      </c>
      <c r="Q85" s="11" t="n">
        <v>5.34977880528962</v>
      </c>
      <c r="R85" s="11" t="n">
        <v>5.71758638142947</v>
      </c>
      <c r="S85" s="11" t="n">
        <v>6.33725490408862</v>
      </c>
      <c r="T85" s="11" t="n">
        <v>7.10580962719998</v>
      </c>
      <c r="U85" s="11" t="n">
        <v>8.27223961234327</v>
      </c>
      <c r="V85" s="11" t="n">
        <v>8.54518932298853</v>
      </c>
      <c r="W85" s="11" t="n">
        <v>8.20843801067746</v>
      </c>
      <c r="X85" s="11" t="n">
        <v>8.16608141169708</v>
      </c>
      <c r="Y85" s="11" t="n">
        <v>8.10982541964485</v>
      </c>
      <c r="Z85" s="11" t="n">
        <v>7.55868200634493</v>
      </c>
      <c r="AA85" s="11" t="n">
        <v>7.27441488563201</v>
      </c>
      <c r="AB85" s="11" t="n">
        <v>6.53695979028396</v>
      </c>
      <c r="AC85" s="11" t="n">
        <v>6.28534685511087</v>
      </c>
      <c r="AD85" s="11" t="n">
        <v>5.89070949208488</v>
      </c>
      <c r="AE85" s="11" t="n">
        <v>5.77589039896562</v>
      </c>
      <c r="AF85" s="11" t="n">
        <v>5.81788069739559</v>
      </c>
      <c r="AG85" s="11" t="n">
        <v>6.33828785774011</v>
      </c>
      <c r="AH85" s="11" t="n">
        <v>6.83619681625962</v>
      </c>
      <c r="AI85" s="11" t="n">
        <v>6.50726280711991</v>
      </c>
      <c r="AJ85" s="11" t="n">
        <v>6.08688789791755</v>
      </c>
      <c r="AK85" s="11" t="n">
        <v>5.67459044912239</v>
      </c>
      <c r="AL85" s="11" t="n">
        <v>5.61208414528042</v>
      </c>
      <c r="AM85" s="11" t="n">
        <v>5.21499840213542</v>
      </c>
      <c r="AN85" s="11" t="n">
        <v>5.27972658978082</v>
      </c>
      <c r="AO85" s="11" t="n">
        <v>4.87388133502636</v>
      </c>
      <c r="AP85" s="11" t="n">
        <v>4.83010833322668</v>
      </c>
      <c r="AQ85" s="11" t="n">
        <v>4.676713228069</v>
      </c>
      <c r="AR85" s="11" t="n">
        <v>4.60844068580014</v>
      </c>
      <c r="AS85" s="11" t="n">
        <v>4.87837613254963</v>
      </c>
      <c r="AT85" s="11" t="n">
        <v>5.31162341657829</v>
      </c>
      <c r="AU85" s="11" t="n">
        <v>5.16884731434986</v>
      </c>
      <c r="AV85" s="11" t="n">
        <v>4.97902067622137</v>
      </c>
      <c r="AW85" s="11" t="n">
        <v>4.52361893257602</v>
      </c>
      <c r="AX85" s="11" t="n">
        <v>4.07266102333234</v>
      </c>
      <c r="AY85" s="11" t="n">
        <v>4.09386816082206</v>
      </c>
      <c r="AZ85" s="11" t="n">
        <v>4.43703262940789</v>
      </c>
      <c r="BA85" s="11" t="n">
        <v>4.56681029282089</v>
      </c>
      <c r="BB85" s="11" t="n">
        <v>4.53750216969654</v>
      </c>
      <c r="BC85" s="11" t="n">
        <v>4.1069449815675</v>
      </c>
      <c r="BD85" s="11" t="n">
        <v>3.47683974395228</v>
      </c>
      <c r="BE85" s="11" t="n">
        <v>3.55036326450263</v>
      </c>
      <c r="BF85" s="11" t="n">
        <v>3.869939531218</v>
      </c>
      <c r="BG85" s="11" t="n">
        <v>4.03586377822991</v>
      </c>
      <c r="BH85" s="11" t="n">
        <v>4.01259844107923</v>
      </c>
      <c r="BI85" s="11" t="n">
        <v>3.41374567255376</v>
      </c>
      <c r="BJ85" s="11" t="n">
        <v>3.06303937445421</v>
      </c>
      <c r="BK85" s="11" t="n">
        <v>3.39662756674879</v>
      </c>
      <c r="BL85" s="11" t="n">
        <v>4.14268590561571</v>
      </c>
      <c r="BM85" s="11" t="n">
        <v>4.37778663119636</v>
      </c>
      <c r="BN85" s="11" t="n">
        <v>4.26460470008121</v>
      </c>
      <c r="BO85" s="11" t="n">
        <v>3.43931557743281</v>
      </c>
      <c r="BP85" s="11" t="n">
        <v>2.84893096423649</v>
      </c>
      <c r="BQ85" s="11" t="n">
        <v>2.90026347343356</v>
      </c>
      <c r="BR85" s="11" t="n">
        <v>3.44407639823311</v>
      </c>
      <c r="BS85" s="11" t="n">
        <v>3.81088516403793</v>
      </c>
      <c r="BT85" s="11" t="n">
        <v>3.7920574097581</v>
      </c>
      <c r="BU85" s="11" t="n">
        <v>3.4168359641049</v>
      </c>
      <c r="BV85" s="11" t="n">
        <v>2.97148329944834</v>
      </c>
      <c r="BW85" s="11" t="n">
        <v>3.11217239211973</v>
      </c>
      <c r="BX85" s="11" t="n">
        <v>3.39382155452187</v>
      </c>
      <c r="BY85" s="11" t="n">
        <v>4.20949780539445</v>
      </c>
      <c r="BZ85" s="11" t="n">
        <v>4.05406533156939</v>
      </c>
      <c r="CA85" s="11" t="n">
        <v>3.18779014623005</v>
      </c>
      <c r="CB85" s="11" t="n">
        <v>2.29910459740717</v>
      </c>
      <c r="CC85" s="11" t="n">
        <v>2.373108082246</v>
      </c>
      <c r="CD85" s="11" t="n">
        <v>3.1085020745919</v>
      </c>
      <c r="CE85" s="11" t="n">
        <v>4.07807608795591</v>
      </c>
      <c r="CF85" s="11" t="n">
        <v>4.05775190382202</v>
      </c>
      <c r="CG85" s="11" t="n">
        <v>3.45063849689118</v>
      </c>
      <c r="CH85" s="11" t="n">
        <v>3.00087762760537</v>
      </c>
      <c r="CI85" s="11" t="n">
        <v>3.08478371667017</v>
      </c>
      <c r="CJ85" s="11" t="n">
        <v>3.69597783750681</v>
      </c>
      <c r="CK85" s="11" t="n">
        <v>4.16213884386239</v>
      </c>
      <c r="CL85" s="11" t="n">
        <v>3.5673784418279</v>
      </c>
      <c r="CM85" s="11" t="n">
        <v>2.61088270593267</v>
      </c>
      <c r="CN85" s="11" t="n">
        <v>2.0841204638453</v>
      </c>
      <c r="CO85" s="11" t="n">
        <v>2.17349193744004</v>
      </c>
      <c r="CP85" s="11" t="n">
        <v>3.27051500737282</v>
      </c>
      <c r="CQ85" s="11" t="n">
        <v>4.30934827503372</v>
      </c>
      <c r="CR85" s="11" t="n">
        <v>4.23438857629996</v>
      </c>
      <c r="CS85" s="11" t="n">
        <v>3.70150089910681</v>
      </c>
      <c r="CT85" s="11" t="n">
        <v>3.42785217891785</v>
      </c>
      <c r="CU85" s="11" t="n">
        <v>3.46413286727789</v>
      </c>
      <c r="CV85" s="11" t="n">
        <v>3.88217941446816</v>
      </c>
      <c r="CW85" s="11" t="n">
        <v>4.15270708063935</v>
      </c>
      <c r="CX85" s="11" t="n">
        <v>3.49864476608232</v>
      </c>
      <c r="CY85" s="11" t="n">
        <v>2.83136535533392</v>
      </c>
      <c r="CZ85" s="11" t="n">
        <v>2.92162278737474</v>
      </c>
      <c r="DA85" s="11" t="n">
        <v>2.85190579039329</v>
      </c>
      <c r="DB85" s="11" t="n">
        <v>3.78904646399308</v>
      </c>
      <c r="DC85" s="11" t="n">
        <v>4.80046378209707</v>
      </c>
      <c r="DD85" s="11" t="n">
        <v>4.76505625357688</v>
      </c>
      <c r="DE85" s="11" t="n">
        <v>4.37905938224189</v>
      </c>
      <c r="DF85" s="11" t="n">
        <v>3.88326244550295</v>
      </c>
      <c r="DG85" s="11" t="n">
        <v>4.03945554491463</v>
      </c>
      <c r="DH85" s="11" t="n">
        <v>4.27047613698725</v>
      </c>
      <c r="DI85" s="11" t="n">
        <v>4.57654226002208</v>
      </c>
      <c r="DJ85" s="11" t="n">
        <v>4.23444946558973</v>
      </c>
      <c r="DK85" s="11" t="n">
        <v>3.0901188433574</v>
      </c>
      <c r="DL85" s="11" t="n">
        <v>2.74798000248855</v>
      </c>
      <c r="DM85" s="11" t="n">
        <v>2.80908906252639</v>
      </c>
      <c r="DN85" s="11" t="n">
        <v>3.93828629819519</v>
      </c>
      <c r="DO85" s="11" t="n">
        <v>5.52466284019736</v>
      </c>
      <c r="DP85" s="11" t="n">
        <v>6.38494859265154</v>
      </c>
      <c r="DQ85" s="11" t="n">
        <v>5.62808407419351</v>
      </c>
      <c r="DR85" s="11" t="n">
        <v>4.55094432883848</v>
      </c>
      <c r="DS85" s="11" t="n">
        <v>4.18448007315187</v>
      </c>
      <c r="DT85" s="11" t="n">
        <v>4.54716994967059</v>
      </c>
    </row>
    <row r="86" customFormat="false" ht="15.75" hidden="false" customHeight="false" outlineLevel="0" collapsed="false">
      <c r="A86" s="12" t="s">
        <v>525</v>
      </c>
      <c r="B86" s="13" t="s">
        <v>526</v>
      </c>
      <c r="C86" s="14"/>
      <c r="D86" s="11" t="n">
        <v>0</v>
      </c>
      <c r="E86" s="11" t="n">
        <v>12.0844242321636</v>
      </c>
      <c r="F86" s="11" t="n">
        <v>12.4344118673876</v>
      </c>
      <c r="G86" s="11" t="n">
        <v>12.1747000618354</v>
      </c>
      <c r="H86" s="11" t="n">
        <v>11.8478753737206</v>
      </c>
      <c r="I86" s="11" t="n">
        <v>11.4732804770496</v>
      </c>
      <c r="J86" s="101" t="n">
        <v>12.7122082116513</v>
      </c>
      <c r="K86" s="11" t="n">
        <v>12.9763591616813</v>
      </c>
      <c r="L86" s="11" t="n">
        <v>12.6585013439841</v>
      </c>
      <c r="M86" s="11" t="n">
        <v>12.1845318969493</v>
      </c>
      <c r="N86" s="11" t="n">
        <v>11.6892854245847</v>
      </c>
      <c r="O86" s="11" t="n">
        <v>11.7554388579879</v>
      </c>
      <c r="P86" s="11" t="n">
        <v>11.5679753039351</v>
      </c>
      <c r="Q86" s="11" t="n">
        <v>11.061359667255</v>
      </c>
      <c r="R86" s="11" t="n">
        <v>11.5818174229172</v>
      </c>
      <c r="S86" s="11" t="n">
        <v>11.8930946356625</v>
      </c>
      <c r="T86" s="11" t="n">
        <v>12.0436897722499</v>
      </c>
      <c r="U86" s="11" t="n">
        <v>12.386801040856</v>
      </c>
      <c r="V86" s="11" t="n">
        <v>11.8144922083329</v>
      </c>
      <c r="W86" s="11" t="n">
        <v>11.4942721017768</v>
      </c>
      <c r="X86" s="11" t="n">
        <v>11.4406079027719</v>
      </c>
      <c r="Y86" s="11" t="n">
        <v>11.7138041642493</v>
      </c>
      <c r="Z86" s="11" t="n">
        <v>11.1791958827921</v>
      </c>
      <c r="AA86" s="11" t="n">
        <v>10.7235016732774</v>
      </c>
      <c r="AB86" s="11" t="n">
        <v>9.81204910117261</v>
      </c>
      <c r="AC86" s="11" t="n">
        <v>10.1524719188493</v>
      </c>
      <c r="AD86" s="11" t="n">
        <v>10.1599595408215</v>
      </c>
      <c r="AE86" s="11" t="n">
        <v>9.84377737542949</v>
      </c>
      <c r="AF86" s="11" t="n">
        <v>10.1106405070275</v>
      </c>
      <c r="AG86" s="11" t="n">
        <v>9.90231875802164</v>
      </c>
      <c r="AH86" s="11" t="n">
        <v>10.0526352287561</v>
      </c>
      <c r="AI86" s="11" t="n">
        <v>9.23767949011087</v>
      </c>
      <c r="AJ86" s="11" t="n">
        <v>8.89426774785383</v>
      </c>
      <c r="AK86" s="11" t="n">
        <v>8.87950656194465</v>
      </c>
      <c r="AL86" s="11" t="n">
        <v>8.61522094905049</v>
      </c>
      <c r="AM86" s="11" t="n">
        <v>8.29148288841514</v>
      </c>
      <c r="AN86" s="11" t="n">
        <v>8.5409446638199</v>
      </c>
      <c r="AO86" s="11" t="n">
        <v>8.24317099090908</v>
      </c>
      <c r="AP86" s="11" t="n">
        <v>8.34040648064315</v>
      </c>
      <c r="AQ86" s="11" t="n">
        <v>8.47939375788328</v>
      </c>
      <c r="AR86" s="11" t="n">
        <v>8.53712276059947</v>
      </c>
      <c r="AS86" s="11" t="n">
        <v>8.51369771677798</v>
      </c>
      <c r="AT86" s="11" t="n">
        <v>8.50158925752977</v>
      </c>
      <c r="AU86" s="11" t="n">
        <v>8.35891623788111</v>
      </c>
      <c r="AV86" s="11" t="n">
        <v>7.82834294446953</v>
      </c>
      <c r="AW86" s="11" t="n">
        <v>7.70810720857409</v>
      </c>
      <c r="AX86" s="11" t="n">
        <v>7.70248888727354</v>
      </c>
      <c r="AY86" s="11" t="n">
        <v>7.66125922595998</v>
      </c>
      <c r="AZ86" s="11" t="n">
        <v>7.60362606361304</v>
      </c>
      <c r="BA86" s="11" t="n">
        <v>7.94950466105756</v>
      </c>
      <c r="BB86" s="11" t="n">
        <v>8.12020909541338</v>
      </c>
      <c r="BC86" s="11" t="n">
        <v>7.82867296300056</v>
      </c>
      <c r="BD86" s="11" t="n">
        <v>7.16496269235638</v>
      </c>
      <c r="BE86" s="11" t="n">
        <v>7.15530638877637</v>
      </c>
      <c r="BF86" s="11" t="n">
        <v>6.97666952081922</v>
      </c>
      <c r="BG86" s="11" t="n">
        <v>6.98041345468352</v>
      </c>
      <c r="BH86" s="11" t="n">
        <v>6.99364835969228</v>
      </c>
      <c r="BI86" s="11" t="n">
        <v>6.75545494127758</v>
      </c>
      <c r="BJ86" s="11" t="n">
        <v>6.64528176637643</v>
      </c>
      <c r="BK86" s="11" t="n">
        <v>6.76825481049693</v>
      </c>
      <c r="BL86" s="11" t="n">
        <v>7.44490969438025</v>
      </c>
      <c r="BM86" s="11" t="n">
        <v>7.61001533776789</v>
      </c>
      <c r="BN86" s="11" t="n">
        <v>7.83751947033705</v>
      </c>
      <c r="BO86" s="11" t="n">
        <v>7.40522239838793</v>
      </c>
      <c r="BP86" s="11" t="n">
        <v>6.69976943181015</v>
      </c>
      <c r="BQ86" s="11" t="n">
        <v>6.28520888793435</v>
      </c>
      <c r="BR86" s="11" t="n">
        <v>6.63857933375899</v>
      </c>
      <c r="BS86" s="11" t="n">
        <v>6.85378697550413</v>
      </c>
      <c r="BT86" s="11" t="n">
        <v>6.65469386044759</v>
      </c>
      <c r="BU86" s="11" t="n">
        <v>6.24047936833732</v>
      </c>
      <c r="BV86" s="11" t="n">
        <v>6.12989382653078</v>
      </c>
      <c r="BW86" s="11" t="n">
        <v>6.22031887415747</v>
      </c>
      <c r="BX86" s="11" t="n">
        <v>6.74650269262669</v>
      </c>
      <c r="BY86" s="11" t="n">
        <v>7.47600993877462</v>
      </c>
      <c r="BZ86" s="11" t="n">
        <v>7.28227185191652</v>
      </c>
      <c r="CA86" s="11" t="n">
        <v>6.5649698227796</v>
      </c>
      <c r="CB86" s="11" t="n">
        <v>5.69394911952073</v>
      </c>
      <c r="CC86" s="11" t="n">
        <v>5.5565055491415</v>
      </c>
      <c r="CD86" s="11" t="n">
        <v>5.79342785488999</v>
      </c>
      <c r="CE86" s="11" t="n">
        <v>6.58693603485773</v>
      </c>
      <c r="CF86" s="11" t="n">
        <v>6.86317306576486</v>
      </c>
      <c r="CG86" s="11" t="n">
        <v>6.65422865998641</v>
      </c>
      <c r="CH86" s="11" t="n">
        <v>6.3888281306234</v>
      </c>
      <c r="CI86" s="11" t="n">
        <v>6.36082869120314</v>
      </c>
      <c r="CJ86" s="11" t="n">
        <v>7.05838461786097</v>
      </c>
      <c r="CK86" s="11" t="n">
        <v>7.6557397187364</v>
      </c>
      <c r="CL86" s="11" t="n">
        <v>7.3445929824151</v>
      </c>
      <c r="CM86" s="11" t="n">
        <v>6.86842991660377</v>
      </c>
      <c r="CN86" s="11" t="n">
        <v>6.29627714161654</v>
      </c>
      <c r="CO86" s="11" t="n">
        <v>6.53048060680411</v>
      </c>
      <c r="CP86" s="11" t="n">
        <v>7.34264439207324</v>
      </c>
      <c r="CQ86" s="11" t="n">
        <v>8.02452181255514</v>
      </c>
      <c r="CR86" s="11" t="n">
        <v>8.29742610791923</v>
      </c>
      <c r="CS86" s="11" t="n">
        <v>8.14149508751813</v>
      </c>
      <c r="CT86" s="11" t="n">
        <v>8.09132625586448</v>
      </c>
      <c r="CU86" s="11" t="n">
        <v>8.32703472224513</v>
      </c>
      <c r="CV86" s="11" t="n">
        <v>8.98126377097483</v>
      </c>
      <c r="CW86" s="11" t="n">
        <v>9.28173342730819</v>
      </c>
      <c r="CX86" s="11" t="n">
        <v>8.99904551053098</v>
      </c>
      <c r="CY86" s="11" t="n">
        <v>8.70098174160163</v>
      </c>
      <c r="CZ86" s="11" t="n">
        <v>8.61785706343987</v>
      </c>
      <c r="DA86" s="11" t="n">
        <v>8.59073411646612</v>
      </c>
      <c r="DB86" s="11" t="n">
        <v>9.18957048068885</v>
      </c>
      <c r="DC86" s="11" t="n">
        <v>9.6849686444138</v>
      </c>
      <c r="DD86" s="11" t="n">
        <v>9.95040395044286</v>
      </c>
      <c r="DE86" s="11" t="n">
        <v>9.90325156680163</v>
      </c>
      <c r="DF86" s="11" t="n">
        <v>10.0087579495443</v>
      </c>
      <c r="DG86" s="11" t="n">
        <v>10.1699760310546</v>
      </c>
      <c r="DH86" s="11" t="n">
        <v>10.7820636060255</v>
      </c>
      <c r="DI86" s="11" t="n">
        <v>11.6107345832977</v>
      </c>
      <c r="DJ86" s="11" t="n">
        <v>11.7404574508918</v>
      </c>
      <c r="DK86" s="11" t="n">
        <v>11.1835663089723</v>
      </c>
      <c r="DL86" s="11" t="n">
        <v>10.5525506182136</v>
      </c>
      <c r="DM86" s="11" t="n">
        <v>10.1106079592622</v>
      </c>
      <c r="DN86" s="11" t="n">
        <v>10.3790442716141</v>
      </c>
      <c r="DO86" s="11" t="n">
        <v>11.1544274222855</v>
      </c>
      <c r="DP86" s="11" t="n">
        <v>11.542429064502</v>
      </c>
      <c r="DQ86" s="11" t="n">
        <v>11.3581833132587</v>
      </c>
      <c r="DR86" s="11" t="n">
        <v>11.1555220228157</v>
      </c>
      <c r="DS86" s="11" t="n">
        <v>11.295253136542</v>
      </c>
      <c r="DT86" s="11" t="n">
        <v>12.118624143802</v>
      </c>
    </row>
    <row r="87" customFormat="false" ht="15.75" hidden="false" customHeight="false" outlineLevel="0" collapsed="false">
      <c r="A87" s="12" t="s">
        <v>163</v>
      </c>
      <c r="B87" s="13" t="s">
        <v>164</v>
      </c>
      <c r="C87" s="14" t="n">
        <v>2495</v>
      </c>
      <c r="D87" s="11" t="n">
        <v>0</v>
      </c>
      <c r="E87" s="11" t="n">
        <v>1.25307230730804</v>
      </c>
      <c r="F87" s="11" t="n">
        <v>1.25367846568973</v>
      </c>
      <c r="G87" s="11" t="n">
        <v>1.16446966839296</v>
      </c>
      <c r="H87" s="11" t="n">
        <v>1.03527954468509</v>
      </c>
      <c r="I87" s="11" t="n">
        <v>0.961512922389098</v>
      </c>
      <c r="J87" s="11" t="n">
        <v>0.932072750118132</v>
      </c>
      <c r="K87" s="11" t="n">
        <v>0.804617605532861</v>
      </c>
      <c r="L87" s="11" t="n">
        <v>0.780306824251848</v>
      </c>
      <c r="M87" s="11" t="n">
        <v>0.820221624164208</v>
      </c>
      <c r="N87" s="11" t="n">
        <v>0.823418956292081</v>
      </c>
      <c r="O87" s="11" t="n">
        <v>0.775359495051149</v>
      </c>
      <c r="P87" s="11" t="n">
        <v>0.637903450301987</v>
      </c>
      <c r="Q87" s="11" t="n">
        <v>0.588870255322997</v>
      </c>
      <c r="R87" s="11" t="n">
        <v>0.625494423262561</v>
      </c>
      <c r="S87" s="11" t="n">
        <v>0.699798427051329</v>
      </c>
      <c r="T87" s="11" t="n">
        <v>0.756385592285336</v>
      </c>
      <c r="U87" s="11" t="n">
        <v>0.77247750350272</v>
      </c>
      <c r="V87" s="11" t="n">
        <v>0.690685779521733</v>
      </c>
      <c r="W87" s="11" t="n">
        <v>0.623627098494677</v>
      </c>
      <c r="X87" s="11" t="n">
        <v>0.633497019919744</v>
      </c>
      <c r="Y87" s="11" t="n">
        <v>0.654585219628031</v>
      </c>
      <c r="Z87" s="11" t="n">
        <v>0.678221661285326</v>
      </c>
      <c r="AA87" s="11" t="n">
        <v>0.642235920927908</v>
      </c>
      <c r="AB87" s="11" t="n">
        <v>0.558452461567825</v>
      </c>
      <c r="AC87" s="11" t="n">
        <v>0.550726354911298</v>
      </c>
      <c r="AD87" s="11" t="n">
        <v>0.533241914274222</v>
      </c>
      <c r="AE87" s="11" t="n">
        <v>0.559077587932166</v>
      </c>
      <c r="AF87" s="11" t="n">
        <v>0.571602426565577</v>
      </c>
      <c r="AG87" s="11" t="n">
        <v>0.585972414384307</v>
      </c>
      <c r="AH87" s="11" t="n">
        <v>0.507581060856766</v>
      </c>
      <c r="AI87" s="11" t="n">
        <v>0.476498579339626</v>
      </c>
      <c r="AJ87" s="11" t="n">
        <v>0.460375197883433</v>
      </c>
      <c r="AK87" s="11" t="n">
        <v>0.495445346912131</v>
      </c>
      <c r="AL87" s="11" t="n">
        <v>0.555511373771659</v>
      </c>
      <c r="AM87" s="11" t="n">
        <v>0.535378583926726</v>
      </c>
      <c r="AN87" s="11" t="n">
        <v>0.522042355245346</v>
      </c>
      <c r="AO87" s="11" t="n">
        <v>0.509751643933992</v>
      </c>
      <c r="AP87" s="11" t="n">
        <v>0.505917636988734</v>
      </c>
      <c r="AQ87" s="11" t="n">
        <v>0.503919661751173</v>
      </c>
      <c r="AR87" s="11" t="n">
        <v>0.513327853544145</v>
      </c>
      <c r="AS87" s="11" t="n">
        <v>0.514175353449103</v>
      </c>
      <c r="AT87" s="11" t="n">
        <v>0.470236486652447</v>
      </c>
      <c r="AU87" s="11" t="n">
        <v>0.433099151096754</v>
      </c>
      <c r="AV87" s="11" t="n">
        <v>0.417731034252111</v>
      </c>
      <c r="AW87" s="11" t="n">
        <v>0.4589048904543</v>
      </c>
      <c r="AX87" s="11" t="n">
        <v>0.511477485927674</v>
      </c>
      <c r="AY87" s="11" t="n">
        <v>0.521946469376341</v>
      </c>
      <c r="AZ87" s="11" t="n">
        <v>0.540108889789081</v>
      </c>
      <c r="BA87" s="11" t="n">
        <v>0.539886903447276</v>
      </c>
      <c r="BB87" s="11" t="n">
        <v>0.545419791111906</v>
      </c>
      <c r="BC87" s="11" t="n">
        <v>0.546698827321603</v>
      </c>
      <c r="BD87" s="11" t="n">
        <v>0.533937100159938</v>
      </c>
      <c r="BE87" s="11" t="n">
        <v>0.532207116287776</v>
      </c>
      <c r="BF87" s="11" t="n">
        <v>0.472239303610618</v>
      </c>
      <c r="BG87" s="11" t="n">
        <v>0.395591548892984</v>
      </c>
      <c r="BH87" s="11" t="n">
        <v>0.381781037642599</v>
      </c>
      <c r="BI87" s="11" t="n">
        <v>0.433423576206002</v>
      </c>
      <c r="BJ87" s="11" t="n">
        <v>0.492862261945019</v>
      </c>
      <c r="BK87" s="11" t="n">
        <v>0.537514092314661</v>
      </c>
      <c r="BL87" s="11" t="n">
        <v>0.559213168164554</v>
      </c>
      <c r="BM87" s="11" t="n">
        <v>0.587997598217513</v>
      </c>
      <c r="BN87" s="11" t="n">
        <v>0.627624656363427</v>
      </c>
      <c r="BO87" s="11" t="n">
        <v>0.632472485464784</v>
      </c>
      <c r="BP87" s="11" t="n">
        <v>0.582125310182791</v>
      </c>
      <c r="BQ87" s="11" t="n">
        <v>0.531199123198026</v>
      </c>
      <c r="BR87" s="11" t="n">
        <v>0.470782512469459</v>
      </c>
      <c r="BS87" s="11" t="n">
        <v>0.410639172226025</v>
      </c>
      <c r="BT87" s="11" t="n">
        <v>0.403227449169194</v>
      </c>
      <c r="BU87" s="11" t="n">
        <v>0.453669790475513</v>
      </c>
      <c r="BV87" s="11" t="n">
        <v>0.525221394490141</v>
      </c>
      <c r="BW87" s="11" t="n">
        <v>0.571830375386405</v>
      </c>
      <c r="BX87" s="11" t="n">
        <v>0.580750441197102</v>
      </c>
      <c r="BY87" s="11" t="n">
        <v>0.635296453090261</v>
      </c>
      <c r="BZ87" s="11" t="n">
        <v>0.701827805097738</v>
      </c>
      <c r="CA87" s="11" t="n">
        <v>0.671723616673777</v>
      </c>
      <c r="CB87" s="11" t="n">
        <v>0.60179402313819</v>
      </c>
      <c r="CC87" s="11" t="n">
        <v>0.521390490430414</v>
      </c>
      <c r="CD87" s="11" t="n">
        <v>0.469530619023012</v>
      </c>
      <c r="CE87" s="11" t="n">
        <v>0.427651558855648</v>
      </c>
      <c r="CF87" s="11" t="n">
        <v>0.42963081978582</v>
      </c>
      <c r="CG87" s="11" t="n">
        <v>0.46603564184307</v>
      </c>
      <c r="CH87" s="11" t="n">
        <v>0.542606388967509</v>
      </c>
      <c r="CI87" s="11" t="n">
        <v>0.59108300019918</v>
      </c>
      <c r="CJ87" s="11" t="n">
        <v>0.624642198498689</v>
      </c>
      <c r="CK87" s="11" t="n">
        <v>0.69867140533179</v>
      </c>
      <c r="CL87" s="11" t="n">
        <v>0.779970043657163</v>
      </c>
      <c r="CM87" s="11" t="n">
        <v>0.753118024156137</v>
      </c>
      <c r="CN87" s="11" t="n">
        <v>0.640722574308407</v>
      </c>
      <c r="CO87" s="11" t="n">
        <v>0.571390153768085</v>
      </c>
      <c r="CP87" s="11" t="n">
        <v>0.520382505764622</v>
      </c>
      <c r="CQ87" s="11" t="n">
        <v>0.489644817171928</v>
      </c>
      <c r="CR87" s="11" t="n">
        <v>0.461562953165597</v>
      </c>
      <c r="CS87" s="11" t="n">
        <v>0.530046869432579</v>
      </c>
      <c r="CT87" s="11" t="n">
        <v>0.577838810697034</v>
      </c>
      <c r="CU87" s="11" t="n">
        <v>0.641354741404765</v>
      </c>
      <c r="CV87" s="11" t="n">
        <v>0.706086788708845</v>
      </c>
      <c r="CW87" s="11" t="n">
        <v>0.843711957844599</v>
      </c>
      <c r="CX87" s="11" t="n">
        <v>0.913032033112738</v>
      </c>
      <c r="CY87" s="11" t="n">
        <v>0.861700119798149</v>
      </c>
      <c r="CZ87" s="11" t="n">
        <v>0.770884355522217</v>
      </c>
      <c r="DA87" s="11" t="n">
        <v>0.661651634721807</v>
      </c>
      <c r="DB87" s="11" t="n">
        <v>0.618783982018184</v>
      </c>
      <c r="DC87" s="11" t="n">
        <v>0.582799506486546</v>
      </c>
      <c r="DD87" s="11" t="n">
        <v>0.517420687334327</v>
      </c>
      <c r="DE87" s="11" t="n">
        <v>0.556261710999006</v>
      </c>
      <c r="DF87" s="11" t="n">
        <v>0.599625826339062</v>
      </c>
      <c r="DG87" s="11" t="n">
        <v>0.691953757070279</v>
      </c>
      <c r="DH87" s="11" t="n">
        <v>0.869444160023993</v>
      </c>
      <c r="DI87" s="11" t="n">
        <v>1.01924075948968</v>
      </c>
      <c r="DJ87" s="11" t="n">
        <v>1.07132482822279</v>
      </c>
      <c r="DK87" s="11" t="n">
        <v>1.02067889731294</v>
      </c>
      <c r="DL87" s="11" t="n">
        <v>0.846024469766208</v>
      </c>
      <c r="DM87" s="11" t="n">
        <v>0.756059933939122</v>
      </c>
      <c r="DN87" s="11" t="n">
        <v>0.66355912632032</v>
      </c>
      <c r="DO87" s="11" t="n">
        <v>0.627535784479301</v>
      </c>
      <c r="DP87" s="11" t="n">
        <v>0.600794739829099</v>
      </c>
      <c r="DQ87" s="11" t="n">
        <v>0.594746238383821</v>
      </c>
      <c r="DR87" s="11" t="n">
        <v>0.648169213504355</v>
      </c>
      <c r="DS87" s="11" t="n">
        <v>0.767347509266252</v>
      </c>
      <c r="DT87" s="11" t="n">
        <v>0.906179412169381</v>
      </c>
    </row>
    <row r="88" customFormat="false" ht="15.75" hidden="false" customHeight="false" outlineLevel="0" collapsed="false">
      <c r="A88" s="12" t="s">
        <v>165</v>
      </c>
      <c r="B88" s="13" t="s">
        <v>166</v>
      </c>
      <c r="C88" s="14" t="n">
        <v>2413</v>
      </c>
      <c r="D88" s="11" t="n">
        <v>0</v>
      </c>
      <c r="E88" s="11" t="n">
        <v>1.25307230730804</v>
      </c>
      <c r="F88" s="11" t="n">
        <v>1.25367846568973</v>
      </c>
      <c r="G88" s="101" t="n">
        <v>1.16446966839296</v>
      </c>
      <c r="H88" s="11" t="n">
        <v>1.03527954468509</v>
      </c>
      <c r="I88" s="101" t="n">
        <v>0.961512922389098</v>
      </c>
      <c r="J88" s="101" t="n">
        <v>0.932072750118132</v>
      </c>
      <c r="K88" s="11" t="n">
        <v>0.804617605532861</v>
      </c>
      <c r="L88" s="11" t="n">
        <v>0.780306824251848</v>
      </c>
      <c r="M88" s="11" t="n">
        <v>0.820221624164208</v>
      </c>
      <c r="N88" s="11" t="n">
        <v>0.823418956292081</v>
      </c>
      <c r="O88" s="11" t="n">
        <v>0.775359495051149</v>
      </c>
      <c r="P88" s="11" t="n">
        <v>0.637903450301987</v>
      </c>
      <c r="Q88" s="11" t="n">
        <v>0.588870255322997</v>
      </c>
      <c r="R88" s="11" t="n">
        <v>0.625494423262561</v>
      </c>
      <c r="S88" s="11" t="n">
        <v>0.699798427051329</v>
      </c>
      <c r="T88" s="11" t="n">
        <v>0.756385592285336</v>
      </c>
      <c r="U88" s="11" t="n">
        <v>0.77247750350272</v>
      </c>
      <c r="V88" s="11" t="n">
        <v>0.690685779521733</v>
      </c>
      <c r="W88" s="11" t="n">
        <v>0.623627098494677</v>
      </c>
      <c r="X88" s="11" t="n">
        <v>0.633497019919744</v>
      </c>
      <c r="Y88" s="11" t="n">
        <v>0.654585219628031</v>
      </c>
      <c r="Z88" s="11" t="n">
        <v>0.678221661285326</v>
      </c>
      <c r="AA88" s="11" t="n">
        <v>0.642235920927908</v>
      </c>
      <c r="AB88" s="11" t="n">
        <v>0.558452461567825</v>
      </c>
      <c r="AC88" s="11" t="n">
        <v>0.550726354911298</v>
      </c>
      <c r="AD88" s="11" t="n">
        <v>0.533241914274222</v>
      </c>
      <c r="AE88" s="11" t="n">
        <v>0.559077587932166</v>
      </c>
      <c r="AF88" s="11" t="n">
        <v>0.571602426565577</v>
      </c>
      <c r="AG88" s="11" t="n">
        <v>0.585972414384307</v>
      </c>
      <c r="AH88" s="11" t="n">
        <v>0.507581060856766</v>
      </c>
      <c r="AI88" s="11" t="n">
        <v>0.476498579339626</v>
      </c>
      <c r="AJ88" s="11" t="n">
        <v>0.460375197883433</v>
      </c>
      <c r="AK88" s="11" t="n">
        <v>0.495445346912131</v>
      </c>
      <c r="AL88" s="11" t="n">
        <v>0.555511373771659</v>
      </c>
      <c r="AM88" s="11" t="n">
        <v>0.535378583926726</v>
      </c>
      <c r="AN88" s="11" t="n">
        <v>0.522042355245346</v>
      </c>
      <c r="AO88" s="11" t="n">
        <v>0.509751643933992</v>
      </c>
      <c r="AP88" s="11" t="n">
        <v>0.505917636988734</v>
      </c>
      <c r="AQ88" s="11" t="n">
        <v>0.503919661751173</v>
      </c>
      <c r="AR88" s="11" t="n">
        <v>0.513327853544145</v>
      </c>
      <c r="AS88" s="11" t="n">
        <v>0.514175353449103</v>
      </c>
      <c r="AT88" s="11" t="n">
        <v>0.470236486652447</v>
      </c>
      <c r="AU88" s="11" t="n">
        <v>0.433099151096754</v>
      </c>
      <c r="AV88" s="11" t="n">
        <v>0.417731034252111</v>
      </c>
      <c r="AW88" s="11" t="n">
        <v>0.4589048904543</v>
      </c>
      <c r="AX88" s="11" t="n">
        <v>0.511477485927674</v>
      </c>
      <c r="AY88" s="11" t="n">
        <v>0.521946469376341</v>
      </c>
      <c r="AZ88" s="11" t="n">
        <v>0.540108889789081</v>
      </c>
      <c r="BA88" s="11" t="n">
        <v>0.539886903447276</v>
      </c>
      <c r="BB88" s="11" t="n">
        <v>0.545419791111906</v>
      </c>
      <c r="BC88" s="11" t="n">
        <v>0.546698827321603</v>
      </c>
      <c r="BD88" s="11" t="n">
        <v>0.533937100159938</v>
      </c>
      <c r="BE88" s="11" t="n">
        <v>0.532207116287776</v>
      </c>
      <c r="BF88" s="11" t="n">
        <v>0.472239303610618</v>
      </c>
      <c r="BG88" s="11" t="n">
        <v>0.395591548892984</v>
      </c>
      <c r="BH88" s="11" t="n">
        <v>0.381781037642599</v>
      </c>
      <c r="BI88" s="11" t="n">
        <v>0.433423576206002</v>
      </c>
      <c r="BJ88" s="11" t="n">
        <v>0.492862261945019</v>
      </c>
      <c r="BK88" s="11" t="n">
        <v>0.537514092314661</v>
      </c>
      <c r="BL88" s="11" t="n">
        <v>0.559213168164554</v>
      </c>
      <c r="BM88" s="11" t="n">
        <v>0.587997598217513</v>
      </c>
      <c r="BN88" s="11" t="n">
        <v>0.627624656363427</v>
      </c>
      <c r="BO88" s="11" t="n">
        <v>0.632472485464784</v>
      </c>
      <c r="BP88" s="11" t="n">
        <v>0.582125310182791</v>
      </c>
      <c r="BQ88" s="11" t="n">
        <v>0.531199123198026</v>
      </c>
      <c r="BR88" s="11" t="n">
        <v>0.470782512469459</v>
      </c>
      <c r="BS88" s="11" t="n">
        <v>0.410639172226025</v>
      </c>
      <c r="BT88" s="11" t="n">
        <v>0.403227449169194</v>
      </c>
      <c r="BU88" s="11" t="n">
        <v>0.453669790475513</v>
      </c>
      <c r="BV88" s="11" t="n">
        <v>0.525221394490141</v>
      </c>
      <c r="BW88" s="11" t="n">
        <v>0.571830375386405</v>
      </c>
      <c r="BX88" s="11" t="n">
        <v>0.580750441197102</v>
      </c>
      <c r="BY88" s="11" t="n">
        <v>0.635296453090261</v>
      </c>
      <c r="BZ88" s="11" t="n">
        <v>0.701827805097738</v>
      </c>
      <c r="CA88" s="11" t="n">
        <v>0.671723616673777</v>
      </c>
      <c r="CB88" s="11" t="n">
        <v>0.60179402313819</v>
      </c>
      <c r="CC88" s="11" t="n">
        <v>0.521390490430414</v>
      </c>
      <c r="CD88" s="11" t="n">
        <v>0.469530619023012</v>
      </c>
      <c r="CE88" s="11" t="n">
        <v>0.427651558855648</v>
      </c>
      <c r="CF88" s="11" t="n">
        <v>0.42963081978582</v>
      </c>
      <c r="CG88" s="11" t="n">
        <v>0.46603564184307</v>
      </c>
      <c r="CH88" s="11" t="n">
        <v>0.542606388967509</v>
      </c>
      <c r="CI88" s="11" t="n">
        <v>0.59108300019918</v>
      </c>
      <c r="CJ88" s="11" t="n">
        <v>0.624642198498689</v>
      </c>
      <c r="CK88" s="11" t="n">
        <v>0.69867140533179</v>
      </c>
      <c r="CL88" s="11" t="n">
        <v>0.779970043657163</v>
      </c>
      <c r="CM88" s="11" t="n">
        <v>0.753118024156137</v>
      </c>
      <c r="CN88" s="11" t="n">
        <v>0.640722574308407</v>
      </c>
      <c r="CO88" s="11" t="n">
        <v>0.571390153768085</v>
      </c>
      <c r="CP88" s="11" t="n">
        <v>0.520382505764622</v>
      </c>
      <c r="CQ88" s="11" t="n">
        <v>0.489644817171928</v>
      </c>
      <c r="CR88" s="11" t="n">
        <v>0.461562953165597</v>
      </c>
      <c r="CS88" s="11" t="n">
        <v>0.530046869432579</v>
      </c>
      <c r="CT88" s="11" t="n">
        <v>0.577838810697034</v>
      </c>
      <c r="CU88" s="11" t="n">
        <v>0.641354741404765</v>
      </c>
      <c r="CV88" s="11" t="n">
        <v>0.706086788708845</v>
      </c>
      <c r="CW88" s="11" t="n">
        <v>0.843711957844599</v>
      </c>
      <c r="CX88" s="11" t="n">
        <v>0.913032033112738</v>
      </c>
      <c r="CY88" s="11" t="n">
        <v>0.861700119798149</v>
      </c>
      <c r="CZ88" s="11" t="n">
        <v>0.770884355522217</v>
      </c>
      <c r="DA88" s="11" t="n">
        <v>0.661651634721807</v>
      </c>
      <c r="DB88" s="11" t="n">
        <v>0.618783982018184</v>
      </c>
      <c r="DC88" s="11" t="n">
        <v>0.582799506486546</v>
      </c>
      <c r="DD88" s="11" t="n">
        <v>0.517420687334327</v>
      </c>
      <c r="DE88" s="11" t="n">
        <v>0.556261710999006</v>
      </c>
      <c r="DF88" s="11" t="n">
        <v>0.599625826339062</v>
      </c>
      <c r="DG88" s="11" t="n">
        <v>0.691953757070279</v>
      </c>
      <c r="DH88" s="11" t="n">
        <v>0.869444160023993</v>
      </c>
      <c r="DI88" s="11" t="n">
        <v>1.01924075948968</v>
      </c>
      <c r="DJ88" s="11" t="n">
        <v>1.07132482822279</v>
      </c>
      <c r="DK88" s="11" t="n">
        <v>1.02067889731294</v>
      </c>
      <c r="DL88" s="11" t="n">
        <v>0.846024469766208</v>
      </c>
      <c r="DM88" s="11" t="n">
        <v>0.756059933939122</v>
      </c>
      <c r="DN88" s="11" t="n">
        <v>0.66355912632032</v>
      </c>
      <c r="DO88" s="11" t="n">
        <v>0.627535784479301</v>
      </c>
      <c r="DP88" s="11" t="n">
        <v>0.600794739829099</v>
      </c>
      <c r="DQ88" s="11" t="n">
        <v>0.594746238383821</v>
      </c>
      <c r="DR88" s="11" t="n">
        <v>0.648169213504355</v>
      </c>
      <c r="DS88" s="11" t="n">
        <v>0.767347509266252</v>
      </c>
      <c r="DT88" s="11" t="n">
        <v>0.906179412169381</v>
      </c>
    </row>
    <row r="89" customFormat="false" ht="15.75" hidden="false" customHeight="false" outlineLevel="0" collapsed="false">
      <c r="A89" s="12" t="s">
        <v>167</v>
      </c>
      <c r="B89" s="13" t="s">
        <v>168</v>
      </c>
      <c r="C89" s="14" t="n">
        <v>499</v>
      </c>
      <c r="D89" s="11" t="n">
        <v>0</v>
      </c>
      <c r="E89" s="11" t="n">
        <v>1.25307230730804</v>
      </c>
      <c r="F89" s="11" t="n">
        <v>1.25367846568973</v>
      </c>
      <c r="G89" s="101" t="n">
        <v>1.16446966839296</v>
      </c>
      <c r="H89" s="11" t="n">
        <v>1.03527954468509</v>
      </c>
      <c r="I89" s="11" t="n">
        <v>0.961512922389098</v>
      </c>
      <c r="J89" s="101" t="n">
        <v>0.932072750118132</v>
      </c>
      <c r="K89" s="11" t="n">
        <v>0.804617605532861</v>
      </c>
      <c r="L89" s="11" t="n">
        <v>0.780306824251848</v>
      </c>
      <c r="M89" s="11" t="n">
        <v>0.820221624164208</v>
      </c>
      <c r="N89" s="11" t="n">
        <v>0.823418956292081</v>
      </c>
      <c r="O89" s="11" t="n">
        <v>0.775359495051149</v>
      </c>
      <c r="P89" s="11" t="n">
        <v>0.637903450301987</v>
      </c>
      <c r="Q89" s="11" t="n">
        <v>0.588870255322997</v>
      </c>
      <c r="R89" s="11" t="n">
        <v>0.625494423262561</v>
      </c>
      <c r="S89" s="11" t="n">
        <v>0.699798427051329</v>
      </c>
      <c r="T89" s="11" t="n">
        <v>0.756385592285336</v>
      </c>
      <c r="U89" s="11" t="n">
        <v>0.77247750350272</v>
      </c>
      <c r="V89" s="11" t="n">
        <v>0.690685779521733</v>
      </c>
      <c r="W89" s="11" t="n">
        <v>0.623627098494677</v>
      </c>
      <c r="X89" s="11" t="n">
        <v>0.633497019919744</v>
      </c>
      <c r="Y89" s="11" t="n">
        <v>0.654585219628031</v>
      </c>
      <c r="Z89" s="11" t="n">
        <v>0.678221661285326</v>
      </c>
      <c r="AA89" s="11" t="n">
        <v>0.642235920927908</v>
      </c>
      <c r="AB89" s="11" t="n">
        <v>0.558452461567825</v>
      </c>
      <c r="AC89" s="11" t="n">
        <v>0.550726354911298</v>
      </c>
      <c r="AD89" s="11" t="n">
        <v>0.533241914274222</v>
      </c>
      <c r="AE89" s="11" t="n">
        <v>0.559077587932166</v>
      </c>
      <c r="AF89" s="11" t="n">
        <v>0.571602426565577</v>
      </c>
      <c r="AG89" s="11" t="n">
        <v>0.585972414384307</v>
      </c>
      <c r="AH89" s="11" t="n">
        <v>0.507581060856766</v>
      </c>
      <c r="AI89" s="11" t="n">
        <v>0.476498579339626</v>
      </c>
      <c r="AJ89" s="11" t="n">
        <v>0.460375197883433</v>
      </c>
      <c r="AK89" s="11" t="n">
        <v>0.495445346912131</v>
      </c>
      <c r="AL89" s="11" t="n">
        <v>0.555511373771659</v>
      </c>
      <c r="AM89" s="11" t="n">
        <v>0.535378583926726</v>
      </c>
      <c r="AN89" s="11" t="n">
        <v>0.522042355245346</v>
      </c>
      <c r="AO89" s="11" t="n">
        <v>0.509751643933992</v>
      </c>
      <c r="AP89" s="11" t="n">
        <v>0.505917636988734</v>
      </c>
      <c r="AQ89" s="11" t="n">
        <v>0.503919661751173</v>
      </c>
      <c r="AR89" s="11" t="n">
        <v>0.513327853544145</v>
      </c>
      <c r="AS89" s="11" t="n">
        <v>0.514175353449103</v>
      </c>
      <c r="AT89" s="11" t="n">
        <v>0.470236486652447</v>
      </c>
      <c r="AU89" s="11" t="n">
        <v>0.433099151096754</v>
      </c>
      <c r="AV89" s="11" t="n">
        <v>0.417731034252111</v>
      </c>
      <c r="AW89" s="11" t="n">
        <v>0.4589048904543</v>
      </c>
      <c r="AX89" s="11" t="n">
        <v>0.511477485927674</v>
      </c>
      <c r="AY89" s="11" t="n">
        <v>0.521946469376341</v>
      </c>
      <c r="AZ89" s="11" t="n">
        <v>0.540108889789081</v>
      </c>
      <c r="BA89" s="11" t="n">
        <v>0.539886903447276</v>
      </c>
      <c r="BB89" s="11" t="n">
        <v>0.545419791111906</v>
      </c>
      <c r="BC89" s="11" t="n">
        <v>0.546698827321603</v>
      </c>
      <c r="BD89" s="11" t="n">
        <v>0.533937100159938</v>
      </c>
      <c r="BE89" s="11" t="n">
        <v>0.532207116287776</v>
      </c>
      <c r="BF89" s="11" t="n">
        <v>0.472239303610618</v>
      </c>
      <c r="BG89" s="11" t="n">
        <v>0.395591548892984</v>
      </c>
      <c r="BH89" s="11" t="n">
        <v>0.381781037642599</v>
      </c>
      <c r="BI89" s="11" t="n">
        <v>0.433423576206002</v>
      </c>
      <c r="BJ89" s="11" t="n">
        <v>0.492862261945019</v>
      </c>
      <c r="BK89" s="11" t="n">
        <v>0.537514092314661</v>
      </c>
      <c r="BL89" s="11" t="n">
        <v>0.559213168164554</v>
      </c>
      <c r="BM89" s="11" t="n">
        <v>0.587997598217513</v>
      </c>
      <c r="BN89" s="11" t="n">
        <v>0.627624656363427</v>
      </c>
      <c r="BO89" s="11" t="n">
        <v>0.632472485464784</v>
      </c>
      <c r="BP89" s="11" t="n">
        <v>0.582125310182791</v>
      </c>
      <c r="BQ89" s="11" t="n">
        <v>0.531199123198026</v>
      </c>
      <c r="BR89" s="11" t="n">
        <v>0.470782512469459</v>
      </c>
      <c r="BS89" s="11" t="n">
        <v>0.410639172226025</v>
      </c>
      <c r="BT89" s="11" t="n">
        <v>0.403227449169194</v>
      </c>
      <c r="BU89" s="11" t="n">
        <v>0.453669790475513</v>
      </c>
      <c r="BV89" s="11" t="n">
        <v>0.525221394490141</v>
      </c>
      <c r="BW89" s="11" t="n">
        <v>0.571830375386405</v>
      </c>
      <c r="BX89" s="11" t="n">
        <v>0.580750441197102</v>
      </c>
      <c r="BY89" s="11" t="n">
        <v>0.635296453090261</v>
      </c>
      <c r="BZ89" s="11" t="n">
        <v>0.701827805097738</v>
      </c>
      <c r="CA89" s="11" t="n">
        <v>0.671723616673777</v>
      </c>
      <c r="CB89" s="11" t="n">
        <v>0.60179402313819</v>
      </c>
      <c r="CC89" s="11" t="n">
        <v>0.521390490430414</v>
      </c>
      <c r="CD89" s="11" t="n">
        <v>0.469530619023012</v>
      </c>
      <c r="CE89" s="11" t="n">
        <v>0.427651558855648</v>
      </c>
      <c r="CF89" s="11" t="n">
        <v>0.42963081978582</v>
      </c>
      <c r="CG89" s="11" t="n">
        <v>0.46603564184307</v>
      </c>
      <c r="CH89" s="11" t="n">
        <v>0.542606388967509</v>
      </c>
      <c r="CI89" s="11" t="n">
        <v>0.59108300019918</v>
      </c>
      <c r="CJ89" s="11" t="n">
        <v>0.624642198498689</v>
      </c>
      <c r="CK89" s="11" t="n">
        <v>0.69867140533179</v>
      </c>
      <c r="CL89" s="11" t="n">
        <v>0.779970043657163</v>
      </c>
      <c r="CM89" s="11" t="n">
        <v>0.753118024156137</v>
      </c>
      <c r="CN89" s="11" t="n">
        <v>0.640722574308407</v>
      </c>
      <c r="CO89" s="11" t="n">
        <v>0.571390153768085</v>
      </c>
      <c r="CP89" s="11" t="n">
        <v>0.520382505764622</v>
      </c>
      <c r="CQ89" s="11" t="n">
        <v>0.489644817171928</v>
      </c>
      <c r="CR89" s="11" t="n">
        <v>0.461562953165597</v>
      </c>
      <c r="CS89" s="11" t="n">
        <v>0.530046869432579</v>
      </c>
      <c r="CT89" s="11" t="n">
        <v>0.577838810697034</v>
      </c>
      <c r="CU89" s="11" t="n">
        <v>0.641354741404765</v>
      </c>
      <c r="CV89" s="11" t="n">
        <v>0.706086788708845</v>
      </c>
      <c r="CW89" s="11" t="n">
        <v>0.843711957844599</v>
      </c>
      <c r="CX89" s="11" t="n">
        <v>0.913032033112738</v>
      </c>
      <c r="CY89" s="11" t="n">
        <v>0.861700119798149</v>
      </c>
      <c r="CZ89" s="11" t="n">
        <v>0.770884355522217</v>
      </c>
      <c r="DA89" s="11" t="n">
        <v>0.661651634721807</v>
      </c>
      <c r="DB89" s="11" t="n">
        <v>0.618783982018184</v>
      </c>
      <c r="DC89" s="11" t="n">
        <v>0.582799506486546</v>
      </c>
      <c r="DD89" s="11" t="n">
        <v>0.517420687334327</v>
      </c>
      <c r="DE89" s="11" t="n">
        <v>0.556261710999006</v>
      </c>
      <c r="DF89" s="11" t="n">
        <v>0.599625826339062</v>
      </c>
      <c r="DG89" s="11" t="n">
        <v>0.691953757070279</v>
      </c>
      <c r="DH89" s="11" t="n">
        <v>0.869444160023993</v>
      </c>
      <c r="DI89" s="11" t="n">
        <v>1.01924075948968</v>
      </c>
      <c r="DJ89" s="11" t="n">
        <v>1.07132482822279</v>
      </c>
      <c r="DK89" s="11" t="n">
        <v>1.02067889731294</v>
      </c>
      <c r="DL89" s="11" t="n">
        <v>0.846024469766208</v>
      </c>
      <c r="DM89" s="11" t="n">
        <v>0.756059933939122</v>
      </c>
      <c r="DN89" s="11" t="n">
        <v>0.66355912632032</v>
      </c>
      <c r="DO89" s="11" t="n">
        <v>0.627535784479301</v>
      </c>
      <c r="DP89" s="11" t="n">
        <v>0.600794739829099</v>
      </c>
      <c r="DQ89" s="11" t="n">
        <v>0.594746238383821</v>
      </c>
      <c r="DR89" s="11" t="n">
        <v>0.648169213504355</v>
      </c>
      <c r="DS89" s="11" t="n">
        <v>0.767347509266252</v>
      </c>
      <c r="DT89" s="11" t="n">
        <v>0.906179412169381</v>
      </c>
    </row>
    <row r="90" customFormat="false" ht="15.75" hidden="false" customHeight="false" outlineLevel="0" collapsed="false">
      <c r="A90" s="12" t="s">
        <v>169</v>
      </c>
      <c r="B90" s="13" t="s">
        <v>170</v>
      </c>
      <c r="C90" s="14" t="n">
        <v>0</v>
      </c>
      <c r="D90" s="5" t="n">
        <v>0</v>
      </c>
    </row>
    <row r="91" customFormat="false" ht="15.75" hidden="false" customHeight="false" outlineLevel="0" collapsed="false">
      <c r="A91" s="12" t="s">
        <v>335</v>
      </c>
      <c r="B91" s="11" t="s">
        <v>336</v>
      </c>
      <c r="C91" s="14"/>
      <c r="D91" s="11" t="n">
        <v>1</v>
      </c>
      <c r="E91" s="11" t="n">
        <v>1.25307230730804</v>
      </c>
      <c r="F91" s="11" t="n">
        <v>1.25367846568973</v>
      </c>
      <c r="G91" s="101" t="n">
        <v>1.16446966839296</v>
      </c>
      <c r="H91" s="11" t="n">
        <v>1.03527954468509</v>
      </c>
      <c r="I91" s="11" t="n">
        <v>0.961512922389098</v>
      </c>
      <c r="J91" s="101" t="n">
        <v>0.932072750118132</v>
      </c>
      <c r="K91" s="11" t="n">
        <v>0.804617605532861</v>
      </c>
      <c r="L91" s="11" t="n">
        <v>0.780306824251848</v>
      </c>
      <c r="M91" s="11" t="n">
        <v>0.820221624164208</v>
      </c>
      <c r="N91" s="11" t="n">
        <v>0.823418956292081</v>
      </c>
      <c r="O91" s="11" t="n">
        <v>0.775359495051149</v>
      </c>
      <c r="P91" s="11" t="n">
        <v>0.637903450301987</v>
      </c>
      <c r="Q91" s="11" t="n">
        <v>0.588870255322997</v>
      </c>
      <c r="R91" s="11" t="n">
        <v>0.625494423262561</v>
      </c>
      <c r="S91" s="11" t="n">
        <v>0.699798427051329</v>
      </c>
      <c r="T91" s="11" t="n">
        <v>0.756385592285336</v>
      </c>
      <c r="U91" s="11" t="n">
        <v>0.77247750350272</v>
      </c>
      <c r="V91" s="11" t="n">
        <v>0.690685779521733</v>
      </c>
      <c r="W91" s="11" t="n">
        <v>0.623627098494677</v>
      </c>
      <c r="X91" s="11" t="n">
        <v>0.633497019919744</v>
      </c>
      <c r="Y91" s="11" t="n">
        <v>0.654585219628031</v>
      </c>
      <c r="Z91" s="11" t="n">
        <v>0.678221661285326</v>
      </c>
      <c r="AA91" s="11" t="n">
        <v>0.642235920927908</v>
      </c>
      <c r="AB91" s="11" t="n">
        <v>0.558452461567825</v>
      </c>
      <c r="AC91" s="11" t="n">
        <v>0.550726354911298</v>
      </c>
      <c r="AD91" s="11" t="n">
        <v>0.533241914274222</v>
      </c>
      <c r="AE91" s="11" t="n">
        <v>0.559077587932166</v>
      </c>
      <c r="AF91" s="11" t="n">
        <v>0.571602426565577</v>
      </c>
      <c r="AG91" s="11" t="n">
        <v>0.585972414384307</v>
      </c>
      <c r="AH91" s="11" t="n">
        <v>0.507581060856766</v>
      </c>
      <c r="AI91" s="11" t="n">
        <v>0.476498579339626</v>
      </c>
      <c r="AJ91" s="11" t="n">
        <v>0.460375197883433</v>
      </c>
      <c r="AK91" s="11" t="n">
        <v>0.495445346912131</v>
      </c>
      <c r="AL91" s="11" t="n">
        <v>0.555511373771659</v>
      </c>
      <c r="AM91" s="11" t="n">
        <v>0.535378583926726</v>
      </c>
      <c r="AN91" s="11" t="n">
        <v>0.522042355245346</v>
      </c>
      <c r="AO91" s="11" t="n">
        <v>0.509751643933992</v>
      </c>
      <c r="AP91" s="11" t="n">
        <v>0.505917636988734</v>
      </c>
      <c r="AQ91" s="11" t="n">
        <v>0.503919661751173</v>
      </c>
      <c r="AR91" s="11" t="n">
        <v>0.513327853544145</v>
      </c>
      <c r="AS91" s="11" t="n">
        <v>0.514175353449103</v>
      </c>
      <c r="AT91" s="11" t="n">
        <v>0.470236486652447</v>
      </c>
      <c r="AU91" s="11" t="n">
        <v>0.433099151096754</v>
      </c>
      <c r="AV91" s="11" t="n">
        <v>0.417731034252111</v>
      </c>
      <c r="AW91" s="11" t="n">
        <v>0.4589048904543</v>
      </c>
      <c r="AX91" s="11" t="n">
        <v>0.511477485927674</v>
      </c>
      <c r="AY91" s="11" t="n">
        <v>0.521946469376341</v>
      </c>
      <c r="AZ91" s="11" t="n">
        <v>0.540108889789081</v>
      </c>
      <c r="BA91" s="11" t="n">
        <v>0.539886903447276</v>
      </c>
      <c r="BB91" s="11" t="n">
        <v>0.545419791111906</v>
      </c>
      <c r="BC91" s="11" t="n">
        <v>0.546698827321603</v>
      </c>
      <c r="BD91" s="11" t="n">
        <v>0.533937100159938</v>
      </c>
      <c r="BE91" s="11" t="n">
        <v>0.532207116287776</v>
      </c>
      <c r="BF91" s="11" t="n">
        <v>0.472239303610618</v>
      </c>
      <c r="BG91" s="11" t="n">
        <v>0.395591548892984</v>
      </c>
      <c r="BH91" s="11" t="n">
        <v>0.381781037642599</v>
      </c>
      <c r="BI91" s="11" t="n">
        <v>0.433423576206002</v>
      </c>
      <c r="BJ91" s="11" t="n">
        <v>0.492862261945019</v>
      </c>
      <c r="BK91" s="11" t="n">
        <v>0.537514092314661</v>
      </c>
      <c r="BL91" s="11" t="n">
        <v>0.559213168164554</v>
      </c>
      <c r="BM91" s="11" t="n">
        <v>0.587997598217513</v>
      </c>
      <c r="BN91" s="11" t="n">
        <v>0.627624656363427</v>
      </c>
      <c r="BO91" s="11" t="n">
        <v>0.632472485464784</v>
      </c>
      <c r="BP91" s="11" t="n">
        <v>0.582125310182791</v>
      </c>
      <c r="BQ91" s="11" t="n">
        <v>0.531199123198026</v>
      </c>
      <c r="BR91" s="11" t="n">
        <v>0.470782512469459</v>
      </c>
      <c r="BS91" s="11" t="n">
        <v>0.410639172226025</v>
      </c>
      <c r="BT91" s="11" t="n">
        <v>0.403227449169194</v>
      </c>
      <c r="BU91" s="11" t="n">
        <v>0.453669790475513</v>
      </c>
      <c r="BV91" s="11" t="n">
        <v>0.525221394490141</v>
      </c>
      <c r="BW91" s="11" t="n">
        <v>0.571830375386405</v>
      </c>
      <c r="BX91" s="11" t="n">
        <v>0.580750441197102</v>
      </c>
      <c r="BY91" s="11" t="n">
        <v>0.635296453090261</v>
      </c>
      <c r="BZ91" s="11" t="n">
        <v>0.701827805097738</v>
      </c>
      <c r="CA91" s="11" t="n">
        <v>0.671723616673777</v>
      </c>
      <c r="CB91" s="11" t="n">
        <v>0.60179402313819</v>
      </c>
      <c r="CC91" s="11" t="n">
        <v>0.521390490430414</v>
      </c>
      <c r="CD91" s="11" t="n">
        <v>0.469530619023012</v>
      </c>
      <c r="CE91" s="11" t="n">
        <v>0.427651558855648</v>
      </c>
      <c r="CF91" s="11" t="n">
        <v>0.42963081978582</v>
      </c>
      <c r="CG91" s="11" t="n">
        <v>0.46603564184307</v>
      </c>
      <c r="CH91" s="11" t="n">
        <v>0.542606388967509</v>
      </c>
      <c r="CI91" s="11" t="n">
        <v>0.59108300019918</v>
      </c>
      <c r="CJ91" s="11" t="n">
        <v>0.624642198498689</v>
      </c>
      <c r="CK91" s="11" t="n">
        <v>0.69867140533179</v>
      </c>
      <c r="CL91" s="11" t="n">
        <v>0.779970043657163</v>
      </c>
      <c r="CM91" s="11" t="n">
        <v>0.753118024156137</v>
      </c>
      <c r="CN91" s="11" t="n">
        <v>0.640722574308407</v>
      </c>
      <c r="CO91" s="11" t="n">
        <v>0.571390153768085</v>
      </c>
      <c r="CP91" s="11" t="n">
        <v>0.520382505764622</v>
      </c>
      <c r="CQ91" s="11" t="n">
        <v>0.489644817171928</v>
      </c>
      <c r="CR91" s="11" t="n">
        <v>0.461562953165597</v>
      </c>
      <c r="CS91" s="11" t="n">
        <v>0.530046869432579</v>
      </c>
      <c r="CT91" s="11" t="n">
        <v>0.577838810697034</v>
      </c>
      <c r="CU91" s="11" t="n">
        <v>0.641354741404765</v>
      </c>
      <c r="CV91" s="11" t="n">
        <v>0.706086788708845</v>
      </c>
      <c r="CW91" s="11" t="n">
        <v>0.843711957844599</v>
      </c>
      <c r="CX91" s="11" t="n">
        <v>0.913032033112738</v>
      </c>
      <c r="CY91" s="11" t="n">
        <v>0.861700119798149</v>
      </c>
      <c r="CZ91" s="11" t="n">
        <v>0.770884355522217</v>
      </c>
      <c r="DA91" s="11" t="n">
        <v>0.661651634721807</v>
      </c>
      <c r="DB91" s="11" t="n">
        <v>0.618783982018184</v>
      </c>
      <c r="DC91" s="11" t="n">
        <v>0.582799506486546</v>
      </c>
      <c r="DD91" s="11" t="n">
        <v>0.517420687334327</v>
      </c>
      <c r="DE91" s="11" t="n">
        <v>0.556261710999006</v>
      </c>
      <c r="DF91" s="11" t="n">
        <v>0.599625826339062</v>
      </c>
      <c r="DG91" s="11" t="n">
        <v>0.691953757070279</v>
      </c>
      <c r="DH91" s="11" t="n">
        <v>0.869444160023993</v>
      </c>
      <c r="DI91" s="11" t="n">
        <v>1.01924075948968</v>
      </c>
      <c r="DJ91" s="11" t="n">
        <v>1.07132482822279</v>
      </c>
      <c r="DK91" s="11" t="n">
        <v>1.02067889731294</v>
      </c>
      <c r="DL91" s="11" t="n">
        <v>0.846024469766208</v>
      </c>
      <c r="DM91" s="11" t="n">
        <v>0.756059933939122</v>
      </c>
      <c r="DN91" s="11" t="n">
        <v>0.66355912632032</v>
      </c>
      <c r="DO91" s="11" t="n">
        <v>0.627535784479301</v>
      </c>
      <c r="DP91" s="11" t="n">
        <v>0.600794739829099</v>
      </c>
      <c r="DQ91" s="11" t="n">
        <v>0.594746238383821</v>
      </c>
      <c r="DR91" s="11" t="n">
        <v>0.648169213504355</v>
      </c>
      <c r="DS91" s="11" t="n">
        <v>0.767347509266252</v>
      </c>
      <c r="DT91" s="11" t="n">
        <v>0.906179412169381</v>
      </c>
    </row>
    <row r="92" customFormat="false" ht="15.75" hidden="false" customHeight="false" outlineLevel="0" collapsed="false">
      <c r="A92" s="12" t="s">
        <v>171</v>
      </c>
      <c r="B92" s="13" t="s">
        <v>172</v>
      </c>
      <c r="C92" s="14" t="n">
        <v>0</v>
      </c>
      <c r="D92" s="5" t="n">
        <v>0</v>
      </c>
    </row>
    <row r="93" customFormat="false" ht="15.75" hidden="false" customHeight="false" outlineLevel="0" collapsed="false">
      <c r="A93" s="12" t="s">
        <v>173</v>
      </c>
      <c r="B93" s="13" t="s">
        <v>174</v>
      </c>
      <c r="C93" s="14" t="n">
        <v>225</v>
      </c>
      <c r="D93" s="11" t="n">
        <v>0</v>
      </c>
      <c r="E93" s="11" t="n">
        <v>1.25307230730804</v>
      </c>
      <c r="F93" s="11" t="n">
        <v>1.25367846568973</v>
      </c>
      <c r="G93" s="101" t="n">
        <v>1.16446966839296</v>
      </c>
      <c r="H93" s="11" t="n">
        <v>1.03527954468509</v>
      </c>
      <c r="I93" s="101" t="n">
        <v>0.961512922389098</v>
      </c>
      <c r="J93" s="101" t="n">
        <v>0.932072750118132</v>
      </c>
      <c r="K93" s="11" t="n">
        <v>0.804617605532861</v>
      </c>
      <c r="L93" s="11" t="n">
        <v>0.780306824251848</v>
      </c>
      <c r="M93" s="11" t="n">
        <v>0.820221624164208</v>
      </c>
      <c r="N93" s="11" t="n">
        <v>0.823418956292081</v>
      </c>
      <c r="O93" s="11" t="n">
        <v>0.775359495051149</v>
      </c>
      <c r="P93" s="11" t="n">
        <v>0.637903450301987</v>
      </c>
      <c r="Q93" s="11" t="n">
        <v>0.588870255322997</v>
      </c>
      <c r="R93" s="11" t="n">
        <v>0.625494423262561</v>
      </c>
      <c r="S93" s="11" t="n">
        <v>0.699798427051329</v>
      </c>
      <c r="T93" s="11" t="n">
        <v>0.756385592285336</v>
      </c>
      <c r="U93" s="11" t="n">
        <v>0.77247750350272</v>
      </c>
      <c r="V93" s="11" t="n">
        <v>0.690685779521733</v>
      </c>
      <c r="W93" s="11" t="n">
        <v>0.623627098494677</v>
      </c>
      <c r="X93" s="11" t="n">
        <v>0.633497019919744</v>
      </c>
      <c r="Y93" s="11" t="n">
        <v>0.654585219628031</v>
      </c>
      <c r="Z93" s="11" t="n">
        <v>0.678221661285326</v>
      </c>
      <c r="AA93" s="11" t="n">
        <v>0.642235920927908</v>
      </c>
      <c r="AB93" s="11" t="n">
        <v>0.558452461567825</v>
      </c>
      <c r="AC93" s="11" t="n">
        <v>0.550726354911298</v>
      </c>
      <c r="AD93" s="11" t="n">
        <v>0.533241914274222</v>
      </c>
      <c r="AE93" s="11" t="n">
        <v>0.559077587932166</v>
      </c>
      <c r="AF93" s="11" t="n">
        <v>0.571602426565577</v>
      </c>
      <c r="AG93" s="11" t="n">
        <v>0.585972414384307</v>
      </c>
      <c r="AH93" s="11" t="n">
        <v>0.507581060856766</v>
      </c>
      <c r="AI93" s="11" t="n">
        <v>0.476498579339626</v>
      </c>
      <c r="AJ93" s="11" t="n">
        <v>0.460375197883433</v>
      </c>
      <c r="AK93" s="11" t="n">
        <v>0.495445346912131</v>
      </c>
      <c r="AL93" s="11" t="n">
        <v>0.555511373771659</v>
      </c>
      <c r="AM93" s="11" t="n">
        <v>0.535378583926726</v>
      </c>
      <c r="AN93" s="11" t="n">
        <v>0.522042355245346</v>
      </c>
      <c r="AO93" s="11" t="n">
        <v>0.509751643933992</v>
      </c>
      <c r="AP93" s="11" t="n">
        <v>0.505917636988734</v>
      </c>
      <c r="AQ93" s="11" t="n">
        <v>0.503919661751173</v>
      </c>
      <c r="AR93" s="11" t="n">
        <v>0.513327853544145</v>
      </c>
      <c r="AS93" s="11" t="n">
        <v>0.514175353449103</v>
      </c>
      <c r="AT93" s="11" t="n">
        <v>0.470236486652447</v>
      </c>
      <c r="AU93" s="11" t="n">
        <v>0.433099151096754</v>
      </c>
      <c r="AV93" s="11" t="n">
        <v>0.417731034252111</v>
      </c>
      <c r="AW93" s="11" t="n">
        <v>0.4589048904543</v>
      </c>
      <c r="AX93" s="11" t="n">
        <v>0.511477485927674</v>
      </c>
      <c r="AY93" s="11" t="n">
        <v>0.521946469376341</v>
      </c>
      <c r="AZ93" s="11" t="n">
        <v>0.540108889789081</v>
      </c>
      <c r="BA93" s="11" t="n">
        <v>0.539886903447276</v>
      </c>
      <c r="BB93" s="11" t="n">
        <v>0.545419791111906</v>
      </c>
      <c r="BC93" s="11" t="n">
        <v>0.546698827321603</v>
      </c>
      <c r="BD93" s="11" t="n">
        <v>0.533937100159938</v>
      </c>
      <c r="BE93" s="11" t="n">
        <v>0.532207116287776</v>
      </c>
      <c r="BF93" s="11" t="n">
        <v>0.472239303610618</v>
      </c>
      <c r="BG93" s="11" t="n">
        <v>0.395591548892984</v>
      </c>
      <c r="BH93" s="11" t="n">
        <v>0.381781037642599</v>
      </c>
      <c r="BI93" s="11" t="n">
        <v>0.433423576206002</v>
      </c>
      <c r="BJ93" s="11" t="n">
        <v>0.492862261945019</v>
      </c>
      <c r="BK93" s="11" t="n">
        <v>0.537514092314661</v>
      </c>
      <c r="BL93" s="11" t="n">
        <v>0.559213168164554</v>
      </c>
      <c r="BM93" s="11" t="n">
        <v>0.587997598217513</v>
      </c>
      <c r="BN93" s="11" t="n">
        <v>0.627624656363427</v>
      </c>
      <c r="BO93" s="11" t="n">
        <v>0.632472485464784</v>
      </c>
      <c r="BP93" s="11" t="n">
        <v>0.582125310182791</v>
      </c>
      <c r="BQ93" s="11" t="n">
        <v>0.531199123198026</v>
      </c>
      <c r="BR93" s="11" t="n">
        <v>0.470782512469459</v>
      </c>
      <c r="BS93" s="11" t="n">
        <v>0.410639172226025</v>
      </c>
      <c r="BT93" s="11" t="n">
        <v>0.403227449169194</v>
      </c>
      <c r="BU93" s="11" t="n">
        <v>0.453669790475513</v>
      </c>
      <c r="BV93" s="11" t="n">
        <v>0.525221394490141</v>
      </c>
      <c r="BW93" s="11" t="n">
        <v>0.571830375386405</v>
      </c>
      <c r="BX93" s="11" t="n">
        <v>0.580750441197102</v>
      </c>
      <c r="BY93" s="11" t="n">
        <v>0.635296453090261</v>
      </c>
      <c r="BZ93" s="11" t="n">
        <v>0.701827805097738</v>
      </c>
      <c r="CA93" s="11" t="n">
        <v>0.671723616673777</v>
      </c>
      <c r="CB93" s="11" t="n">
        <v>0.60179402313819</v>
      </c>
      <c r="CC93" s="11" t="n">
        <v>0.521390490430414</v>
      </c>
      <c r="CD93" s="11" t="n">
        <v>0.469530619023012</v>
      </c>
      <c r="CE93" s="11" t="n">
        <v>0.427651558855648</v>
      </c>
      <c r="CF93" s="11" t="n">
        <v>0.42963081978582</v>
      </c>
      <c r="CG93" s="11" t="n">
        <v>0.46603564184307</v>
      </c>
      <c r="CH93" s="11" t="n">
        <v>0.542606388967509</v>
      </c>
      <c r="CI93" s="11" t="n">
        <v>0.59108300019918</v>
      </c>
      <c r="CJ93" s="11" t="n">
        <v>0.624642198498689</v>
      </c>
      <c r="CK93" s="11" t="n">
        <v>0.69867140533179</v>
      </c>
      <c r="CL93" s="11" t="n">
        <v>0.779970043657163</v>
      </c>
      <c r="CM93" s="11" t="n">
        <v>0.753118024156137</v>
      </c>
      <c r="CN93" s="11" t="n">
        <v>0.640722574308407</v>
      </c>
      <c r="CO93" s="11" t="n">
        <v>0.571390153768085</v>
      </c>
      <c r="CP93" s="11" t="n">
        <v>0.520382505764622</v>
      </c>
      <c r="CQ93" s="11" t="n">
        <v>0.489644817171928</v>
      </c>
      <c r="CR93" s="11" t="n">
        <v>0.461562953165597</v>
      </c>
      <c r="CS93" s="11" t="n">
        <v>0.530046869432579</v>
      </c>
      <c r="CT93" s="11" t="n">
        <v>0.577838810697034</v>
      </c>
      <c r="CU93" s="11" t="n">
        <v>0.641354741404765</v>
      </c>
      <c r="CV93" s="11" t="n">
        <v>0.706086788708845</v>
      </c>
      <c r="CW93" s="11" t="n">
        <v>0.843711957844599</v>
      </c>
      <c r="CX93" s="11" t="n">
        <v>0.913032033112738</v>
      </c>
      <c r="CY93" s="11" t="n">
        <v>0.861700119798149</v>
      </c>
      <c r="CZ93" s="11" t="n">
        <v>0.770884355522217</v>
      </c>
      <c r="DA93" s="11" t="n">
        <v>0.661651634721807</v>
      </c>
      <c r="DB93" s="11" t="n">
        <v>0.618783982018184</v>
      </c>
      <c r="DC93" s="11" t="n">
        <v>0.582799506486546</v>
      </c>
      <c r="DD93" s="11" t="n">
        <v>0.517420687334327</v>
      </c>
      <c r="DE93" s="11" t="n">
        <v>0.556261710999006</v>
      </c>
      <c r="DF93" s="11" t="n">
        <v>0.599625826339062</v>
      </c>
      <c r="DG93" s="11" t="n">
        <v>0.691953757070279</v>
      </c>
      <c r="DH93" s="11" t="n">
        <v>0.869444160023993</v>
      </c>
      <c r="DI93" s="11" t="n">
        <v>1.01924075948968</v>
      </c>
      <c r="DJ93" s="11" t="n">
        <v>1.07132482822279</v>
      </c>
      <c r="DK93" s="11" t="n">
        <v>1.02067889731294</v>
      </c>
      <c r="DL93" s="11" t="n">
        <v>0.846024469766208</v>
      </c>
      <c r="DM93" s="11" t="n">
        <v>0.756059933939122</v>
      </c>
      <c r="DN93" s="11" t="n">
        <v>0.66355912632032</v>
      </c>
      <c r="DO93" s="11" t="n">
        <v>0.627535784479301</v>
      </c>
      <c r="DP93" s="11" t="n">
        <v>0.600794739829099</v>
      </c>
      <c r="DQ93" s="11" t="n">
        <v>0.594746238383821</v>
      </c>
      <c r="DR93" s="11" t="n">
        <v>0.648169213504355</v>
      </c>
      <c r="DS93" s="11" t="n">
        <v>0.767347509266252</v>
      </c>
      <c r="DT93" s="11" t="n">
        <v>0.906179412169381</v>
      </c>
    </row>
    <row r="94" customFormat="false" ht="15.75" hidden="false" customHeight="false" outlineLevel="0" collapsed="false">
      <c r="A94" s="12" t="s">
        <v>175</v>
      </c>
      <c r="B94" s="13" t="s">
        <v>176</v>
      </c>
      <c r="C94" s="14" t="n">
        <v>0</v>
      </c>
      <c r="D94" s="5" t="n">
        <v>0</v>
      </c>
    </row>
    <row r="95" customFormat="false" ht="15.75" hidden="false" customHeight="false" outlineLevel="0" collapsed="false">
      <c r="A95" s="12" t="s">
        <v>177</v>
      </c>
      <c r="B95" s="13" t="s">
        <v>178</v>
      </c>
      <c r="C95" s="14" t="n">
        <v>579</v>
      </c>
      <c r="D95" s="11" t="n">
        <v>0</v>
      </c>
      <c r="E95" s="11" t="n">
        <v>2.25563619622158</v>
      </c>
      <c r="F95" s="11" t="n">
        <v>2.24007972500148</v>
      </c>
      <c r="G95" s="101" t="n">
        <v>1.48606453827951</v>
      </c>
      <c r="H95" s="11" t="n">
        <v>1.14355202888872</v>
      </c>
      <c r="I95" s="101" t="n">
        <v>1.60951789253174</v>
      </c>
      <c r="J95" s="101" t="n">
        <v>5.21966083355326</v>
      </c>
      <c r="K95" s="11" t="n">
        <v>7.43437685745195</v>
      </c>
      <c r="L95" s="11" t="n">
        <v>7.47972711789109</v>
      </c>
      <c r="M95" s="11" t="n">
        <v>6.64280356141849</v>
      </c>
      <c r="N95" s="11" t="n">
        <v>6.46647044242444</v>
      </c>
      <c r="O95" s="11" t="n">
        <v>6.5771874112729</v>
      </c>
      <c r="P95" s="11" t="n">
        <v>6.15087329436925</v>
      </c>
      <c r="Q95" s="11" t="n">
        <v>5.34977880528962</v>
      </c>
      <c r="R95" s="11" t="n">
        <v>5.71758638142947</v>
      </c>
      <c r="S95" s="11" t="n">
        <v>6.33725490408862</v>
      </c>
      <c r="T95" s="11" t="n">
        <v>7.10580962719998</v>
      </c>
      <c r="U95" s="11" t="n">
        <v>8.27223961234327</v>
      </c>
      <c r="V95" s="11" t="n">
        <v>8.54518932298853</v>
      </c>
      <c r="W95" s="11" t="n">
        <v>8.20843801067746</v>
      </c>
      <c r="X95" s="11" t="n">
        <v>8.16608141169708</v>
      </c>
      <c r="Y95" s="11" t="n">
        <v>8.10982541964485</v>
      </c>
      <c r="Z95" s="11" t="n">
        <v>7.55868200634493</v>
      </c>
      <c r="AA95" s="11" t="n">
        <v>7.27441488563201</v>
      </c>
      <c r="AB95" s="11" t="n">
        <v>6.53695979028396</v>
      </c>
      <c r="AC95" s="11" t="n">
        <v>6.28534685511087</v>
      </c>
      <c r="AD95" s="11" t="n">
        <v>5.89070949208488</v>
      </c>
      <c r="AE95" s="11" t="n">
        <v>5.77589039896562</v>
      </c>
      <c r="AF95" s="11" t="n">
        <v>5.81788069739559</v>
      </c>
      <c r="AG95" s="11" t="n">
        <v>6.33828785774011</v>
      </c>
      <c r="AH95" s="11" t="n">
        <v>6.83619681625962</v>
      </c>
      <c r="AI95" s="11" t="n">
        <v>6.50726280711991</v>
      </c>
      <c r="AJ95" s="11" t="n">
        <v>6.08688789791755</v>
      </c>
      <c r="AK95" s="11" t="n">
        <v>5.67459044912239</v>
      </c>
      <c r="AL95" s="11" t="n">
        <v>5.61208414528042</v>
      </c>
      <c r="AM95" s="11" t="n">
        <v>5.21499840213542</v>
      </c>
      <c r="AN95" s="11" t="n">
        <v>5.27972658978082</v>
      </c>
      <c r="AO95" s="11" t="n">
        <v>4.87388133502636</v>
      </c>
      <c r="AP95" s="11" t="n">
        <v>4.83010833322668</v>
      </c>
      <c r="AQ95" s="11" t="n">
        <v>4.676713228069</v>
      </c>
      <c r="AR95" s="11" t="n">
        <v>4.60844068580014</v>
      </c>
      <c r="AS95" s="11" t="n">
        <v>4.87837613254963</v>
      </c>
      <c r="AT95" s="11" t="n">
        <v>5.31162341657829</v>
      </c>
      <c r="AU95" s="11" t="n">
        <v>5.16884731434986</v>
      </c>
      <c r="AV95" s="11" t="n">
        <v>4.97902067622137</v>
      </c>
      <c r="AW95" s="11" t="n">
        <v>4.52361893257602</v>
      </c>
      <c r="AX95" s="11" t="n">
        <v>4.07266102333234</v>
      </c>
      <c r="AY95" s="11" t="n">
        <v>4.09386816082206</v>
      </c>
      <c r="AZ95" s="11" t="n">
        <v>4.43703262940789</v>
      </c>
      <c r="BA95" s="11" t="n">
        <v>4.56681029282089</v>
      </c>
      <c r="BB95" s="11" t="n">
        <v>4.53750216969654</v>
      </c>
      <c r="BC95" s="11" t="n">
        <v>4.1069449815675</v>
      </c>
      <c r="BD95" s="11" t="n">
        <v>3.47683974395228</v>
      </c>
      <c r="BE95" s="11" t="n">
        <v>3.55036326450263</v>
      </c>
      <c r="BF95" s="11" t="n">
        <v>3.869939531218</v>
      </c>
      <c r="BG95" s="11" t="n">
        <v>4.03586377822991</v>
      </c>
      <c r="BH95" s="11" t="n">
        <v>4.01259844107923</v>
      </c>
      <c r="BI95" s="11" t="n">
        <v>3.41374567255376</v>
      </c>
      <c r="BJ95" s="11" t="n">
        <v>3.06303937445421</v>
      </c>
      <c r="BK95" s="11" t="n">
        <v>3.39662756674879</v>
      </c>
      <c r="BL95" s="11" t="n">
        <v>4.14268590561571</v>
      </c>
      <c r="BM95" s="11" t="n">
        <v>4.37778663119636</v>
      </c>
      <c r="BN95" s="11" t="n">
        <v>4.26460470008121</v>
      </c>
      <c r="BO95" s="11" t="n">
        <v>3.43931557743281</v>
      </c>
      <c r="BP95" s="11" t="n">
        <v>2.84893096423649</v>
      </c>
      <c r="BQ95" s="11" t="n">
        <v>2.90026347343356</v>
      </c>
      <c r="BR95" s="11" t="n">
        <v>3.44407639823311</v>
      </c>
      <c r="BS95" s="11" t="n">
        <v>3.81088516403793</v>
      </c>
      <c r="BT95" s="11" t="n">
        <v>3.7920574097581</v>
      </c>
      <c r="BU95" s="11" t="n">
        <v>3.4168359641049</v>
      </c>
      <c r="BV95" s="11" t="n">
        <v>2.97148329944834</v>
      </c>
      <c r="BW95" s="11" t="n">
        <v>3.11217239211973</v>
      </c>
      <c r="BX95" s="11" t="n">
        <v>3.39382155452187</v>
      </c>
      <c r="BY95" s="11" t="n">
        <v>4.20949780539445</v>
      </c>
      <c r="BZ95" s="11" t="n">
        <v>4.05406533156939</v>
      </c>
      <c r="CA95" s="11" t="n">
        <v>3.18779014623005</v>
      </c>
      <c r="CB95" s="11" t="n">
        <v>2.29910459740717</v>
      </c>
      <c r="CC95" s="11" t="n">
        <v>2.373108082246</v>
      </c>
      <c r="CD95" s="11" t="n">
        <v>3.1085020745919</v>
      </c>
      <c r="CE95" s="11" t="n">
        <v>4.07807608795591</v>
      </c>
      <c r="CF95" s="11" t="n">
        <v>4.05775190382202</v>
      </c>
      <c r="CG95" s="11" t="n">
        <v>3.45063849689118</v>
      </c>
      <c r="CH95" s="11" t="n">
        <v>3.00087762760537</v>
      </c>
      <c r="CI95" s="11" t="n">
        <v>3.08478371667017</v>
      </c>
      <c r="CJ95" s="11" t="n">
        <v>3.69597783750681</v>
      </c>
      <c r="CK95" s="11" t="n">
        <v>4.16213884386239</v>
      </c>
      <c r="CL95" s="11" t="n">
        <v>3.5673784418279</v>
      </c>
      <c r="CM95" s="11" t="n">
        <v>2.61088270593267</v>
      </c>
      <c r="CN95" s="11" t="n">
        <v>2.0841204638453</v>
      </c>
      <c r="CO95" s="11" t="n">
        <v>2.17349193744004</v>
      </c>
      <c r="CP95" s="11" t="n">
        <v>3.27051500737282</v>
      </c>
      <c r="CQ95" s="11" t="n">
        <v>4.30934827503372</v>
      </c>
      <c r="CR95" s="11" t="n">
        <v>4.23438857629996</v>
      </c>
      <c r="CS95" s="11" t="n">
        <v>3.70150089910681</v>
      </c>
      <c r="CT95" s="11" t="n">
        <v>3.42785217891785</v>
      </c>
      <c r="CU95" s="11" t="n">
        <v>3.46413286727789</v>
      </c>
      <c r="CV95" s="11" t="n">
        <v>3.88217941446816</v>
      </c>
      <c r="CW95" s="11" t="n">
        <v>4.15270708063935</v>
      </c>
      <c r="CX95" s="11" t="n">
        <v>3.49864476608232</v>
      </c>
      <c r="CY95" s="11" t="n">
        <v>2.83136535533392</v>
      </c>
      <c r="CZ95" s="11" t="n">
        <v>2.92162278737474</v>
      </c>
      <c r="DA95" s="11" t="n">
        <v>2.85190579039329</v>
      </c>
      <c r="DB95" s="11" t="n">
        <v>3.78904646399308</v>
      </c>
      <c r="DC95" s="11" t="n">
        <v>4.80046378209707</v>
      </c>
      <c r="DD95" s="11" t="n">
        <v>4.76505625357688</v>
      </c>
      <c r="DE95" s="11" t="n">
        <v>4.37905938224189</v>
      </c>
      <c r="DF95" s="11" t="n">
        <v>3.88326244550295</v>
      </c>
      <c r="DG95" s="11" t="n">
        <v>4.03945554491463</v>
      </c>
      <c r="DH95" s="11" t="n">
        <v>4.27047613698725</v>
      </c>
      <c r="DI95" s="11" t="n">
        <v>4.57654226002208</v>
      </c>
      <c r="DJ95" s="11" t="n">
        <v>4.23444946558973</v>
      </c>
      <c r="DK95" s="11" t="n">
        <v>3.0901188433574</v>
      </c>
      <c r="DL95" s="11" t="n">
        <v>2.74798000248855</v>
      </c>
      <c r="DM95" s="11" t="n">
        <v>2.80908906252639</v>
      </c>
      <c r="DN95" s="11" t="n">
        <v>3.93828629819519</v>
      </c>
      <c r="DO95" s="11" t="n">
        <v>5.52466284019736</v>
      </c>
      <c r="DP95" s="11" t="n">
        <v>6.38494859265154</v>
      </c>
      <c r="DQ95" s="11" t="n">
        <v>5.62808407419351</v>
      </c>
      <c r="DR95" s="11" t="n">
        <v>4.55094432883848</v>
      </c>
      <c r="DS95" s="11" t="n">
        <v>4.18448007315187</v>
      </c>
      <c r="DT95" s="11" t="n">
        <v>4.54716994967059</v>
      </c>
    </row>
    <row r="96" customFormat="false" ht="15.75" hidden="false" customHeight="false" outlineLevel="0" collapsed="false">
      <c r="A96" s="12" t="s">
        <v>179</v>
      </c>
      <c r="B96" s="13" t="s">
        <v>180</v>
      </c>
      <c r="C96" s="14" t="n">
        <v>1770</v>
      </c>
      <c r="D96" s="11" t="n">
        <v>0</v>
      </c>
      <c r="E96" s="11" t="n">
        <v>1.25307230730804</v>
      </c>
      <c r="F96" s="11" t="n">
        <v>1.25367846568973</v>
      </c>
      <c r="G96" s="101" t="n">
        <v>1.16446966839296</v>
      </c>
      <c r="H96" s="11" t="n">
        <v>1.03527954468509</v>
      </c>
      <c r="I96" s="101" t="n">
        <v>0.961512922389098</v>
      </c>
      <c r="J96" s="101" t="n">
        <v>0.932072750118132</v>
      </c>
      <c r="K96" s="11" t="n">
        <v>0.804617605532861</v>
      </c>
      <c r="L96" s="11" t="n">
        <v>0.780306824251848</v>
      </c>
      <c r="M96" s="11" t="n">
        <v>0.820221624164208</v>
      </c>
      <c r="N96" s="11" t="n">
        <v>0.823418956292081</v>
      </c>
      <c r="O96" s="11" t="n">
        <v>0.775359495051149</v>
      </c>
      <c r="P96" s="11" t="n">
        <v>0.637903450301987</v>
      </c>
      <c r="Q96" s="11" t="n">
        <v>0.588870255322997</v>
      </c>
      <c r="R96" s="11" t="n">
        <v>0.625494423262561</v>
      </c>
      <c r="S96" s="11" t="n">
        <v>0.699798427051329</v>
      </c>
      <c r="T96" s="11" t="n">
        <v>0.756385592285336</v>
      </c>
      <c r="U96" s="11" t="n">
        <v>0.77247750350272</v>
      </c>
      <c r="V96" s="11" t="n">
        <v>0.690685779521733</v>
      </c>
      <c r="W96" s="11" t="n">
        <v>0.623627098494677</v>
      </c>
      <c r="X96" s="11" t="n">
        <v>0.633497019919744</v>
      </c>
      <c r="Y96" s="11" t="n">
        <v>0.654585219628031</v>
      </c>
      <c r="Z96" s="11" t="n">
        <v>0.678221661285326</v>
      </c>
      <c r="AA96" s="11" t="n">
        <v>0.642235920927908</v>
      </c>
      <c r="AB96" s="11" t="n">
        <v>0.558452461567825</v>
      </c>
      <c r="AC96" s="11" t="n">
        <v>0.550726354911298</v>
      </c>
      <c r="AD96" s="11" t="n">
        <v>0.533241914274222</v>
      </c>
      <c r="AE96" s="11" t="n">
        <v>0.559077587932166</v>
      </c>
      <c r="AF96" s="11" t="n">
        <v>0.571602426565577</v>
      </c>
      <c r="AG96" s="11" t="n">
        <v>0.585972414384307</v>
      </c>
      <c r="AH96" s="11" t="n">
        <v>0.507581060856766</v>
      </c>
      <c r="AI96" s="11" t="n">
        <v>0.476498579339626</v>
      </c>
      <c r="AJ96" s="11" t="n">
        <v>0.460375197883433</v>
      </c>
      <c r="AK96" s="11" t="n">
        <v>0.495445346912131</v>
      </c>
      <c r="AL96" s="11" t="n">
        <v>0.555511373771659</v>
      </c>
      <c r="AM96" s="11" t="n">
        <v>0.535378583926726</v>
      </c>
      <c r="AN96" s="11" t="n">
        <v>0.522042355245346</v>
      </c>
      <c r="AO96" s="11" t="n">
        <v>0.509751643933992</v>
      </c>
      <c r="AP96" s="11" t="n">
        <v>0.505917636988734</v>
      </c>
      <c r="AQ96" s="11" t="n">
        <v>0.503919661751173</v>
      </c>
      <c r="AR96" s="11" t="n">
        <v>0.513327853544145</v>
      </c>
      <c r="AS96" s="11" t="n">
        <v>0.514175353449103</v>
      </c>
      <c r="AT96" s="11" t="n">
        <v>0.470236486652447</v>
      </c>
      <c r="AU96" s="11" t="n">
        <v>0.433099151096754</v>
      </c>
      <c r="AV96" s="11" t="n">
        <v>0.417731034252111</v>
      </c>
      <c r="AW96" s="11" t="n">
        <v>0.4589048904543</v>
      </c>
      <c r="AX96" s="11" t="n">
        <v>0.511477485927674</v>
      </c>
      <c r="AY96" s="11" t="n">
        <v>0.521946469376341</v>
      </c>
      <c r="AZ96" s="11" t="n">
        <v>0.540108889789081</v>
      </c>
      <c r="BA96" s="11" t="n">
        <v>0.539886903447276</v>
      </c>
      <c r="BB96" s="11" t="n">
        <v>0.545419791111906</v>
      </c>
      <c r="BC96" s="11" t="n">
        <v>0.546698827321603</v>
      </c>
      <c r="BD96" s="11" t="n">
        <v>0.533937100159938</v>
      </c>
      <c r="BE96" s="11" t="n">
        <v>0.532207116287776</v>
      </c>
      <c r="BF96" s="11" t="n">
        <v>0.472239303610618</v>
      </c>
      <c r="BG96" s="11" t="n">
        <v>0.395591548892984</v>
      </c>
      <c r="BH96" s="11" t="n">
        <v>0.381781037642599</v>
      </c>
      <c r="BI96" s="11" t="n">
        <v>0.433423576206002</v>
      </c>
      <c r="BJ96" s="11" t="n">
        <v>0.492862261945019</v>
      </c>
      <c r="BK96" s="11" t="n">
        <v>0.537514092314661</v>
      </c>
      <c r="BL96" s="11" t="n">
        <v>0.559213168164554</v>
      </c>
      <c r="BM96" s="11" t="n">
        <v>0.587997598217513</v>
      </c>
      <c r="BN96" s="11" t="n">
        <v>0.627624656363427</v>
      </c>
      <c r="BO96" s="11" t="n">
        <v>0.632472485464784</v>
      </c>
      <c r="BP96" s="11" t="n">
        <v>0.582125310182791</v>
      </c>
      <c r="BQ96" s="11" t="n">
        <v>0.531199123198026</v>
      </c>
      <c r="BR96" s="11" t="n">
        <v>0.470782512469459</v>
      </c>
      <c r="BS96" s="11" t="n">
        <v>0.410639172226025</v>
      </c>
      <c r="BT96" s="11" t="n">
        <v>0.403227449169194</v>
      </c>
      <c r="BU96" s="11" t="n">
        <v>0.453669790475513</v>
      </c>
      <c r="BV96" s="11" t="n">
        <v>0.525221394490141</v>
      </c>
      <c r="BW96" s="11" t="n">
        <v>0.571830375386405</v>
      </c>
      <c r="BX96" s="11" t="n">
        <v>0.580750441197102</v>
      </c>
      <c r="BY96" s="11" t="n">
        <v>0.635296453090261</v>
      </c>
      <c r="BZ96" s="11" t="n">
        <v>0.701827805097738</v>
      </c>
      <c r="CA96" s="11" t="n">
        <v>0.671723616673777</v>
      </c>
      <c r="CB96" s="11" t="n">
        <v>0.60179402313819</v>
      </c>
      <c r="CC96" s="11" t="n">
        <v>0.521390490430414</v>
      </c>
      <c r="CD96" s="11" t="n">
        <v>0.469530619023012</v>
      </c>
      <c r="CE96" s="11" t="n">
        <v>0.427651558855648</v>
      </c>
      <c r="CF96" s="11" t="n">
        <v>0.42963081978582</v>
      </c>
      <c r="CG96" s="11" t="n">
        <v>0.46603564184307</v>
      </c>
      <c r="CH96" s="11" t="n">
        <v>0.542606388967509</v>
      </c>
      <c r="CI96" s="11" t="n">
        <v>0.59108300019918</v>
      </c>
      <c r="CJ96" s="11" t="n">
        <v>0.624642198498689</v>
      </c>
      <c r="CK96" s="11" t="n">
        <v>0.69867140533179</v>
      </c>
      <c r="CL96" s="11" t="n">
        <v>0.779970043657163</v>
      </c>
      <c r="CM96" s="11" t="n">
        <v>0.753118024156137</v>
      </c>
      <c r="CN96" s="11" t="n">
        <v>0.640722574308407</v>
      </c>
      <c r="CO96" s="11" t="n">
        <v>0.571390153768085</v>
      </c>
      <c r="CP96" s="11" t="n">
        <v>0.520382505764622</v>
      </c>
      <c r="CQ96" s="11" t="n">
        <v>0.489644817171928</v>
      </c>
      <c r="CR96" s="11" t="n">
        <v>0.461562953165597</v>
      </c>
      <c r="CS96" s="11" t="n">
        <v>0.530046869432579</v>
      </c>
      <c r="CT96" s="11" t="n">
        <v>0.577838810697034</v>
      </c>
      <c r="CU96" s="11" t="n">
        <v>0.641354741404765</v>
      </c>
      <c r="CV96" s="11" t="n">
        <v>0.706086788708845</v>
      </c>
      <c r="CW96" s="11" t="n">
        <v>0.843711957844599</v>
      </c>
      <c r="CX96" s="11" t="n">
        <v>0.913032033112738</v>
      </c>
      <c r="CY96" s="11" t="n">
        <v>0.861700119798149</v>
      </c>
      <c r="CZ96" s="11" t="n">
        <v>0.770884355522217</v>
      </c>
      <c r="DA96" s="11" t="n">
        <v>0.661651634721807</v>
      </c>
      <c r="DB96" s="11" t="n">
        <v>0.618783982018184</v>
      </c>
      <c r="DC96" s="11" t="n">
        <v>0.582799506486546</v>
      </c>
      <c r="DD96" s="11" t="n">
        <v>0.517420687334327</v>
      </c>
      <c r="DE96" s="11" t="n">
        <v>0.556261710999006</v>
      </c>
      <c r="DF96" s="11" t="n">
        <v>0.599625826339062</v>
      </c>
      <c r="DG96" s="11" t="n">
        <v>0.691953757070279</v>
      </c>
      <c r="DH96" s="11" t="n">
        <v>0.869444160023993</v>
      </c>
      <c r="DI96" s="11" t="n">
        <v>1.01924075948968</v>
      </c>
      <c r="DJ96" s="11" t="n">
        <v>1.07132482822279</v>
      </c>
      <c r="DK96" s="11" t="n">
        <v>1.02067889731294</v>
      </c>
      <c r="DL96" s="11" t="n">
        <v>0.846024469766208</v>
      </c>
      <c r="DM96" s="11" t="n">
        <v>0.756059933939122</v>
      </c>
      <c r="DN96" s="11" t="n">
        <v>0.66355912632032</v>
      </c>
      <c r="DO96" s="11" t="n">
        <v>0.627535784479301</v>
      </c>
      <c r="DP96" s="11" t="n">
        <v>0.600794739829099</v>
      </c>
      <c r="DQ96" s="11" t="n">
        <v>0.594746238383821</v>
      </c>
      <c r="DR96" s="11" t="n">
        <v>0.648169213504355</v>
      </c>
      <c r="DS96" s="11" t="n">
        <v>0.767347509266252</v>
      </c>
      <c r="DT96" s="11" t="n">
        <v>0.906179412169381</v>
      </c>
    </row>
    <row r="97" customFormat="false" ht="15.75" hidden="false" customHeight="false" outlineLevel="0" collapsed="false">
      <c r="A97" s="12" t="s">
        <v>337</v>
      </c>
      <c r="B97" s="13" t="s">
        <v>338</v>
      </c>
      <c r="C97" s="14"/>
      <c r="D97" s="11" t="n">
        <v>1</v>
      </c>
      <c r="E97" s="11" t="n">
        <v>1.25307230730804</v>
      </c>
      <c r="F97" s="11" t="n">
        <v>1.25367846568973</v>
      </c>
      <c r="G97" s="11" t="n">
        <v>1.16446966839296</v>
      </c>
      <c r="H97" s="11" t="n">
        <v>1.03527954468509</v>
      </c>
      <c r="I97" s="11" t="n">
        <v>0.961512922389098</v>
      </c>
      <c r="J97" s="11" t="n">
        <v>0.932072750118132</v>
      </c>
      <c r="K97" s="11" t="n">
        <v>0.804617605532861</v>
      </c>
      <c r="L97" s="11" t="n">
        <v>0.780306824251848</v>
      </c>
      <c r="M97" s="11" t="n">
        <v>0.820221624164208</v>
      </c>
      <c r="N97" s="11" t="n">
        <v>0.823418956292081</v>
      </c>
      <c r="O97" s="11" t="n">
        <v>0.775359495051149</v>
      </c>
      <c r="P97" s="11" t="n">
        <v>0.637903450301987</v>
      </c>
      <c r="Q97" s="11" t="n">
        <v>0.588870255322997</v>
      </c>
      <c r="R97" s="11" t="n">
        <v>0.625494423262561</v>
      </c>
      <c r="S97" s="11" t="n">
        <v>0.699798427051329</v>
      </c>
      <c r="T97" s="11" t="n">
        <v>0.756385592285336</v>
      </c>
      <c r="U97" s="11" t="n">
        <v>0.77247750350272</v>
      </c>
      <c r="V97" s="11" t="n">
        <v>0.690685779521733</v>
      </c>
      <c r="W97" s="11" t="n">
        <v>0.623627098494677</v>
      </c>
      <c r="X97" s="11" t="n">
        <v>0.633497019919744</v>
      </c>
      <c r="Y97" s="11" t="n">
        <v>0.654585219628031</v>
      </c>
      <c r="Z97" s="11" t="n">
        <v>0.678221661285326</v>
      </c>
      <c r="AA97" s="11" t="n">
        <v>0.642235920927908</v>
      </c>
      <c r="AB97" s="11" t="n">
        <v>0.558452461567825</v>
      </c>
      <c r="AC97" s="11" t="n">
        <v>0.550726354911298</v>
      </c>
      <c r="AD97" s="11" t="n">
        <v>0.533241914274222</v>
      </c>
      <c r="AE97" s="11" t="n">
        <v>0.559077587932166</v>
      </c>
      <c r="AF97" s="11" t="n">
        <v>0.571602426565577</v>
      </c>
      <c r="AG97" s="11" t="n">
        <v>0.585972414384307</v>
      </c>
      <c r="AH97" s="11" t="n">
        <v>0.507581060856766</v>
      </c>
      <c r="AI97" s="11" t="n">
        <v>0.476498579339626</v>
      </c>
      <c r="AJ97" s="11" t="n">
        <v>0.460375197883433</v>
      </c>
      <c r="AK97" s="11" t="n">
        <v>0.495445346912131</v>
      </c>
      <c r="AL97" s="11" t="n">
        <v>0.555511373771659</v>
      </c>
      <c r="AM97" s="11" t="n">
        <v>0.535378583926726</v>
      </c>
      <c r="AN97" s="11" t="n">
        <v>0.522042355245346</v>
      </c>
      <c r="AO97" s="11" t="n">
        <v>0.509751643933992</v>
      </c>
      <c r="AP97" s="11" t="n">
        <v>0.505917636988734</v>
      </c>
      <c r="AQ97" s="11" t="n">
        <v>0.503919661751173</v>
      </c>
      <c r="AR97" s="11" t="n">
        <v>0.513327853544145</v>
      </c>
      <c r="AS97" s="11" t="n">
        <v>0.514175353449103</v>
      </c>
      <c r="AT97" s="11" t="n">
        <v>0.470236486652447</v>
      </c>
      <c r="AU97" s="11" t="n">
        <v>0.433099151096754</v>
      </c>
      <c r="AV97" s="11" t="n">
        <v>0.417731034252111</v>
      </c>
      <c r="AW97" s="11" t="n">
        <v>0.4589048904543</v>
      </c>
      <c r="AX97" s="11" t="n">
        <v>0.511477485927674</v>
      </c>
      <c r="AY97" s="11" t="n">
        <v>0.521946469376341</v>
      </c>
      <c r="AZ97" s="11" t="n">
        <v>0.540108889789081</v>
      </c>
      <c r="BA97" s="11" t="n">
        <v>0.539886903447276</v>
      </c>
      <c r="BB97" s="11" t="n">
        <v>0.545419791111906</v>
      </c>
      <c r="BC97" s="11" t="n">
        <v>0.546698827321603</v>
      </c>
      <c r="BD97" s="11" t="n">
        <v>0.533937100159938</v>
      </c>
      <c r="BE97" s="11" t="n">
        <v>0.532207116287776</v>
      </c>
      <c r="BF97" s="11" t="n">
        <v>0.472239303610618</v>
      </c>
      <c r="BG97" s="11" t="n">
        <v>0.395591548892984</v>
      </c>
      <c r="BH97" s="11" t="n">
        <v>0.381781037642599</v>
      </c>
      <c r="BI97" s="11" t="n">
        <v>0.433423576206002</v>
      </c>
      <c r="BJ97" s="11" t="n">
        <v>0.492862261945019</v>
      </c>
      <c r="BK97" s="11" t="n">
        <v>0.537514092314661</v>
      </c>
      <c r="BL97" s="11" t="n">
        <v>0.559213168164554</v>
      </c>
      <c r="BM97" s="11" t="n">
        <v>0.587997598217513</v>
      </c>
      <c r="BN97" s="11" t="n">
        <v>0.627624656363427</v>
      </c>
      <c r="BO97" s="11" t="n">
        <v>0.632472485464784</v>
      </c>
      <c r="BP97" s="11" t="n">
        <v>0.582125310182791</v>
      </c>
      <c r="BQ97" s="11" t="n">
        <v>0.531199123198026</v>
      </c>
      <c r="BR97" s="11" t="n">
        <v>0.470782512469459</v>
      </c>
      <c r="BS97" s="11" t="n">
        <v>0.410639172226025</v>
      </c>
      <c r="BT97" s="11" t="n">
        <v>0.403227449169194</v>
      </c>
      <c r="BU97" s="11" t="n">
        <v>0.453669790475513</v>
      </c>
      <c r="BV97" s="11" t="n">
        <v>0.525221394490141</v>
      </c>
      <c r="BW97" s="11" t="n">
        <v>0.571830375386405</v>
      </c>
      <c r="BX97" s="11" t="n">
        <v>0.580750441197102</v>
      </c>
      <c r="BY97" s="11" t="n">
        <v>0.635296453090261</v>
      </c>
      <c r="BZ97" s="11" t="n">
        <v>0.701827805097738</v>
      </c>
      <c r="CA97" s="11" t="n">
        <v>0.671723616673777</v>
      </c>
      <c r="CB97" s="11" t="n">
        <v>0.60179402313819</v>
      </c>
      <c r="CC97" s="11" t="n">
        <v>0.521390490430414</v>
      </c>
      <c r="CD97" s="11" t="n">
        <v>0.469530619023012</v>
      </c>
      <c r="CE97" s="11" t="n">
        <v>0.427651558855648</v>
      </c>
      <c r="CF97" s="11" t="n">
        <v>0.42963081978582</v>
      </c>
      <c r="CG97" s="11" t="n">
        <v>0.46603564184307</v>
      </c>
      <c r="CH97" s="11" t="n">
        <v>0.542606388967509</v>
      </c>
      <c r="CI97" s="11" t="n">
        <v>0.59108300019918</v>
      </c>
      <c r="CJ97" s="11" t="n">
        <v>0.624642198498689</v>
      </c>
      <c r="CK97" s="11" t="n">
        <v>0.69867140533179</v>
      </c>
      <c r="CL97" s="11" t="n">
        <v>0.779970043657163</v>
      </c>
      <c r="CM97" s="11" t="n">
        <v>0.753118024156137</v>
      </c>
      <c r="CN97" s="11" t="n">
        <v>0.640722574308407</v>
      </c>
      <c r="CO97" s="11" t="n">
        <v>0.571390153768085</v>
      </c>
      <c r="CP97" s="11" t="n">
        <v>0.520382505764622</v>
      </c>
      <c r="CQ97" s="11" t="n">
        <v>0.489644817171928</v>
      </c>
      <c r="CR97" s="11" t="n">
        <v>0.461562953165597</v>
      </c>
      <c r="CS97" s="11" t="n">
        <v>0.530046869432579</v>
      </c>
      <c r="CT97" s="11" t="n">
        <v>0.577838810697034</v>
      </c>
      <c r="CU97" s="11" t="n">
        <v>0.641354741404765</v>
      </c>
      <c r="CV97" s="11" t="n">
        <v>0.706086788708845</v>
      </c>
      <c r="CW97" s="11" t="n">
        <v>0.843711957844599</v>
      </c>
      <c r="CX97" s="11" t="n">
        <v>0.913032033112738</v>
      </c>
      <c r="CY97" s="11" t="n">
        <v>0.861700119798149</v>
      </c>
      <c r="CZ97" s="11" t="n">
        <v>0.770884355522217</v>
      </c>
      <c r="DA97" s="11" t="n">
        <v>0.661651634721807</v>
      </c>
      <c r="DB97" s="11" t="n">
        <v>0.618783982018184</v>
      </c>
      <c r="DC97" s="11" t="n">
        <v>0.582799506486546</v>
      </c>
      <c r="DD97" s="11" t="n">
        <v>0.517420687334327</v>
      </c>
      <c r="DE97" s="11" t="n">
        <v>0.556261710999006</v>
      </c>
      <c r="DF97" s="11" t="n">
        <v>0.599625826339062</v>
      </c>
      <c r="DG97" s="11" t="n">
        <v>0.691953757070279</v>
      </c>
      <c r="DH97" s="11" t="n">
        <v>0.869444160023993</v>
      </c>
      <c r="DI97" s="11" t="n">
        <v>1.01924075948968</v>
      </c>
      <c r="DJ97" s="11" t="n">
        <v>1.07132482822279</v>
      </c>
      <c r="DK97" s="11" t="n">
        <v>1.02067889731294</v>
      </c>
      <c r="DL97" s="11" t="n">
        <v>0.846024469766208</v>
      </c>
      <c r="DM97" s="11" t="n">
        <v>0.756059933939122</v>
      </c>
      <c r="DN97" s="11" t="n">
        <v>0.66355912632032</v>
      </c>
      <c r="DO97" s="11" t="n">
        <v>0.627535784479301</v>
      </c>
      <c r="DP97" s="11" t="n">
        <v>0.600794739829099</v>
      </c>
      <c r="DQ97" s="11" t="n">
        <v>0.594746238383821</v>
      </c>
      <c r="DR97" s="11" t="n">
        <v>0.648169213504355</v>
      </c>
      <c r="DS97" s="11" t="n">
        <v>0.767347509266252</v>
      </c>
      <c r="DT97" s="11" t="n">
        <v>0.906179412169381</v>
      </c>
    </row>
    <row r="98" customFormat="false" ht="15.75" hidden="false" customHeight="false" outlineLevel="0" collapsed="false">
      <c r="A98" s="12" t="s">
        <v>181</v>
      </c>
      <c r="B98" s="13" t="s">
        <v>182</v>
      </c>
      <c r="C98" s="14" t="n">
        <v>4828</v>
      </c>
      <c r="D98" s="11" t="n">
        <v>0</v>
      </c>
      <c r="E98" s="11" t="n">
        <v>1.9214482332504</v>
      </c>
      <c r="F98" s="11" t="n">
        <v>1.9112793052309</v>
      </c>
      <c r="G98" s="101" t="n">
        <v>1.37886624831733</v>
      </c>
      <c r="H98" s="11" t="n">
        <v>1.10746120082084</v>
      </c>
      <c r="I98" s="101" t="n">
        <v>1.39351623581752</v>
      </c>
      <c r="J98" s="101" t="n">
        <v>3.79046480574155</v>
      </c>
      <c r="K98" s="11" t="n">
        <v>5.22445710681225</v>
      </c>
      <c r="L98" s="101" t="n">
        <v>5.24658702001134</v>
      </c>
      <c r="M98" s="11" t="n">
        <v>4.70194291566706</v>
      </c>
      <c r="N98" s="11" t="n">
        <v>4.58545328038032</v>
      </c>
      <c r="O98" s="11" t="n">
        <v>4.64324477253232</v>
      </c>
      <c r="P98" s="11" t="n">
        <v>4.31321667968016</v>
      </c>
      <c r="Q98" s="11" t="n">
        <v>3.76280928863408</v>
      </c>
      <c r="R98" s="11" t="n">
        <v>4.02022239537383</v>
      </c>
      <c r="S98" s="11" t="n">
        <v>4.45810274507619</v>
      </c>
      <c r="T98" s="11" t="n">
        <v>4.9893349488951</v>
      </c>
      <c r="U98" s="11" t="n">
        <v>5.77231890939642</v>
      </c>
      <c r="V98" s="11" t="n">
        <v>5.92702147516626</v>
      </c>
      <c r="W98" s="11" t="n">
        <v>5.68016770661653</v>
      </c>
      <c r="X98" s="11" t="n">
        <v>5.6552199477713</v>
      </c>
      <c r="Y98" s="11" t="n">
        <v>5.62474535297258</v>
      </c>
      <c r="Z98" s="11" t="n">
        <v>5.2651952246584</v>
      </c>
      <c r="AA98" s="11" t="n">
        <v>5.06368856406398</v>
      </c>
      <c r="AB98" s="11" t="n">
        <v>4.54412401404525</v>
      </c>
      <c r="AC98" s="11" t="n">
        <v>4.37380668837768</v>
      </c>
      <c r="AD98" s="11" t="n">
        <v>4.10488696614799</v>
      </c>
      <c r="AE98" s="11" t="n">
        <v>4.0369527952878</v>
      </c>
      <c r="AF98" s="11" t="n">
        <v>4.06912127378559</v>
      </c>
      <c r="AG98" s="11" t="n">
        <v>4.42084937662151</v>
      </c>
      <c r="AH98" s="11" t="n">
        <v>4.72665823112533</v>
      </c>
      <c r="AI98" s="11" t="n">
        <v>4.49700806452648</v>
      </c>
      <c r="AJ98" s="11" t="n">
        <v>4.21138366457284</v>
      </c>
      <c r="AK98" s="11" t="n">
        <v>3.94820874838564</v>
      </c>
      <c r="AL98" s="11" t="n">
        <v>3.92655988811083</v>
      </c>
      <c r="AM98" s="11" t="n">
        <v>3.65512512939919</v>
      </c>
      <c r="AN98" s="11" t="n">
        <v>3.69383184493566</v>
      </c>
      <c r="AO98" s="11" t="n">
        <v>3.41917143799557</v>
      </c>
      <c r="AP98" s="11" t="n">
        <v>3.38871143448069</v>
      </c>
      <c r="AQ98" s="11" t="n">
        <v>3.28578203929639</v>
      </c>
      <c r="AR98" s="11" t="n">
        <v>3.24340307504814</v>
      </c>
      <c r="AS98" s="11" t="n">
        <v>3.42364253951612</v>
      </c>
      <c r="AT98" s="11" t="n">
        <v>3.69782777326968</v>
      </c>
      <c r="AU98" s="11" t="n">
        <v>3.59026459326549</v>
      </c>
      <c r="AV98" s="11" t="n">
        <v>3.45859079556495</v>
      </c>
      <c r="AW98" s="11" t="n">
        <v>3.16871425186878</v>
      </c>
      <c r="AX98" s="11" t="n">
        <v>2.88559984419745</v>
      </c>
      <c r="AY98" s="11" t="n">
        <v>2.90322759700682</v>
      </c>
      <c r="AZ98" s="11" t="n">
        <v>3.13805804953496</v>
      </c>
      <c r="BA98" s="11" t="n">
        <v>3.22450249636302</v>
      </c>
      <c r="BB98" s="11" t="n">
        <v>3.20680804350166</v>
      </c>
      <c r="BC98" s="11" t="n">
        <v>2.92019626348553</v>
      </c>
      <c r="BD98" s="11" t="n">
        <v>2.4958721960215</v>
      </c>
      <c r="BE98" s="11" t="n">
        <v>2.54431121509768</v>
      </c>
      <c r="BF98" s="11" t="n">
        <v>2.7373727886822</v>
      </c>
      <c r="BG98" s="11" t="n">
        <v>2.82243970178427</v>
      </c>
      <c r="BH98" s="11" t="n">
        <v>2.80232597326702</v>
      </c>
      <c r="BI98" s="11" t="n">
        <v>2.42030497377117</v>
      </c>
      <c r="BJ98" s="11" t="n">
        <v>2.20631367028448</v>
      </c>
      <c r="BK98" s="11" t="n">
        <v>2.44358974193741</v>
      </c>
      <c r="BL98" s="11" t="n">
        <v>2.94819499313199</v>
      </c>
      <c r="BM98" s="11" t="n">
        <v>3.11452362020341</v>
      </c>
      <c r="BN98" s="11" t="n">
        <v>3.05227801884195</v>
      </c>
      <c r="BO98" s="11" t="n">
        <v>2.50370121344346</v>
      </c>
      <c r="BP98" s="11" t="n">
        <v>2.09332907955192</v>
      </c>
      <c r="BQ98" s="11" t="n">
        <v>2.11057535668838</v>
      </c>
      <c r="BR98" s="11" t="n">
        <v>2.45297843631189</v>
      </c>
      <c r="BS98" s="11" t="n">
        <v>2.67746983343396</v>
      </c>
      <c r="BT98" s="11" t="n">
        <v>2.66244742289513</v>
      </c>
      <c r="BU98" s="11" t="n">
        <v>2.42911390622844</v>
      </c>
      <c r="BV98" s="11" t="n">
        <v>2.15606266446227</v>
      </c>
      <c r="BW98" s="11" t="n">
        <v>2.26539171987529</v>
      </c>
      <c r="BX98" s="11" t="n">
        <v>2.45613118341361</v>
      </c>
      <c r="BY98" s="11" t="n">
        <v>3.01809735462638</v>
      </c>
      <c r="BZ98" s="11" t="n">
        <v>2.9366528227455</v>
      </c>
      <c r="CA98" s="11" t="n">
        <v>2.34910130304463</v>
      </c>
      <c r="CB98" s="11" t="n">
        <v>1.73333440598418</v>
      </c>
      <c r="CC98" s="11" t="n">
        <v>1.75586888497414</v>
      </c>
      <c r="CD98" s="11" t="n">
        <v>2.2288449227356</v>
      </c>
      <c r="CE98" s="11" t="n">
        <v>2.86126791158916</v>
      </c>
      <c r="CF98" s="11" t="n">
        <v>2.84837820914329</v>
      </c>
      <c r="CG98" s="11" t="n">
        <v>2.45577087854181</v>
      </c>
      <c r="CH98" s="11" t="n">
        <v>2.18145388139275</v>
      </c>
      <c r="CI98" s="11" t="n">
        <v>2.25355014451317</v>
      </c>
      <c r="CJ98" s="11" t="n">
        <v>2.67219929117077</v>
      </c>
      <c r="CK98" s="11" t="n">
        <v>3.00764969768552</v>
      </c>
      <c r="CL98" s="11" t="n">
        <v>2.63824230910432</v>
      </c>
      <c r="CM98" s="11" t="n">
        <v>1.99162781200716</v>
      </c>
      <c r="CN98" s="11" t="n">
        <v>1.60298783399967</v>
      </c>
      <c r="CO98" s="11" t="n">
        <v>1.63945800954939</v>
      </c>
      <c r="CP98" s="11" t="n">
        <v>2.35380417350342</v>
      </c>
      <c r="CQ98" s="11" t="n">
        <v>3.03611378907979</v>
      </c>
      <c r="CR98" s="11" t="n">
        <v>2.97678003525517</v>
      </c>
      <c r="CS98" s="11" t="n">
        <v>2.64434955588207</v>
      </c>
      <c r="CT98" s="11" t="n">
        <v>2.47784772284425</v>
      </c>
      <c r="CU98" s="11" t="n">
        <v>2.52320682532018</v>
      </c>
      <c r="CV98" s="11" t="n">
        <v>2.82348187254839</v>
      </c>
      <c r="CW98" s="11" t="n">
        <v>3.04970870637443</v>
      </c>
      <c r="CX98" s="11" t="n">
        <v>2.63677385509246</v>
      </c>
      <c r="CY98" s="11" t="n">
        <v>2.174810276822</v>
      </c>
      <c r="CZ98" s="11" t="n">
        <v>2.20470997675723</v>
      </c>
      <c r="DA98" s="11" t="n">
        <v>2.12182107183613</v>
      </c>
      <c r="DB98" s="11" t="n">
        <v>2.73229230333478</v>
      </c>
      <c r="DC98" s="11" t="n">
        <v>3.39457569022689</v>
      </c>
      <c r="DD98" s="11" t="n">
        <v>3.34917773149603</v>
      </c>
      <c r="DE98" s="11" t="n">
        <v>3.1047934918276</v>
      </c>
      <c r="DF98" s="11" t="n">
        <v>2.78871690578165</v>
      </c>
      <c r="DG98" s="11" t="n">
        <v>2.92362161563318</v>
      </c>
      <c r="DH98" s="11" t="n">
        <v>3.13679881133283</v>
      </c>
      <c r="DI98" s="11" t="n">
        <v>3.39077509317795</v>
      </c>
      <c r="DJ98" s="11" t="n">
        <v>3.18007458646742</v>
      </c>
      <c r="DK98" s="11" t="n">
        <v>2.40030552800924</v>
      </c>
      <c r="DL98" s="11" t="n">
        <v>2.11399482491444</v>
      </c>
      <c r="DM98" s="11" t="n">
        <v>2.12474601966396</v>
      </c>
      <c r="DN98" s="11" t="n">
        <v>2.8467105742369</v>
      </c>
      <c r="DO98" s="11" t="n">
        <v>3.89228715495801</v>
      </c>
      <c r="DP98" s="11" t="n">
        <v>4.45689730837739</v>
      </c>
      <c r="DQ98" s="11" t="n">
        <v>3.95030479559028</v>
      </c>
      <c r="DR98" s="11" t="n">
        <v>3.25001929039377</v>
      </c>
      <c r="DS98" s="11" t="n">
        <v>3.04543588519</v>
      </c>
      <c r="DT98" s="11" t="n">
        <v>3.33350643717018</v>
      </c>
    </row>
    <row r="99" customFormat="false" ht="15.75" hidden="false" customHeight="false" outlineLevel="0" collapsed="false">
      <c r="A99" s="12" t="s">
        <v>183</v>
      </c>
      <c r="B99" s="13" t="s">
        <v>184</v>
      </c>
      <c r="C99" s="14" t="n">
        <v>0</v>
      </c>
      <c r="D99" s="5" t="n">
        <v>0</v>
      </c>
    </row>
    <row r="100" customFormat="false" ht="15.75" hidden="false" customHeight="false" outlineLevel="0" collapsed="false">
      <c r="A100" s="12" t="s">
        <v>185</v>
      </c>
      <c r="B100" s="13" t="s">
        <v>186</v>
      </c>
      <c r="C100" s="14" t="n">
        <v>4675</v>
      </c>
      <c r="D100" s="11" t="n">
        <v>0</v>
      </c>
      <c r="E100" s="11" t="n">
        <v>1.75435425176481</v>
      </c>
      <c r="F100" s="11" t="n">
        <v>1.74687909534561</v>
      </c>
      <c r="G100" s="11" t="n">
        <v>1.32526710333623</v>
      </c>
      <c r="H100" s="11" t="n">
        <v>1.0894157867869</v>
      </c>
      <c r="I100" s="11" t="n">
        <v>1.28551540746042</v>
      </c>
      <c r="J100" s="104" t="n">
        <v>3.07586679183569</v>
      </c>
      <c r="K100" s="11" t="n">
        <v>4.11949723149241</v>
      </c>
      <c r="L100" s="11" t="n">
        <v>4.13001697107147</v>
      </c>
      <c r="M100" s="11" t="n">
        <v>3.73151259279135</v>
      </c>
      <c r="N100" s="11" t="n">
        <v>3.64494469935826</v>
      </c>
      <c r="O100" s="11" t="n">
        <v>3.67627345316203</v>
      </c>
      <c r="P100" s="11" t="n">
        <v>3.39438837233562</v>
      </c>
      <c r="Q100" s="11" t="n">
        <v>2.96932453030631</v>
      </c>
      <c r="R100" s="11" t="n">
        <v>3.17154040234602</v>
      </c>
      <c r="S100" s="11" t="n">
        <v>3.51852666556997</v>
      </c>
      <c r="T100" s="11" t="n">
        <v>3.93109760974266</v>
      </c>
      <c r="U100" s="11" t="n">
        <v>4.52235855792299</v>
      </c>
      <c r="V100" s="11" t="n">
        <v>4.61793755125513</v>
      </c>
      <c r="W100" s="11" t="n">
        <v>4.41603255458607</v>
      </c>
      <c r="X100" s="11" t="n">
        <v>4.39978921580841</v>
      </c>
      <c r="Y100" s="11" t="n">
        <v>4.38220531963644</v>
      </c>
      <c r="Z100" s="11" t="n">
        <v>4.11845183381513</v>
      </c>
      <c r="AA100" s="11" t="n">
        <v>3.95832540327996</v>
      </c>
      <c r="AB100" s="11" t="n">
        <v>3.54770612592589</v>
      </c>
      <c r="AC100" s="11" t="n">
        <v>3.41803660501108</v>
      </c>
      <c r="AD100" s="11" t="n">
        <v>3.21197570317955</v>
      </c>
      <c r="AE100" s="11" t="n">
        <v>3.16748399344889</v>
      </c>
      <c r="AF100" s="11" t="n">
        <v>3.19474156198058</v>
      </c>
      <c r="AG100" s="11" t="n">
        <v>3.46213013606221</v>
      </c>
      <c r="AH100" s="11" t="n">
        <v>3.67188893855819</v>
      </c>
      <c r="AI100" s="11" t="n">
        <v>3.49188069322977</v>
      </c>
      <c r="AJ100" s="11" t="n">
        <v>3.27363154790049</v>
      </c>
      <c r="AK100" s="11" t="n">
        <v>3.08501789801726</v>
      </c>
      <c r="AL100" s="11" t="n">
        <v>3.08379775952604</v>
      </c>
      <c r="AM100" s="11" t="n">
        <v>2.87518849303107</v>
      </c>
      <c r="AN100" s="11" t="n">
        <v>2.90088447251308</v>
      </c>
      <c r="AO100" s="11" t="n">
        <v>2.69181648948018</v>
      </c>
      <c r="AP100" s="11" t="n">
        <v>2.6680129851077</v>
      </c>
      <c r="AQ100" s="11" t="n">
        <v>2.59031644491008</v>
      </c>
      <c r="AR100" s="11" t="n">
        <v>2.56088426967214</v>
      </c>
      <c r="AS100" s="11" t="n">
        <v>2.69627574299937</v>
      </c>
      <c r="AT100" s="11" t="n">
        <v>2.89092995161537</v>
      </c>
      <c r="AU100" s="11" t="n">
        <v>2.80097323272331</v>
      </c>
      <c r="AV100" s="11" t="n">
        <v>2.69837585523674</v>
      </c>
      <c r="AW100" s="11" t="n">
        <v>2.49126191151516</v>
      </c>
      <c r="AX100" s="11" t="n">
        <v>2.29206925463001</v>
      </c>
      <c r="AY100" s="11" t="n">
        <v>2.3079073150992</v>
      </c>
      <c r="AZ100" s="11" t="n">
        <v>2.48857075959849</v>
      </c>
      <c r="BA100" s="11" t="n">
        <v>2.55334859813408</v>
      </c>
      <c r="BB100" s="11" t="n">
        <v>2.54146098040422</v>
      </c>
      <c r="BC100" s="11" t="n">
        <v>2.32682190444455</v>
      </c>
      <c r="BD100" s="11" t="n">
        <v>2.00538842205611</v>
      </c>
      <c r="BE100" s="11" t="n">
        <v>2.0412851903952</v>
      </c>
      <c r="BF100" s="11" t="n">
        <v>2.17108941741431</v>
      </c>
      <c r="BG100" s="11" t="n">
        <v>2.21572766356145</v>
      </c>
      <c r="BH100" s="11" t="n">
        <v>2.19718973936091</v>
      </c>
      <c r="BI100" s="11" t="n">
        <v>1.92358462437988</v>
      </c>
      <c r="BJ100" s="11" t="n">
        <v>1.77795081819962</v>
      </c>
      <c r="BK100" s="11" t="n">
        <v>1.96707082953172</v>
      </c>
      <c r="BL100" s="11" t="n">
        <v>2.35094953689013</v>
      </c>
      <c r="BM100" s="11" t="n">
        <v>2.48289211470693</v>
      </c>
      <c r="BN100" s="11" t="n">
        <v>2.44611467822232</v>
      </c>
      <c r="BO100" s="11" t="n">
        <v>2.03589403144879</v>
      </c>
      <c r="BP100" s="11" t="n">
        <v>1.71552813720964</v>
      </c>
      <c r="BQ100" s="11" t="n">
        <v>1.71573129831579</v>
      </c>
      <c r="BR100" s="11" t="n">
        <v>1.95742945535128</v>
      </c>
      <c r="BS100" s="11" t="n">
        <v>2.11076216813198</v>
      </c>
      <c r="BT100" s="11" t="n">
        <v>2.09764242946365</v>
      </c>
      <c r="BU100" s="11" t="n">
        <v>1.93525287729021</v>
      </c>
      <c r="BV100" s="11" t="n">
        <v>1.74835234696924</v>
      </c>
      <c r="BW100" s="11" t="n">
        <v>1.84200138375307</v>
      </c>
      <c r="BX100" s="11" t="n">
        <v>1.98728599785949</v>
      </c>
      <c r="BY100" s="11" t="n">
        <v>2.42239712924235</v>
      </c>
      <c r="BZ100" s="11" t="n">
        <v>2.37794656833356</v>
      </c>
      <c r="CA100" s="11" t="n">
        <v>1.92975688145191</v>
      </c>
      <c r="CB100" s="11" t="n">
        <v>1.45044931027268</v>
      </c>
      <c r="CC100" s="11" t="n">
        <v>1.44724928633821</v>
      </c>
      <c r="CD100" s="11" t="n">
        <v>1.78901634680745</v>
      </c>
      <c r="CE100" s="11" t="n">
        <v>2.25286382340578</v>
      </c>
      <c r="CF100" s="11" t="n">
        <v>2.24369136180392</v>
      </c>
      <c r="CG100" s="11" t="n">
        <v>1.95833706936713</v>
      </c>
      <c r="CH100" s="11" t="n">
        <v>1.77174200828644</v>
      </c>
      <c r="CI100" s="11" t="n">
        <v>1.83793335843467</v>
      </c>
      <c r="CJ100" s="11" t="n">
        <v>2.16031001800275</v>
      </c>
      <c r="CK100" s="11" t="n">
        <v>2.43040512459709</v>
      </c>
      <c r="CL100" s="11" t="n">
        <v>2.17367424274253</v>
      </c>
      <c r="CM100" s="11" t="n">
        <v>1.6820003650444</v>
      </c>
      <c r="CN100" s="11" t="n">
        <v>1.36242151907685</v>
      </c>
      <c r="CO100" s="11" t="n">
        <v>1.37244104560406</v>
      </c>
      <c r="CP100" s="11" t="n">
        <v>1.89544875656872</v>
      </c>
      <c r="CQ100" s="11" t="n">
        <v>2.39949654610283</v>
      </c>
      <c r="CR100" s="11" t="n">
        <v>2.34797576473278</v>
      </c>
      <c r="CS100" s="11" t="n">
        <v>2.1157738842697</v>
      </c>
      <c r="CT100" s="11" t="n">
        <v>2.00284549480744</v>
      </c>
      <c r="CU100" s="11" t="n">
        <v>2.05274380434133</v>
      </c>
      <c r="CV100" s="11" t="n">
        <v>2.2941331015885</v>
      </c>
      <c r="CW100" s="11" t="n">
        <v>2.49820951924197</v>
      </c>
      <c r="CX100" s="11" t="n">
        <v>2.20583839959753</v>
      </c>
      <c r="CY100" s="11" t="n">
        <v>1.84653273756604</v>
      </c>
      <c r="CZ100" s="11" t="n">
        <v>1.84625357144848</v>
      </c>
      <c r="DA100" s="11" t="n">
        <v>1.75677871255755</v>
      </c>
      <c r="DB100" s="11" t="n">
        <v>2.20391522300563</v>
      </c>
      <c r="DC100" s="11" t="n">
        <v>2.69163164429181</v>
      </c>
      <c r="DD100" s="11" t="n">
        <v>2.64123847045561</v>
      </c>
      <c r="DE100" s="11" t="n">
        <v>2.46766054662045</v>
      </c>
      <c r="DF100" s="11" t="n">
        <v>2.24144413592101</v>
      </c>
      <c r="DG100" s="11" t="n">
        <v>2.36570465099245</v>
      </c>
      <c r="DH100" s="11" t="n">
        <v>2.56996014850562</v>
      </c>
      <c r="DI100" s="11" t="n">
        <v>2.79789150975588</v>
      </c>
      <c r="DJ100" s="11" t="n">
        <v>2.65288714690626</v>
      </c>
      <c r="DK100" s="11" t="n">
        <v>2.05539887033517</v>
      </c>
      <c r="DL100" s="11" t="n">
        <v>1.79700223612738</v>
      </c>
      <c r="DM100" s="11" t="n">
        <v>1.78257449823275</v>
      </c>
      <c r="DN100" s="11" t="n">
        <v>2.30092271225776</v>
      </c>
      <c r="DO100" s="11" t="n">
        <v>3.07609931233833</v>
      </c>
      <c r="DP100" s="11" t="n">
        <v>3.49287166624032</v>
      </c>
      <c r="DQ100" s="11" t="n">
        <v>3.11141515628867</v>
      </c>
      <c r="DR100" s="11" t="n">
        <v>2.59955677117142</v>
      </c>
      <c r="DS100" s="11" t="n">
        <v>2.47591379120906</v>
      </c>
      <c r="DT100" s="11" t="n">
        <v>2.72667468091998</v>
      </c>
    </row>
    <row r="101" customFormat="false" ht="15.75" hidden="false" customHeight="false" outlineLevel="0" collapsed="false">
      <c r="A101" s="12" t="s">
        <v>527</v>
      </c>
      <c r="B101" s="11" t="s">
        <v>528</v>
      </c>
      <c r="C101" s="14"/>
      <c r="D101" s="11" t="n">
        <v>0</v>
      </c>
      <c r="E101" s="11" t="n">
        <v>2.25563619622158</v>
      </c>
      <c r="F101" s="11" t="n">
        <v>2.24007972500148</v>
      </c>
      <c r="G101" s="11" t="n">
        <v>1.48606453827951</v>
      </c>
      <c r="H101" s="11" t="n">
        <v>1.14355202888872</v>
      </c>
      <c r="I101" s="101" t="n">
        <v>1.60951789253174</v>
      </c>
      <c r="J101" s="101" t="n">
        <v>5.21966083355326</v>
      </c>
      <c r="K101" s="11" t="n">
        <v>7.43437685745195</v>
      </c>
      <c r="L101" s="11" t="n">
        <v>7.47972711789109</v>
      </c>
      <c r="M101" s="11" t="n">
        <v>6.64280356141849</v>
      </c>
      <c r="N101" s="11" t="n">
        <v>6.46647044242444</v>
      </c>
      <c r="O101" s="11" t="n">
        <v>6.5771874112729</v>
      </c>
      <c r="P101" s="11" t="n">
        <v>6.15087329436925</v>
      </c>
      <c r="Q101" s="11" t="n">
        <v>5.34977880528962</v>
      </c>
      <c r="R101" s="11" t="n">
        <v>5.71758638142947</v>
      </c>
      <c r="S101" s="11" t="n">
        <v>6.33725490408862</v>
      </c>
      <c r="T101" s="11" t="n">
        <v>7.10580962719998</v>
      </c>
      <c r="U101" s="11" t="n">
        <v>8.27223961234327</v>
      </c>
      <c r="V101" s="11" t="n">
        <v>8.54518932298853</v>
      </c>
      <c r="W101" s="11" t="n">
        <v>8.20843801067746</v>
      </c>
      <c r="X101" s="11" t="n">
        <v>8.16608141169708</v>
      </c>
      <c r="Y101" s="11" t="n">
        <v>8.10982541964485</v>
      </c>
      <c r="Z101" s="11" t="n">
        <v>7.55868200634493</v>
      </c>
      <c r="AA101" s="11" t="n">
        <v>7.27441488563201</v>
      </c>
      <c r="AB101" s="11" t="n">
        <v>6.53695979028396</v>
      </c>
      <c r="AC101" s="11" t="n">
        <v>6.28534685511087</v>
      </c>
      <c r="AD101" s="11" t="n">
        <v>5.89070949208488</v>
      </c>
      <c r="AE101" s="11" t="n">
        <v>5.77589039896562</v>
      </c>
      <c r="AF101" s="11" t="n">
        <v>5.81788069739559</v>
      </c>
      <c r="AG101" s="11" t="n">
        <v>6.33828785774011</v>
      </c>
      <c r="AH101" s="11" t="n">
        <v>6.83619681625962</v>
      </c>
      <c r="AI101" s="11" t="n">
        <v>6.50726280711991</v>
      </c>
      <c r="AJ101" s="11" t="n">
        <v>6.08688789791755</v>
      </c>
      <c r="AK101" s="11" t="n">
        <v>5.67459044912239</v>
      </c>
      <c r="AL101" s="11" t="n">
        <v>5.61208414528042</v>
      </c>
      <c r="AM101" s="11" t="n">
        <v>5.21499840213542</v>
      </c>
      <c r="AN101" s="11" t="n">
        <v>5.27972658978082</v>
      </c>
      <c r="AO101" s="11" t="n">
        <v>4.87388133502636</v>
      </c>
      <c r="AP101" s="11" t="n">
        <v>4.83010833322668</v>
      </c>
      <c r="AQ101" s="11" t="n">
        <v>4.676713228069</v>
      </c>
      <c r="AR101" s="11" t="n">
        <v>4.60844068580014</v>
      </c>
      <c r="AS101" s="11" t="n">
        <v>4.87837613254963</v>
      </c>
      <c r="AT101" s="11" t="n">
        <v>5.31162341657829</v>
      </c>
      <c r="AU101" s="11" t="n">
        <v>5.16884731434986</v>
      </c>
      <c r="AV101" s="11" t="n">
        <v>4.97902067622137</v>
      </c>
      <c r="AW101" s="11" t="n">
        <v>4.52361893257602</v>
      </c>
      <c r="AX101" s="11" t="n">
        <v>4.07266102333234</v>
      </c>
      <c r="AY101" s="11" t="n">
        <v>4.09386816082206</v>
      </c>
      <c r="AZ101" s="11" t="n">
        <v>4.43703262940789</v>
      </c>
      <c r="BA101" s="11" t="n">
        <v>4.56681029282089</v>
      </c>
      <c r="BB101" s="11" t="n">
        <v>4.53750216969654</v>
      </c>
      <c r="BC101" s="11" t="n">
        <v>4.1069449815675</v>
      </c>
      <c r="BD101" s="11" t="n">
        <v>3.47683974395228</v>
      </c>
      <c r="BE101" s="11" t="n">
        <v>3.55036326450263</v>
      </c>
      <c r="BF101" s="11" t="n">
        <v>3.869939531218</v>
      </c>
      <c r="BG101" s="11" t="n">
        <v>4.03586377822991</v>
      </c>
      <c r="BH101" s="11" t="n">
        <v>4.01259844107923</v>
      </c>
      <c r="BI101" s="11" t="n">
        <v>3.41374567255376</v>
      </c>
      <c r="BJ101" s="11" t="n">
        <v>3.06303937445421</v>
      </c>
      <c r="BK101" s="11" t="n">
        <v>3.39662756674879</v>
      </c>
      <c r="BL101" s="11" t="n">
        <v>4.14268590561571</v>
      </c>
      <c r="BM101" s="11" t="n">
        <v>4.37778663119636</v>
      </c>
      <c r="BN101" s="11" t="n">
        <v>4.26460470008121</v>
      </c>
      <c r="BO101" s="11" t="n">
        <v>3.43931557743281</v>
      </c>
      <c r="BP101" s="11" t="n">
        <v>2.84893096423649</v>
      </c>
      <c r="BQ101" s="11" t="n">
        <v>2.90026347343356</v>
      </c>
      <c r="BR101" s="11" t="n">
        <v>3.44407639823311</v>
      </c>
      <c r="BS101" s="11" t="n">
        <v>3.81088516403793</v>
      </c>
      <c r="BT101" s="11" t="n">
        <v>3.7920574097581</v>
      </c>
      <c r="BU101" s="11" t="n">
        <v>3.4168359641049</v>
      </c>
      <c r="BV101" s="11" t="n">
        <v>2.97148329944834</v>
      </c>
      <c r="BW101" s="11" t="n">
        <v>3.11217239211973</v>
      </c>
      <c r="BX101" s="11" t="n">
        <v>3.39382155452187</v>
      </c>
      <c r="BY101" s="11" t="n">
        <v>4.20949780539445</v>
      </c>
      <c r="BZ101" s="11" t="n">
        <v>4.05406533156939</v>
      </c>
      <c r="CA101" s="11" t="n">
        <v>3.18779014623005</v>
      </c>
      <c r="CB101" s="11" t="n">
        <v>2.29910459740717</v>
      </c>
      <c r="CC101" s="11" t="n">
        <v>2.373108082246</v>
      </c>
      <c r="CD101" s="11" t="n">
        <v>3.1085020745919</v>
      </c>
      <c r="CE101" s="11" t="n">
        <v>4.07807608795591</v>
      </c>
      <c r="CF101" s="11" t="n">
        <v>4.05775190382202</v>
      </c>
      <c r="CG101" s="11" t="n">
        <v>3.45063849689118</v>
      </c>
      <c r="CH101" s="11" t="n">
        <v>3.00087762760537</v>
      </c>
      <c r="CI101" s="11" t="n">
        <v>3.08478371667017</v>
      </c>
      <c r="CJ101" s="11" t="n">
        <v>3.69597783750681</v>
      </c>
      <c r="CK101" s="11" t="n">
        <v>4.16213884386239</v>
      </c>
      <c r="CL101" s="11" t="n">
        <v>3.5673784418279</v>
      </c>
      <c r="CM101" s="11" t="n">
        <v>2.61088270593267</v>
      </c>
      <c r="CN101" s="11" t="n">
        <v>2.0841204638453</v>
      </c>
      <c r="CO101" s="11" t="n">
        <v>2.17349193744004</v>
      </c>
      <c r="CP101" s="11" t="n">
        <v>3.27051500737282</v>
      </c>
      <c r="CQ101" s="11" t="n">
        <v>4.30934827503372</v>
      </c>
      <c r="CR101" s="11" t="n">
        <v>4.23438857629996</v>
      </c>
      <c r="CS101" s="11" t="n">
        <v>3.70150089910681</v>
      </c>
      <c r="CT101" s="11" t="n">
        <v>3.42785217891785</v>
      </c>
      <c r="CU101" s="11" t="n">
        <v>3.46413286727789</v>
      </c>
      <c r="CV101" s="11" t="n">
        <v>3.88217941446816</v>
      </c>
      <c r="CW101" s="11" t="n">
        <v>4.15270708063935</v>
      </c>
      <c r="CX101" s="11" t="n">
        <v>3.49864476608232</v>
      </c>
      <c r="CY101" s="11" t="n">
        <v>2.83136535533392</v>
      </c>
      <c r="CZ101" s="11" t="n">
        <v>2.92162278737474</v>
      </c>
      <c r="DA101" s="11" t="n">
        <v>2.85190579039329</v>
      </c>
      <c r="DB101" s="11" t="n">
        <v>3.78904646399308</v>
      </c>
      <c r="DC101" s="11" t="n">
        <v>4.80046378209707</v>
      </c>
      <c r="DD101" s="11" t="n">
        <v>4.76505625357688</v>
      </c>
      <c r="DE101" s="11" t="n">
        <v>4.37905938224189</v>
      </c>
      <c r="DF101" s="11" t="n">
        <v>3.88326244550295</v>
      </c>
      <c r="DG101" s="11" t="n">
        <v>4.03945554491463</v>
      </c>
      <c r="DH101" s="11" t="n">
        <v>4.27047613698725</v>
      </c>
      <c r="DI101" s="11" t="n">
        <v>4.57654226002208</v>
      </c>
      <c r="DJ101" s="11" t="n">
        <v>4.23444946558973</v>
      </c>
      <c r="DK101" s="11" t="n">
        <v>3.0901188433574</v>
      </c>
      <c r="DL101" s="11" t="n">
        <v>2.74798000248855</v>
      </c>
      <c r="DM101" s="11" t="n">
        <v>2.80908906252639</v>
      </c>
      <c r="DN101" s="11" t="n">
        <v>3.93828629819519</v>
      </c>
      <c r="DO101" s="11" t="n">
        <v>5.52466284019736</v>
      </c>
      <c r="DP101" s="11" t="n">
        <v>6.38494859265154</v>
      </c>
      <c r="DQ101" s="11" t="n">
        <v>5.62808407419351</v>
      </c>
      <c r="DR101" s="11" t="n">
        <v>4.55094432883848</v>
      </c>
      <c r="DS101" s="11" t="n">
        <v>4.18448007315187</v>
      </c>
      <c r="DT101" s="11" t="n">
        <v>4.54716994967059</v>
      </c>
    </row>
    <row r="102" customFormat="false" ht="15.75" hidden="false" customHeight="false" outlineLevel="0" collapsed="false">
      <c r="A102" s="12" t="s">
        <v>187</v>
      </c>
      <c r="B102" s="13" t="s">
        <v>188</v>
      </c>
      <c r="C102" s="14" t="n">
        <v>0</v>
      </c>
      <c r="D102" s="5" t="n">
        <v>0</v>
      </c>
    </row>
    <row r="103" customFormat="false" ht="15.75" hidden="false" customHeight="false" outlineLevel="0" collapsed="false">
      <c r="A103" s="5" t="s">
        <v>341</v>
      </c>
      <c r="B103" s="12" t="s">
        <v>342</v>
      </c>
      <c r="C103" s="14"/>
      <c r="D103" s="11" t="n">
        <v>0</v>
      </c>
      <c r="E103" s="11" t="n">
        <v>1.25307230730804</v>
      </c>
      <c r="F103" s="11" t="n">
        <v>1.25367846568973</v>
      </c>
      <c r="G103" s="11" t="n">
        <v>1.16446966839296</v>
      </c>
      <c r="H103" s="11" t="n">
        <v>1.03527954468509</v>
      </c>
      <c r="I103" s="11" t="n">
        <v>0.961512922389098</v>
      </c>
      <c r="J103" s="101" t="n">
        <v>0.932072750118132</v>
      </c>
      <c r="K103" s="11" t="n">
        <v>0.804617605532861</v>
      </c>
      <c r="L103" s="11" t="n">
        <v>0.780306824251848</v>
      </c>
      <c r="M103" s="11" t="n">
        <v>0.820221624164208</v>
      </c>
      <c r="N103" s="11" t="n">
        <v>0.823418956292081</v>
      </c>
      <c r="O103" s="11" t="n">
        <v>0.775359495051149</v>
      </c>
      <c r="P103" s="11" t="n">
        <v>0.637903450301987</v>
      </c>
      <c r="Q103" s="11" t="n">
        <v>0.588870255322997</v>
      </c>
      <c r="R103" s="11" t="n">
        <v>0.625494423262561</v>
      </c>
      <c r="S103" s="11" t="n">
        <v>0.699798427051329</v>
      </c>
      <c r="T103" s="11" t="n">
        <v>0.756385592285336</v>
      </c>
      <c r="U103" s="11" t="n">
        <v>0.77247750350272</v>
      </c>
      <c r="V103" s="11" t="n">
        <v>0.690685779521733</v>
      </c>
      <c r="W103" s="11" t="n">
        <v>0.623627098494677</v>
      </c>
      <c r="X103" s="11" t="n">
        <v>0.633497019919744</v>
      </c>
      <c r="Y103" s="11" t="n">
        <v>0.654585219628031</v>
      </c>
      <c r="Z103" s="11" t="n">
        <v>0.678221661285326</v>
      </c>
      <c r="AA103" s="11" t="n">
        <v>0.642235920927908</v>
      </c>
      <c r="AB103" s="11" t="n">
        <v>0.558452461567825</v>
      </c>
      <c r="AC103" s="11" t="n">
        <v>0.550726354911298</v>
      </c>
      <c r="AD103" s="11" t="n">
        <v>0.533241914274222</v>
      </c>
      <c r="AE103" s="11" t="n">
        <v>0.559077587932166</v>
      </c>
      <c r="AF103" s="11" t="n">
        <v>0.571602426565577</v>
      </c>
      <c r="AG103" s="11" t="n">
        <v>0.585972414384307</v>
      </c>
      <c r="AH103" s="11" t="n">
        <v>0.507581060856766</v>
      </c>
      <c r="AI103" s="11" t="n">
        <v>0.476498579339626</v>
      </c>
      <c r="AJ103" s="11" t="n">
        <v>0.460375197883433</v>
      </c>
      <c r="AK103" s="11" t="n">
        <v>0.495445346912131</v>
      </c>
      <c r="AL103" s="11" t="n">
        <v>0.555511373771659</v>
      </c>
      <c r="AM103" s="11" t="n">
        <v>0.535378583926726</v>
      </c>
      <c r="AN103" s="11" t="n">
        <v>0.522042355245346</v>
      </c>
      <c r="AO103" s="11" t="n">
        <v>0.509751643933992</v>
      </c>
      <c r="AP103" s="11" t="n">
        <v>0.505917636988734</v>
      </c>
      <c r="AQ103" s="11" t="n">
        <v>0.503919661751173</v>
      </c>
      <c r="AR103" s="11" t="n">
        <v>0.513327853544145</v>
      </c>
      <c r="AS103" s="11" t="n">
        <v>0.514175353449103</v>
      </c>
      <c r="AT103" s="11" t="n">
        <v>0.470236486652447</v>
      </c>
      <c r="AU103" s="11" t="n">
        <v>0.433099151096754</v>
      </c>
      <c r="AV103" s="11" t="n">
        <v>0.417731034252111</v>
      </c>
      <c r="AW103" s="11" t="n">
        <v>0.4589048904543</v>
      </c>
      <c r="AX103" s="11" t="n">
        <v>0.511477485927674</v>
      </c>
      <c r="AY103" s="11" t="n">
        <v>0.521946469376341</v>
      </c>
      <c r="AZ103" s="11" t="n">
        <v>0.540108889789081</v>
      </c>
      <c r="BA103" s="11" t="n">
        <v>0.539886903447276</v>
      </c>
      <c r="BB103" s="11" t="n">
        <v>0.545419791111906</v>
      </c>
      <c r="BC103" s="11" t="n">
        <v>0.546698827321603</v>
      </c>
      <c r="BD103" s="11" t="n">
        <v>0.533937100159938</v>
      </c>
      <c r="BE103" s="11" t="n">
        <v>0.532207116287776</v>
      </c>
      <c r="BF103" s="11" t="n">
        <v>0.472239303610618</v>
      </c>
      <c r="BG103" s="11" t="n">
        <v>0.395591548892984</v>
      </c>
      <c r="BH103" s="11" t="n">
        <v>0.381781037642599</v>
      </c>
      <c r="BI103" s="11" t="n">
        <v>0.433423576206002</v>
      </c>
      <c r="BJ103" s="11" t="n">
        <v>0.492862261945019</v>
      </c>
      <c r="BK103" s="11" t="n">
        <v>0.537514092314661</v>
      </c>
      <c r="BL103" s="11" t="n">
        <v>0.559213168164554</v>
      </c>
      <c r="BM103" s="11" t="n">
        <v>0.587997598217513</v>
      </c>
      <c r="BN103" s="11" t="n">
        <v>0.627624656363427</v>
      </c>
      <c r="BO103" s="11" t="n">
        <v>0.632472485464784</v>
      </c>
      <c r="BP103" s="11" t="n">
        <v>0.582125310182791</v>
      </c>
      <c r="BQ103" s="11" t="n">
        <v>0.531199123198026</v>
      </c>
      <c r="BR103" s="11" t="n">
        <v>0.470782512469459</v>
      </c>
      <c r="BS103" s="11" t="n">
        <v>0.410639172226025</v>
      </c>
      <c r="BT103" s="11" t="n">
        <v>0.403227449169194</v>
      </c>
      <c r="BU103" s="11" t="n">
        <v>0.453669790475513</v>
      </c>
      <c r="BV103" s="11" t="n">
        <v>0.525221394490141</v>
      </c>
      <c r="BW103" s="11" t="n">
        <v>0.571830375386405</v>
      </c>
      <c r="BX103" s="11" t="n">
        <v>0.580750441197102</v>
      </c>
      <c r="BY103" s="11" t="n">
        <v>0.635296453090261</v>
      </c>
      <c r="BZ103" s="11" t="n">
        <v>0.701827805097738</v>
      </c>
      <c r="CA103" s="11" t="n">
        <v>0.671723616673777</v>
      </c>
      <c r="CB103" s="11" t="n">
        <v>0.60179402313819</v>
      </c>
      <c r="CC103" s="11" t="n">
        <v>0.521390490430414</v>
      </c>
      <c r="CD103" s="11" t="n">
        <v>0.469530619023012</v>
      </c>
      <c r="CE103" s="11" t="n">
        <v>0.427651558855648</v>
      </c>
      <c r="CF103" s="11" t="n">
        <v>0.42963081978582</v>
      </c>
      <c r="CG103" s="11" t="n">
        <v>0.46603564184307</v>
      </c>
      <c r="CH103" s="11" t="n">
        <v>0.542606388967509</v>
      </c>
      <c r="CI103" s="11" t="n">
        <v>0.59108300019918</v>
      </c>
      <c r="CJ103" s="11" t="n">
        <v>0.624642198498689</v>
      </c>
      <c r="CK103" s="11" t="n">
        <v>0.69867140533179</v>
      </c>
      <c r="CL103" s="11" t="n">
        <v>0.779970043657163</v>
      </c>
      <c r="CM103" s="11" t="n">
        <v>0.753118024156137</v>
      </c>
      <c r="CN103" s="11" t="n">
        <v>0.640722574308407</v>
      </c>
      <c r="CO103" s="11" t="n">
        <v>0.571390153768085</v>
      </c>
      <c r="CP103" s="11" t="n">
        <v>0.520382505764622</v>
      </c>
      <c r="CQ103" s="11" t="n">
        <v>0.489644817171928</v>
      </c>
      <c r="CR103" s="11" t="n">
        <v>0.461562953165597</v>
      </c>
      <c r="CS103" s="11" t="n">
        <v>0.530046869432579</v>
      </c>
      <c r="CT103" s="11" t="n">
        <v>0.577838810697034</v>
      </c>
      <c r="CU103" s="11" t="n">
        <v>0.641354741404765</v>
      </c>
      <c r="CV103" s="11" t="n">
        <v>0.706086788708845</v>
      </c>
      <c r="CW103" s="11" t="n">
        <v>0.843711957844599</v>
      </c>
      <c r="CX103" s="11" t="n">
        <v>0.913032033112738</v>
      </c>
      <c r="CY103" s="11" t="n">
        <v>0.861700119798149</v>
      </c>
      <c r="CZ103" s="11" t="n">
        <v>0.770884355522217</v>
      </c>
      <c r="DA103" s="11" t="n">
        <v>0.661651634721807</v>
      </c>
      <c r="DB103" s="11" t="n">
        <v>0.618783982018184</v>
      </c>
      <c r="DC103" s="11" t="n">
        <v>0.582799506486546</v>
      </c>
      <c r="DD103" s="11" t="n">
        <v>0.517420687334327</v>
      </c>
      <c r="DE103" s="11" t="n">
        <v>0.556261710999006</v>
      </c>
      <c r="DF103" s="11" t="n">
        <v>0.599625826339062</v>
      </c>
      <c r="DG103" s="11" t="n">
        <v>0.691953757070279</v>
      </c>
      <c r="DH103" s="11" t="n">
        <v>0.869444160023993</v>
      </c>
      <c r="DI103" s="11" t="n">
        <v>1.01924075948968</v>
      </c>
      <c r="DJ103" s="11" t="n">
        <v>1.07132482822279</v>
      </c>
      <c r="DK103" s="11" t="n">
        <v>1.02067889731294</v>
      </c>
      <c r="DL103" s="11" t="n">
        <v>0.846024469766208</v>
      </c>
      <c r="DM103" s="11" t="n">
        <v>0.756059933939122</v>
      </c>
      <c r="DN103" s="11" t="n">
        <v>0.66355912632032</v>
      </c>
      <c r="DO103" s="11" t="n">
        <v>0.627535784479301</v>
      </c>
      <c r="DP103" s="11" t="n">
        <v>0.600794739829099</v>
      </c>
      <c r="DQ103" s="11" t="n">
        <v>0.594746238383821</v>
      </c>
      <c r="DR103" s="11" t="n">
        <v>0.648169213504355</v>
      </c>
      <c r="DS103" s="11" t="n">
        <v>0.767347509266252</v>
      </c>
      <c r="DT103" s="11" t="n">
        <v>0.906179412169381</v>
      </c>
    </row>
    <row r="104" customFormat="false" ht="15.75" hidden="false" customHeight="false" outlineLevel="0" collapsed="false">
      <c r="A104" s="12" t="s">
        <v>529</v>
      </c>
      <c r="B104" s="11" t="s">
        <v>530</v>
      </c>
      <c r="C104" s="14"/>
      <c r="D104" s="11" t="n">
        <v>0</v>
      </c>
      <c r="E104" s="11" t="n">
        <v>10.4462928928399</v>
      </c>
      <c r="F104" s="11" t="n">
        <v>10.7353565103232</v>
      </c>
      <c r="G104" s="11" t="n">
        <v>10.3932608079095</v>
      </c>
      <c r="H104" s="11" t="n">
        <v>10.0638214829153</v>
      </c>
      <c r="I104" s="11" t="n">
        <v>9.82932004629659</v>
      </c>
      <c r="J104" s="11" t="n">
        <v>11.4634503153017</v>
      </c>
      <c r="K104" s="11" t="n">
        <v>12.0526954443097</v>
      </c>
      <c r="L104" s="11" t="n">
        <v>11.7953723063019</v>
      </c>
      <c r="M104" s="11" t="n">
        <v>11.2609105076942</v>
      </c>
      <c r="N104" s="11" t="n">
        <v>10.8188162608913</v>
      </c>
      <c r="O104" s="11" t="n">
        <v>10.8923969502021</v>
      </c>
      <c r="P104" s="11" t="n">
        <v>10.6651249690074</v>
      </c>
      <c r="Q104" s="11" t="n">
        <v>10.1094295235941</v>
      </c>
      <c r="R104" s="11" t="n">
        <v>10.6044455826692</v>
      </c>
      <c r="S104" s="11" t="n">
        <v>10.9671213470669</v>
      </c>
      <c r="T104" s="11" t="n">
        <v>11.2207097480749</v>
      </c>
      <c r="U104" s="11" t="n">
        <v>11.7010408027705</v>
      </c>
      <c r="V104" s="11" t="n">
        <v>11.2696083941088</v>
      </c>
      <c r="W104" s="11" t="n">
        <v>10.9466330865936</v>
      </c>
      <c r="X104" s="11" t="n">
        <v>10.8948534875927</v>
      </c>
      <c r="Y104" s="11" t="n">
        <v>11.1131410401486</v>
      </c>
      <c r="Z104" s="11" t="n">
        <v>10.5757769033842</v>
      </c>
      <c r="AA104" s="11" t="n">
        <v>10.1486538753365</v>
      </c>
      <c r="AB104" s="11" t="n">
        <v>9.26620088269116</v>
      </c>
      <c r="AC104" s="11" t="n">
        <v>9.50795107489292</v>
      </c>
      <c r="AD104" s="11" t="n">
        <v>9.44841786603207</v>
      </c>
      <c r="AE104" s="11" t="n">
        <v>9.16579621268551</v>
      </c>
      <c r="AF104" s="11" t="n">
        <v>9.39518053875552</v>
      </c>
      <c r="AG104" s="11" t="n">
        <v>9.30831360797472</v>
      </c>
      <c r="AH104" s="11" t="n">
        <v>9.51656216000671</v>
      </c>
      <c r="AI104" s="11" t="n">
        <v>8.78261004294571</v>
      </c>
      <c r="AJ104" s="11" t="n">
        <v>8.42637110619779</v>
      </c>
      <c r="AK104" s="11" t="n">
        <v>8.34535387647427</v>
      </c>
      <c r="AL104" s="11" t="n">
        <v>8.11469814842215</v>
      </c>
      <c r="AM104" s="11" t="n">
        <v>7.77873547403519</v>
      </c>
      <c r="AN104" s="11" t="n">
        <v>7.99740831814672</v>
      </c>
      <c r="AO104" s="11" t="n">
        <v>7.68162271492863</v>
      </c>
      <c r="AP104" s="11" t="n">
        <v>7.75535678940707</v>
      </c>
      <c r="AQ104" s="11" t="n">
        <v>7.8456136695809</v>
      </c>
      <c r="AR104" s="11" t="n">
        <v>7.88234241479958</v>
      </c>
      <c r="AS104" s="11" t="n">
        <v>7.90781078607326</v>
      </c>
      <c r="AT104" s="11" t="n">
        <v>7.96992828403785</v>
      </c>
      <c r="AU104" s="11" t="n">
        <v>7.82723808395923</v>
      </c>
      <c r="AV104" s="11" t="n">
        <v>7.3534558997615</v>
      </c>
      <c r="AW104" s="11" t="n">
        <v>7.17735916257441</v>
      </c>
      <c r="AX104" s="11" t="n">
        <v>7.09751757661668</v>
      </c>
      <c r="AY104" s="11" t="n">
        <v>7.06669404843699</v>
      </c>
      <c r="AZ104" s="11" t="n">
        <v>7.07586049124551</v>
      </c>
      <c r="BA104" s="11" t="n">
        <v>7.38572226635145</v>
      </c>
      <c r="BB104" s="11" t="n">
        <v>7.52309127446057</v>
      </c>
      <c r="BC104" s="11" t="n">
        <v>7.20838496609505</v>
      </c>
      <c r="BD104" s="11" t="n">
        <v>6.55027553428903</v>
      </c>
      <c r="BE104" s="11" t="n">
        <v>6.55448253473075</v>
      </c>
      <c r="BF104" s="11" t="n">
        <v>6.45888118921901</v>
      </c>
      <c r="BG104" s="11" t="n">
        <v>6.48965517527458</v>
      </c>
      <c r="BH104" s="11" t="n">
        <v>6.4968067065901</v>
      </c>
      <c r="BI104" s="11" t="n">
        <v>6.19850339649028</v>
      </c>
      <c r="BJ104" s="11" t="n">
        <v>6.04824136772273</v>
      </c>
      <c r="BK104" s="11" t="n">
        <v>6.20631693653891</v>
      </c>
      <c r="BL104" s="11" t="n">
        <v>6.89453906291949</v>
      </c>
      <c r="BM104" s="11" t="n">
        <v>7.0713105533393</v>
      </c>
      <c r="BN104" s="11" t="n">
        <v>7.24203367529441</v>
      </c>
      <c r="BO104" s="11" t="n">
        <v>6.74423792822874</v>
      </c>
      <c r="BP104" s="11" t="n">
        <v>6.05796302054787</v>
      </c>
      <c r="BQ104" s="11" t="n">
        <v>5.72105131885089</v>
      </c>
      <c r="BR104" s="11" t="n">
        <v>6.10616217783801</v>
      </c>
      <c r="BS104" s="11" t="n">
        <v>6.3466366735931</v>
      </c>
      <c r="BT104" s="11" t="n">
        <v>6.17758778533267</v>
      </c>
      <c r="BU104" s="11" t="n">
        <v>5.76987213429858</v>
      </c>
      <c r="BV104" s="11" t="n">
        <v>5.60349207201704</v>
      </c>
      <c r="BW104" s="11" t="n">
        <v>5.70229446048452</v>
      </c>
      <c r="BX104" s="11" t="n">
        <v>6.18772250294256</v>
      </c>
      <c r="BY104" s="11" t="n">
        <v>6.93159124987793</v>
      </c>
      <c r="BZ104" s="11" t="n">
        <v>6.74423743185867</v>
      </c>
      <c r="CA104" s="11" t="n">
        <v>6.00210654335467</v>
      </c>
      <c r="CB104" s="11" t="n">
        <v>5.12814169916847</v>
      </c>
      <c r="CC104" s="11" t="n">
        <v>5.02593930465891</v>
      </c>
      <c r="CD104" s="11" t="n">
        <v>5.34594022484031</v>
      </c>
      <c r="CE104" s="11" t="n">
        <v>6.16879271037409</v>
      </c>
      <c r="CF104" s="11" t="n">
        <v>6.39560287210772</v>
      </c>
      <c r="CG104" s="11" t="n">
        <v>6.1202969661372</v>
      </c>
      <c r="CH104" s="11" t="n">
        <v>5.82416971345373</v>
      </c>
      <c r="CI104" s="11" t="n">
        <v>5.81482119544764</v>
      </c>
      <c r="CJ104" s="11" t="n">
        <v>6.49798348780194</v>
      </c>
      <c r="CK104" s="11" t="n">
        <v>7.0734729062574</v>
      </c>
      <c r="CL104" s="11" t="n">
        <v>6.71505722565057</v>
      </c>
      <c r="CM104" s="11" t="n">
        <v>6.15883871482525</v>
      </c>
      <c r="CN104" s="11" t="n">
        <v>5.59425102865466</v>
      </c>
      <c r="CO104" s="11" t="n">
        <v>5.80431582857677</v>
      </c>
      <c r="CP104" s="11" t="n">
        <v>6.66395616128984</v>
      </c>
      <c r="CQ104" s="11" t="n">
        <v>7.40532622296824</v>
      </c>
      <c r="CR104" s="11" t="n">
        <v>7.62025318598269</v>
      </c>
      <c r="CS104" s="11" t="n">
        <v>7.40149605611624</v>
      </c>
      <c r="CT104" s="11" t="n">
        <v>7.31408057637338</v>
      </c>
      <c r="CU104" s="11" t="n">
        <v>7.51655107975059</v>
      </c>
      <c r="CV104" s="11" t="n">
        <v>8.13141637822371</v>
      </c>
      <c r="CW104" s="11" t="n">
        <v>8.42689570286338</v>
      </c>
      <c r="CX104" s="11" t="n">
        <v>8.08231205312287</v>
      </c>
      <c r="CY104" s="11" t="n">
        <v>7.72271234389035</v>
      </c>
      <c r="CZ104" s="11" t="n">
        <v>7.66848468409568</v>
      </c>
      <c r="DA104" s="11" t="n">
        <v>7.63426272878731</v>
      </c>
      <c r="DB104" s="11" t="n">
        <v>8.28948314457289</v>
      </c>
      <c r="DC104" s="11" t="n">
        <v>8.87088450069435</v>
      </c>
      <c r="DD104" s="11" t="n">
        <v>9.08617933429853</v>
      </c>
      <c r="DE104" s="11" t="n">
        <v>8.982552869375</v>
      </c>
      <c r="DF104" s="11" t="n">
        <v>8.98784203220411</v>
      </c>
      <c r="DG104" s="11" t="n">
        <v>9.14822261669797</v>
      </c>
      <c r="DH104" s="11" t="n">
        <v>9.69679902785242</v>
      </c>
      <c r="DI104" s="11" t="n">
        <v>10.4383691960851</v>
      </c>
      <c r="DJ104" s="11" t="n">
        <v>10.4894561200081</v>
      </c>
      <c r="DK104" s="11" t="n">
        <v>9.83465839803647</v>
      </c>
      <c r="DL104" s="11" t="n">
        <v>9.25178884892611</v>
      </c>
      <c r="DM104" s="11" t="n">
        <v>8.89368814313954</v>
      </c>
      <c r="DN104" s="11" t="n">
        <v>9.30558460937762</v>
      </c>
      <c r="DO104" s="11" t="n">
        <v>10.2161333252708</v>
      </c>
      <c r="DP104" s="11" t="n">
        <v>10.6828489858603</v>
      </c>
      <c r="DQ104" s="11" t="n">
        <v>10.4031667734145</v>
      </c>
      <c r="DR104" s="11" t="n">
        <v>10.0547590738195</v>
      </c>
      <c r="DS104" s="11" t="n">
        <v>10.1101242926437</v>
      </c>
      <c r="DT104" s="11" t="n">
        <v>10.8567151114467</v>
      </c>
    </row>
    <row r="105" customFormat="false" ht="15.75" hidden="false" customHeight="false" outlineLevel="0" collapsed="false">
      <c r="A105" s="12" t="s">
        <v>189</v>
      </c>
      <c r="B105" s="13" t="s">
        <v>190</v>
      </c>
      <c r="C105" s="14" t="n">
        <v>754</v>
      </c>
      <c r="D105" s="11" t="n">
        <v>0</v>
      </c>
      <c r="E105" s="11" t="n">
        <v>10.4462928928399</v>
      </c>
      <c r="F105" s="11" t="n">
        <v>10.7353565103232</v>
      </c>
      <c r="G105" s="11" t="n">
        <v>10.3932608079095</v>
      </c>
      <c r="H105" s="11" t="n">
        <v>10.0638214829153</v>
      </c>
      <c r="I105" s="11" t="n">
        <v>9.82932004629659</v>
      </c>
      <c r="J105" s="101" t="n">
        <v>11.4634503153017</v>
      </c>
      <c r="K105" s="11" t="n">
        <v>12.0526954443097</v>
      </c>
      <c r="L105" s="11" t="n">
        <v>11.7953723063019</v>
      </c>
      <c r="M105" s="11" t="n">
        <v>11.2609105076942</v>
      </c>
      <c r="N105" s="11" t="n">
        <v>10.8188162608913</v>
      </c>
      <c r="O105" s="11" t="n">
        <v>10.8923969502021</v>
      </c>
      <c r="P105" s="11" t="n">
        <v>10.6651249690074</v>
      </c>
      <c r="Q105" s="11" t="n">
        <v>10.1094295235941</v>
      </c>
      <c r="R105" s="11" t="n">
        <v>10.6044455826692</v>
      </c>
      <c r="S105" s="11" t="n">
        <v>10.9671213470669</v>
      </c>
      <c r="T105" s="11" t="n">
        <v>11.2207097480749</v>
      </c>
      <c r="U105" s="11" t="n">
        <v>11.7010408027705</v>
      </c>
      <c r="V105" s="11" t="n">
        <v>11.2696083941088</v>
      </c>
      <c r="W105" s="11" t="n">
        <v>10.9466330865936</v>
      </c>
      <c r="X105" s="11" t="n">
        <v>10.8948534875927</v>
      </c>
      <c r="Y105" s="11" t="n">
        <v>11.1131410401486</v>
      </c>
      <c r="Z105" s="11" t="n">
        <v>10.5757769033842</v>
      </c>
      <c r="AA105" s="11" t="n">
        <v>10.1486538753365</v>
      </c>
      <c r="AB105" s="11" t="n">
        <v>9.26620088269116</v>
      </c>
      <c r="AC105" s="11" t="n">
        <v>9.50795107489292</v>
      </c>
      <c r="AD105" s="11" t="n">
        <v>9.44841786603207</v>
      </c>
      <c r="AE105" s="11" t="n">
        <v>9.16579621268551</v>
      </c>
      <c r="AF105" s="11" t="n">
        <v>9.39518053875552</v>
      </c>
      <c r="AG105" s="11" t="n">
        <v>9.30831360797472</v>
      </c>
      <c r="AH105" s="11" t="n">
        <v>9.51656216000671</v>
      </c>
      <c r="AI105" s="11" t="n">
        <v>8.78261004294571</v>
      </c>
      <c r="AJ105" s="11" t="n">
        <v>8.42637110619779</v>
      </c>
      <c r="AK105" s="11" t="n">
        <v>8.34535387647427</v>
      </c>
      <c r="AL105" s="11" t="n">
        <v>8.11469814842215</v>
      </c>
      <c r="AM105" s="11" t="n">
        <v>7.77873547403519</v>
      </c>
      <c r="AN105" s="11" t="n">
        <v>7.99740831814672</v>
      </c>
      <c r="AO105" s="11" t="n">
        <v>7.68162271492863</v>
      </c>
      <c r="AP105" s="11" t="n">
        <v>7.75535678940707</v>
      </c>
      <c r="AQ105" s="11" t="n">
        <v>7.8456136695809</v>
      </c>
      <c r="AR105" s="11" t="n">
        <v>7.88234241479958</v>
      </c>
      <c r="AS105" s="11" t="n">
        <v>7.90781078607326</v>
      </c>
      <c r="AT105" s="11" t="n">
        <v>7.96992828403785</v>
      </c>
      <c r="AU105" s="11" t="n">
        <v>7.82723808395923</v>
      </c>
      <c r="AV105" s="11" t="n">
        <v>7.3534558997615</v>
      </c>
      <c r="AW105" s="11" t="n">
        <v>7.17735916257441</v>
      </c>
      <c r="AX105" s="11" t="n">
        <v>7.09751757661668</v>
      </c>
      <c r="AY105" s="11" t="n">
        <v>7.06669404843699</v>
      </c>
      <c r="AZ105" s="11" t="n">
        <v>7.07586049124551</v>
      </c>
      <c r="BA105" s="11" t="n">
        <v>7.38572226635145</v>
      </c>
      <c r="BB105" s="11" t="n">
        <v>7.52309127446057</v>
      </c>
      <c r="BC105" s="11" t="n">
        <v>7.20838496609505</v>
      </c>
      <c r="BD105" s="11" t="n">
        <v>6.55027553428903</v>
      </c>
      <c r="BE105" s="11" t="n">
        <v>6.55448253473075</v>
      </c>
      <c r="BF105" s="11" t="n">
        <v>6.45888118921901</v>
      </c>
      <c r="BG105" s="11" t="n">
        <v>6.48965517527458</v>
      </c>
      <c r="BH105" s="11" t="n">
        <v>6.4968067065901</v>
      </c>
      <c r="BI105" s="11" t="n">
        <v>6.19850339649028</v>
      </c>
      <c r="BJ105" s="11" t="n">
        <v>6.04824136772273</v>
      </c>
      <c r="BK105" s="11" t="n">
        <v>6.20631693653891</v>
      </c>
      <c r="BL105" s="11" t="n">
        <v>6.89453906291949</v>
      </c>
      <c r="BM105" s="11" t="n">
        <v>7.0713105533393</v>
      </c>
      <c r="BN105" s="11" t="n">
        <v>7.24203367529441</v>
      </c>
      <c r="BO105" s="11" t="n">
        <v>6.74423792822874</v>
      </c>
      <c r="BP105" s="11" t="n">
        <v>6.05796302054787</v>
      </c>
      <c r="BQ105" s="11" t="n">
        <v>5.72105131885089</v>
      </c>
      <c r="BR105" s="11" t="n">
        <v>6.10616217783801</v>
      </c>
      <c r="BS105" s="11" t="n">
        <v>6.3466366735931</v>
      </c>
      <c r="BT105" s="11" t="n">
        <v>6.17758778533267</v>
      </c>
      <c r="BU105" s="11" t="n">
        <v>5.76987213429858</v>
      </c>
      <c r="BV105" s="11" t="n">
        <v>5.60349207201704</v>
      </c>
      <c r="BW105" s="11" t="n">
        <v>5.70229446048452</v>
      </c>
      <c r="BX105" s="11" t="n">
        <v>6.18772250294256</v>
      </c>
      <c r="BY105" s="11" t="n">
        <v>6.93159124987793</v>
      </c>
      <c r="BZ105" s="11" t="n">
        <v>6.74423743185867</v>
      </c>
      <c r="CA105" s="11" t="n">
        <v>6.00210654335467</v>
      </c>
      <c r="CB105" s="11" t="n">
        <v>5.12814169916847</v>
      </c>
      <c r="CC105" s="11" t="n">
        <v>5.02593930465891</v>
      </c>
      <c r="CD105" s="11" t="n">
        <v>5.34594022484031</v>
      </c>
      <c r="CE105" s="11" t="n">
        <v>6.16879271037409</v>
      </c>
      <c r="CF105" s="11" t="n">
        <v>6.39560287210772</v>
      </c>
      <c r="CG105" s="11" t="n">
        <v>6.1202969661372</v>
      </c>
      <c r="CH105" s="11" t="n">
        <v>5.82416971345373</v>
      </c>
      <c r="CI105" s="11" t="n">
        <v>5.81482119544764</v>
      </c>
      <c r="CJ105" s="11" t="n">
        <v>6.49798348780194</v>
      </c>
      <c r="CK105" s="11" t="n">
        <v>7.0734729062574</v>
      </c>
      <c r="CL105" s="11" t="n">
        <v>6.71505722565057</v>
      </c>
      <c r="CM105" s="11" t="n">
        <v>6.15883871482525</v>
      </c>
      <c r="CN105" s="11" t="n">
        <v>5.59425102865466</v>
      </c>
      <c r="CO105" s="11" t="n">
        <v>5.80431582857677</v>
      </c>
      <c r="CP105" s="11" t="n">
        <v>6.66395616128984</v>
      </c>
      <c r="CQ105" s="11" t="n">
        <v>7.40532622296824</v>
      </c>
      <c r="CR105" s="11" t="n">
        <v>7.62025318598269</v>
      </c>
      <c r="CS105" s="11" t="n">
        <v>7.40149605611624</v>
      </c>
      <c r="CT105" s="11" t="n">
        <v>7.31408057637338</v>
      </c>
      <c r="CU105" s="11" t="n">
        <v>7.51655107975059</v>
      </c>
      <c r="CV105" s="11" t="n">
        <v>8.13141637822371</v>
      </c>
      <c r="CW105" s="11" t="n">
        <v>8.42689570286338</v>
      </c>
      <c r="CX105" s="11" t="n">
        <v>8.08231205312287</v>
      </c>
      <c r="CY105" s="11" t="n">
        <v>7.72271234389035</v>
      </c>
      <c r="CZ105" s="11" t="n">
        <v>7.66848468409568</v>
      </c>
      <c r="DA105" s="11" t="n">
        <v>7.63426272878731</v>
      </c>
      <c r="DB105" s="11" t="n">
        <v>8.28948314457289</v>
      </c>
      <c r="DC105" s="11" t="n">
        <v>8.87088450069435</v>
      </c>
      <c r="DD105" s="11" t="n">
        <v>9.08617933429853</v>
      </c>
      <c r="DE105" s="11" t="n">
        <v>8.982552869375</v>
      </c>
      <c r="DF105" s="11" t="n">
        <v>8.98784203220411</v>
      </c>
      <c r="DG105" s="11" t="n">
        <v>9.14822261669797</v>
      </c>
      <c r="DH105" s="11" t="n">
        <v>9.69679902785242</v>
      </c>
      <c r="DI105" s="11" t="n">
        <v>10.4383691960851</v>
      </c>
      <c r="DJ105" s="11" t="n">
        <v>10.4894561200081</v>
      </c>
      <c r="DK105" s="11" t="n">
        <v>9.83465839803647</v>
      </c>
      <c r="DL105" s="11" t="n">
        <v>9.25178884892611</v>
      </c>
      <c r="DM105" s="11" t="n">
        <v>8.89368814313954</v>
      </c>
      <c r="DN105" s="11" t="n">
        <v>9.30558460937762</v>
      </c>
      <c r="DO105" s="11" t="n">
        <v>10.2161333252708</v>
      </c>
      <c r="DP105" s="11" t="n">
        <v>10.6828489858603</v>
      </c>
      <c r="DQ105" s="11" t="n">
        <v>10.4031667734145</v>
      </c>
      <c r="DR105" s="11" t="n">
        <v>10.0547590738195</v>
      </c>
      <c r="DS105" s="11" t="n">
        <v>10.1101242926437</v>
      </c>
      <c r="DT105" s="11" t="n">
        <v>10.8567151114467</v>
      </c>
    </row>
    <row r="106" customFormat="false" ht="15.75" hidden="false" customHeight="false" outlineLevel="0" collapsed="false">
      <c r="A106" s="12" t="s">
        <v>191</v>
      </c>
      <c r="B106" s="13" t="s">
        <v>192</v>
      </c>
      <c r="C106" s="14" t="n">
        <v>177</v>
      </c>
      <c r="D106" s="11" t="n">
        <v>0</v>
      </c>
      <c r="E106" s="11" t="n">
        <v>2.25563619622158</v>
      </c>
      <c r="F106" s="11" t="n">
        <v>2.24007972500148</v>
      </c>
      <c r="G106" s="101" t="n">
        <v>1.48606453827951</v>
      </c>
      <c r="H106" s="11" t="n">
        <v>1.14355202888872</v>
      </c>
      <c r="I106" s="101" t="n">
        <v>1.60951789253174</v>
      </c>
      <c r="J106" s="101" t="n">
        <v>5.21966083355326</v>
      </c>
      <c r="K106" s="11" t="n">
        <v>7.43437685745195</v>
      </c>
      <c r="L106" s="11" t="n">
        <v>7.47972711789109</v>
      </c>
      <c r="M106" s="11" t="n">
        <v>6.64280356141849</v>
      </c>
      <c r="N106" s="11" t="n">
        <v>6.46647044242444</v>
      </c>
      <c r="O106" s="11" t="n">
        <v>6.5771874112729</v>
      </c>
      <c r="P106" s="11" t="n">
        <v>6.15087329436925</v>
      </c>
      <c r="Q106" s="11" t="n">
        <v>5.34977880528962</v>
      </c>
      <c r="R106" s="11" t="n">
        <v>5.71758638142947</v>
      </c>
      <c r="S106" s="11" t="n">
        <v>6.33725490408862</v>
      </c>
      <c r="T106" s="11" t="n">
        <v>7.10580962719998</v>
      </c>
      <c r="U106" s="11" t="n">
        <v>8.27223961234327</v>
      </c>
      <c r="V106" s="11" t="n">
        <v>8.54518932298853</v>
      </c>
      <c r="W106" s="11" t="n">
        <v>8.20843801067746</v>
      </c>
      <c r="X106" s="11" t="n">
        <v>8.16608141169708</v>
      </c>
      <c r="Y106" s="11" t="n">
        <v>8.10982541964485</v>
      </c>
      <c r="Z106" s="11" t="n">
        <v>7.55868200634493</v>
      </c>
      <c r="AA106" s="11" t="n">
        <v>7.27441488563201</v>
      </c>
      <c r="AB106" s="11" t="n">
        <v>6.53695979028396</v>
      </c>
      <c r="AC106" s="11" t="n">
        <v>6.28534685511087</v>
      </c>
      <c r="AD106" s="11" t="n">
        <v>5.89070949208488</v>
      </c>
      <c r="AE106" s="11" t="n">
        <v>5.77589039896562</v>
      </c>
      <c r="AF106" s="11" t="n">
        <v>5.81788069739559</v>
      </c>
      <c r="AG106" s="11" t="n">
        <v>6.33828785774011</v>
      </c>
      <c r="AH106" s="11" t="n">
        <v>6.83619681625962</v>
      </c>
      <c r="AI106" s="11" t="n">
        <v>6.50726280711991</v>
      </c>
      <c r="AJ106" s="11" t="n">
        <v>6.08688789791755</v>
      </c>
      <c r="AK106" s="11" t="n">
        <v>5.67459044912239</v>
      </c>
      <c r="AL106" s="11" t="n">
        <v>5.61208414528042</v>
      </c>
      <c r="AM106" s="11" t="n">
        <v>5.21499840213542</v>
      </c>
      <c r="AN106" s="11" t="n">
        <v>5.27972658978082</v>
      </c>
      <c r="AO106" s="11" t="n">
        <v>4.87388133502636</v>
      </c>
      <c r="AP106" s="11" t="n">
        <v>4.83010833322668</v>
      </c>
      <c r="AQ106" s="11" t="n">
        <v>4.676713228069</v>
      </c>
      <c r="AR106" s="11" t="n">
        <v>4.60844068580014</v>
      </c>
      <c r="AS106" s="11" t="n">
        <v>4.87837613254963</v>
      </c>
      <c r="AT106" s="11" t="n">
        <v>5.31162341657829</v>
      </c>
      <c r="AU106" s="11" t="n">
        <v>5.16884731434986</v>
      </c>
      <c r="AV106" s="11" t="n">
        <v>4.97902067622137</v>
      </c>
      <c r="AW106" s="11" t="n">
        <v>4.52361893257602</v>
      </c>
      <c r="AX106" s="11" t="n">
        <v>4.07266102333234</v>
      </c>
      <c r="AY106" s="11" t="n">
        <v>4.09386816082206</v>
      </c>
      <c r="AZ106" s="11" t="n">
        <v>4.43703262940789</v>
      </c>
      <c r="BA106" s="11" t="n">
        <v>4.56681029282089</v>
      </c>
      <c r="BB106" s="11" t="n">
        <v>4.53750216969654</v>
      </c>
      <c r="BC106" s="11" t="n">
        <v>4.1069449815675</v>
      </c>
      <c r="BD106" s="11" t="n">
        <v>3.47683974395228</v>
      </c>
      <c r="BE106" s="11" t="n">
        <v>3.55036326450263</v>
      </c>
      <c r="BF106" s="11" t="n">
        <v>3.869939531218</v>
      </c>
      <c r="BG106" s="11" t="n">
        <v>4.03586377822991</v>
      </c>
      <c r="BH106" s="11" t="n">
        <v>4.01259844107923</v>
      </c>
      <c r="BI106" s="11" t="n">
        <v>3.41374567255376</v>
      </c>
      <c r="BJ106" s="11" t="n">
        <v>3.06303937445421</v>
      </c>
      <c r="BK106" s="11" t="n">
        <v>3.39662756674879</v>
      </c>
      <c r="BL106" s="11" t="n">
        <v>4.14268590561571</v>
      </c>
      <c r="BM106" s="11" t="n">
        <v>4.37778663119636</v>
      </c>
      <c r="BN106" s="11" t="n">
        <v>4.26460470008121</v>
      </c>
      <c r="BO106" s="11" t="n">
        <v>3.43931557743281</v>
      </c>
      <c r="BP106" s="11" t="n">
        <v>2.84893096423649</v>
      </c>
      <c r="BQ106" s="11" t="n">
        <v>2.90026347343356</v>
      </c>
      <c r="BR106" s="11" t="n">
        <v>3.44407639823311</v>
      </c>
      <c r="BS106" s="11" t="n">
        <v>3.81088516403793</v>
      </c>
      <c r="BT106" s="11" t="n">
        <v>3.7920574097581</v>
      </c>
      <c r="BU106" s="11" t="n">
        <v>3.4168359641049</v>
      </c>
      <c r="BV106" s="11" t="n">
        <v>2.97148329944834</v>
      </c>
      <c r="BW106" s="11" t="n">
        <v>3.11217239211973</v>
      </c>
      <c r="BX106" s="11" t="n">
        <v>3.39382155452187</v>
      </c>
      <c r="BY106" s="11" t="n">
        <v>4.20949780539445</v>
      </c>
      <c r="BZ106" s="11" t="n">
        <v>4.05406533156939</v>
      </c>
      <c r="CA106" s="11" t="n">
        <v>3.18779014623005</v>
      </c>
      <c r="CB106" s="11" t="n">
        <v>2.29910459740717</v>
      </c>
      <c r="CC106" s="11" t="n">
        <v>2.373108082246</v>
      </c>
      <c r="CD106" s="11" t="n">
        <v>3.1085020745919</v>
      </c>
      <c r="CE106" s="11" t="n">
        <v>4.07807608795591</v>
      </c>
      <c r="CF106" s="11" t="n">
        <v>4.05775190382202</v>
      </c>
      <c r="CG106" s="11" t="n">
        <v>3.45063849689118</v>
      </c>
      <c r="CH106" s="11" t="n">
        <v>3.00087762760537</v>
      </c>
      <c r="CI106" s="11" t="n">
        <v>3.08478371667017</v>
      </c>
      <c r="CJ106" s="11" t="n">
        <v>3.69597783750681</v>
      </c>
      <c r="CK106" s="11" t="n">
        <v>4.16213884386239</v>
      </c>
      <c r="CL106" s="11" t="n">
        <v>3.5673784418279</v>
      </c>
      <c r="CM106" s="11" t="n">
        <v>2.61088270593267</v>
      </c>
      <c r="CN106" s="11" t="n">
        <v>2.0841204638453</v>
      </c>
      <c r="CO106" s="11" t="n">
        <v>2.17349193744004</v>
      </c>
      <c r="CP106" s="11" t="n">
        <v>3.27051500737282</v>
      </c>
      <c r="CQ106" s="11" t="n">
        <v>4.30934827503372</v>
      </c>
      <c r="CR106" s="11" t="n">
        <v>4.23438857629996</v>
      </c>
      <c r="CS106" s="11" t="n">
        <v>3.70150089910681</v>
      </c>
      <c r="CT106" s="11" t="n">
        <v>3.42785217891785</v>
      </c>
      <c r="CU106" s="11" t="n">
        <v>3.46413286727789</v>
      </c>
      <c r="CV106" s="11" t="n">
        <v>3.88217941446816</v>
      </c>
      <c r="CW106" s="11" t="n">
        <v>4.15270708063935</v>
      </c>
      <c r="CX106" s="11" t="n">
        <v>3.49864476608232</v>
      </c>
      <c r="CY106" s="11" t="n">
        <v>2.83136535533392</v>
      </c>
      <c r="CZ106" s="11" t="n">
        <v>2.92162278737474</v>
      </c>
      <c r="DA106" s="11" t="n">
        <v>2.85190579039329</v>
      </c>
      <c r="DB106" s="11" t="n">
        <v>3.78904646399308</v>
      </c>
      <c r="DC106" s="11" t="n">
        <v>4.80046378209707</v>
      </c>
      <c r="DD106" s="11" t="n">
        <v>4.76505625357688</v>
      </c>
      <c r="DE106" s="11" t="n">
        <v>4.37905938224189</v>
      </c>
      <c r="DF106" s="11" t="n">
        <v>3.88326244550295</v>
      </c>
      <c r="DG106" s="11" t="n">
        <v>4.03945554491463</v>
      </c>
      <c r="DH106" s="11" t="n">
        <v>4.27047613698725</v>
      </c>
      <c r="DI106" s="11" t="n">
        <v>4.57654226002208</v>
      </c>
      <c r="DJ106" s="11" t="n">
        <v>4.23444946558973</v>
      </c>
      <c r="DK106" s="11" t="n">
        <v>3.0901188433574</v>
      </c>
      <c r="DL106" s="11" t="n">
        <v>2.74798000248855</v>
      </c>
      <c r="DM106" s="11" t="n">
        <v>2.80908906252639</v>
      </c>
      <c r="DN106" s="11" t="n">
        <v>3.93828629819519</v>
      </c>
      <c r="DO106" s="11" t="n">
        <v>5.52466284019736</v>
      </c>
      <c r="DP106" s="11" t="n">
        <v>6.38494859265154</v>
      </c>
      <c r="DQ106" s="11" t="n">
        <v>5.62808407419351</v>
      </c>
      <c r="DR106" s="11" t="n">
        <v>4.55094432883848</v>
      </c>
      <c r="DS106" s="11" t="n">
        <v>4.18448007315187</v>
      </c>
      <c r="DT106" s="11" t="n">
        <v>4.54716994967059</v>
      </c>
    </row>
    <row r="107" customFormat="false" ht="15.75" hidden="false" customHeight="false" outlineLevel="0" collapsed="false">
      <c r="A107" s="12" t="s">
        <v>193</v>
      </c>
      <c r="B107" s="13" t="s">
        <v>194</v>
      </c>
      <c r="C107" s="14" t="n">
        <v>9330</v>
      </c>
      <c r="D107" s="11" t="n">
        <v>0</v>
      </c>
      <c r="E107" s="11" t="n">
        <v>7.38188603099597</v>
      </c>
      <c r="F107" s="11" t="n">
        <v>7.57479716211206</v>
      </c>
      <c r="G107" s="11" t="n">
        <v>7.31699709473729</v>
      </c>
      <c r="H107" s="11" t="n">
        <v>7.05430750350524</v>
      </c>
      <c r="I107" s="11" t="n">
        <v>6.87338433832743</v>
      </c>
      <c r="J107" s="101" t="n">
        <v>7.95299112690715</v>
      </c>
      <c r="K107" s="11" t="n">
        <v>8.30333616471744</v>
      </c>
      <c r="L107" s="11" t="n">
        <v>8.12368381228524</v>
      </c>
      <c r="M107" s="11" t="n">
        <v>7.78068087985086</v>
      </c>
      <c r="N107" s="11" t="n">
        <v>7.48701715935825</v>
      </c>
      <c r="O107" s="11" t="n">
        <v>7.52005113181844</v>
      </c>
      <c r="P107" s="11" t="n">
        <v>7.32271779610562</v>
      </c>
      <c r="Q107" s="11" t="n">
        <v>6.93590976750372</v>
      </c>
      <c r="R107" s="11" t="n">
        <v>7.27812852953366</v>
      </c>
      <c r="S107" s="11" t="n">
        <v>7.54468037372836</v>
      </c>
      <c r="T107" s="11" t="n">
        <v>7.73260169614504</v>
      </c>
      <c r="U107" s="11" t="n">
        <v>8.05818636968126</v>
      </c>
      <c r="V107" s="11" t="n">
        <v>7.74330085591313</v>
      </c>
      <c r="W107" s="11" t="n">
        <v>7.50563109056063</v>
      </c>
      <c r="X107" s="11" t="n">
        <v>7.47440133170175</v>
      </c>
      <c r="Y107" s="11" t="n">
        <v>7.62695576664173</v>
      </c>
      <c r="Z107" s="11" t="n">
        <v>7.27659182268458</v>
      </c>
      <c r="AA107" s="11" t="n">
        <v>6.97984789053364</v>
      </c>
      <c r="AB107" s="11" t="n">
        <v>6.36361807565005</v>
      </c>
      <c r="AC107" s="11" t="n">
        <v>6.52220950156572</v>
      </c>
      <c r="AD107" s="11" t="n">
        <v>6.47669254877945</v>
      </c>
      <c r="AE107" s="11" t="n">
        <v>6.2968900044344</v>
      </c>
      <c r="AF107" s="11" t="n">
        <v>6.4539878346922</v>
      </c>
      <c r="AG107" s="11" t="n">
        <v>6.40086654344458</v>
      </c>
      <c r="AH107" s="11" t="n">
        <v>6.51356846029006</v>
      </c>
      <c r="AI107" s="11" t="n">
        <v>6.01390622174368</v>
      </c>
      <c r="AJ107" s="11" t="n">
        <v>5.77103913675967</v>
      </c>
      <c r="AK107" s="11" t="n">
        <v>5.72871769995356</v>
      </c>
      <c r="AL107" s="11" t="n">
        <v>5.59496922353865</v>
      </c>
      <c r="AM107" s="11" t="n">
        <v>5.36428317733237</v>
      </c>
      <c r="AN107" s="11" t="n">
        <v>5.50561966384626</v>
      </c>
      <c r="AO107" s="11" t="n">
        <v>5.29099902459708</v>
      </c>
      <c r="AP107" s="11" t="n">
        <v>5.33887707193429</v>
      </c>
      <c r="AQ107" s="11" t="n">
        <v>5.39838233363766</v>
      </c>
      <c r="AR107" s="11" t="n">
        <v>5.42600422771444</v>
      </c>
      <c r="AS107" s="11" t="n">
        <v>5.44326564186521</v>
      </c>
      <c r="AT107" s="11" t="n">
        <v>5.47003101824272</v>
      </c>
      <c r="AU107" s="11" t="n">
        <v>5.36252510633841</v>
      </c>
      <c r="AV107" s="11" t="n">
        <v>5.04154761125837</v>
      </c>
      <c r="AW107" s="11" t="n">
        <v>4.93787440520104</v>
      </c>
      <c r="AX107" s="11" t="n">
        <v>4.90217087972034</v>
      </c>
      <c r="AY107" s="11" t="n">
        <v>4.88511152208344</v>
      </c>
      <c r="AZ107" s="11" t="n">
        <v>4.89727662409337</v>
      </c>
      <c r="BA107" s="11" t="n">
        <v>5.10377714538339</v>
      </c>
      <c r="BB107" s="11" t="n">
        <v>5.19720078001101</v>
      </c>
      <c r="BC107" s="11" t="n">
        <v>4.98782291983723</v>
      </c>
      <c r="BD107" s="11" t="n">
        <v>4.54482938957933</v>
      </c>
      <c r="BE107" s="11" t="n">
        <v>4.54705739524976</v>
      </c>
      <c r="BF107" s="11" t="n">
        <v>4.46333389401621</v>
      </c>
      <c r="BG107" s="11" t="n">
        <v>4.45830063314738</v>
      </c>
      <c r="BH107" s="11" t="n">
        <v>4.45846481694094</v>
      </c>
      <c r="BI107" s="11" t="n">
        <v>4.27681012306218</v>
      </c>
      <c r="BJ107" s="11" t="n">
        <v>4.19644833246349</v>
      </c>
      <c r="BK107" s="11" t="n">
        <v>4.31671598846416</v>
      </c>
      <c r="BL107" s="11" t="n">
        <v>4.78276376466785</v>
      </c>
      <c r="BM107" s="11" t="n">
        <v>4.91020623496537</v>
      </c>
      <c r="BN107" s="11" t="n">
        <v>5.03723066898408</v>
      </c>
      <c r="BO107" s="11" t="n">
        <v>4.70698278064076</v>
      </c>
      <c r="BP107" s="11" t="n">
        <v>4.23268378375951</v>
      </c>
      <c r="BQ107" s="11" t="n">
        <v>3.9911005869666</v>
      </c>
      <c r="BR107" s="11" t="n">
        <v>4.22770228938183</v>
      </c>
      <c r="BS107" s="11" t="n">
        <v>4.36797083980407</v>
      </c>
      <c r="BT107" s="11" t="n">
        <v>4.25280100661151</v>
      </c>
      <c r="BU107" s="11" t="n">
        <v>3.99780468635756</v>
      </c>
      <c r="BV107" s="11" t="n">
        <v>3.91073517950807</v>
      </c>
      <c r="BW107" s="11" t="n">
        <v>3.99213976545181</v>
      </c>
      <c r="BX107" s="11" t="n">
        <v>4.31873181569407</v>
      </c>
      <c r="BY107" s="11" t="n">
        <v>4.83282631761537</v>
      </c>
      <c r="BZ107" s="11" t="n">
        <v>4.73010088960502</v>
      </c>
      <c r="CA107" s="11" t="n">
        <v>4.22531223446104</v>
      </c>
      <c r="CB107" s="11" t="n">
        <v>3.61935914049171</v>
      </c>
      <c r="CC107" s="11" t="n">
        <v>3.52442303324941</v>
      </c>
      <c r="CD107" s="11" t="n">
        <v>3.72047035623454</v>
      </c>
      <c r="CE107" s="11" t="n">
        <v>4.25507899320128</v>
      </c>
      <c r="CF107" s="11" t="n">
        <v>4.40694552133375</v>
      </c>
      <c r="CG107" s="11" t="n">
        <v>4.23554319137249</v>
      </c>
      <c r="CH107" s="11" t="n">
        <v>4.06364860529166</v>
      </c>
      <c r="CI107" s="11" t="n">
        <v>4.07357513036482</v>
      </c>
      <c r="CJ107" s="11" t="n">
        <v>4.54020305803419</v>
      </c>
      <c r="CK107" s="11" t="n">
        <v>4.94853907261553</v>
      </c>
      <c r="CL107" s="11" t="n">
        <v>4.73669483165277</v>
      </c>
      <c r="CM107" s="11" t="n">
        <v>4.35693181793555</v>
      </c>
      <c r="CN107" s="11" t="n">
        <v>3.94307487720591</v>
      </c>
      <c r="CO107" s="11" t="n">
        <v>4.06000727030721</v>
      </c>
      <c r="CP107" s="11" t="n">
        <v>4.61609827611477</v>
      </c>
      <c r="CQ107" s="11" t="n">
        <v>5.1000990877028</v>
      </c>
      <c r="CR107" s="11" t="n">
        <v>5.23402310837699</v>
      </c>
      <c r="CS107" s="11" t="n">
        <v>5.11101299388835</v>
      </c>
      <c r="CT107" s="11" t="n">
        <v>5.06866665448126</v>
      </c>
      <c r="CU107" s="11" t="n">
        <v>5.22481896696865</v>
      </c>
      <c r="CV107" s="11" t="n">
        <v>5.65630651505209</v>
      </c>
      <c r="CW107" s="11" t="n">
        <v>5.89916778785712</v>
      </c>
      <c r="CX107" s="11" t="n">
        <v>5.69255204645282</v>
      </c>
      <c r="CY107" s="11" t="n">
        <v>5.43570826919295</v>
      </c>
      <c r="CZ107" s="11" t="n">
        <v>5.36928457457119</v>
      </c>
      <c r="DA107" s="11" t="n">
        <v>5.31005903076548</v>
      </c>
      <c r="DB107" s="11" t="n">
        <v>5.73258342372132</v>
      </c>
      <c r="DC107" s="11" t="n">
        <v>6.10818950262508</v>
      </c>
      <c r="DD107" s="11" t="n">
        <v>6.22992645197713</v>
      </c>
      <c r="DE107" s="11" t="n">
        <v>6.17378914991634</v>
      </c>
      <c r="DF107" s="11" t="n">
        <v>6.19176996358243</v>
      </c>
      <c r="DG107" s="11" t="n">
        <v>6.32946633015541</v>
      </c>
      <c r="DH107" s="11" t="n">
        <v>6.75434740524295</v>
      </c>
      <c r="DI107" s="11" t="n">
        <v>7.29865971721998</v>
      </c>
      <c r="DJ107" s="11" t="n">
        <v>7.35007902274633</v>
      </c>
      <c r="DK107" s="11" t="n">
        <v>6.89666523112863</v>
      </c>
      <c r="DL107" s="11" t="n">
        <v>6.44986738920614</v>
      </c>
      <c r="DM107" s="11" t="n">
        <v>6.1811454067394</v>
      </c>
      <c r="DN107" s="11" t="n">
        <v>6.42490944835852</v>
      </c>
      <c r="DO107" s="11" t="n">
        <v>7.01993414500697</v>
      </c>
      <c r="DP107" s="11" t="n">
        <v>7.3221642371832</v>
      </c>
      <c r="DQ107" s="11" t="n">
        <v>7.13369326173758</v>
      </c>
      <c r="DR107" s="11" t="n">
        <v>6.91922912038113</v>
      </c>
      <c r="DS107" s="11" t="n">
        <v>6.99586536485121</v>
      </c>
      <c r="DT107" s="11" t="n">
        <v>7.53986987835428</v>
      </c>
    </row>
    <row r="108" customFormat="false" ht="15.75" hidden="false" customHeight="false" outlineLevel="0" collapsed="false">
      <c r="A108" s="12" t="s">
        <v>531</v>
      </c>
      <c r="B108" s="11" t="s">
        <v>532</v>
      </c>
      <c r="C108" s="14"/>
      <c r="D108" s="11" t="n">
        <v>0</v>
      </c>
      <c r="E108" s="11" t="n">
        <v>10.4462928928399</v>
      </c>
      <c r="F108" s="11" t="n">
        <v>10.7353565103232</v>
      </c>
      <c r="G108" s="11" t="n">
        <v>10.3932608079095</v>
      </c>
      <c r="H108" s="11" t="n">
        <v>10.0638214829153</v>
      </c>
      <c r="I108" s="11" t="n">
        <v>9.82932004629659</v>
      </c>
      <c r="J108" s="11" t="n">
        <v>11.4634503153017</v>
      </c>
      <c r="K108" s="101" t="n">
        <v>12.0526954443097</v>
      </c>
      <c r="L108" s="11" t="n">
        <v>11.7953723063019</v>
      </c>
      <c r="M108" s="11" t="n">
        <v>11.2609105076942</v>
      </c>
      <c r="N108" s="11" t="n">
        <v>10.8188162608913</v>
      </c>
      <c r="O108" s="11" t="n">
        <v>10.8923969502021</v>
      </c>
      <c r="P108" s="11" t="n">
        <v>10.6651249690074</v>
      </c>
      <c r="Q108" s="11" t="n">
        <v>10.1094295235941</v>
      </c>
      <c r="R108" s="11" t="n">
        <v>10.6044455826692</v>
      </c>
      <c r="S108" s="11" t="n">
        <v>10.9671213470669</v>
      </c>
      <c r="T108" s="11" t="n">
        <v>11.2207097480749</v>
      </c>
      <c r="U108" s="11" t="n">
        <v>11.7010408027705</v>
      </c>
      <c r="V108" s="11" t="n">
        <v>11.2696083941088</v>
      </c>
      <c r="W108" s="11" t="n">
        <v>10.9466330865936</v>
      </c>
      <c r="X108" s="11" t="n">
        <v>10.8948534875927</v>
      </c>
      <c r="Y108" s="11" t="n">
        <v>11.1131410401486</v>
      </c>
      <c r="Z108" s="11" t="n">
        <v>10.5757769033842</v>
      </c>
      <c r="AA108" s="11" t="n">
        <v>10.1486538753365</v>
      </c>
      <c r="AB108" s="11" t="n">
        <v>9.26620088269116</v>
      </c>
      <c r="AC108" s="11" t="n">
        <v>9.50795107489292</v>
      </c>
      <c r="AD108" s="11" t="n">
        <v>9.44841786603207</v>
      </c>
      <c r="AE108" s="11" t="n">
        <v>9.16579621268551</v>
      </c>
      <c r="AF108" s="11" t="n">
        <v>9.39518053875552</v>
      </c>
      <c r="AG108" s="11" t="n">
        <v>9.30831360797472</v>
      </c>
      <c r="AH108" s="11" t="n">
        <v>9.51656216000671</v>
      </c>
      <c r="AI108" s="11" t="n">
        <v>8.78261004294571</v>
      </c>
      <c r="AJ108" s="11" t="n">
        <v>8.42637110619779</v>
      </c>
      <c r="AK108" s="11" t="n">
        <v>8.34535387647427</v>
      </c>
      <c r="AL108" s="11" t="n">
        <v>8.11469814842215</v>
      </c>
      <c r="AM108" s="11" t="n">
        <v>7.77873547403519</v>
      </c>
      <c r="AN108" s="11" t="n">
        <v>7.99740831814672</v>
      </c>
      <c r="AO108" s="11" t="n">
        <v>7.68162271492863</v>
      </c>
      <c r="AP108" s="11" t="n">
        <v>7.75535678940707</v>
      </c>
      <c r="AQ108" s="11" t="n">
        <v>7.8456136695809</v>
      </c>
      <c r="AR108" s="11" t="n">
        <v>7.88234241479958</v>
      </c>
      <c r="AS108" s="11" t="n">
        <v>7.90781078607326</v>
      </c>
      <c r="AT108" s="11" t="n">
        <v>7.96992828403785</v>
      </c>
      <c r="AU108" s="11" t="n">
        <v>7.82723808395923</v>
      </c>
      <c r="AV108" s="11" t="n">
        <v>7.3534558997615</v>
      </c>
      <c r="AW108" s="11" t="n">
        <v>7.17735916257441</v>
      </c>
      <c r="AX108" s="11" t="n">
        <v>7.09751757661668</v>
      </c>
      <c r="AY108" s="11" t="n">
        <v>7.06669404843699</v>
      </c>
      <c r="AZ108" s="11" t="n">
        <v>7.07586049124551</v>
      </c>
      <c r="BA108" s="11" t="n">
        <v>7.38572226635145</v>
      </c>
      <c r="BB108" s="11" t="n">
        <v>7.52309127446057</v>
      </c>
      <c r="BC108" s="11" t="n">
        <v>7.20838496609505</v>
      </c>
      <c r="BD108" s="11" t="n">
        <v>6.55027553428903</v>
      </c>
      <c r="BE108" s="11" t="n">
        <v>6.55448253473075</v>
      </c>
      <c r="BF108" s="11" t="n">
        <v>6.45888118921901</v>
      </c>
      <c r="BG108" s="11" t="n">
        <v>6.48965517527458</v>
      </c>
      <c r="BH108" s="11" t="n">
        <v>6.4968067065901</v>
      </c>
      <c r="BI108" s="11" t="n">
        <v>6.19850339649028</v>
      </c>
      <c r="BJ108" s="11" t="n">
        <v>6.04824136772273</v>
      </c>
      <c r="BK108" s="11" t="n">
        <v>6.20631693653891</v>
      </c>
      <c r="BL108" s="11" t="n">
        <v>6.89453906291949</v>
      </c>
      <c r="BM108" s="11" t="n">
        <v>7.0713105533393</v>
      </c>
      <c r="BN108" s="11" t="n">
        <v>7.24203367529441</v>
      </c>
      <c r="BO108" s="11" t="n">
        <v>6.74423792822874</v>
      </c>
      <c r="BP108" s="11" t="n">
        <v>6.05796302054787</v>
      </c>
      <c r="BQ108" s="11" t="n">
        <v>5.72105131885089</v>
      </c>
      <c r="BR108" s="11" t="n">
        <v>6.10616217783801</v>
      </c>
      <c r="BS108" s="11" t="n">
        <v>6.3466366735931</v>
      </c>
      <c r="BT108" s="11" t="n">
        <v>6.17758778533267</v>
      </c>
      <c r="BU108" s="11" t="n">
        <v>5.76987213429858</v>
      </c>
      <c r="BV108" s="11" t="n">
        <v>5.60349207201704</v>
      </c>
      <c r="BW108" s="11" t="n">
        <v>5.70229446048452</v>
      </c>
      <c r="BX108" s="11" t="n">
        <v>6.18772250294256</v>
      </c>
      <c r="BY108" s="11" t="n">
        <v>6.93159124987793</v>
      </c>
      <c r="BZ108" s="11" t="n">
        <v>6.74423743185867</v>
      </c>
      <c r="CA108" s="11" t="n">
        <v>6.00210654335467</v>
      </c>
      <c r="CB108" s="11" t="n">
        <v>5.12814169916847</v>
      </c>
      <c r="CC108" s="11" t="n">
        <v>5.02593930465891</v>
      </c>
      <c r="CD108" s="11" t="n">
        <v>5.34594022484031</v>
      </c>
      <c r="CE108" s="11" t="n">
        <v>6.16879271037409</v>
      </c>
      <c r="CF108" s="11" t="n">
        <v>6.39560287210772</v>
      </c>
      <c r="CG108" s="11" t="n">
        <v>6.1202969661372</v>
      </c>
      <c r="CH108" s="11" t="n">
        <v>5.82416971345373</v>
      </c>
      <c r="CI108" s="11" t="n">
        <v>5.81482119544764</v>
      </c>
      <c r="CJ108" s="11" t="n">
        <v>6.49798348780194</v>
      </c>
      <c r="CK108" s="11" t="n">
        <v>7.0734729062574</v>
      </c>
      <c r="CL108" s="11" t="n">
        <v>6.71505722565057</v>
      </c>
      <c r="CM108" s="11" t="n">
        <v>6.15883871482525</v>
      </c>
      <c r="CN108" s="11" t="n">
        <v>5.59425102865466</v>
      </c>
      <c r="CO108" s="11" t="n">
        <v>5.80431582857677</v>
      </c>
      <c r="CP108" s="11" t="n">
        <v>6.66395616128984</v>
      </c>
      <c r="CQ108" s="11" t="n">
        <v>7.40532622296824</v>
      </c>
      <c r="CR108" s="11" t="n">
        <v>7.62025318598269</v>
      </c>
      <c r="CS108" s="11" t="n">
        <v>7.40149605611624</v>
      </c>
      <c r="CT108" s="11" t="n">
        <v>7.31408057637338</v>
      </c>
      <c r="CU108" s="11" t="n">
        <v>7.51655107975059</v>
      </c>
      <c r="CV108" s="11" t="n">
        <v>8.13141637822371</v>
      </c>
      <c r="CW108" s="11" t="n">
        <v>8.42689570286338</v>
      </c>
      <c r="CX108" s="11" t="n">
        <v>8.08231205312287</v>
      </c>
      <c r="CY108" s="11" t="n">
        <v>7.72271234389035</v>
      </c>
      <c r="CZ108" s="11" t="n">
        <v>7.66848468409568</v>
      </c>
      <c r="DA108" s="11" t="n">
        <v>7.63426272878731</v>
      </c>
      <c r="DB108" s="11" t="n">
        <v>8.28948314457289</v>
      </c>
      <c r="DC108" s="11" t="n">
        <v>8.87088450069435</v>
      </c>
      <c r="DD108" s="11" t="n">
        <v>9.08617933429853</v>
      </c>
      <c r="DE108" s="11" t="n">
        <v>8.982552869375</v>
      </c>
      <c r="DF108" s="11" t="n">
        <v>8.98784203220411</v>
      </c>
      <c r="DG108" s="11" t="n">
        <v>9.14822261669797</v>
      </c>
      <c r="DH108" s="11" t="n">
        <v>9.69679902785242</v>
      </c>
      <c r="DI108" s="11" t="n">
        <v>10.4383691960851</v>
      </c>
      <c r="DJ108" s="11" t="n">
        <v>10.4894561200081</v>
      </c>
      <c r="DK108" s="11" t="n">
        <v>9.83465839803647</v>
      </c>
      <c r="DL108" s="11" t="n">
        <v>9.25178884892611</v>
      </c>
      <c r="DM108" s="11" t="n">
        <v>8.89368814313954</v>
      </c>
      <c r="DN108" s="11" t="n">
        <v>9.30558460937762</v>
      </c>
      <c r="DO108" s="11" t="n">
        <v>10.2161333252708</v>
      </c>
      <c r="DP108" s="11" t="n">
        <v>10.6828489858603</v>
      </c>
      <c r="DQ108" s="11" t="n">
        <v>10.4031667734145</v>
      </c>
      <c r="DR108" s="11" t="n">
        <v>10.0547590738195</v>
      </c>
      <c r="DS108" s="11" t="n">
        <v>10.1101242926437</v>
      </c>
      <c r="DT108" s="11" t="n">
        <v>10.8567151114467</v>
      </c>
    </row>
    <row r="109" customFormat="false" ht="15.75" hidden="false" customHeight="false" outlineLevel="0" collapsed="false">
      <c r="A109" s="12" t="s">
        <v>394</v>
      </c>
      <c r="B109" s="11" t="s">
        <v>395</v>
      </c>
      <c r="C109" s="14"/>
      <c r="D109" s="11" t="n">
        <v>0</v>
      </c>
      <c r="E109" s="11" t="n">
        <v>1.25307230730804</v>
      </c>
      <c r="F109" s="11" t="n">
        <v>1.25367846568973</v>
      </c>
      <c r="G109" s="101" t="n">
        <v>1.16446966839296</v>
      </c>
      <c r="H109" s="11" t="n">
        <v>1.03527954468509</v>
      </c>
      <c r="I109" s="11" t="n">
        <v>0.961512922389098</v>
      </c>
      <c r="J109" s="101" t="n">
        <v>0.932072750118132</v>
      </c>
      <c r="K109" s="11" t="n">
        <v>0.804617605532861</v>
      </c>
      <c r="L109" s="11" t="n">
        <v>0.780306824251848</v>
      </c>
      <c r="M109" s="11" t="n">
        <v>0.820221624164208</v>
      </c>
      <c r="N109" s="11" t="n">
        <v>0.823418956292081</v>
      </c>
      <c r="O109" s="11" t="n">
        <v>0.775359495051149</v>
      </c>
      <c r="P109" s="11" t="n">
        <v>0.637903450301987</v>
      </c>
      <c r="Q109" s="11" t="n">
        <v>0.588870255322997</v>
      </c>
      <c r="R109" s="11" t="n">
        <v>0.625494423262561</v>
      </c>
      <c r="S109" s="11" t="n">
        <v>0.699798427051329</v>
      </c>
      <c r="T109" s="11" t="n">
        <v>0.756385592285336</v>
      </c>
      <c r="U109" s="11" t="n">
        <v>0.77247750350272</v>
      </c>
      <c r="V109" s="11" t="n">
        <v>0.690685779521733</v>
      </c>
      <c r="W109" s="11" t="n">
        <v>0.623627098494677</v>
      </c>
      <c r="X109" s="11" t="n">
        <v>0.633497019919744</v>
      </c>
      <c r="Y109" s="11" t="n">
        <v>0.654585219628031</v>
      </c>
      <c r="Z109" s="11" t="n">
        <v>0.678221661285326</v>
      </c>
      <c r="AA109" s="11" t="n">
        <v>0.642235920927908</v>
      </c>
      <c r="AB109" s="11" t="n">
        <v>0.558452461567825</v>
      </c>
      <c r="AC109" s="11" t="n">
        <v>0.550726354911298</v>
      </c>
      <c r="AD109" s="11" t="n">
        <v>0.533241914274222</v>
      </c>
      <c r="AE109" s="11" t="n">
        <v>0.559077587932166</v>
      </c>
      <c r="AF109" s="11" t="n">
        <v>0.571602426565577</v>
      </c>
      <c r="AG109" s="11" t="n">
        <v>0.585972414384307</v>
      </c>
      <c r="AH109" s="11" t="n">
        <v>0.507581060856766</v>
      </c>
      <c r="AI109" s="11" t="n">
        <v>0.476498579339626</v>
      </c>
      <c r="AJ109" s="11" t="n">
        <v>0.460375197883433</v>
      </c>
      <c r="AK109" s="11" t="n">
        <v>0.495445346912131</v>
      </c>
      <c r="AL109" s="11" t="n">
        <v>0.555511373771659</v>
      </c>
      <c r="AM109" s="11" t="n">
        <v>0.535378583926726</v>
      </c>
      <c r="AN109" s="11" t="n">
        <v>0.522042355245346</v>
      </c>
      <c r="AO109" s="11" t="n">
        <v>0.509751643933992</v>
      </c>
      <c r="AP109" s="11" t="n">
        <v>0.505917636988734</v>
      </c>
      <c r="AQ109" s="11" t="n">
        <v>0.503919661751173</v>
      </c>
      <c r="AR109" s="11" t="n">
        <v>0.513327853544145</v>
      </c>
      <c r="AS109" s="11" t="n">
        <v>0.514175353449103</v>
      </c>
      <c r="AT109" s="11" t="n">
        <v>0.470236486652447</v>
      </c>
      <c r="AU109" s="11" t="n">
        <v>0.433099151096754</v>
      </c>
      <c r="AV109" s="11" t="n">
        <v>0.417731034252111</v>
      </c>
      <c r="AW109" s="11" t="n">
        <v>0.4589048904543</v>
      </c>
      <c r="AX109" s="11" t="n">
        <v>0.511477485927674</v>
      </c>
      <c r="AY109" s="11" t="n">
        <v>0.521946469376341</v>
      </c>
      <c r="AZ109" s="11" t="n">
        <v>0.540108889789081</v>
      </c>
      <c r="BA109" s="11" t="n">
        <v>0.539886903447276</v>
      </c>
      <c r="BB109" s="11" t="n">
        <v>0.545419791111906</v>
      </c>
      <c r="BC109" s="11" t="n">
        <v>0.546698827321603</v>
      </c>
      <c r="BD109" s="11" t="n">
        <v>0.533937100159938</v>
      </c>
      <c r="BE109" s="11" t="n">
        <v>0.532207116287776</v>
      </c>
      <c r="BF109" s="11" t="n">
        <v>0.472239303610618</v>
      </c>
      <c r="BG109" s="11" t="n">
        <v>0.395591548892984</v>
      </c>
      <c r="BH109" s="11" t="n">
        <v>0.381781037642599</v>
      </c>
      <c r="BI109" s="11" t="n">
        <v>0.433423576206002</v>
      </c>
      <c r="BJ109" s="11" t="n">
        <v>0.492862261945019</v>
      </c>
      <c r="BK109" s="11" t="n">
        <v>0.537514092314661</v>
      </c>
      <c r="BL109" s="11" t="n">
        <v>0.559213168164554</v>
      </c>
      <c r="BM109" s="11" t="n">
        <v>0.587997598217513</v>
      </c>
      <c r="BN109" s="11" t="n">
        <v>0.627624656363427</v>
      </c>
      <c r="BO109" s="11" t="n">
        <v>0.632472485464784</v>
      </c>
      <c r="BP109" s="11" t="n">
        <v>0.582125310182791</v>
      </c>
      <c r="BQ109" s="11" t="n">
        <v>0.531199123198026</v>
      </c>
      <c r="BR109" s="11" t="n">
        <v>0.470782512469459</v>
      </c>
      <c r="BS109" s="11" t="n">
        <v>0.410639172226025</v>
      </c>
      <c r="BT109" s="11" t="n">
        <v>0.403227449169194</v>
      </c>
      <c r="BU109" s="11" t="n">
        <v>0.453669790475513</v>
      </c>
      <c r="BV109" s="11" t="n">
        <v>0.525221394490141</v>
      </c>
      <c r="BW109" s="11" t="n">
        <v>0.571830375386405</v>
      </c>
      <c r="BX109" s="11" t="n">
        <v>0.580750441197102</v>
      </c>
      <c r="BY109" s="11" t="n">
        <v>0.635296453090261</v>
      </c>
      <c r="BZ109" s="11" t="n">
        <v>0.701827805097738</v>
      </c>
      <c r="CA109" s="11" t="n">
        <v>0.671723616673777</v>
      </c>
      <c r="CB109" s="11" t="n">
        <v>0.60179402313819</v>
      </c>
      <c r="CC109" s="11" t="n">
        <v>0.521390490430414</v>
      </c>
      <c r="CD109" s="11" t="n">
        <v>0.469530619023012</v>
      </c>
      <c r="CE109" s="11" t="n">
        <v>0.427651558855648</v>
      </c>
      <c r="CF109" s="11" t="n">
        <v>0.42963081978582</v>
      </c>
      <c r="CG109" s="11" t="n">
        <v>0.46603564184307</v>
      </c>
      <c r="CH109" s="11" t="n">
        <v>0.542606388967509</v>
      </c>
      <c r="CI109" s="11" t="n">
        <v>0.59108300019918</v>
      </c>
      <c r="CJ109" s="11" t="n">
        <v>0.624642198498689</v>
      </c>
      <c r="CK109" s="11" t="n">
        <v>0.69867140533179</v>
      </c>
      <c r="CL109" s="11" t="n">
        <v>0.779970043657163</v>
      </c>
      <c r="CM109" s="11" t="n">
        <v>0.753118024156137</v>
      </c>
      <c r="CN109" s="11" t="n">
        <v>0.640722574308407</v>
      </c>
      <c r="CO109" s="11" t="n">
        <v>0.571390153768085</v>
      </c>
      <c r="CP109" s="11" t="n">
        <v>0.520382505764622</v>
      </c>
      <c r="CQ109" s="11" t="n">
        <v>0.489644817171928</v>
      </c>
      <c r="CR109" s="11" t="n">
        <v>0.461562953165597</v>
      </c>
      <c r="CS109" s="11" t="n">
        <v>0.530046869432579</v>
      </c>
      <c r="CT109" s="11" t="n">
        <v>0.577838810697034</v>
      </c>
      <c r="CU109" s="11" t="n">
        <v>0.641354741404765</v>
      </c>
      <c r="CV109" s="11" t="n">
        <v>0.706086788708845</v>
      </c>
      <c r="CW109" s="11" t="n">
        <v>0.843711957844599</v>
      </c>
      <c r="CX109" s="11" t="n">
        <v>0.913032033112738</v>
      </c>
      <c r="CY109" s="11" t="n">
        <v>0.861700119798149</v>
      </c>
      <c r="CZ109" s="11" t="n">
        <v>0.770884355522217</v>
      </c>
      <c r="DA109" s="11" t="n">
        <v>0.661651634721807</v>
      </c>
      <c r="DB109" s="11" t="n">
        <v>0.618783982018184</v>
      </c>
      <c r="DC109" s="11" t="n">
        <v>0.582799506486546</v>
      </c>
      <c r="DD109" s="11" t="n">
        <v>0.517420687334327</v>
      </c>
      <c r="DE109" s="11" t="n">
        <v>0.556261710999006</v>
      </c>
      <c r="DF109" s="11" t="n">
        <v>0.599625826339062</v>
      </c>
      <c r="DG109" s="11" t="n">
        <v>0.691953757070279</v>
      </c>
      <c r="DH109" s="11" t="n">
        <v>0.869444160023993</v>
      </c>
      <c r="DI109" s="11" t="n">
        <v>1.01924075948968</v>
      </c>
      <c r="DJ109" s="11" t="n">
        <v>1.07132482822279</v>
      </c>
      <c r="DK109" s="11" t="n">
        <v>1.02067889731294</v>
      </c>
      <c r="DL109" s="11" t="n">
        <v>0.846024469766208</v>
      </c>
      <c r="DM109" s="11" t="n">
        <v>0.756059933939122</v>
      </c>
      <c r="DN109" s="11" t="n">
        <v>0.66355912632032</v>
      </c>
      <c r="DO109" s="11" t="n">
        <v>0.627535784479301</v>
      </c>
      <c r="DP109" s="11" t="n">
        <v>0.600794739829099</v>
      </c>
      <c r="DQ109" s="11" t="n">
        <v>0.594746238383821</v>
      </c>
      <c r="DR109" s="11" t="n">
        <v>0.648169213504355</v>
      </c>
      <c r="DS109" s="11" t="n">
        <v>0.767347509266252</v>
      </c>
      <c r="DT109" s="11" t="n">
        <v>0.906179412169381</v>
      </c>
    </row>
    <row r="110" customFormat="false" ht="15.75" hidden="false" customHeight="false" outlineLevel="0" collapsed="false">
      <c r="A110" s="12" t="s">
        <v>195</v>
      </c>
      <c r="B110" s="13" t="s">
        <v>196</v>
      </c>
      <c r="C110" s="14" t="n">
        <v>0</v>
      </c>
      <c r="D110" s="5" t="n">
        <v>0</v>
      </c>
    </row>
    <row r="111" customFormat="false" ht="15.75" hidden="false" customHeight="false" outlineLevel="0" collapsed="false">
      <c r="A111" s="12" t="s">
        <v>197</v>
      </c>
      <c r="B111" s="13" t="s">
        <v>198</v>
      </c>
      <c r="C111" s="14" t="n">
        <v>0</v>
      </c>
      <c r="D111" s="11" t="n">
        <v>0</v>
      </c>
      <c r="E111" s="102"/>
      <c r="F111" s="102"/>
      <c r="G111" s="103"/>
      <c r="H111" s="102"/>
      <c r="I111" s="103"/>
      <c r="J111" s="103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  <c r="BH111" s="102"/>
      <c r="BI111" s="102"/>
      <c r="BJ111" s="102"/>
      <c r="BK111" s="102"/>
      <c r="BL111" s="102"/>
      <c r="BM111" s="102"/>
      <c r="BN111" s="102"/>
      <c r="BO111" s="102"/>
      <c r="BP111" s="102"/>
      <c r="BQ111" s="102"/>
      <c r="BR111" s="102"/>
      <c r="BS111" s="102"/>
      <c r="BT111" s="102"/>
      <c r="BU111" s="102"/>
      <c r="BV111" s="102"/>
      <c r="BW111" s="102"/>
      <c r="BX111" s="102"/>
      <c r="BY111" s="102"/>
      <c r="BZ111" s="102"/>
      <c r="CA111" s="102"/>
      <c r="CB111" s="102"/>
      <c r="CC111" s="102"/>
      <c r="CD111" s="102"/>
      <c r="CE111" s="102"/>
      <c r="CF111" s="102"/>
      <c r="CG111" s="102"/>
      <c r="CH111" s="102"/>
      <c r="CI111" s="102"/>
      <c r="CJ111" s="102"/>
      <c r="CK111" s="102"/>
      <c r="CL111" s="102"/>
      <c r="CM111" s="102"/>
      <c r="CN111" s="102"/>
      <c r="CO111" s="102"/>
      <c r="CP111" s="102"/>
      <c r="CQ111" s="102"/>
      <c r="CR111" s="102"/>
      <c r="CS111" s="102"/>
      <c r="CT111" s="102"/>
      <c r="CU111" s="102"/>
      <c r="CV111" s="102"/>
      <c r="CW111" s="102"/>
      <c r="CX111" s="102"/>
      <c r="CY111" s="102"/>
      <c r="CZ111" s="102"/>
      <c r="DA111" s="102"/>
      <c r="DB111" s="102"/>
      <c r="DC111" s="102"/>
      <c r="DD111" s="102"/>
      <c r="DE111" s="102"/>
      <c r="DF111" s="102"/>
      <c r="DG111" s="102"/>
      <c r="DH111" s="102"/>
      <c r="DI111" s="102"/>
      <c r="DJ111" s="102"/>
      <c r="DK111" s="102"/>
      <c r="DL111" s="102"/>
      <c r="DM111" s="102"/>
      <c r="DN111" s="102"/>
      <c r="DO111" s="102"/>
      <c r="DP111" s="102"/>
      <c r="DQ111" s="102"/>
      <c r="DR111" s="102"/>
      <c r="DS111" s="102"/>
      <c r="DT111" s="102"/>
    </row>
    <row r="112" customFormat="false" ht="15.75" hidden="false" customHeight="false" outlineLevel="0" collapsed="false">
      <c r="A112" s="12" t="s">
        <v>199</v>
      </c>
      <c r="B112" s="13" t="s">
        <v>200</v>
      </c>
      <c r="C112" s="14" t="n">
        <v>2945</v>
      </c>
      <c r="D112" s="11" t="n">
        <v>0</v>
      </c>
      <c r="E112" s="11" t="n">
        <v>1.25307230730804</v>
      </c>
      <c r="F112" s="11" t="n">
        <v>1.25367846568973</v>
      </c>
      <c r="G112" s="11" t="n">
        <v>1.16446966839296</v>
      </c>
      <c r="H112" s="11" t="n">
        <v>1.03527954468509</v>
      </c>
      <c r="I112" s="11" t="n">
        <v>0.961512922389098</v>
      </c>
      <c r="J112" s="11" t="n">
        <v>0.932072750118132</v>
      </c>
      <c r="K112" s="11" t="n">
        <v>0.804617605532861</v>
      </c>
      <c r="L112" s="11" t="n">
        <v>0.780306824251848</v>
      </c>
      <c r="M112" s="11" t="n">
        <v>0.820221624164208</v>
      </c>
      <c r="N112" s="11" t="n">
        <v>0.823418956292081</v>
      </c>
      <c r="O112" s="11" t="n">
        <v>0.775359495051149</v>
      </c>
      <c r="P112" s="11" t="n">
        <v>0.637903450301987</v>
      </c>
      <c r="Q112" s="11" t="n">
        <v>0.588870255322997</v>
      </c>
      <c r="R112" s="11" t="n">
        <v>0.625494423262561</v>
      </c>
      <c r="S112" s="11" t="n">
        <v>0.699798427051329</v>
      </c>
      <c r="T112" s="11" t="n">
        <v>0.756385592285336</v>
      </c>
      <c r="U112" s="11" t="n">
        <v>0.77247750350272</v>
      </c>
      <c r="V112" s="11" t="n">
        <v>0.690685779521733</v>
      </c>
      <c r="W112" s="11" t="n">
        <v>0.623627098494677</v>
      </c>
      <c r="X112" s="11" t="n">
        <v>0.633497019919744</v>
      </c>
      <c r="Y112" s="11" t="n">
        <v>0.654585219628031</v>
      </c>
      <c r="Z112" s="11" t="n">
        <v>0.678221661285326</v>
      </c>
      <c r="AA112" s="11" t="n">
        <v>0.642235920927908</v>
      </c>
      <c r="AB112" s="11" t="n">
        <v>0.558452461567825</v>
      </c>
      <c r="AC112" s="11" t="n">
        <v>0.550726354911298</v>
      </c>
      <c r="AD112" s="11" t="n">
        <v>0.533241914274222</v>
      </c>
      <c r="AE112" s="11" t="n">
        <v>0.559077587932166</v>
      </c>
      <c r="AF112" s="11" t="n">
        <v>0.571602426565577</v>
      </c>
      <c r="AG112" s="11" t="n">
        <v>0.585972414384307</v>
      </c>
      <c r="AH112" s="11" t="n">
        <v>0.507581060856766</v>
      </c>
      <c r="AI112" s="11" t="n">
        <v>0.476498579339626</v>
      </c>
      <c r="AJ112" s="11" t="n">
        <v>0.460375197883433</v>
      </c>
      <c r="AK112" s="11" t="n">
        <v>0.495445346912131</v>
      </c>
      <c r="AL112" s="11" t="n">
        <v>0.555511373771659</v>
      </c>
      <c r="AM112" s="11" t="n">
        <v>0.535378583926726</v>
      </c>
      <c r="AN112" s="11" t="n">
        <v>0.522042355245346</v>
      </c>
      <c r="AO112" s="11" t="n">
        <v>0.509751643933992</v>
      </c>
      <c r="AP112" s="11" t="n">
        <v>0.505917636988734</v>
      </c>
      <c r="AQ112" s="11" t="n">
        <v>0.503919661751173</v>
      </c>
      <c r="AR112" s="11" t="n">
        <v>0.513327853544145</v>
      </c>
      <c r="AS112" s="11" t="n">
        <v>0.514175353449103</v>
      </c>
      <c r="AT112" s="11" t="n">
        <v>0.470236486652447</v>
      </c>
      <c r="AU112" s="11" t="n">
        <v>0.433099151096754</v>
      </c>
      <c r="AV112" s="11" t="n">
        <v>0.417731034252111</v>
      </c>
      <c r="AW112" s="11" t="n">
        <v>0.4589048904543</v>
      </c>
      <c r="AX112" s="11" t="n">
        <v>0.511477485927674</v>
      </c>
      <c r="AY112" s="11" t="n">
        <v>0.521946469376341</v>
      </c>
      <c r="AZ112" s="11" t="n">
        <v>0.540108889789081</v>
      </c>
      <c r="BA112" s="11" t="n">
        <v>0.539886903447276</v>
      </c>
      <c r="BB112" s="11" t="n">
        <v>0.545419791111906</v>
      </c>
      <c r="BC112" s="11" t="n">
        <v>0.546698827321603</v>
      </c>
      <c r="BD112" s="11" t="n">
        <v>0.533937100159938</v>
      </c>
      <c r="BE112" s="11" t="n">
        <v>0.532207116287776</v>
      </c>
      <c r="BF112" s="11" t="n">
        <v>0.472239303610618</v>
      </c>
      <c r="BG112" s="11" t="n">
        <v>0.395591548892984</v>
      </c>
      <c r="BH112" s="11" t="n">
        <v>0.381781037642599</v>
      </c>
      <c r="BI112" s="11" t="n">
        <v>0.433423576206002</v>
      </c>
      <c r="BJ112" s="11" t="n">
        <v>0.492862261945019</v>
      </c>
      <c r="BK112" s="11" t="n">
        <v>0.537514092314661</v>
      </c>
      <c r="BL112" s="11" t="n">
        <v>0.559213168164554</v>
      </c>
      <c r="BM112" s="11" t="n">
        <v>0.587997598217513</v>
      </c>
      <c r="BN112" s="11" t="n">
        <v>0.627624656363427</v>
      </c>
      <c r="BO112" s="11" t="n">
        <v>0.632472485464784</v>
      </c>
      <c r="BP112" s="11" t="n">
        <v>0.582125310182791</v>
      </c>
      <c r="BQ112" s="11" t="n">
        <v>0.531199123198026</v>
      </c>
      <c r="BR112" s="11" t="n">
        <v>0.470782512469459</v>
      </c>
      <c r="BS112" s="11" t="n">
        <v>0.410639172226025</v>
      </c>
      <c r="BT112" s="11" t="n">
        <v>0.403227449169194</v>
      </c>
      <c r="BU112" s="11" t="n">
        <v>0.453669790475513</v>
      </c>
      <c r="BV112" s="11" t="n">
        <v>0.525221394490141</v>
      </c>
      <c r="BW112" s="11" t="n">
        <v>0.571830375386405</v>
      </c>
      <c r="BX112" s="11" t="n">
        <v>0.580750441197102</v>
      </c>
      <c r="BY112" s="11" t="n">
        <v>0.635296453090261</v>
      </c>
      <c r="BZ112" s="11" t="n">
        <v>0.701827805097738</v>
      </c>
      <c r="CA112" s="11" t="n">
        <v>0.671723616673777</v>
      </c>
      <c r="CB112" s="11" t="n">
        <v>0.60179402313819</v>
      </c>
      <c r="CC112" s="11" t="n">
        <v>0.521390490430414</v>
      </c>
      <c r="CD112" s="11" t="n">
        <v>0.469530619023012</v>
      </c>
      <c r="CE112" s="11" t="n">
        <v>0.427651558855648</v>
      </c>
      <c r="CF112" s="11" t="n">
        <v>0.42963081978582</v>
      </c>
      <c r="CG112" s="11" t="n">
        <v>0.46603564184307</v>
      </c>
      <c r="CH112" s="11" t="n">
        <v>0.542606388967509</v>
      </c>
      <c r="CI112" s="11" t="n">
        <v>0.59108300019918</v>
      </c>
      <c r="CJ112" s="11" t="n">
        <v>0.624642198498689</v>
      </c>
      <c r="CK112" s="11" t="n">
        <v>0.69867140533179</v>
      </c>
      <c r="CL112" s="11" t="n">
        <v>0.779970043657163</v>
      </c>
      <c r="CM112" s="11" t="n">
        <v>0.753118024156137</v>
      </c>
      <c r="CN112" s="11" t="n">
        <v>0.640722574308407</v>
      </c>
      <c r="CO112" s="11" t="n">
        <v>0.571390153768085</v>
      </c>
      <c r="CP112" s="11" t="n">
        <v>0.520382505764622</v>
      </c>
      <c r="CQ112" s="11" t="n">
        <v>0.489644817171928</v>
      </c>
      <c r="CR112" s="11" t="n">
        <v>0.461562953165597</v>
      </c>
      <c r="CS112" s="11" t="n">
        <v>0.530046869432579</v>
      </c>
      <c r="CT112" s="11" t="n">
        <v>0.577838810697034</v>
      </c>
      <c r="CU112" s="11" t="n">
        <v>0.641354741404765</v>
      </c>
      <c r="CV112" s="11" t="n">
        <v>0.706086788708845</v>
      </c>
      <c r="CW112" s="11" t="n">
        <v>0.843711957844599</v>
      </c>
      <c r="CX112" s="11" t="n">
        <v>0.913032033112738</v>
      </c>
      <c r="CY112" s="11" t="n">
        <v>0.861700119798149</v>
      </c>
      <c r="CZ112" s="11" t="n">
        <v>0.770884355522217</v>
      </c>
      <c r="DA112" s="11" t="n">
        <v>0.661651634721807</v>
      </c>
      <c r="DB112" s="11" t="n">
        <v>0.618783982018184</v>
      </c>
      <c r="DC112" s="11" t="n">
        <v>0.582799506486546</v>
      </c>
      <c r="DD112" s="11" t="n">
        <v>0.517420687334327</v>
      </c>
      <c r="DE112" s="11" t="n">
        <v>0.556261710999006</v>
      </c>
      <c r="DF112" s="11" t="n">
        <v>0.599625826339062</v>
      </c>
      <c r="DG112" s="11" t="n">
        <v>0.691953757070279</v>
      </c>
      <c r="DH112" s="11" t="n">
        <v>0.869444160023993</v>
      </c>
      <c r="DI112" s="11" t="n">
        <v>1.01924075948968</v>
      </c>
      <c r="DJ112" s="11" t="n">
        <v>1.07132482822279</v>
      </c>
      <c r="DK112" s="11" t="n">
        <v>1.02067889731294</v>
      </c>
      <c r="DL112" s="11" t="n">
        <v>0.846024469766208</v>
      </c>
      <c r="DM112" s="11" t="n">
        <v>0.756059933939122</v>
      </c>
      <c r="DN112" s="11" t="n">
        <v>0.66355912632032</v>
      </c>
      <c r="DO112" s="11" t="n">
        <v>0.627535784479301</v>
      </c>
      <c r="DP112" s="11" t="n">
        <v>0.600794739829099</v>
      </c>
      <c r="DQ112" s="11" t="n">
        <v>0.594746238383821</v>
      </c>
      <c r="DR112" s="11" t="n">
        <v>0.648169213504355</v>
      </c>
      <c r="DS112" s="11" t="n">
        <v>0.767347509266252</v>
      </c>
      <c r="DT112" s="11" t="n">
        <v>0.906179412169381</v>
      </c>
    </row>
    <row r="113" customFormat="false" ht="15.75" hidden="false" customHeight="false" outlineLevel="0" collapsed="false">
      <c r="A113" s="12" t="s">
        <v>201</v>
      </c>
      <c r="B113" s="13" t="s">
        <v>202</v>
      </c>
      <c r="C113" s="14" t="n">
        <v>2470</v>
      </c>
      <c r="D113" s="11" t="n">
        <v>0</v>
      </c>
      <c r="E113" s="11" t="n">
        <v>1.75435425176481</v>
      </c>
      <c r="F113" s="11" t="n">
        <v>1.74687909534561</v>
      </c>
      <c r="G113" s="11" t="n">
        <v>1.32526710333623</v>
      </c>
      <c r="H113" s="11" t="n">
        <v>1.0894157867869</v>
      </c>
      <c r="I113" s="11" t="n">
        <v>1.28551540746042</v>
      </c>
      <c r="J113" s="11" t="n">
        <v>3.07586679183569</v>
      </c>
      <c r="K113" s="11" t="n">
        <v>4.11949723149241</v>
      </c>
      <c r="L113" s="11" t="n">
        <v>4.13001697107147</v>
      </c>
      <c r="M113" s="11" t="n">
        <v>3.73151259279135</v>
      </c>
      <c r="N113" s="11" t="n">
        <v>3.64494469935826</v>
      </c>
      <c r="O113" s="11" t="n">
        <v>3.67627345316203</v>
      </c>
      <c r="P113" s="11" t="n">
        <v>3.39438837233562</v>
      </c>
      <c r="Q113" s="11" t="n">
        <v>2.96932453030631</v>
      </c>
      <c r="R113" s="11" t="n">
        <v>3.17154040234602</v>
      </c>
      <c r="S113" s="11" t="n">
        <v>3.51852666556997</v>
      </c>
      <c r="T113" s="11" t="n">
        <v>3.93109760974266</v>
      </c>
      <c r="U113" s="11" t="n">
        <v>4.52235855792299</v>
      </c>
      <c r="V113" s="11" t="n">
        <v>4.61793755125513</v>
      </c>
      <c r="W113" s="11" t="n">
        <v>4.41603255458607</v>
      </c>
      <c r="X113" s="11" t="n">
        <v>4.39978921580841</v>
      </c>
      <c r="Y113" s="11" t="n">
        <v>4.38220531963644</v>
      </c>
      <c r="Z113" s="11" t="n">
        <v>4.11845183381513</v>
      </c>
      <c r="AA113" s="11" t="n">
        <v>3.95832540327996</v>
      </c>
      <c r="AB113" s="11" t="n">
        <v>3.54770612592589</v>
      </c>
      <c r="AC113" s="11" t="n">
        <v>3.41803660501108</v>
      </c>
      <c r="AD113" s="11" t="n">
        <v>3.21197570317955</v>
      </c>
      <c r="AE113" s="11" t="n">
        <v>3.16748399344889</v>
      </c>
      <c r="AF113" s="11" t="n">
        <v>3.19474156198058</v>
      </c>
      <c r="AG113" s="11" t="n">
        <v>3.46213013606221</v>
      </c>
      <c r="AH113" s="11" t="n">
        <v>3.67188893855819</v>
      </c>
      <c r="AI113" s="11" t="n">
        <v>3.49188069322977</v>
      </c>
      <c r="AJ113" s="11" t="n">
        <v>3.27363154790049</v>
      </c>
      <c r="AK113" s="11" t="n">
        <v>3.08501789801726</v>
      </c>
      <c r="AL113" s="11" t="n">
        <v>3.08379775952604</v>
      </c>
      <c r="AM113" s="11" t="n">
        <v>2.87518849303107</v>
      </c>
      <c r="AN113" s="11" t="n">
        <v>2.90088447251308</v>
      </c>
      <c r="AO113" s="11" t="n">
        <v>2.69181648948018</v>
      </c>
      <c r="AP113" s="11" t="n">
        <v>2.6680129851077</v>
      </c>
      <c r="AQ113" s="11" t="n">
        <v>2.59031644491008</v>
      </c>
      <c r="AR113" s="11" t="n">
        <v>2.56088426967214</v>
      </c>
      <c r="AS113" s="11" t="n">
        <v>2.69627574299937</v>
      </c>
      <c r="AT113" s="11" t="n">
        <v>2.89092995161537</v>
      </c>
      <c r="AU113" s="11" t="n">
        <v>2.80097323272331</v>
      </c>
      <c r="AV113" s="11" t="n">
        <v>2.69837585523674</v>
      </c>
      <c r="AW113" s="11" t="n">
        <v>2.49126191151516</v>
      </c>
      <c r="AX113" s="11" t="n">
        <v>2.29206925463001</v>
      </c>
      <c r="AY113" s="11" t="n">
        <v>2.3079073150992</v>
      </c>
      <c r="AZ113" s="11" t="n">
        <v>2.48857075959849</v>
      </c>
      <c r="BA113" s="11" t="n">
        <v>2.55334859813408</v>
      </c>
      <c r="BB113" s="11" t="n">
        <v>2.54146098040422</v>
      </c>
      <c r="BC113" s="11" t="n">
        <v>2.32682190444455</v>
      </c>
      <c r="BD113" s="11" t="n">
        <v>2.00538842205611</v>
      </c>
      <c r="BE113" s="11" t="n">
        <v>2.0412851903952</v>
      </c>
      <c r="BF113" s="11" t="n">
        <v>2.17108941741431</v>
      </c>
      <c r="BG113" s="11" t="n">
        <v>2.21572766356145</v>
      </c>
      <c r="BH113" s="11" t="n">
        <v>2.19718973936091</v>
      </c>
      <c r="BI113" s="11" t="n">
        <v>1.92358462437988</v>
      </c>
      <c r="BJ113" s="11" t="n">
        <v>1.77795081819962</v>
      </c>
      <c r="BK113" s="11" t="n">
        <v>1.96707082953172</v>
      </c>
      <c r="BL113" s="11" t="n">
        <v>2.35094953689013</v>
      </c>
      <c r="BM113" s="11" t="n">
        <v>2.48289211470693</v>
      </c>
      <c r="BN113" s="11" t="n">
        <v>2.44611467822232</v>
      </c>
      <c r="BO113" s="11" t="n">
        <v>2.03589403144879</v>
      </c>
      <c r="BP113" s="11" t="n">
        <v>1.71552813720964</v>
      </c>
      <c r="BQ113" s="11" t="n">
        <v>1.71573129831579</v>
      </c>
      <c r="BR113" s="11" t="n">
        <v>1.95742945535128</v>
      </c>
      <c r="BS113" s="11" t="n">
        <v>2.11076216813198</v>
      </c>
      <c r="BT113" s="11" t="n">
        <v>2.09764242946365</v>
      </c>
      <c r="BU113" s="11" t="n">
        <v>1.93525287729021</v>
      </c>
      <c r="BV113" s="11" t="n">
        <v>1.74835234696924</v>
      </c>
      <c r="BW113" s="11" t="n">
        <v>1.84200138375307</v>
      </c>
      <c r="BX113" s="11" t="n">
        <v>1.98728599785949</v>
      </c>
      <c r="BY113" s="11" t="n">
        <v>2.42239712924235</v>
      </c>
      <c r="BZ113" s="11" t="n">
        <v>2.37794656833356</v>
      </c>
      <c r="CA113" s="11" t="n">
        <v>1.92975688145191</v>
      </c>
      <c r="CB113" s="11" t="n">
        <v>1.45044931027268</v>
      </c>
      <c r="CC113" s="11" t="n">
        <v>1.44724928633821</v>
      </c>
      <c r="CD113" s="11" t="n">
        <v>1.78901634680745</v>
      </c>
      <c r="CE113" s="11" t="n">
        <v>2.25286382340578</v>
      </c>
      <c r="CF113" s="11" t="n">
        <v>2.24369136180392</v>
      </c>
      <c r="CG113" s="11" t="n">
        <v>1.95833706936713</v>
      </c>
      <c r="CH113" s="11" t="n">
        <v>1.77174200828644</v>
      </c>
      <c r="CI113" s="11" t="n">
        <v>1.83793335843467</v>
      </c>
      <c r="CJ113" s="11" t="n">
        <v>2.16031001800275</v>
      </c>
      <c r="CK113" s="11" t="n">
        <v>2.43040512459709</v>
      </c>
      <c r="CL113" s="11" t="n">
        <v>2.17367424274253</v>
      </c>
      <c r="CM113" s="11" t="n">
        <v>1.6820003650444</v>
      </c>
      <c r="CN113" s="11" t="n">
        <v>1.36242151907685</v>
      </c>
      <c r="CO113" s="11" t="n">
        <v>1.37244104560406</v>
      </c>
      <c r="CP113" s="11" t="n">
        <v>1.89544875656872</v>
      </c>
      <c r="CQ113" s="11" t="n">
        <v>2.39949654610283</v>
      </c>
      <c r="CR113" s="11" t="n">
        <v>2.34797576473278</v>
      </c>
      <c r="CS113" s="11" t="n">
        <v>2.1157738842697</v>
      </c>
      <c r="CT113" s="11" t="n">
        <v>2.00284549480744</v>
      </c>
      <c r="CU113" s="11" t="n">
        <v>2.05274380434133</v>
      </c>
      <c r="CV113" s="11" t="n">
        <v>2.2941331015885</v>
      </c>
      <c r="CW113" s="11" t="n">
        <v>2.49820951924197</v>
      </c>
      <c r="CX113" s="11" t="n">
        <v>2.20583839959753</v>
      </c>
      <c r="CY113" s="11" t="n">
        <v>1.84653273756604</v>
      </c>
      <c r="CZ113" s="11" t="n">
        <v>1.84625357144848</v>
      </c>
      <c r="DA113" s="11" t="n">
        <v>1.75677871255755</v>
      </c>
      <c r="DB113" s="11" t="n">
        <v>2.20391522300563</v>
      </c>
      <c r="DC113" s="11" t="n">
        <v>2.69163164429181</v>
      </c>
      <c r="DD113" s="11" t="n">
        <v>2.64123847045561</v>
      </c>
      <c r="DE113" s="11" t="n">
        <v>2.46766054662045</v>
      </c>
      <c r="DF113" s="11" t="n">
        <v>2.24144413592101</v>
      </c>
      <c r="DG113" s="11" t="n">
        <v>2.36570465099245</v>
      </c>
      <c r="DH113" s="11" t="n">
        <v>2.56996014850562</v>
      </c>
      <c r="DI113" s="11" t="n">
        <v>2.79789150975588</v>
      </c>
      <c r="DJ113" s="11" t="n">
        <v>2.65288714690626</v>
      </c>
      <c r="DK113" s="11" t="n">
        <v>2.05539887033517</v>
      </c>
      <c r="DL113" s="11" t="n">
        <v>1.79700223612738</v>
      </c>
      <c r="DM113" s="11" t="n">
        <v>1.78257449823275</v>
      </c>
      <c r="DN113" s="11" t="n">
        <v>2.30092271225776</v>
      </c>
      <c r="DO113" s="11" t="n">
        <v>3.07609931233833</v>
      </c>
      <c r="DP113" s="11" t="n">
        <v>3.49287166624032</v>
      </c>
      <c r="DQ113" s="11" t="n">
        <v>3.11141515628867</v>
      </c>
      <c r="DR113" s="11" t="n">
        <v>2.59955677117142</v>
      </c>
      <c r="DS113" s="11" t="n">
        <v>2.47591379120906</v>
      </c>
      <c r="DT113" s="11" t="n">
        <v>2.72667468091998</v>
      </c>
    </row>
    <row r="114" customFormat="false" ht="15.75" hidden="false" customHeight="false" outlineLevel="0" collapsed="false">
      <c r="A114" s="12" t="s">
        <v>73</v>
      </c>
      <c r="B114" s="13" t="s">
        <v>74</v>
      </c>
      <c r="C114" s="14" t="n">
        <v>1930</v>
      </c>
      <c r="D114" s="11" t="n">
        <v>0</v>
      </c>
      <c r="E114" s="11" t="n">
        <v>10.4462928928399</v>
      </c>
      <c r="F114" s="11" t="n">
        <v>10.7353565103232</v>
      </c>
      <c r="G114" s="11" t="n">
        <v>10.3932608079095</v>
      </c>
      <c r="H114" s="11" t="n">
        <v>10.0638214829153</v>
      </c>
      <c r="I114" s="11" t="n">
        <v>9.82932004629659</v>
      </c>
      <c r="J114" s="11" t="n">
        <v>11.4634503153017</v>
      </c>
      <c r="K114" s="11" t="n">
        <v>12.0526954443097</v>
      </c>
      <c r="L114" s="11" t="n">
        <v>11.7953723063019</v>
      </c>
      <c r="M114" s="11" t="n">
        <v>11.2609105076942</v>
      </c>
      <c r="N114" s="11" t="n">
        <v>10.8188162608913</v>
      </c>
      <c r="O114" s="11" t="n">
        <v>10.8923969502021</v>
      </c>
      <c r="P114" s="11" t="n">
        <v>10.6651249690074</v>
      </c>
      <c r="Q114" s="11" t="n">
        <v>10.1094295235941</v>
      </c>
      <c r="R114" s="11" t="n">
        <v>10.6044455826692</v>
      </c>
      <c r="S114" s="11" t="n">
        <v>10.9671213470669</v>
      </c>
      <c r="T114" s="11" t="n">
        <v>11.2207097480749</v>
      </c>
      <c r="U114" s="11" t="n">
        <v>11.7010408027705</v>
      </c>
      <c r="V114" s="11" t="n">
        <v>11.2696083941088</v>
      </c>
      <c r="W114" s="11" t="n">
        <v>10.9466330865936</v>
      </c>
      <c r="X114" s="11" t="n">
        <v>10.8948534875927</v>
      </c>
      <c r="Y114" s="11" t="n">
        <v>11.1131410401486</v>
      </c>
      <c r="Z114" s="11" t="n">
        <v>10.5757769033842</v>
      </c>
      <c r="AA114" s="11" t="n">
        <v>10.1486538753365</v>
      </c>
      <c r="AB114" s="11" t="n">
        <v>9.26620088269116</v>
      </c>
      <c r="AC114" s="11" t="n">
        <v>9.50795107489292</v>
      </c>
      <c r="AD114" s="11" t="n">
        <v>9.44841786603207</v>
      </c>
      <c r="AE114" s="11" t="n">
        <v>9.16579621268551</v>
      </c>
      <c r="AF114" s="11" t="n">
        <v>9.39518053875552</v>
      </c>
      <c r="AG114" s="11" t="n">
        <v>9.30831360797472</v>
      </c>
      <c r="AH114" s="11" t="n">
        <v>9.51656216000671</v>
      </c>
      <c r="AI114" s="11" t="n">
        <v>8.78261004294571</v>
      </c>
      <c r="AJ114" s="11" t="n">
        <v>8.42637110619779</v>
      </c>
      <c r="AK114" s="11" t="n">
        <v>8.34535387647427</v>
      </c>
      <c r="AL114" s="11" t="n">
        <v>8.11469814842215</v>
      </c>
      <c r="AM114" s="11" t="n">
        <v>7.77873547403519</v>
      </c>
      <c r="AN114" s="11" t="n">
        <v>7.99740831814672</v>
      </c>
      <c r="AO114" s="11" t="n">
        <v>7.68162271492863</v>
      </c>
      <c r="AP114" s="11" t="n">
        <v>7.75535678940707</v>
      </c>
      <c r="AQ114" s="11" t="n">
        <v>7.8456136695809</v>
      </c>
      <c r="AR114" s="11" t="n">
        <v>7.88234241479958</v>
      </c>
      <c r="AS114" s="11" t="n">
        <v>7.90781078607326</v>
      </c>
      <c r="AT114" s="11" t="n">
        <v>7.96992828403785</v>
      </c>
      <c r="AU114" s="11" t="n">
        <v>7.82723808395923</v>
      </c>
      <c r="AV114" s="11" t="n">
        <v>7.3534558997615</v>
      </c>
      <c r="AW114" s="11" t="n">
        <v>7.17735916257441</v>
      </c>
      <c r="AX114" s="11" t="n">
        <v>7.09751757661668</v>
      </c>
      <c r="AY114" s="11" t="n">
        <v>7.06669404843699</v>
      </c>
      <c r="AZ114" s="11" t="n">
        <v>7.07586049124551</v>
      </c>
      <c r="BA114" s="11" t="n">
        <v>7.38572226635145</v>
      </c>
      <c r="BB114" s="11" t="n">
        <v>7.52309127446057</v>
      </c>
      <c r="BC114" s="11" t="n">
        <v>7.20838496609505</v>
      </c>
      <c r="BD114" s="11" t="n">
        <v>6.55027553428903</v>
      </c>
      <c r="BE114" s="11" t="n">
        <v>6.55448253473075</v>
      </c>
      <c r="BF114" s="11" t="n">
        <v>6.45888118921901</v>
      </c>
      <c r="BG114" s="11" t="n">
        <v>6.48965517527458</v>
      </c>
      <c r="BH114" s="11" t="n">
        <v>6.4968067065901</v>
      </c>
      <c r="BI114" s="11" t="n">
        <v>6.19850339649028</v>
      </c>
      <c r="BJ114" s="11" t="n">
        <v>6.04824136772273</v>
      </c>
      <c r="BK114" s="11" t="n">
        <v>6.20631693653891</v>
      </c>
      <c r="BL114" s="11" t="n">
        <v>6.89453906291949</v>
      </c>
      <c r="BM114" s="11" t="n">
        <v>7.0713105533393</v>
      </c>
      <c r="BN114" s="11" t="n">
        <v>7.24203367529441</v>
      </c>
      <c r="BO114" s="11" t="n">
        <v>6.74423792822874</v>
      </c>
      <c r="BP114" s="11" t="n">
        <v>6.05796302054787</v>
      </c>
      <c r="BQ114" s="11" t="n">
        <v>5.72105131885089</v>
      </c>
      <c r="BR114" s="11" t="n">
        <v>6.10616217783801</v>
      </c>
      <c r="BS114" s="11" t="n">
        <v>6.3466366735931</v>
      </c>
      <c r="BT114" s="11" t="n">
        <v>6.17758778533267</v>
      </c>
      <c r="BU114" s="11" t="n">
        <v>5.76987213429858</v>
      </c>
      <c r="BV114" s="11" t="n">
        <v>5.60349207201704</v>
      </c>
      <c r="BW114" s="11" t="n">
        <v>5.70229446048452</v>
      </c>
      <c r="BX114" s="11" t="n">
        <v>6.18772250294256</v>
      </c>
      <c r="BY114" s="11" t="n">
        <v>6.93159124987793</v>
      </c>
      <c r="BZ114" s="11" t="n">
        <v>6.74423743185867</v>
      </c>
      <c r="CA114" s="11" t="n">
        <v>6.00210654335467</v>
      </c>
      <c r="CB114" s="11" t="n">
        <v>5.12814169916847</v>
      </c>
      <c r="CC114" s="11" t="n">
        <v>5.02593930465891</v>
      </c>
      <c r="CD114" s="11" t="n">
        <v>5.34594022484031</v>
      </c>
      <c r="CE114" s="11" t="n">
        <v>6.16879271037409</v>
      </c>
      <c r="CF114" s="11" t="n">
        <v>6.39560287210772</v>
      </c>
      <c r="CG114" s="11" t="n">
        <v>6.1202969661372</v>
      </c>
      <c r="CH114" s="11" t="n">
        <v>5.82416971345373</v>
      </c>
      <c r="CI114" s="11" t="n">
        <v>5.81482119544764</v>
      </c>
      <c r="CJ114" s="11" t="n">
        <v>6.49798348780194</v>
      </c>
      <c r="CK114" s="11" t="n">
        <v>7.0734729062574</v>
      </c>
      <c r="CL114" s="11" t="n">
        <v>6.71505722565057</v>
      </c>
      <c r="CM114" s="11" t="n">
        <v>6.15883871482525</v>
      </c>
      <c r="CN114" s="11" t="n">
        <v>5.59425102865466</v>
      </c>
      <c r="CO114" s="11" t="n">
        <v>5.80431582857677</v>
      </c>
      <c r="CP114" s="11" t="n">
        <v>6.66395616128984</v>
      </c>
      <c r="CQ114" s="11" t="n">
        <v>7.40532622296824</v>
      </c>
      <c r="CR114" s="11" t="n">
        <v>7.62025318598269</v>
      </c>
      <c r="CS114" s="11" t="n">
        <v>7.40149605611624</v>
      </c>
      <c r="CT114" s="11" t="n">
        <v>7.31408057637338</v>
      </c>
      <c r="CU114" s="11" t="n">
        <v>7.51655107975059</v>
      </c>
      <c r="CV114" s="11" t="n">
        <v>8.13141637822371</v>
      </c>
      <c r="CW114" s="11" t="n">
        <v>8.42689570286338</v>
      </c>
      <c r="CX114" s="11" t="n">
        <v>8.08231205312287</v>
      </c>
      <c r="CY114" s="11" t="n">
        <v>7.72271234389035</v>
      </c>
      <c r="CZ114" s="11" t="n">
        <v>7.66848468409568</v>
      </c>
      <c r="DA114" s="11" t="n">
        <v>7.63426272878731</v>
      </c>
      <c r="DB114" s="11" t="n">
        <v>8.28948314457289</v>
      </c>
      <c r="DC114" s="11" t="n">
        <v>8.87088450069435</v>
      </c>
      <c r="DD114" s="11" t="n">
        <v>9.08617933429853</v>
      </c>
      <c r="DE114" s="11" t="n">
        <v>8.982552869375</v>
      </c>
      <c r="DF114" s="11" t="n">
        <v>8.98784203220411</v>
      </c>
      <c r="DG114" s="11" t="n">
        <v>9.14822261669797</v>
      </c>
      <c r="DH114" s="11" t="n">
        <v>9.69679902785242</v>
      </c>
      <c r="DI114" s="11" t="n">
        <v>10.4383691960851</v>
      </c>
      <c r="DJ114" s="11" t="n">
        <v>10.4894561200081</v>
      </c>
      <c r="DK114" s="11" t="n">
        <v>9.83465839803647</v>
      </c>
      <c r="DL114" s="11" t="n">
        <v>9.25178884892611</v>
      </c>
      <c r="DM114" s="11" t="n">
        <v>8.89368814313954</v>
      </c>
      <c r="DN114" s="11" t="n">
        <v>9.30558460937762</v>
      </c>
      <c r="DO114" s="11" t="n">
        <v>10.2161333252708</v>
      </c>
      <c r="DP114" s="11" t="n">
        <v>10.6828489858603</v>
      </c>
      <c r="DQ114" s="11" t="n">
        <v>10.4031667734145</v>
      </c>
      <c r="DR114" s="11" t="n">
        <v>10.0547590738195</v>
      </c>
      <c r="DS114" s="11" t="n">
        <v>10.1101242926437</v>
      </c>
      <c r="DT114" s="11" t="n">
        <v>10.8567151114467</v>
      </c>
    </row>
    <row r="115" customFormat="false" ht="15.75" hidden="false" customHeight="false" outlineLevel="0" collapsed="false">
      <c r="A115" s="12" t="s">
        <v>203</v>
      </c>
      <c r="B115" s="13" t="s">
        <v>204</v>
      </c>
      <c r="C115" s="14" t="n">
        <v>1572</v>
      </c>
      <c r="D115" s="11" t="n">
        <v>0</v>
      </c>
      <c r="E115" s="11" t="n">
        <v>10.4462928928399</v>
      </c>
      <c r="F115" s="11" t="n">
        <v>10.7353565103232</v>
      </c>
      <c r="G115" s="11" t="n">
        <v>10.3932608079095</v>
      </c>
      <c r="H115" s="11" t="n">
        <v>10.0638214829153</v>
      </c>
      <c r="I115" s="11" t="n">
        <v>9.82932004629659</v>
      </c>
      <c r="J115" s="101" t="n">
        <v>11.4634503153017</v>
      </c>
      <c r="K115" s="11" t="n">
        <v>12.0526954443097</v>
      </c>
      <c r="L115" s="11" t="n">
        <v>11.7953723063019</v>
      </c>
      <c r="M115" s="11" t="n">
        <v>11.2609105076942</v>
      </c>
      <c r="N115" s="11" t="n">
        <v>10.8188162608913</v>
      </c>
      <c r="O115" s="11" t="n">
        <v>10.8923969502021</v>
      </c>
      <c r="P115" s="11" t="n">
        <v>10.6651249690074</v>
      </c>
      <c r="Q115" s="11" t="n">
        <v>10.1094295235941</v>
      </c>
      <c r="R115" s="11" t="n">
        <v>10.6044455826692</v>
      </c>
      <c r="S115" s="11" t="n">
        <v>10.9671213470669</v>
      </c>
      <c r="T115" s="11" t="n">
        <v>11.2207097480749</v>
      </c>
      <c r="U115" s="11" t="n">
        <v>11.7010408027705</v>
      </c>
      <c r="V115" s="11" t="n">
        <v>11.2696083941088</v>
      </c>
      <c r="W115" s="11" t="n">
        <v>10.9466330865936</v>
      </c>
      <c r="X115" s="11" t="n">
        <v>10.8948534875927</v>
      </c>
      <c r="Y115" s="11" t="n">
        <v>11.1131410401486</v>
      </c>
      <c r="Z115" s="11" t="n">
        <v>10.5757769033842</v>
      </c>
      <c r="AA115" s="11" t="n">
        <v>10.1486538753365</v>
      </c>
      <c r="AB115" s="11" t="n">
        <v>9.26620088269116</v>
      </c>
      <c r="AC115" s="11" t="n">
        <v>9.50795107489292</v>
      </c>
      <c r="AD115" s="11" t="n">
        <v>9.44841786603207</v>
      </c>
      <c r="AE115" s="11" t="n">
        <v>9.16579621268551</v>
      </c>
      <c r="AF115" s="11" t="n">
        <v>9.39518053875552</v>
      </c>
      <c r="AG115" s="11" t="n">
        <v>9.30831360797472</v>
      </c>
      <c r="AH115" s="11" t="n">
        <v>9.51656216000671</v>
      </c>
      <c r="AI115" s="11" t="n">
        <v>8.78261004294571</v>
      </c>
      <c r="AJ115" s="11" t="n">
        <v>8.42637110619779</v>
      </c>
      <c r="AK115" s="11" t="n">
        <v>8.34535387647427</v>
      </c>
      <c r="AL115" s="11" t="n">
        <v>8.11469814842215</v>
      </c>
      <c r="AM115" s="11" t="n">
        <v>7.77873547403519</v>
      </c>
      <c r="AN115" s="11" t="n">
        <v>7.99740831814672</v>
      </c>
      <c r="AO115" s="11" t="n">
        <v>7.68162271492863</v>
      </c>
      <c r="AP115" s="11" t="n">
        <v>7.75535678940707</v>
      </c>
      <c r="AQ115" s="11" t="n">
        <v>7.8456136695809</v>
      </c>
      <c r="AR115" s="11" t="n">
        <v>7.88234241479958</v>
      </c>
      <c r="AS115" s="11" t="n">
        <v>7.90781078607326</v>
      </c>
      <c r="AT115" s="11" t="n">
        <v>7.96992828403785</v>
      </c>
      <c r="AU115" s="11" t="n">
        <v>7.82723808395923</v>
      </c>
      <c r="AV115" s="11" t="n">
        <v>7.3534558997615</v>
      </c>
      <c r="AW115" s="11" t="n">
        <v>7.17735916257441</v>
      </c>
      <c r="AX115" s="11" t="n">
        <v>7.09751757661668</v>
      </c>
      <c r="AY115" s="11" t="n">
        <v>7.06669404843699</v>
      </c>
      <c r="AZ115" s="11" t="n">
        <v>7.07586049124551</v>
      </c>
      <c r="BA115" s="11" t="n">
        <v>7.38572226635145</v>
      </c>
      <c r="BB115" s="11" t="n">
        <v>7.52309127446057</v>
      </c>
      <c r="BC115" s="11" t="n">
        <v>7.20838496609505</v>
      </c>
      <c r="BD115" s="11" t="n">
        <v>6.55027553428903</v>
      </c>
      <c r="BE115" s="11" t="n">
        <v>6.55448253473075</v>
      </c>
      <c r="BF115" s="11" t="n">
        <v>6.45888118921901</v>
      </c>
      <c r="BG115" s="11" t="n">
        <v>6.48965517527458</v>
      </c>
      <c r="BH115" s="11" t="n">
        <v>6.4968067065901</v>
      </c>
      <c r="BI115" s="11" t="n">
        <v>6.19850339649028</v>
      </c>
      <c r="BJ115" s="11" t="n">
        <v>6.04824136772273</v>
      </c>
      <c r="BK115" s="11" t="n">
        <v>6.20631693653891</v>
      </c>
      <c r="BL115" s="11" t="n">
        <v>6.89453906291949</v>
      </c>
      <c r="BM115" s="11" t="n">
        <v>7.0713105533393</v>
      </c>
      <c r="BN115" s="11" t="n">
        <v>7.24203367529441</v>
      </c>
      <c r="BO115" s="11" t="n">
        <v>6.74423792822874</v>
      </c>
      <c r="BP115" s="11" t="n">
        <v>6.05796302054787</v>
      </c>
      <c r="BQ115" s="11" t="n">
        <v>5.72105131885089</v>
      </c>
      <c r="BR115" s="11" t="n">
        <v>6.10616217783801</v>
      </c>
      <c r="BS115" s="11" t="n">
        <v>6.3466366735931</v>
      </c>
      <c r="BT115" s="11" t="n">
        <v>6.17758778533267</v>
      </c>
      <c r="BU115" s="11" t="n">
        <v>5.76987213429858</v>
      </c>
      <c r="BV115" s="11" t="n">
        <v>5.60349207201704</v>
      </c>
      <c r="BW115" s="11" t="n">
        <v>5.70229446048452</v>
      </c>
      <c r="BX115" s="11" t="n">
        <v>6.18772250294256</v>
      </c>
      <c r="BY115" s="11" t="n">
        <v>6.93159124987793</v>
      </c>
      <c r="BZ115" s="11" t="n">
        <v>6.74423743185867</v>
      </c>
      <c r="CA115" s="11" t="n">
        <v>6.00210654335467</v>
      </c>
      <c r="CB115" s="11" t="n">
        <v>5.12814169916847</v>
      </c>
      <c r="CC115" s="11" t="n">
        <v>5.02593930465891</v>
      </c>
      <c r="CD115" s="11" t="n">
        <v>5.34594022484031</v>
      </c>
      <c r="CE115" s="11" t="n">
        <v>6.16879271037409</v>
      </c>
      <c r="CF115" s="11" t="n">
        <v>6.39560287210772</v>
      </c>
      <c r="CG115" s="11" t="n">
        <v>6.1202969661372</v>
      </c>
      <c r="CH115" s="11" t="n">
        <v>5.82416971345373</v>
      </c>
      <c r="CI115" s="11" t="n">
        <v>5.81482119544764</v>
      </c>
      <c r="CJ115" s="11" t="n">
        <v>6.49798348780194</v>
      </c>
      <c r="CK115" s="11" t="n">
        <v>7.0734729062574</v>
      </c>
      <c r="CL115" s="11" t="n">
        <v>6.71505722565057</v>
      </c>
      <c r="CM115" s="11" t="n">
        <v>6.15883871482525</v>
      </c>
      <c r="CN115" s="11" t="n">
        <v>5.59425102865466</v>
      </c>
      <c r="CO115" s="11" t="n">
        <v>5.80431582857677</v>
      </c>
      <c r="CP115" s="11" t="n">
        <v>6.66395616128984</v>
      </c>
      <c r="CQ115" s="11" t="n">
        <v>7.40532622296824</v>
      </c>
      <c r="CR115" s="11" t="n">
        <v>7.62025318598269</v>
      </c>
      <c r="CS115" s="11" t="n">
        <v>7.40149605611624</v>
      </c>
      <c r="CT115" s="11" t="n">
        <v>7.31408057637338</v>
      </c>
      <c r="CU115" s="11" t="n">
        <v>7.51655107975059</v>
      </c>
      <c r="CV115" s="11" t="n">
        <v>8.13141637822371</v>
      </c>
      <c r="CW115" s="11" t="n">
        <v>8.42689570286338</v>
      </c>
      <c r="CX115" s="11" t="n">
        <v>8.08231205312287</v>
      </c>
      <c r="CY115" s="11" t="n">
        <v>7.72271234389035</v>
      </c>
      <c r="CZ115" s="11" t="n">
        <v>7.66848468409568</v>
      </c>
      <c r="DA115" s="11" t="n">
        <v>7.63426272878731</v>
      </c>
      <c r="DB115" s="11" t="n">
        <v>8.28948314457289</v>
      </c>
      <c r="DC115" s="11" t="n">
        <v>8.87088450069435</v>
      </c>
      <c r="DD115" s="11" t="n">
        <v>9.08617933429853</v>
      </c>
      <c r="DE115" s="11" t="n">
        <v>8.982552869375</v>
      </c>
      <c r="DF115" s="11" t="n">
        <v>8.98784203220411</v>
      </c>
      <c r="DG115" s="11" t="n">
        <v>9.14822261669797</v>
      </c>
      <c r="DH115" s="11" t="n">
        <v>9.69679902785242</v>
      </c>
      <c r="DI115" s="11" t="n">
        <v>10.4383691960851</v>
      </c>
      <c r="DJ115" s="11" t="n">
        <v>10.4894561200081</v>
      </c>
      <c r="DK115" s="11" t="n">
        <v>9.83465839803647</v>
      </c>
      <c r="DL115" s="11" t="n">
        <v>9.25178884892611</v>
      </c>
      <c r="DM115" s="11" t="n">
        <v>8.89368814313954</v>
      </c>
      <c r="DN115" s="11" t="n">
        <v>9.30558460937762</v>
      </c>
      <c r="DO115" s="11" t="n">
        <v>10.2161333252708</v>
      </c>
      <c r="DP115" s="11" t="n">
        <v>10.6828489858603</v>
      </c>
      <c r="DQ115" s="11" t="n">
        <v>10.4031667734145</v>
      </c>
      <c r="DR115" s="11" t="n">
        <v>10.0547590738195</v>
      </c>
      <c r="DS115" s="11" t="n">
        <v>10.1101242926437</v>
      </c>
      <c r="DT115" s="11" t="n">
        <v>10.8567151114467</v>
      </c>
    </row>
    <row r="116" customFormat="false" ht="15.75" hidden="false" customHeight="false" outlineLevel="0" collapsed="false">
      <c r="A116" s="12" t="s">
        <v>533</v>
      </c>
      <c r="B116" s="11" t="s">
        <v>534</v>
      </c>
      <c r="C116" s="14"/>
      <c r="D116" s="11" t="n">
        <v>0</v>
      </c>
      <c r="E116" s="11" t="n">
        <v>18.6369495894583</v>
      </c>
      <c r="F116" s="11" t="n">
        <v>19.230633295645</v>
      </c>
      <c r="G116" s="11" t="n">
        <v>19.3004570775394</v>
      </c>
      <c r="H116" s="11" t="n">
        <v>18.9840909369419</v>
      </c>
      <c r="I116" s="11" t="n">
        <v>18.0491222000615</v>
      </c>
      <c r="J116" s="11" t="n">
        <v>17.7072397970501</v>
      </c>
      <c r="K116" s="11" t="n">
        <v>16.6710140311675</v>
      </c>
      <c r="L116" s="11" t="n">
        <v>16.1110174947128</v>
      </c>
      <c r="M116" s="11" t="n">
        <v>15.8790174539699</v>
      </c>
      <c r="N116" s="11" t="n">
        <v>15.1711620793582</v>
      </c>
      <c r="O116" s="11" t="n">
        <v>15.2076064891313</v>
      </c>
      <c r="P116" s="11" t="n">
        <v>15.1793766436456</v>
      </c>
      <c r="Q116" s="11" t="n">
        <v>14.8690802418985</v>
      </c>
      <c r="R116" s="11" t="n">
        <v>15.4913047839089</v>
      </c>
      <c r="S116" s="11" t="n">
        <v>15.5969877900451</v>
      </c>
      <c r="T116" s="11" t="n">
        <v>15.3356098689498</v>
      </c>
      <c r="U116" s="11" t="n">
        <v>15.1298419931978</v>
      </c>
      <c r="V116" s="11" t="n">
        <v>13.9940274652291</v>
      </c>
      <c r="W116" s="11" t="n">
        <v>13.6848281625098</v>
      </c>
      <c r="X116" s="11" t="n">
        <v>13.6236255634884</v>
      </c>
      <c r="Y116" s="11" t="n">
        <v>14.1164566606523</v>
      </c>
      <c r="Z116" s="11" t="n">
        <v>13.5928718004235</v>
      </c>
      <c r="AA116" s="11" t="n">
        <v>13.022892865041</v>
      </c>
      <c r="AB116" s="11" t="n">
        <v>11.9954419750984</v>
      </c>
      <c r="AC116" s="11" t="n">
        <v>12.730555294675</v>
      </c>
      <c r="AD116" s="11" t="n">
        <v>13.0061262399793</v>
      </c>
      <c r="AE116" s="11" t="n">
        <v>12.5557020264054</v>
      </c>
      <c r="AF116" s="11" t="n">
        <v>12.9724803801154</v>
      </c>
      <c r="AG116" s="11" t="n">
        <v>12.2783393582093</v>
      </c>
      <c r="AH116" s="11" t="n">
        <v>12.1969275037538</v>
      </c>
      <c r="AI116" s="11" t="n">
        <v>11.0579572787715</v>
      </c>
      <c r="AJ116" s="11" t="n">
        <v>10.765854314478</v>
      </c>
      <c r="AK116" s="11" t="n">
        <v>11.0161173038261</v>
      </c>
      <c r="AL116" s="11" t="n">
        <v>10.6173121515639</v>
      </c>
      <c r="AM116" s="11" t="n">
        <v>10.342472545935</v>
      </c>
      <c r="AN116" s="11" t="n">
        <v>10.7150900465126</v>
      </c>
      <c r="AO116" s="11" t="n">
        <v>10.4893640948309</v>
      </c>
      <c r="AP116" s="11" t="n">
        <v>10.6806052455875</v>
      </c>
      <c r="AQ116" s="11" t="n">
        <v>11.0145141110928</v>
      </c>
      <c r="AR116" s="11" t="n">
        <v>11.156244143799</v>
      </c>
      <c r="AS116" s="11" t="n">
        <v>10.9372454395969</v>
      </c>
      <c r="AT116" s="11" t="n">
        <v>10.6282331514974</v>
      </c>
      <c r="AU116" s="11" t="n">
        <v>10.4856288535686</v>
      </c>
      <c r="AV116" s="11" t="n">
        <v>9.72789112330163</v>
      </c>
      <c r="AW116" s="11" t="n">
        <v>9.83109939257281</v>
      </c>
      <c r="AX116" s="11" t="n">
        <v>10.122374129901</v>
      </c>
      <c r="AY116" s="11" t="n">
        <v>10.0395199360519</v>
      </c>
      <c r="AZ116" s="11" t="n">
        <v>9.71468835308313</v>
      </c>
      <c r="BA116" s="11" t="n">
        <v>10.204634239882</v>
      </c>
      <c r="BB116" s="11" t="n">
        <v>10.5086803792246</v>
      </c>
      <c r="BC116" s="11" t="n">
        <v>10.3098249506226</v>
      </c>
      <c r="BD116" s="11" t="n">
        <v>9.62371132462578</v>
      </c>
      <c r="BE116" s="11" t="n">
        <v>9.55860180495887</v>
      </c>
      <c r="BF116" s="11" t="n">
        <v>9.04782284722003</v>
      </c>
      <c r="BG116" s="11" t="n">
        <v>8.94344657231925</v>
      </c>
      <c r="BH116" s="11" t="n">
        <v>8.98101497210098</v>
      </c>
      <c r="BI116" s="11" t="n">
        <v>8.9832611204268</v>
      </c>
      <c r="BJ116" s="11" t="n">
        <v>9.03344336099124</v>
      </c>
      <c r="BK116" s="11" t="n">
        <v>9.01600630632902</v>
      </c>
      <c r="BL116" s="11" t="n">
        <v>9.64639222022327</v>
      </c>
      <c r="BM116" s="11" t="n">
        <v>9.76483447548225</v>
      </c>
      <c r="BN116" s="11" t="n">
        <v>10.2194626505076</v>
      </c>
      <c r="BO116" s="11" t="n">
        <v>10.0491602790247</v>
      </c>
      <c r="BP116" s="11" t="n">
        <v>9.26699507685926</v>
      </c>
      <c r="BQ116" s="11" t="n">
        <v>8.54183916426821</v>
      </c>
      <c r="BR116" s="11" t="n">
        <v>8.76824795744291</v>
      </c>
      <c r="BS116" s="11" t="n">
        <v>8.88238818314827</v>
      </c>
      <c r="BT116" s="11" t="n">
        <v>8.56311816090725</v>
      </c>
      <c r="BU116" s="11" t="n">
        <v>8.12290830449226</v>
      </c>
      <c r="BV116" s="11" t="n">
        <v>8.23550084458574</v>
      </c>
      <c r="BW116" s="11" t="n">
        <v>8.2924165288493</v>
      </c>
      <c r="BX116" s="11" t="n">
        <v>8.98162345136324</v>
      </c>
      <c r="BY116" s="11" t="n">
        <v>9.65368469436141</v>
      </c>
      <c r="BZ116" s="11" t="n">
        <v>9.43440953214795</v>
      </c>
      <c r="CA116" s="11" t="n">
        <v>8.8164229404793</v>
      </c>
      <c r="CB116" s="11" t="n">
        <v>7.95717880092976</v>
      </c>
      <c r="CC116" s="11" t="n">
        <v>7.67877052707183</v>
      </c>
      <c r="CD116" s="11" t="n">
        <v>7.58337837508872</v>
      </c>
      <c r="CE116" s="11" t="n">
        <v>8.25950933279227</v>
      </c>
      <c r="CF116" s="11" t="n">
        <v>8.73345384039342</v>
      </c>
      <c r="CG116" s="11" t="n">
        <v>8.78995543538322</v>
      </c>
      <c r="CH116" s="11" t="n">
        <v>8.64746179930209</v>
      </c>
      <c r="CI116" s="11" t="n">
        <v>8.54485867422512</v>
      </c>
      <c r="CJ116" s="11" t="n">
        <v>9.29998913809707</v>
      </c>
      <c r="CK116" s="11" t="n">
        <v>9.9848069686524</v>
      </c>
      <c r="CL116" s="11" t="n">
        <v>9.86273600947323</v>
      </c>
      <c r="CM116" s="11" t="n">
        <v>9.70679472371784</v>
      </c>
      <c r="CN116" s="11" t="n">
        <v>9.10438159346403</v>
      </c>
      <c r="CO116" s="11" t="n">
        <v>9.43513971971349</v>
      </c>
      <c r="CP116" s="11" t="n">
        <v>10.0573973152069</v>
      </c>
      <c r="CQ116" s="11" t="n">
        <v>10.5013041709028</v>
      </c>
      <c r="CR116" s="11" t="n">
        <v>11.0061177956654</v>
      </c>
      <c r="CS116" s="11" t="n">
        <v>11.1014912131257</v>
      </c>
      <c r="CT116" s="11" t="n">
        <v>11.2003089738289</v>
      </c>
      <c r="CU116" s="11" t="n">
        <v>11.5689692922233</v>
      </c>
      <c r="CV116" s="11" t="n">
        <v>12.3806533419793</v>
      </c>
      <c r="CW116" s="11" t="n">
        <v>12.7010843250874</v>
      </c>
      <c r="CX116" s="11" t="n">
        <v>12.6659793401634</v>
      </c>
      <c r="CY116" s="11" t="n">
        <v>12.6140593324468</v>
      </c>
      <c r="CZ116" s="11" t="n">
        <v>12.4153465808166</v>
      </c>
      <c r="DA116" s="11" t="n">
        <v>12.4166196671813</v>
      </c>
      <c r="DB116" s="11" t="n">
        <v>12.7899198251527</v>
      </c>
      <c r="DC116" s="11" t="n">
        <v>12.9413052192916</v>
      </c>
      <c r="DD116" s="11" t="n">
        <v>13.4073024150202</v>
      </c>
      <c r="DE116" s="11" t="n">
        <v>13.5860463565081</v>
      </c>
      <c r="DF116" s="11" t="n">
        <v>14.0924216189053</v>
      </c>
      <c r="DG116" s="11" t="n">
        <v>14.2569896884813</v>
      </c>
      <c r="DH116" s="11" t="n">
        <v>15.1231219187176</v>
      </c>
      <c r="DI116" s="11" t="n">
        <v>16.3001961321482</v>
      </c>
      <c r="DJ116" s="11" t="n">
        <v>16.7444627744265</v>
      </c>
      <c r="DK116" s="11" t="n">
        <v>16.5791979527156</v>
      </c>
      <c r="DL116" s="11" t="n">
        <v>15.7555976953637</v>
      </c>
      <c r="DM116" s="11" t="n">
        <v>14.9782872237527</v>
      </c>
      <c r="DN116" s="11" t="n">
        <v>14.6728829205601</v>
      </c>
      <c r="DO116" s="11" t="n">
        <v>14.9076038103442</v>
      </c>
      <c r="DP116" s="11" t="n">
        <v>14.980749379069</v>
      </c>
      <c r="DQ116" s="11" t="n">
        <v>15.1782494726354</v>
      </c>
      <c r="DR116" s="11" t="n">
        <v>15.5585738188005</v>
      </c>
      <c r="DS116" s="11" t="n">
        <v>16.0357685121355</v>
      </c>
      <c r="DT116" s="11" t="n">
        <v>17.1662602732229</v>
      </c>
    </row>
    <row r="117" customFormat="false" ht="15.75" hidden="false" customHeight="false" outlineLevel="0" collapsed="false">
      <c r="A117" s="12" t="s">
        <v>205</v>
      </c>
      <c r="B117" s="13" t="s">
        <v>206</v>
      </c>
      <c r="C117" s="14" t="n">
        <v>0</v>
      </c>
      <c r="D117" s="5" t="n">
        <v>0</v>
      </c>
    </row>
    <row r="118" customFormat="false" ht="15.75" hidden="false" customHeight="false" outlineLevel="0" collapsed="false">
      <c r="A118" s="12" t="s">
        <v>343</v>
      </c>
      <c r="B118" s="13" t="s">
        <v>344</v>
      </c>
      <c r="C118" s="14"/>
      <c r="D118" s="11" t="n">
        <v>2</v>
      </c>
      <c r="E118" s="11" t="n">
        <v>2.05512341843888</v>
      </c>
      <c r="F118" s="11" t="n">
        <v>2.04279947313913</v>
      </c>
      <c r="G118" s="11" t="n">
        <v>1.4217455643022</v>
      </c>
      <c r="H118" s="11" t="n">
        <v>1.12189753204799</v>
      </c>
      <c r="I118" s="101" t="n">
        <v>1.47991689850321</v>
      </c>
      <c r="J118" s="101" t="n">
        <v>4.36214321686623</v>
      </c>
      <c r="K118" s="11" t="n">
        <v>6.10842500706813</v>
      </c>
      <c r="L118" s="11" t="n">
        <v>6.13984305916324</v>
      </c>
      <c r="M118" s="11" t="n">
        <v>5.47828717396763</v>
      </c>
      <c r="N118" s="11" t="n">
        <v>5.33786014519797</v>
      </c>
      <c r="O118" s="11" t="n">
        <v>5.41682182802855</v>
      </c>
      <c r="P118" s="11" t="n">
        <v>5.0482793255558</v>
      </c>
      <c r="Q118" s="11" t="n">
        <v>4.3975970952963</v>
      </c>
      <c r="R118" s="11" t="n">
        <v>4.69916798979609</v>
      </c>
      <c r="S118" s="11" t="n">
        <v>5.20976360868116</v>
      </c>
      <c r="T118" s="11" t="n">
        <v>5.83592482021705</v>
      </c>
      <c r="U118" s="11" t="n">
        <v>6.77228719057516</v>
      </c>
      <c r="V118" s="11" t="n">
        <v>6.97428861429517</v>
      </c>
      <c r="W118" s="11" t="n">
        <v>6.6914758282409</v>
      </c>
      <c r="X118" s="11" t="n">
        <v>6.65956453334161</v>
      </c>
      <c r="Y118" s="11" t="n">
        <v>6.61877737964149</v>
      </c>
      <c r="Z118" s="11" t="n">
        <v>6.18258993733301</v>
      </c>
      <c r="AA118" s="11" t="n">
        <v>5.94797909269119</v>
      </c>
      <c r="AB118" s="11" t="n">
        <v>5.34125832454073</v>
      </c>
      <c r="AC118" s="11" t="n">
        <v>5.13842275507095</v>
      </c>
      <c r="AD118" s="11" t="n">
        <v>4.81921597652275</v>
      </c>
      <c r="AE118" s="11" t="n">
        <v>4.73252783675893</v>
      </c>
      <c r="AF118" s="11" t="n">
        <v>4.76862504322959</v>
      </c>
      <c r="AG118" s="11" t="n">
        <v>5.18782476906895</v>
      </c>
      <c r="AH118" s="11" t="n">
        <v>5.57047366517905</v>
      </c>
      <c r="AI118" s="11" t="n">
        <v>5.30110996156385</v>
      </c>
      <c r="AJ118" s="11" t="n">
        <v>4.96158535791073</v>
      </c>
      <c r="AK118" s="11" t="n">
        <v>4.63876142868034</v>
      </c>
      <c r="AL118" s="11" t="n">
        <v>4.60076959097867</v>
      </c>
      <c r="AM118" s="11" t="n">
        <v>4.27907443849368</v>
      </c>
      <c r="AN118" s="11" t="n">
        <v>4.32818974287372</v>
      </c>
      <c r="AO118" s="11" t="n">
        <v>4.00105539680789</v>
      </c>
      <c r="AP118" s="11" t="n">
        <v>3.96527019397909</v>
      </c>
      <c r="AQ118" s="11" t="n">
        <v>3.84215451480543</v>
      </c>
      <c r="AR118" s="11" t="n">
        <v>3.78941811934894</v>
      </c>
      <c r="AS118" s="11" t="n">
        <v>4.00553597672953</v>
      </c>
      <c r="AT118" s="11" t="n">
        <v>4.34334603059312</v>
      </c>
      <c r="AU118" s="11" t="n">
        <v>4.22169768169924</v>
      </c>
      <c r="AV118" s="11" t="n">
        <v>4.06676274782752</v>
      </c>
      <c r="AW118" s="11" t="n">
        <v>3.71067612415168</v>
      </c>
      <c r="AX118" s="11" t="n">
        <v>3.36042431585141</v>
      </c>
      <c r="AY118" s="11" t="n">
        <v>3.37948382253291</v>
      </c>
      <c r="AZ118" s="11" t="n">
        <v>3.65764788148413</v>
      </c>
      <c r="BA118" s="11" t="n">
        <v>3.76142561494617</v>
      </c>
      <c r="BB118" s="11" t="n">
        <v>3.73908569397961</v>
      </c>
      <c r="BC118" s="11" t="n">
        <v>3.39489575071832</v>
      </c>
      <c r="BD118" s="11" t="n">
        <v>2.88825921519381</v>
      </c>
      <c r="BE118" s="11" t="n">
        <v>2.94673203485966</v>
      </c>
      <c r="BF118" s="11" t="n">
        <v>3.19039948569652</v>
      </c>
      <c r="BG118" s="11" t="n">
        <v>3.30780933236253</v>
      </c>
      <c r="BH118" s="11" t="n">
        <v>3.2864349603919</v>
      </c>
      <c r="BI118" s="11" t="n">
        <v>2.81768125328421</v>
      </c>
      <c r="BJ118" s="11" t="n">
        <v>2.54900395195238</v>
      </c>
      <c r="BK118" s="11" t="n">
        <v>2.82480487186196</v>
      </c>
      <c r="BL118" s="11" t="n">
        <v>3.42599135812548</v>
      </c>
      <c r="BM118" s="11" t="n">
        <v>3.61982882460059</v>
      </c>
      <c r="BN118" s="11" t="n">
        <v>3.53720869133765</v>
      </c>
      <c r="BO118" s="11" t="n">
        <v>2.8779469590392</v>
      </c>
      <c r="BP118" s="11" t="n">
        <v>2.39556983342575</v>
      </c>
      <c r="BQ118" s="11" t="n">
        <v>2.42645060338646</v>
      </c>
      <c r="BR118" s="11" t="n">
        <v>2.84941762108038</v>
      </c>
      <c r="BS118" s="11" t="n">
        <v>3.13083596567555</v>
      </c>
      <c r="BT118" s="11" t="n">
        <v>3.11429141764032</v>
      </c>
      <c r="BU118" s="11" t="n">
        <v>2.82420272937902</v>
      </c>
      <c r="BV118" s="11" t="n">
        <v>2.4822309184567</v>
      </c>
      <c r="BW118" s="11" t="n">
        <v>2.60410398877306</v>
      </c>
      <c r="BX118" s="11" t="n">
        <v>2.83120733185692</v>
      </c>
      <c r="BY118" s="11" t="n">
        <v>3.49465753493361</v>
      </c>
      <c r="BZ118" s="11" t="n">
        <v>3.38361782627506</v>
      </c>
      <c r="CA118" s="11" t="n">
        <v>2.6845768403188</v>
      </c>
      <c r="CB118" s="11" t="n">
        <v>1.95964248255337</v>
      </c>
      <c r="CC118" s="11" t="n">
        <v>2.00276456388288</v>
      </c>
      <c r="CD118" s="11" t="n">
        <v>2.58070778347812</v>
      </c>
      <c r="CE118" s="11" t="n">
        <v>3.34799118213586</v>
      </c>
      <c r="CF118" s="11" t="n">
        <v>3.33212768701478</v>
      </c>
      <c r="CG118" s="11" t="n">
        <v>2.85371792588156</v>
      </c>
      <c r="CH118" s="11" t="n">
        <v>2.5092233798778</v>
      </c>
      <c r="CI118" s="11" t="n">
        <v>2.58604357337597</v>
      </c>
      <c r="CJ118" s="11" t="n">
        <v>3.08171070970519</v>
      </c>
      <c r="CK118" s="11" t="n">
        <v>3.46944535615627</v>
      </c>
      <c r="CL118" s="11" t="n">
        <v>3.00989676219376</v>
      </c>
      <c r="CM118" s="11" t="n">
        <v>2.23932976957736</v>
      </c>
      <c r="CN118" s="11" t="n">
        <v>1.79544088593792</v>
      </c>
      <c r="CO118" s="11" t="n">
        <v>1.85307158070565</v>
      </c>
      <c r="CP118" s="11" t="n">
        <v>2.72048850705118</v>
      </c>
      <c r="CQ118" s="11" t="n">
        <v>3.54540758346136</v>
      </c>
      <c r="CR118" s="11" t="n">
        <v>3.47982345167308</v>
      </c>
      <c r="CS118" s="11" t="n">
        <v>3.06721009317197</v>
      </c>
      <c r="CT118" s="11" t="n">
        <v>2.85784950527369</v>
      </c>
      <c r="CU118" s="11" t="n">
        <v>2.89957724210326</v>
      </c>
      <c r="CV118" s="11" t="n">
        <v>3.2469608893163</v>
      </c>
      <c r="CW118" s="11" t="n">
        <v>3.4909080560804</v>
      </c>
      <c r="CX118" s="11" t="n">
        <v>2.9815222194884</v>
      </c>
      <c r="CY118" s="11" t="n">
        <v>2.43743230822677</v>
      </c>
      <c r="CZ118" s="11" t="n">
        <v>2.49147510100423</v>
      </c>
      <c r="DA118" s="11" t="n">
        <v>2.413854959259</v>
      </c>
      <c r="DB118" s="11" t="n">
        <v>3.1549939675981</v>
      </c>
      <c r="DC118" s="11" t="n">
        <v>3.95693092697496</v>
      </c>
      <c r="DD118" s="11" t="n">
        <v>3.91552914032837</v>
      </c>
      <c r="DE118" s="11" t="n">
        <v>3.61449984799331</v>
      </c>
      <c r="DF118" s="11" t="n">
        <v>3.22653512167017</v>
      </c>
      <c r="DG118" s="11" t="n">
        <v>3.36995518734576</v>
      </c>
      <c r="DH118" s="11" t="n">
        <v>3.5902697415946</v>
      </c>
      <c r="DI118" s="11" t="n">
        <v>3.8650819599156</v>
      </c>
      <c r="DJ118" s="11" t="n">
        <v>3.60182453811634</v>
      </c>
      <c r="DK118" s="11" t="n">
        <v>2.6762308541485</v>
      </c>
      <c r="DL118" s="11" t="n">
        <v>2.36758889594408</v>
      </c>
      <c r="DM118" s="11" t="n">
        <v>2.39848323680893</v>
      </c>
      <c r="DN118" s="11" t="n">
        <v>3.28334086382022</v>
      </c>
      <c r="DO118" s="11" t="n">
        <v>4.54523742905375</v>
      </c>
      <c r="DP118" s="11" t="n">
        <v>5.22811782208705</v>
      </c>
      <c r="DQ118" s="11" t="n">
        <v>4.62141650703157</v>
      </c>
      <c r="DR118" s="11" t="n">
        <v>3.77038930577166</v>
      </c>
      <c r="DS118" s="11" t="n">
        <v>3.50105356037474</v>
      </c>
      <c r="DT118" s="11" t="n">
        <v>3.81897184217034</v>
      </c>
    </row>
    <row r="119" customFormat="false" ht="15.75" hidden="false" customHeight="false" outlineLevel="0" collapsed="false">
      <c r="A119" s="12" t="s">
        <v>207</v>
      </c>
      <c r="B119" s="13" t="s">
        <v>208</v>
      </c>
      <c r="C119" s="14" t="n">
        <v>15134</v>
      </c>
      <c r="D119" s="11" t="n">
        <v>2</v>
      </c>
      <c r="E119" s="11" t="n">
        <v>6.6495646260282</v>
      </c>
      <c r="F119" s="11" t="n">
        <v>6.81269467109626</v>
      </c>
      <c r="G119" s="11" t="n">
        <v>6.48400672952904</v>
      </c>
      <c r="H119" s="11" t="n">
        <v>6.20991386427431</v>
      </c>
      <c r="I119" s="101" t="n">
        <v>6.12140341749947</v>
      </c>
      <c r="J119" s="101" t="n">
        <v>7.56251537071373</v>
      </c>
      <c r="K119" s="11" t="n">
        <v>8.17919912082237</v>
      </c>
      <c r="L119" s="11" t="n">
        <v>8.03168999880036</v>
      </c>
      <c r="M119" s="11" t="n">
        <v>7.61812697721767</v>
      </c>
      <c r="N119" s="11" t="n">
        <v>7.34122477122485</v>
      </c>
      <c r="O119" s="11" t="n">
        <v>7.38535631459765</v>
      </c>
      <c r="P119" s="11" t="n">
        <v>7.15531143871471</v>
      </c>
      <c r="Q119" s="11" t="n">
        <v>6.70931963004456</v>
      </c>
      <c r="R119" s="11" t="n">
        <v>7.05519393694735</v>
      </c>
      <c r="S119" s="11" t="n">
        <v>7.37219102092269</v>
      </c>
      <c r="T119" s="11" t="n">
        <v>7.64305997201003</v>
      </c>
      <c r="U119" s="11" t="n">
        <v>8.08876540434726</v>
      </c>
      <c r="V119" s="11" t="n">
        <v>7.85785635120962</v>
      </c>
      <c r="W119" s="11" t="n">
        <v>7.60603207914875</v>
      </c>
      <c r="X119" s="11" t="n">
        <v>7.57321277170108</v>
      </c>
      <c r="Y119" s="11" t="n">
        <v>7.69593714564218</v>
      </c>
      <c r="Z119" s="11" t="n">
        <v>7.31689042035034</v>
      </c>
      <c r="AA119" s="11" t="n">
        <v>7.0219288898334</v>
      </c>
      <c r="AB119" s="11" t="n">
        <v>6.38838117774061</v>
      </c>
      <c r="AC119" s="11" t="n">
        <v>6.48837198064359</v>
      </c>
      <c r="AD119" s="11" t="n">
        <v>6.39298068353737</v>
      </c>
      <c r="AE119" s="11" t="n">
        <v>6.22246148936743</v>
      </c>
      <c r="AF119" s="11" t="n">
        <v>6.36311538650697</v>
      </c>
      <c r="AG119" s="11" t="n">
        <v>6.39192673120109</v>
      </c>
      <c r="AH119" s="11" t="n">
        <v>6.55965822542857</v>
      </c>
      <c r="AI119" s="11" t="n">
        <v>6.08438573394029</v>
      </c>
      <c r="AJ119" s="11" t="n">
        <v>5.81616038835365</v>
      </c>
      <c r="AK119" s="11" t="n">
        <v>5.7209852355491</v>
      </c>
      <c r="AL119" s="11" t="n">
        <v>5.5974142123589</v>
      </c>
      <c r="AM119" s="11" t="n">
        <v>5.34295678087566</v>
      </c>
      <c r="AN119" s="11" t="n">
        <v>5.47334922469405</v>
      </c>
      <c r="AO119" s="11" t="n">
        <v>5.23141078322984</v>
      </c>
      <c r="AP119" s="11" t="n">
        <v>5.26619582354749</v>
      </c>
      <c r="AQ119" s="11" t="n">
        <v>5.29528674712785</v>
      </c>
      <c r="AR119" s="11" t="n">
        <v>5.30920943601239</v>
      </c>
      <c r="AS119" s="11" t="n">
        <v>5.36256714053441</v>
      </c>
      <c r="AT119" s="11" t="n">
        <v>5.44740136086209</v>
      </c>
      <c r="AU119" s="11" t="n">
        <v>5.33485685034004</v>
      </c>
      <c r="AV119" s="11" t="n">
        <v>5.03261519196737</v>
      </c>
      <c r="AW119" s="11" t="n">
        <v>4.8786950519689</v>
      </c>
      <c r="AX119" s="11" t="n">
        <v>4.78366947166491</v>
      </c>
      <c r="AY119" s="11" t="n">
        <v>4.77207675618896</v>
      </c>
      <c r="AZ119" s="11" t="n">
        <v>4.83152748199544</v>
      </c>
      <c r="BA119" s="11" t="n">
        <v>5.02706759501732</v>
      </c>
      <c r="BB119" s="11" t="n">
        <v>5.10295812139466</v>
      </c>
      <c r="BC119" s="11" t="n">
        <v>4.86198321437013</v>
      </c>
      <c r="BD119" s="11" t="n">
        <v>4.39225944020404</v>
      </c>
      <c r="BE119" s="11" t="n">
        <v>4.40467251942874</v>
      </c>
      <c r="BF119" s="11" t="n">
        <v>4.37856327075933</v>
      </c>
      <c r="BG119" s="11" t="n">
        <v>4.39795251101632</v>
      </c>
      <c r="BH119" s="11" t="n">
        <v>4.39476962038926</v>
      </c>
      <c r="BI119" s="11" t="n">
        <v>4.15351520156098</v>
      </c>
      <c r="BJ119" s="11" t="n">
        <v>4.0345327670336</v>
      </c>
      <c r="BK119" s="11" t="n">
        <v>4.18527478536196</v>
      </c>
      <c r="BL119" s="11" t="n">
        <v>4.69132407051754</v>
      </c>
      <c r="BM119" s="11" t="n">
        <v>4.8341462915698</v>
      </c>
      <c r="BN119" s="11" t="n">
        <v>4.92685553056939</v>
      </c>
      <c r="BO119" s="11" t="n">
        <v>4.52588746589676</v>
      </c>
      <c r="BP119" s="11" t="n">
        <v>4.03500480954194</v>
      </c>
      <c r="BQ119" s="11" t="n">
        <v>3.83526671360474</v>
      </c>
      <c r="BR119" s="11" t="n">
        <v>4.11575573350344</v>
      </c>
      <c r="BS119" s="11" t="n">
        <v>4.28838717183748</v>
      </c>
      <c r="BT119" s="11" t="n">
        <v>4.18698049277531</v>
      </c>
      <c r="BU119" s="11" t="n">
        <v>3.91480915460718</v>
      </c>
      <c r="BV119" s="11" t="n">
        <v>3.77655633949954</v>
      </c>
      <c r="BW119" s="11" t="n">
        <v>3.86643014069009</v>
      </c>
      <c r="BX119" s="11" t="n">
        <v>4.18660177838376</v>
      </c>
      <c r="BY119" s="11" t="n">
        <v>4.7437793872981</v>
      </c>
      <c r="BZ119" s="11" t="n">
        <v>4.63352438131422</v>
      </c>
      <c r="CA119" s="11" t="n">
        <v>4.07709479328519</v>
      </c>
      <c r="CB119" s="11" t="n">
        <v>3.43075134862249</v>
      </c>
      <c r="CC119" s="11" t="n">
        <v>3.35994946882036</v>
      </c>
      <c r="CD119" s="11" t="n">
        <v>3.63304631599988</v>
      </c>
      <c r="CE119" s="11" t="n">
        <v>4.22979286388051</v>
      </c>
      <c r="CF119" s="11" t="n">
        <v>4.35706071883208</v>
      </c>
      <c r="CG119" s="11" t="n">
        <v>4.12341394930373</v>
      </c>
      <c r="CH119" s="11" t="n">
        <v>3.9118241799079</v>
      </c>
      <c r="CI119" s="11" t="n">
        <v>3.93231921412273</v>
      </c>
      <c r="CJ119" s="11" t="n">
        <v>4.41959945510171</v>
      </c>
      <c r="CK119" s="11" t="n">
        <v>4.83619618279365</v>
      </c>
      <c r="CL119" s="11" t="n">
        <v>4.56964963310636</v>
      </c>
      <c r="CM119" s="11" t="n">
        <v>4.10749623050657</v>
      </c>
      <c r="CN119" s="11" t="n">
        <v>3.67750996101154</v>
      </c>
      <c r="CO119" s="11" t="n">
        <v>3.79050507989761</v>
      </c>
      <c r="CP119" s="11" t="n">
        <v>4.42387209486592</v>
      </c>
      <c r="CQ119" s="11" t="n">
        <v>4.98713468589293</v>
      </c>
      <c r="CR119" s="11" t="n">
        <v>5.09121817522313</v>
      </c>
      <c r="CS119" s="11" t="n">
        <v>4.90965412320528</v>
      </c>
      <c r="CT119" s="11" t="n">
        <v>4.83426458654363</v>
      </c>
      <c r="CU119" s="11" t="n">
        <v>4.97329238129854</v>
      </c>
      <c r="CV119" s="11" t="n">
        <v>5.40285978639724</v>
      </c>
      <c r="CW119" s="11" t="n">
        <v>5.64967340111173</v>
      </c>
      <c r="CX119" s="11" t="n">
        <v>5.37913672068561</v>
      </c>
      <c r="CY119" s="11" t="n">
        <v>5.0636592814988</v>
      </c>
      <c r="CZ119" s="11" t="n">
        <v>5.0196186049717</v>
      </c>
      <c r="DA119" s="11" t="n">
        <v>4.95889428214088</v>
      </c>
      <c r="DB119" s="11" t="n">
        <v>5.45493528661729</v>
      </c>
      <c r="DC119" s="11" t="n">
        <v>5.92137154254965</v>
      </c>
      <c r="DD119" s="11" t="n">
        <v>6.02065928077709</v>
      </c>
      <c r="DE119" s="11" t="n">
        <v>5.9173991831057</v>
      </c>
      <c r="DF119" s="11" t="n">
        <v>5.86198317528536</v>
      </c>
      <c r="DG119" s="11" t="n">
        <v>6.00232193226387</v>
      </c>
      <c r="DH119" s="11" t="n">
        <v>6.39950865263499</v>
      </c>
      <c r="DI119" s="11" t="n">
        <v>6.90978579476314</v>
      </c>
      <c r="DJ119" s="11" t="n">
        <v>6.90498908600967</v>
      </c>
      <c r="DK119" s="11" t="n">
        <v>6.35287289001845</v>
      </c>
      <c r="DL119" s="11" t="n">
        <v>5.92102633396077</v>
      </c>
      <c r="DM119" s="11" t="n">
        <v>5.69942307185183</v>
      </c>
      <c r="DN119" s="11" t="n">
        <v>6.06967756976376</v>
      </c>
      <c r="DO119" s="11" t="n">
        <v>6.8063239586056</v>
      </c>
      <c r="DP119" s="11" t="n">
        <v>7.18827628796439</v>
      </c>
      <c r="DQ119" s="11" t="n">
        <v>6.91860623494557</v>
      </c>
      <c r="DR119" s="11" t="n">
        <v>6.58090272158932</v>
      </c>
      <c r="DS119" s="11" t="n">
        <v>6.59423889460844</v>
      </c>
      <c r="DT119" s="11" t="n">
        <v>7.11234131711375</v>
      </c>
    </row>
    <row r="120" customFormat="false" ht="15.75" hidden="false" customHeight="false" outlineLevel="0" collapsed="false">
      <c r="A120" s="12" t="s">
        <v>209</v>
      </c>
      <c r="B120" s="13" t="s">
        <v>210</v>
      </c>
      <c r="C120" s="14" t="n">
        <v>910</v>
      </c>
      <c r="D120" s="11" t="n">
        <v>0</v>
      </c>
      <c r="E120" s="11" t="n">
        <v>7.38188603099597</v>
      </c>
      <c r="F120" s="11" t="n">
        <v>7.57479716211206</v>
      </c>
      <c r="G120" s="11" t="n">
        <v>7.31699709473729</v>
      </c>
      <c r="H120" s="11" t="n">
        <v>7.05430750350524</v>
      </c>
      <c r="I120" s="101" t="n">
        <v>6.87338433832743</v>
      </c>
      <c r="J120" s="101" t="n">
        <v>7.95299112690715</v>
      </c>
      <c r="K120" s="11" t="n">
        <v>8.30333616471744</v>
      </c>
      <c r="L120" s="11" t="n">
        <v>8.12368381228524</v>
      </c>
      <c r="M120" s="11" t="n">
        <v>7.78068087985086</v>
      </c>
      <c r="N120" s="11" t="n">
        <v>7.48701715935825</v>
      </c>
      <c r="O120" s="11" t="n">
        <v>7.52005113181844</v>
      </c>
      <c r="P120" s="11" t="n">
        <v>7.32271779610562</v>
      </c>
      <c r="Q120" s="11" t="n">
        <v>6.93590976750372</v>
      </c>
      <c r="R120" s="11" t="n">
        <v>7.27812852953366</v>
      </c>
      <c r="S120" s="11" t="n">
        <v>7.54468037372836</v>
      </c>
      <c r="T120" s="11" t="n">
        <v>7.73260169614504</v>
      </c>
      <c r="U120" s="11" t="n">
        <v>8.05818636968126</v>
      </c>
      <c r="V120" s="11" t="n">
        <v>7.74330085591313</v>
      </c>
      <c r="W120" s="11" t="n">
        <v>7.50563109056063</v>
      </c>
      <c r="X120" s="11" t="n">
        <v>7.47440133170175</v>
      </c>
      <c r="Y120" s="11" t="n">
        <v>7.62695576664173</v>
      </c>
      <c r="Z120" s="11" t="n">
        <v>7.27659182268458</v>
      </c>
      <c r="AA120" s="11" t="n">
        <v>6.97984789053364</v>
      </c>
      <c r="AB120" s="11" t="n">
        <v>6.36361807565005</v>
      </c>
      <c r="AC120" s="11" t="n">
        <v>6.52220950156572</v>
      </c>
      <c r="AD120" s="11" t="n">
        <v>6.47669254877945</v>
      </c>
      <c r="AE120" s="11" t="n">
        <v>6.2968900044344</v>
      </c>
      <c r="AF120" s="11" t="n">
        <v>6.4539878346922</v>
      </c>
      <c r="AG120" s="11" t="n">
        <v>6.40086654344458</v>
      </c>
      <c r="AH120" s="11" t="n">
        <v>6.51356846029006</v>
      </c>
      <c r="AI120" s="11" t="n">
        <v>6.01390622174368</v>
      </c>
      <c r="AJ120" s="11" t="n">
        <v>5.77103913675967</v>
      </c>
      <c r="AK120" s="11" t="n">
        <v>5.72871769995356</v>
      </c>
      <c r="AL120" s="11" t="n">
        <v>5.59496922353865</v>
      </c>
      <c r="AM120" s="11" t="n">
        <v>5.36428317733237</v>
      </c>
      <c r="AN120" s="11" t="n">
        <v>5.50561966384626</v>
      </c>
      <c r="AO120" s="11" t="n">
        <v>5.29099902459708</v>
      </c>
      <c r="AP120" s="11" t="n">
        <v>5.33887707193429</v>
      </c>
      <c r="AQ120" s="11" t="n">
        <v>5.39838233363766</v>
      </c>
      <c r="AR120" s="11" t="n">
        <v>5.42600422771444</v>
      </c>
      <c r="AS120" s="11" t="n">
        <v>5.44326564186521</v>
      </c>
      <c r="AT120" s="11" t="n">
        <v>5.47003101824272</v>
      </c>
      <c r="AU120" s="11" t="n">
        <v>5.36252510633841</v>
      </c>
      <c r="AV120" s="11" t="n">
        <v>5.04154761125837</v>
      </c>
      <c r="AW120" s="11" t="n">
        <v>4.93787440520104</v>
      </c>
      <c r="AX120" s="11" t="n">
        <v>4.90217087972034</v>
      </c>
      <c r="AY120" s="11" t="n">
        <v>4.88511152208344</v>
      </c>
      <c r="AZ120" s="11" t="n">
        <v>4.89727662409337</v>
      </c>
      <c r="BA120" s="11" t="n">
        <v>5.10377714538339</v>
      </c>
      <c r="BB120" s="11" t="n">
        <v>5.19720078001101</v>
      </c>
      <c r="BC120" s="11" t="n">
        <v>4.98782291983723</v>
      </c>
      <c r="BD120" s="11" t="n">
        <v>4.54482938957933</v>
      </c>
      <c r="BE120" s="11" t="n">
        <v>4.54705739524976</v>
      </c>
      <c r="BF120" s="11" t="n">
        <v>4.46333389401621</v>
      </c>
      <c r="BG120" s="11" t="n">
        <v>4.45830063314738</v>
      </c>
      <c r="BH120" s="11" t="n">
        <v>4.45846481694094</v>
      </c>
      <c r="BI120" s="11" t="n">
        <v>4.27681012306218</v>
      </c>
      <c r="BJ120" s="11" t="n">
        <v>4.19644833246349</v>
      </c>
      <c r="BK120" s="11" t="n">
        <v>4.31671598846416</v>
      </c>
      <c r="BL120" s="11" t="n">
        <v>4.78276376466785</v>
      </c>
      <c r="BM120" s="11" t="n">
        <v>4.91020623496537</v>
      </c>
      <c r="BN120" s="11" t="n">
        <v>5.03723066898408</v>
      </c>
      <c r="BO120" s="11" t="n">
        <v>4.70698278064076</v>
      </c>
      <c r="BP120" s="11" t="n">
        <v>4.23268378375951</v>
      </c>
      <c r="BQ120" s="11" t="n">
        <v>3.9911005869666</v>
      </c>
      <c r="BR120" s="11" t="n">
        <v>4.22770228938183</v>
      </c>
      <c r="BS120" s="11" t="n">
        <v>4.36797083980407</v>
      </c>
      <c r="BT120" s="11" t="n">
        <v>4.25280100661151</v>
      </c>
      <c r="BU120" s="11" t="n">
        <v>3.99780468635756</v>
      </c>
      <c r="BV120" s="11" t="n">
        <v>3.91073517950807</v>
      </c>
      <c r="BW120" s="11" t="n">
        <v>3.99213976545181</v>
      </c>
      <c r="BX120" s="11" t="n">
        <v>4.31873181569407</v>
      </c>
      <c r="BY120" s="11" t="n">
        <v>4.83282631761537</v>
      </c>
      <c r="BZ120" s="11" t="n">
        <v>4.73010088960502</v>
      </c>
      <c r="CA120" s="11" t="n">
        <v>4.22531223446104</v>
      </c>
      <c r="CB120" s="11" t="n">
        <v>3.61935914049171</v>
      </c>
      <c r="CC120" s="11" t="n">
        <v>3.52442303324941</v>
      </c>
      <c r="CD120" s="11" t="n">
        <v>3.72047035623454</v>
      </c>
      <c r="CE120" s="11" t="n">
        <v>4.25507899320128</v>
      </c>
      <c r="CF120" s="11" t="n">
        <v>4.40694552133375</v>
      </c>
      <c r="CG120" s="11" t="n">
        <v>4.23554319137249</v>
      </c>
      <c r="CH120" s="11" t="n">
        <v>4.06364860529166</v>
      </c>
      <c r="CI120" s="11" t="n">
        <v>4.07357513036482</v>
      </c>
      <c r="CJ120" s="11" t="n">
        <v>4.54020305803419</v>
      </c>
      <c r="CK120" s="11" t="n">
        <v>4.94853907261553</v>
      </c>
      <c r="CL120" s="11" t="n">
        <v>4.73669483165277</v>
      </c>
      <c r="CM120" s="11" t="n">
        <v>4.35693181793555</v>
      </c>
      <c r="CN120" s="11" t="n">
        <v>3.94307487720591</v>
      </c>
      <c r="CO120" s="11" t="n">
        <v>4.06000727030721</v>
      </c>
      <c r="CP120" s="11" t="n">
        <v>4.61609827611477</v>
      </c>
      <c r="CQ120" s="11" t="n">
        <v>5.1000990877028</v>
      </c>
      <c r="CR120" s="11" t="n">
        <v>5.23402310837699</v>
      </c>
      <c r="CS120" s="11" t="n">
        <v>5.11101299388835</v>
      </c>
      <c r="CT120" s="11" t="n">
        <v>5.06866665448126</v>
      </c>
      <c r="CU120" s="11" t="n">
        <v>5.22481896696865</v>
      </c>
      <c r="CV120" s="11" t="n">
        <v>5.65630651505209</v>
      </c>
      <c r="CW120" s="11" t="n">
        <v>5.89916778785712</v>
      </c>
      <c r="CX120" s="11" t="n">
        <v>5.69255204645282</v>
      </c>
      <c r="CY120" s="11" t="n">
        <v>5.43570826919295</v>
      </c>
      <c r="CZ120" s="11" t="n">
        <v>5.36928457457119</v>
      </c>
      <c r="DA120" s="11" t="n">
        <v>5.31005903076548</v>
      </c>
      <c r="DB120" s="11" t="n">
        <v>5.73258342372132</v>
      </c>
      <c r="DC120" s="11" t="n">
        <v>6.10818950262508</v>
      </c>
      <c r="DD120" s="11" t="n">
        <v>6.22992645197713</v>
      </c>
      <c r="DE120" s="11" t="n">
        <v>6.17378914991634</v>
      </c>
      <c r="DF120" s="11" t="n">
        <v>6.19176996358243</v>
      </c>
      <c r="DG120" s="11" t="n">
        <v>6.32946633015541</v>
      </c>
      <c r="DH120" s="11" t="n">
        <v>6.75434740524295</v>
      </c>
      <c r="DI120" s="11" t="n">
        <v>7.29865971721998</v>
      </c>
      <c r="DJ120" s="11" t="n">
        <v>7.35007902274633</v>
      </c>
      <c r="DK120" s="11" t="n">
        <v>6.89666523112863</v>
      </c>
      <c r="DL120" s="11" t="n">
        <v>6.44986738920614</v>
      </c>
      <c r="DM120" s="11" t="n">
        <v>6.1811454067394</v>
      </c>
      <c r="DN120" s="11" t="n">
        <v>6.42490944835852</v>
      </c>
      <c r="DO120" s="11" t="n">
        <v>7.01993414500697</v>
      </c>
      <c r="DP120" s="11" t="n">
        <v>7.3221642371832</v>
      </c>
      <c r="DQ120" s="11" t="n">
        <v>7.13369326173758</v>
      </c>
      <c r="DR120" s="11" t="n">
        <v>6.91922912038113</v>
      </c>
      <c r="DS120" s="11" t="n">
        <v>6.99586536485121</v>
      </c>
      <c r="DT120" s="11" t="n">
        <v>7.53986987835428</v>
      </c>
    </row>
    <row r="121" customFormat="false" ht="15.75" hidden="false" customHeight="false" outlineLevel="0" collapsed="false">
      <c r="A121" s="12" t="s">
        <v>211</v>
      </c>
      <c r="B121" s="13" t="s">
        <v>212</v>
      </c>
      <c r="C121" s="14" t="n">
        <v>0</v>
      </c>
      <c r="D121" s="5" t="n">
        <v>0</v>
      </c>
    </row>
    <row r="122" customFormat="false" ht="15.75" hidden="false" customHeight="false" outlineLevel="0" collapsed="false">
      <c r="A122" s="12" t="s">
        <v>213</v>
      </c>
      <c r="B122" s="13" t="s">
        <v>214</v>
      </c>
      <c r="C122" s="14" t="n">
        <v>853</v>
      </c>
      <c r="D122" s="11" t="n">
        <v>0</v>
      </c>
      <c r="E122" s="11" t="n">
        <v>2.25563619622158</v>
      </c>
      <c r="F122" s="11" t="n">
        <v>2.24007972500148</v>
      </c>
      <c r="G122" s="101" t="n">
        <v>1.48606453827951</v>
      </c>
      <c r="H122" s="11" t="n">
        <v>1.14355202888872</v>
      </c>
      <c r="I122" s="101" t="n">
        <v>1.60951789253174</v>
      </c>
      <c r="J122" s="101" t="n">
        <v>5.21966083355326</v>
      </c>
      <c r="K122" s="11" t="n">
        <v>7.43437685745195</v>
      </c>
      <c r="L122" s="11" t="n">
        <v>7.47972711789109</v>
      </c>
      <c r="M122" s="11" t="n">
        <v>6.64280356141849</v>
      </c>
      <c r="N122" s="11" t="n">
        <v>6.46647044242444</v>
      </c>
      <c r="O122" s="11" t="n">
        <v>6.5771874112729</v>
      </c>
      <c r="P122" s="11" t="n">
        <v>6.15087329436925</v>
      </c>
      <c r="Q122" s="11" t="n">
        <v>5.34977880528962</v>
      </c>
      <c r="R122" s="11" t="n">
        <v>5.71758638142947</v>
      </c>
      <c r="S122" s="11" t="n">
        <v>6.33725490408862</v>
      </c>
      <c r="T122" s="11" t="n">
        <v>7.10580962719998</v>
      </c>
      <c r="U122" s="11" t="n">
        <v>8.27223961234327</v>
      </c>
      <c r="V122" s="11" t="n">
        <v>8.54518932298853</v>
      </c>
      <c r="W122" s="11" t="n">
        <v>8.20843801067746</v>
      </c>
      <c r="X122" s="11" t="n">
        <v>8.16608141169708</v>
      </c>
      <c r="Y122" s="11" t="n">
        <v>8.10982541964485</v>
      </c>
      <c r="Z122" s="11" t="n">
        <v>7.55868200634493</v>
      </c>
      <c r="AA122" s="11" t="n">
        <v>7.27441488563201</v>
      </c>
      <c r="AB122" s="11" t="n">
        <v>6.53695979028396</v>
      </c>
      <c r="AC122" s="11" t="n">
        <v>6.28534685511087</v>
      </c>
      <c r="AD122" s="11" t="n">
        <v>5.89070949208488</v>
      </c>
      <c r="AE122" s="11" t="n">
        <v>5.77589039896562</v>
      </c>
      <c r="AF122" s="11" t="n">
        <v>5.81788069739559</v>
      </c>
      <c r="AG122" s="11" t="n">
        <v>6.33828785774011</v>
      </c>
      <c r="AH122" s="11" t="n">
        <v>6.83619681625962</v>
      </c>
      <c r="AI122" s="11" t="n">
        <v>6.50726280711991</v>
      </c>
      <c r="AJ122" s="11" t="n">
        <v>6.08688789791755</v>
      </c>
      <c r="AK122" s="11" t="n">
        <v>5.67459044912239</v>
      </c>
      <c r="AL122" s="11" t="n">
        <v>5.61208414528042</v>
      </c>
      <c r="AM122" s="11" t="n">
        <v>5.21499840213542</v>
      </c>
      <c r="AN122" s="11" t="n">
        <v>5.27972658978082</v>
      </c>
      <c r="AO122" s="11" t="n">
        <v>4.87388133502636</v>
      </c>
      <c r="AP122" s="11" t="n">
        <v>4.83010833322668</v>
      </c>
      <c r="AQ122" s="11" t="n">
        <v>4.676713228069</v>
      </c>
      <c r="AR122" s="11" t="n">
        <v>4.60844068580014</v>
      </c>
      <c r="AS122" s="11" t="n">
        <v>4.87837613254963</v>
      </c>
      <c r="AT122" s="11" t="n">
        <v>5.31162341657829</v>
      </c>
      <c r="AU122" s="11" t="n">
        <v>5.16884731434986</v>
      </c>
      <c r="AV122" s="11" t="n">
        <v>4.97902067622137</v>
      </c>
      <c r="AW122" s="11" t="n">
        <v>4.52361893257602</v>
      </c>
      <c r="AX122" s="11" t="n">
        <v>4.07266102333234</v>
      </c>
      <c r="AY122" s="11" t="n">
        <v>4.09386816082206</v>
      </c>
      <c r="AZ122" s="11" t="n">
        <v>4.43703262940789</v>
      </c>
      <c r="BA122" s="11" t="n">
        <v>4.56681029282089</v>
      </c>
      <c r="BB122" s="11" t="n">
        <v>4.53750216969654</v>
      </c>
      <c r="BC122" s="11" t="n">
        <v>4.1069449815675</v>
      </c>
      <c r="BD122" s="11" t="n">
        <v>3.47683974395228</v>
      </c>
      <c r="BE122" s="11" t="n">
        <v>3.55036326450263</v>
      </c>
      <c r="BF122" s="11" t="n">
        <v>3.869939531218</v>
      </c>
      <c r="BG122" s="11" t="n">
        <v>4.03586377822991</v>
      </c>
      <c r="BH122" s="11" t="n">
        <v>4.01259844107923</v>
      </c>
      <c r="BI122" s="11" t="n">
        <v>3.41374567255376</v>
      </c>
      <c r="BJ122" s="11" t="n">
        <v>3.06303937445421</v>
      </c>
      <c r="BK122" s="11" t="n">
        <v>3.39662756674879</v>
      </c>
      <c r="BL122" s="11" t="n">
        <v>4.14268590561571</v>
      </c>
      <c r="BM122" s="11" t="n">
        <v>4.37778663119636</v>
      </c>
      <c r="BN122" s="11" t="n">
        <v>4.26460470008121</v>
      </c>
      <c r="BO122" s="11" t="n">
        <v>3.43931557743281</v>
      </c>
      <c r="BP122" s="11" t="n">
        <v>2.84893096423649</v>
      </c>
      <c r="BQ122" s="11" t="n">
        <v>2.90026347343356</v>
      </c>
      <c r="BR122" s="11" t="n">
        <v>3.44407639823311</v>
      </c>
      <c r="BS122" s="11" t="n">
        <v>3.81088516403793</v>
      </c>
      <c r="BT122" s="11" t="n">
        <v>3.7920574097581</v>
      </c>
      <c r="BU122" s="11" t="n">
        <v>3.4168359641049</v>
      </c>
      <c r="BV122" s="11" t="n">
        <v>2.97148329944834</v>
      </c>
      <c r="BW122" s="11" t="n">
        <v>3.11217239211973</v>
      </c>
      <c r="BX122" s="11" t="n">
        <v>3.39382155452187</v>
      </c>
      <c r="BY122" s="11" t="n">
        <v>4.20949780539445</v>
      </c>
      <c r="BZ122" s="11" t="n">
        <v>4.05406533156939</v>
      </c>
      <c r="CA122" s="11" t="n">
        <v>3.18779014623005</v>
      </c>
      <c r="CB122" s="11" t="n">
        <v>2.29910459740717</v>
      </c>
      <c r="CC122" s="11" t="n">
        <v>2.373108082246</v>
      </c>
      <c r="CD122" s="11" t="n">
        <v>3.1085020745919</v>
      </c>
      <c r="CE122" s="11" t="n">
        <v>4.07807608795591</v>
      </c>
      <c r="CF122" s="11" t="n">
        <v>4.05775190382202</v>
      </c>
      <c r="CG122" s="11" t="n">
        <v>3.45063849689118</v>
      </c>
      <c r="CH122" s="11" t="n">
        <v>3.00087762760537</v>
      </c>
      <c r="CI122" s="11" t="n">
        <v>3.08478371667017</v>
      </c>
      <c r="CJ122" s="11" t="n">
        <v>3.69597783750681</v>
      </c>
      <c r="CK122" s="11" t="n">
        <v>4.16213884386239</v>
      </c>
      <c r="CL122" s="11" t="n">
        <v>3.5673784418279</v>
      </c>
      <c r="CM122" s="11" t="n">
        <v>2.61088270593267</v>
      </c>
      <c r="CN122" s="11" t="n">
        <v>2.0841204638453</v>
      </c>
      <c r="CO122" s="11" t="n">
        <v>2.17349193744004</v>
      </c>
      <c r="CP122" s="11" t="n">
        <v>3.27051500737282</v>
      </c>
      <c r="CQ122" s="11" t="n">
        <v>4.30934827503372</v>
      </c>
      <c r="CR122" s="11" t="n">
        <v>4.23438857629996</v>
      </c>
      <c r="CS122" s="11" t="n">
        <v>3.70150089910681</v>
      </c>
      <c r="CT122" s="11" t="n">
        <v>3.42785217891785</v>
      </c>
      <c r="CU122" s="11" t="n">
        <v>3.46413286727789</v>
      </c>
      <c r="CV122" s="11" t="n">
        <v>3.88217941446816</v>
      </c>
      <c r="CW122" s="11" t="n">
        <v>4.15270708063935</v>
      </c>
      <c r="CX122" s="11" t="n">
        <v>3.49864476608232</v>
      </c>
      <c r="CY122" s="11" t="n">
        <v>2.83136535533392</v>
      </c>
      <c r="CZ122" s="11" t="n">
        <v>2.92162278737474</v>
      </c>
      <c r="DA122" s="11" t="n">
        <v>2.85190579039329</v>
      </c>
      <c r="DB122" s="11" t="n">
        <v>3.78904646399308</v>
      </c>
      <c r="DC122" s="11" t="n">
        <v>4.80046378209707</v>
      </c>
      <c r="DD122" s="11" t="n">
        <v>4.76505625357688</v>
      </c>
      <c r="DE122" s="11" t="n">
        <v>4.37905938224189</v>
      </c>
      <c r="DF122" s="11" t="n">
        <v>3.88326244550295</v>
      </c>
      <c r="DG122" s="11" t="n">
        <v>4.03945554491463</v>
      </c>
      <c r="DH122" s="11" t="n">
        <v>4.27047613698725</v>
      </c>
      <c r="DI122" s="11" t="n">
        <v>4.57654226002208</v>
      </c>
      <c r="DJ122" s="11" t="n">
        <v>4.23444946558973</v>
      </c>
      <c r="DK122" s="11" t="n">
        <v>3.0901188433574</v>
      </c>
      <c r="DL122" s="11" t="n">
        <v>2.74798000248855</v>
      </c>
      <c r="DM122" s="11" t="n">
        <v>2.80908906252639</v>
      </c>
      <c r="DN122" s="11" t="n">
        <v>3.93828629819519</v>
      </c>
      <c r="DO122" s="11" t="n">
        <v>5.52466284019736</v>
      </c>
      <c r="DP122" s="11" t="n">
        <v>6.38494859265154</v>
      </c>
      <c r="DQ122" s="11" t="n">
        <v>5.62808407419351</v>
      </c>
      <c r="DR122" s="11" t="n">
        <v>4.55094432883848</v>
      </c>
      <c r="DS122" s="11" t="n">
        <v>4.18448007315187</v>
      </c>
      <c r="DT122" s="11" t="n">
        <v>4.54716994967059</v>
      </c>
    </row>
    <row r="123" customFormat="false" ht="15.75" hidden="false" customHeight="false" outlineLevel="0" collapsed="false">
      <c r="A123" s="12" t="s">
        <v>215</v>
      </c>
      <c r="B123" s="13" t="s">
        <v>216</v>
      </c>
      <c r="C123" s="14" t="n">
        <v>0</v>
      </c>
      <c r="D123" s="5" t="n">
        <v>0</v>
      </c>
    </row>
    <row r="124" customFormat="false" ht="15.75" hidden="false" customHeight="false" outlineLevel="0" collapsed="false">
      <c r="A124" s="12" t="s">
        <v>217</v>
      </c>
      <c r="B124" s="13" t="s">
        <v>218</v>
      </c>
      <c r="C124" s="19" t="n">
        <v>83281</v>
      </c>
      <c r="D124" s="11" t="n">
        <v>1</v>
      </c>
      <c r="E124" s="11" t="n">
        <v>1.25307230730804</v>
      </c>
      <c r="F124" s="11" t="n">
        <v>1.25367846568973</v>
      </c>
      <c r="G124" s="11" t="n">
        <v>1.16446966839296</v>
      </c>
      <c r="H124" s="11" t="n">
        <v>1.03527954468509</v>
      </c>
      <c r="I124" s="101" t="n">
        <v>0.961512922389098</v>
      </c>
      <c r="J124" s="101" t="n">
        <v>0.932072750118132</v>
      </c>
      <c r="K124" s="11" t="n">
        <v>0.804617605532861</v>
      </c>
      <c r="L124" s="11" t="n">
        <v>0.780306824251848</v>
      </c>
      <c r="M124" s="11" t="n">
        <v>0.820221624164208</v>
      </c>
      <c r="N124" s="11" t="n">
        <v>0.823418956292081</v>
      </c>
      <c r="O124" s="11" t="n">
        <v>0.775359495051149</v>
      </c>
      <c r="P124" s="11" t="n">
        <v>0.637903450301987</v>
      </c>
      <c r="Q124" s="11" t="n">
        <v>0.588870255322997</v>
      </c>
      <c r="R124" s="11" t="n">
        <v>0.625494423262561</v>
      </c>
      <c r="S124" s="11" t="n">
        <v>0.699798427051329</v>
      </c>
      <c r="T124" s="11" t="n">
        <v>0.756385592285336</v>
      </c>
      <c r="U124" s="11" t="n">
        <v>0.77247750350272</v>
      </c>
      <c r="V124" s="11" t="n">
        <v>0.690685779521733</v>
      </c>
      <c r="W124" s="11" t="n">
        <v>0.623627098494677</v>
      </c>
      <c r="X124" s="11" t="n">
        <v>0.633497019919744</v>
      </c>
      <c r="Y124" s="11" t="n">
        <v>0.654585219628031</v>
      </c>
      <c r="Z124" s="11" t="n">
        <v>0.678221661285326</v>
      </c>
      <c r="AA124" s="11" t="n">
        <v>0.642235920927908</v>
      </c>
      <c r="AB124" s="11" t="n">
        <v>0.558452461567825</v>
      </c>
      <c r="AC124" s="11" t="n">
        <v>0.550726354911298</v>
      </c>
      <c r="AD124" s="11" t="n">
        <v>0.533241914274222</v>
      </c>
      <c r="AE124" s="11" t="n">
        <v>0.559077587932166</v>
      </c>
      <c r="AF124" s="11" t="n">
        <v>0.571602426565577</v>
      </c>
      <c r="AG124" s="11" t="n">
        <v>0.585972414384307</v>
      </c>
      <c r="AH124" s="11" t="n">
        <v>0.507581060856766</v>
      </c>
      <c r="AI124" s="11" t="n">
        <v>0.476498579339626</v>
      </c>
      <c r="AJ124" s="11" t="n">
        <v>0.460375197883433</v>
      </c>
      <c r="AK124" s="11" t="n">
        <v>0.495445346912131</v>
      </c>
      <c r="AL124" s="11" t="n">
        <v>0.555511373771659</v>
      </c>
      <c r="AM124" s="11" t="n">
        <v>0.535378583926726</v>
      </c>
      <c r="AN124" s="11" t="n">
        <v>0.522042355245346</v>
      </c>
      <c r="AO124" s="11" t="n">
        <v>0.509751643933992</v>
      </c>
      <c r="AP124" s="11" t="n">
        <v>0.505917636988734</v>
      </c>
      <c r="AQ124" s="11" t="n">
        <v>0.503919661751173</v>
      </c>
      <c r="AR124" s="11" t="n">
        <v>0.513327853544145</v>
      </c>
      <c r="AS124" s="11" t="n">
        <v>0.514175353449103</v>
      </c>
      <c r="AT124" s="11" t="n">
        <v>0.470236486652447</v>
      </c>
      <c r="AU124" s="11" t="n">
        <v>0.433099151096754</v>
      </c>
      <c r="AV124" s="11" t="n">
        <v>0.417731034252111</v>
      </c>
      <c r="AW124" s="11" t="n">
        <v>0.4589048904543</v>
      </c>
      <c r="AX124" s="11" t="n">
        <v>0.511477485927674</v>
      </c>
      <c r="AY124" s="11" t="n">
        <v>0.521946469376341</v>
      </c>
      <c r="AZ124" s="11" t="n">
        <v>0.540108889789081</v>
      </c>
      <c r="BA124" s="11" t="n">
        <v>0.539886903447276</v>
      </c>
      <c r="BB124" s="11" t="n">
        <v>0.545419791111906</v>
      </c>
      <c r="BC124" s="11" t="n">
        <v>0.546698827321603</v>
      </c>
      <c r="BD124" s="11" t="n">
        <v>0.533937100159938</v>
      </c>
      <c r="BE124" s="11" t="n">
        <v>0.532207116287776</v>
      </c>
      <c r="BF124" s="11" t="n">
        <v>0.472239303610618</v>
      </c>
      <c r="BG124" s="11" t="n">
        <v>0.395591548892984</v>
      </c>
      <c r="BH124" s="11" t="n">
        <v>0.381781037642599</v>
      </c>
      <c r="BI124" s="11" t="n">
        <v>0.433423576206002</v>
      </c>
      <c r="BJ124" s="11" t="n">
        <v>0.492862261945019</v>
      </c>
      <c r="BK124" s="11" t="n">
        <v>0.537514092314661</v>
      </c>
      <c r="BL124" s="11" t="n">
        <v>0.559213168164554</v>
      </c>
      <c r="BM124" s="11" t="n">
        <v>0.587997598217513</v>
      </c>
      <c r="BN124" s="11" t="n">
        <v>0.627624656363427</v>
      </c>
      <c r="BO124" s="11" t="n">
        <v>0.632472485464784</v>
      </c>
      <c r="BP124" s="11" t="n">
        <v>0.582125310182791</v>
      </c>
      <c r="BQ124" s="11" t="n">
        <v>0.531199123198026</v>
      </c>
      <c r="BR124" s="11" t="n">
        <v>0.470782512469459</v>
      </c>
      <c r="BS124" s="11" t="n">
        <v>0.410639172226025</v>
      </c>
      <c r="BT124" s="11" t="n">
        <v>0.403227449169194</v>
      </c>
      <c r="BU124" s="11" t="n">
        <v>0.453669790475513</v>
      </c>
      <c r="BV124" s="11" t="n">
        <v>0.525221394490141</v>
      </c>
      <c r="BW124" s="11" t="n">
        <v>0.571830375386405</v>
      </c>
      <c r="BX124" s="11" t="n">
        <v>0.580750441197102</v>
      </c>
      <c r="BY124" s="11" t="n">
        <v>0.635296453090261</v>
      </c>
      <c r="BZ124" s="11" t="n">
        <v>0.701827805097738</v>
      </c>
      <c r="CA124" s="11" t="n">
        <v>0.671723616673777</v>
      </c>
      <c r="CB124" s="11" t="n">
        <v>0.60179402313819</v>
      </c>
      <c r="CC124" s="11" t="n">
        <v>0.521390490430414</v>
      </c>
      <c r="CD124" s="11" t="n">
        <v>0.469530619023012</v>
      </c>
      <c r="CE124" s="11" t="n">
        <v>0.427651558855648</v>
      </c>
      <c r="CF124" s="11" t="n">
        <v>0.42963081978582</v>
      </c>
      <c r="CG124" s="11" t="n">
        <v>0.46603564184307</v>
      </c>
      <c r="CH124" s="11" t="n">
        <v>0.542606388967509</v>
      </c>
      <c r="CI124" s="11" t="n">
        <v>0.59108300019918</v>
      </c>
      <c r="CJ124" s="11" t="n">
        <v>0.624642198498689</v>
      </c>
      <c r="CK124" s="11" t="n">
        <v>0.69867140533179</v>
      </c>
      <c r="CL124" s="11" t="n">
        <v>0.779970043657163</v>
      </c>
      <c r="CM124" s="11" t="n">
        <v>0.753118024156137</v>
      </c>
      <c r="CN124" s="11" t="n">
        <v>0.640722574308407</v>
      </c>
      <c r="CO124" s="11" t="n">
        <v>0.571390153768085</v>
      </c>
      <c r="CP124" s="11" t="n">
        <v>0.520382505764622</v>
      </c>
      <c r="CQ124" s="11" t="n">
        <v>0.489644817171928</v>
      </c>
      <c r="CR124" s="11" t="n">
        <v>0.461562953165597</v>
      </c>
      <c r="CS124" s="11" t="n">
        <v>0.530046869432579</v>
      </c>
      <c r="CT124" s="11" t="n">
        <v>0.577838810697034</v>
      </c>
      <c r="CU124" s="11" t="n">
        <v>0.641354741404765</v>
      </c>
      <c r="CV124" s="11" t="n">
        <v>0.706086788708845</v>
      </c>
      <c r="CW124" s="11" t="n">
        <v>0.843711957844599</v>
      </c>
      <c r="CX124" s="11" t="n">
        <v>0.913032033112738</v>
      </c>
      <c r="CY124" s="11" t="n">
        <v>0.861700119798149</v>
      </c>
      <c r="CZ124" s="11" t="n">
        <v>0.770884355522217</v>
      </c>
      <c r="DA124" s="11" t="n">
        <v>0.661651634721807</v>
      </c>
      <c r="DB124" s="11" t="n">
        <v>0.618783982018184</v>
      </c>
      <c r="DC124" s="11" t="n">
        <v>0.582799506486546</v>
      </c>
      <c r="DD124" s="11" t="n">
        <v>0.517420687334327</v>
      </c>
      <c r="DE124" s="11" t="n">
        <v>0.556261710999006</v>
      </c>
      <c r="DF124" s="11" t="n">
        <v>0.599625826339062</v>
      </c>
      <c r="DG124" s="11" t="n">
        <v>0.691953757070279</v>
      </c>
      <c r="DH124" s="11" t="n">
        <v>0.869444160023993</v>
      </c>
      <c r="DI124" s="11" t="n">
        <v>1.01924075948968</v>
      </c>
      <c r="DJ124" s="11" t="n">
        <v>1.07132482822279</v>
      </c>
      <c r="DK124" s="11" t="n">
        <v>1.02067889731294</v>
      </c>
      <c r="DL124" s="11" t="n">
        <v>0.846024469766208</v>
      </c>
      <c r="DM124" s="11" t="n">
        <v>0.756059933939122</v>
      </c>
      <c r="DN124" s="11" t="n">
        <v>0.66355912632032</v>
      </c>
      <c r="DO124" s="11" t="n">
        <v>0.627535784479301</v>
      </c>
      <c r="DP124" s="11" t="n">
        <v>0.600794739829099</v>
      </c>
      <c r="DQ124" s="11" t="n">
        <v>0.594746238383821</v>
      </c>
      <c r="DR124" s="11" t="n">
        <v>0.648169213504355</v>
      </c>
      <c r="DS124" s="11" t="n">
        <v>0.767347509266252</v>
      </c>
      <c r="DT124" s="11" t="n">
        <v>0.906179412169381</v>
      </c>
    </row>
    <row r="125" customFormat="false" ht="15.75" hidden="false" customHeight="false" outlineLevel="0" collapsed="false">
      <c r="A125" s="12" t="s">
        <v>219</v>
      </c>
      <c r="B125" s="13" t="s">
        <v>220</v>
      </c>
      <c r="C125" s="14" t="n">
        <v>2092</v>
      </c>
      <c r="D125" s="11" t="n">
        <v>0</v>
      </c>
      <c r="E125" s="11" t="n">
        <v>1.75435425176481</v>
      </c>
      <c r="F125" s="11" t="n">
        <v>1.74687909534561</v>
      </c>
      <c r="G125" s="11" t="n">
        <v>1.32526710333623</v>
      </c>
      <c r="H125" s="11" t="n">
        <v>1.0894157867869</v>
      </c>
      <c r="I125" s="11" t="n">
        <v>1.28551540746042</v>
      </c>
      <c r="J125" s="101" t="n">
        <v>3.07586679183569</v>
      </c>
      <c r="K125" s="11" t="n">
        <v>4.11949723149241</v>
      </c>
      <c r="L125" s="11" t="n">
        <v>4.13001697107147</v>
      </c>
      <c r="M125" s="11" t="n">
        <v>3.73151259279135</v>
      </c>
      <c r="N125" s="11" t="n">
        <v>3.64494469935826</v>
      </c>
      <c r="O125" s="11" t="n">
        <v>3.67627345316203</v>
      </c>
      <c r="P125" s="11" t="n">
        <v>3.39438837233562</v>
      </c>
      <c r="Q125" s="11" t="n">
        <v>2.96932453030631</v>
      </c>
      <c r="R125" s="11" t="n">
        <v>3.17154040234602</v>
      </c>
      <c r="S125" s="11" t="n">
        <v>3.51852666556997</v>
      </c>
      <c r="T125" s="11" t="n">
        <v>3.93109760974266</v>
      </c>
      <c r="U125" s="11" t="n">
        <v>4.52235855792299</v>
      </c>
      <c r="V125" s="11" t="n">
        <v>4.61793755125513</v>
      </c>
      <c r="W125" s="11" t="n">
        <v>4.41603255458607</v>
      </c>
      <c r="X125" s="11" t="n">
        <v>4.39978921580841</v>
      </c>
      <c r="Y125" s="11" t="n">
        <v>4.38220531963644</v>
      </c>
      <c r="Z125" s="11" t="n">
        <v>4.11845183381513</v>
      </c>
      <c r="AA125" s="11" t="n">
        <v>3.95832540327996</v>
      </c>
      <c r="AB125" s="11" t="n">
        <v>3.54770612592589</v>
      </c>
      <c r="AC125" s="11" t="n">
        <v>3.41803660501108</v>
      </c>
      <c r="AD125" s="11" t="n">
        <v>3.21197570317955</v>
      </c>
      <c r="AE125" s="11" t="n">
        <v>3.16748399344889</v>
      </c>
      <c r="AF125" s="11" t="n">
        <v>3.19474156198058</v>
      </c>
      <c r="AG125" s="11" t="n">
        <v>3.46213013606221</v>
      </c>
      <c r="AH125" s="11" t="n">
        <v>3.67188893855819</v>
      </c>
      <c r="AI125" s="11" t="n">
        <v>3.49188069322977</v>
      </c>
      <c r="AJ125" s="11" t="n">
        <v>3.27363154790049</v>
      </c>
      <c r="AK125" s="11" t="n">
        <v>3.08501789801726</v>
      </c>
      <c r="AL125" s="11" t="n">
        <v>3.08379775952604</v>
      </c>
      <c r="AM125" s="11" t="n">
        <v>2.87518849303107</v>
      </c>
      <c r="AN125" s="11" t="n">
        <v>2.90088447251308</v>
      </c>
      <c r="AO125" s="11" t="n">
        <v>2.69181648948018</v>
      </c>
      <c r="AP125" s="11" t="n">
        <v>2.6680129851077</v>
      </c>
      <c r="AQ125" s="11" t="n">
        <v>2.59031644491008</v>
      </c>
      <c r="AR125" s="11" t="n">
        <v>2.56088426967214</v>
      </c>
      <c r="AS125" s="11" t="n">
        <v>2.69627574299937</v>
      </c>
      <c r="AT125" s="11" t="n">
        <v>2.89092995161537</v>
      </c>
      <c r="AU125" s="11" t="n">
        <v>2.80097323272331</v>
      </c>
      <c r="AV125" s="11" t="n">
        <v>2.69837585523674</v>
      </c>
      <c r="AW125" s="11" t="n">
        <v>2.49126191151516</v>
      </c>
      <c r="AX125" s="11" t="n">
        <v>2.29206925463001</v>
      </c>
      <c r="AY125" s="11" t="n">
        <v>2.3079073150992</v>
      </c>
      <c r="AZ125" s="11" t="n">
        <v>2.48857075959849</v>
      </c>
      <c r="BA125" s="11" t="n">
        <v>2.55334859813408</v>
      </c>
      <c r="BB125" s="11" t="n">
        <v>2.54146098040422</v>
      </c>
      <c r="BC125" s="11" t="n">
        <v>2.32682190444455</v>
      </c>
      <c r="BD125" s="11" t="n">
        <v>2.00538842205611</v>
      </c>
      <c r="BE125" s="11" t="n">
        <v>2.0412851903952</v>
      </c>
      <c r="BF125" s="11" t="n">
        <v>2.17108941741431</v>
      </c>
      <c r="BG125" s="11" t="n">
        <v>2.21572766356145</v>
      </c>
      <c r="BH125" s="11" t="n">
        <v>2.19718973936091</v>
      </c>
      <c r="BI125" s="11" t="n">
        <v>1.92358462437988</v>
      </c>
      <c r="BJ125" s="11" t="n">
        <v>1.77795081819962</v>
      </c>
      <c r="BK125" s="11" t="n">
        <v>1.96707082953172</v>
      </c>
      <c r="BL125" s="11" t="n">
        <v>2.35094953689013</v>
      </c>
      <c r="BM125" s="11" t="n">
        <v>2.48289211470693</v>
      </c>
      <c r="BN125" s="11" t="n">
        <v>2.44611467822232</v>
      </c>
      <c r="BO125" s="11" t="n">
        <v>2.03589403144879</v>
      </c>
      <c r="BP125" s="11" t="n">
        <v>1.71552813720964</v>
      </c>
      <c r="BQ125" s="11" t="n">
        <v>1.71573129831579</v>
      </c>
      <c r="BR125" s="11" t="n">
        <v>1.95742945535128</v>
      </c>
      <c r="BS125" s="11" t="n">
        <v>2.11076216813198</v>
      </c>
      <c r="BT125" s="11" t="n">
        <v>2.09764242946365</v>
      </c>
      <c r="BU125" s="11" t="n">
        <v>1.93525287729021</v>
      </c>
      <c r="BV125" s="11" t="n">
        <v>1.74835234696924</v>
      </c>
      <c r="BW125" s="11" t="n">
        <v>1.84200138375307</v>
      </c>
      <c r="BX125" s="11" t="n">
        <v>1.98728599785949</v>
      </c>
      <c r="BY125" s="11" t="n">
        <v>2.42239712924235</v>
      </c>
      <c r="BZ125" s="11" t="n">
        <v>2.37794656833356</v>
      </c>
      <c r="CA125" s="11" t="n">
        <v>1.92975688145191</v>
      </c>
      <c r="CB125" s="11" t="n">
        <v>1.45044931027268</v>
      </c>
      <c r="CC125" s="11" t="n">
        <v>1.44724928633821</v>
      </c>
      <c r="CD125" s="11" t="n">
        <v>1.78901634680745</v>
      </c>
      <c r="CE125" s="11" t="n">
        <v>2.25286382340578</v>
      </c>
      <c r="CF125" s="11" t="n">
        <v>2.24369136180392</v>
      </c>
      <c r="CG125" s="11" t="n">
        <v>1.95833706936713</v>
      </c>
      <c r="CH125" s="11" t="n">
        <v>1.77174200828644</v>
      </c>
      <c r="CI125" s="11" t="n">
        <v>1.83793335843467</v>
      </c>
      <c r="CJ125" s="11" t="n">
        <v>2.16031001800275</v>
      </c>
      <c r="CK125" s="11" t="n">
        <v>2.43040512459709</v>
      </c>
      <c r="CL125" s="11" t="n">
        <v>2.17367424274253</v>
      </c>
      <c r="CM125" s="11" t="n">
        <v>1.6820003650444</v>
      </c>
      <c r="CN125" s="11" t="n">
        <v>1.36242151907685</v>
      </c>
      <c r="CO125" s="11" t="n">
        <v>1.37244104560406</v>
      </c>
      <c r="CP125" s="11" t="n">
        <v>1.89544875656872</v>
      </c>
      <c r="CQ125" s="11" t="n">
        <v>2.39949654610283</v>
      </c>
      <c r="CR125" s="11" t="n">
        <v>2.34797576473278</v>
      </c>
      <c r="CS125" s="11" t="n">
        <v>2.1157738842697</v>
      </c>
      <c r="CT125" s="11" t="n">
        <v>2.00284549480744</v>
      </c>
      <c r="CU125" s="11" t="n">
        <v>2.05274380434133</v>
      </c>
      <c r="CV125" s="11" t="n">
        <v>2.2941331015885</v>
      </c>
      <c r="CW125" s="11" t="n">
        <v>2.49820951924197</v>
      </c>
      <c r="CX125" s="11" t="n">
        <v>2.20583839959753</v>
      </c>
      <c r="CY125" s="11" t="n">
        <v>1.84653273756604</v>
      </c>
      <c r="CZ125" s="11" t="n">
        <v>1.84625357144848</v>
      </c>
      <c r="DA125" s="11" t="n">
        <v>1.75677871255755</v>
      </c>
      <c r="DB125" s="11" t="n">
        <v>2.20391522300563</v>
      </c>
      <c r="DC125" s="11" t="n">
        <v>2.69163164429181</v>
      </c>
      <c r="DD125" s="11" t="n">
        <v>2.64123847045561</v>
      </c>
      <c r="DE125" s="11" t="n">
        <v>2.46766054662045</v>
      </c>
      <c r="DF125" s="11" t="n">
        <v>2.24144413592101</v>
      </c>
      <c r="DG125" s="11" t="n">
        <v>2.36570465099245</v>
      </c>
      <c r="DH125" s="11" t="n">
        <v>2.56996014850562</v>
      </c>
      <c r="DI125" s="11" t="n">
        <v>2.79789150975588</v>
      </c>
      <c r="DJ125" s="11" t="n">
        <v>2.65288714690626</v>
      </c>
      <c r="DK125" s="11" t="n">
        <v>2.05539887033517</v>
      </c>
      <c r="DL125" s="11" t="n">
        <v>1.79700223612738</v>
      </c>
      <c r="DM125" s="11" t="n">
        <v>1.78257449823275</v>
      </c>
      <c r="DN125" s="11" t="n">
        <v>2.30092271225776</v>
      </c>
      <c r="DO125" s="11" t="n">
        <v>3.07609931233833</v>
      </c>
      <c r="DP125" s="11" t="n">
        <v>3.49287166624032</v>
      </c>
      <c r="DQ125" s="11" t="n">
        <v>3.11141515628867</v>
      </c>
      <c r="DR125" s="11" t="n">
        <v>2.59955677117142</v>
      </c>
      <c r="DS125" s="11" t="n">
        <v>2.47591379120906</v>
      </c>
      <c r="DT125" s="11" t="n">
        <v>2.72667468091998</v>
      </c>
    </row>
    <row r="126" customFormat="false" ht="15.75" hidden="false" customHeight="false" outlineLevel="0" collapsed="false">
      <c r="A126" s="12" t="s">
        <v>221</v>
      </c>
      <c r="B126" s="13" t="s">
        <v>222</v>
      </c>
      <c r="C126" s="14" t="n">
        <v>1046</v>
      </c>
      <c r="D126" s="11" t="n">
        <v>0</v>
      </c>
      <c r="E126" s="11" t="n">
        <v>2.25563619622158</v>
      </c>
      <c r="F126" s="11" t="n">
        <v>2.24007972500148</v>
      </c>
      <c r="G126" s="11" t="n">
        <v>1.48606453827951</v>
      </c>
      <c r="H126" s="11" t="n">
        <v>1.14355202888872</v>
      </c>
      <c r="I126" s="11" t="n">
        <v>1.60951789253174</v>
      </c>
      <c r="J126" s="101" t="n">
        <v>5.21966083355326</v>
      </c>
      <c r="K126" s="11" t="n">
        <v>7.43437685745195</v>
      </c>
      <c r="L126" s="11" t="n">
        <v>7.47972711789109</v>
      </c>
      <c r="M126" s="11" t="n">
        <v>6.64280356141849</v>
      </c>
      <c r="N126" s="11" t="n">
        <v>6.46647044242444</v>
      </c>
      <c r="O126" s="11" t="n">
        <v>6.5771874112729</v>
      </c>
      <c r="P126" s="11" t="n">
        <v>6.15087329436925</v>
      </c>
      <c r="Q126" s="11" t="n">
        <v>5.34977880528962</v>
      </c>
      <c r="R126" s="11" t="n">
        <v>5.71758638142947</v>
      </c>
      <c r="S126" s="11" t="n">
        <v>6.33725490408862</v>
      </c>
      <c r="T126" s="11" t="n">
        <v>7.10580962719998</v>
      </c>
      <c r="U126" s="11" t="n">
        <v>8.27223961234327</v>
      </c>
      <c r="V126" s="11" t="n">
        <v>8.54518932298853</v>
      </c>
      <c r="W126" s="11" t="n">
        <v>8.20843801067746</v>
      </c>
      <c r="X126" s="11" t="n">
        <v>8.16608141169708</v>
      </c>
      <c r="Y126" s="11" t="n">
        <v>8.10982541964485</v>
      </c>
      <c r="Z126" s="11" t="n">
        <v>7.55868200634493</v>
      </c>
      <c r="AA126" s="11" t="n">
        <v>7.27441488563201</v>
      </c>
      <c r="AB126" s="11" t="n">
        <v>6.53695979028396</v>
      </c>
      <c r="AC126" s="11" t="n">
        <v>6.28534685511087</v>
      </c>
      <c r="AD126" s="11" t="n">
        <v>5.89070949208488</v>
      </c>
      <c r="AE126" s="11" t="n">
        <v>5.77589039896562</v>
      </c>
      <c r="AF126" s="11" t="n">
        <v>5.81788069739559</v>
      </c>
      <c r="AG126" s="11" t="n">
        <v>6.33828785774011</v>
      </c>
      <c r="AH126" s="11" t="n">
        <v>6.83619681625962</v>
      </c>
      <c r="AI126" s="11" t="n">
        <v>6.50726280711991</v>
      </c>
      <c r="AJ126" s="11" t="n">
        <v>6.08688789791755</v>
      </c>
      <c r="AK126" s="11" t="n">
        <v>5.67459044912239</v>
      </c>
      <c r="AL126" s="11" t="n">
        <v>5.61208414528042</v>
      </c>
      <c r="AM126" s="11" t="n">
        <v>5.21499840213542</v>
      </c>
      <c r="AN126" s="11" t="n">
        <v>5.27972658978082</v>
      </c>
      <c r="AO126" s="11" t="n">
        <v>4.87388133502636</v>
      </c>
      <c r="AP126" s="11" t="n">
        <v>4.83010833322668</v>
      </c>
      <c r="AQ126" s="11" t="n">
        <v>4.676713228069</v>
      </c>
      <c r="AR126" s="11" t="n">
        <v>4.60844068580014</v>
      </c>
      <c r="AS126" s="11" t="n">
        <v>4.87837613254963</v>
      </c>
      <c r="AT126" s="11" t="n">
        <v>5.31162341657829</v>
      </c>
      <c r="AU126" s="11" t="n">
        <v>5.16884731434986</v>
      </c>
      <c r="AV126" s="11" t="n">
        <v>4.97902067622137</v>
      </c>
      <c r="AW126" s="11" t="n">
        <v>4.52361893257602</v>
      </c>
      <c r="AX126" s="11" t="n">
        <v>4.07266102333234</v>
      </c>
      <c r="AY126" s="11" t="n">
        <v>4.09386816082206</v>
      </c>
      <c r="AZ126" s="11" t="n">
        <v>4.43703262940789</v>
      </c>
      <c r="BA126" s="11" t="n">
        <v>4.56681029282089</v>
      </c>
      <c r="BB126" s="11" t="n">
        <v>4.53750216969654</v>
      </c>
      <c r="BC126" s="11" t="n">
        <v>4.1069449815675</v>
      </c>
      <c r="BD126" s="11" t="n">
        <v>3.47683974395228</v>
      </c>
      <c r="BE126" s="11" t="n">
        <v>3.55036326450263</v>
      </c>
      <c r="BF126" s="11" t="n">
        <v>3.869939531218</v>
      </c>
      <c r="BG126" s="11" t="n">
        <v>4.03586377822991</v>
      </c>
      <c r="BH126" s="11" t="n">
        <v>4.01259844107923</v>
      </c>
      <c r="BI126" s="11" t="n">
        <v>3.41374567255376</v>
      </c>
      <c r="BJ126" s="11" t="n">
        <v>3.06303937445421</v>
      </c>
      <c r="BK126" s="11" t="n">
        <v>3.39662756674879</v>
      </c>
      <c r="BL126" s="11" t="n">
        <v>4.14268590561571</v>
      </c>
      <c r="BM126" s="11" t="n">
        <v>4.37778663119636</v>
      </c>
      <c r="BN126" s="11" t="n">
        <v>4.26460470008121</v>
      </c>
      <c r="BO126" s="11" t="n">
        <v>3.43931557743281</v>
      </c>
      <c r="BP126" s="11" t="n">
        <v>2.84893096423649</v>
      </c>
      <c r="BQ126" s="11" t="n">
        <v>2.90026347343356</v>
      </c>
      <c r="BR126" s="11" t="n">
        <v>3.44407639823311</v>
      </c>
      <c r="BS126" s="11" t="n">
        <v>3.81088516403793</v>
      </c>
      <c r="BT126" s="11" t="n">
        <v>3.7920574097581</v>
      </c>
      <c r="BU126" s="11" t="n">
        <v>3.4168359641049</v>
      </c>
      <c r="BV126" s="11" t="n">
        <v>2.97148329944834</v>
      </c>
      <c r="BW126" s="11" t="n">
        <v>3.11217239211973</v>
      </c>
      <c r="BX126" s="11" t="n">
        <v>3.39382155452187</v>
      </c>
      <c r="BY126" s="11" t="n">
        <v>4.20949780539445</v>
      </c>
      <c r="BZ126" s="11" t="n">
        <v>4.05406533156939</v>
      </c>
      <c r="CA126" s="11" t="n">
        <v>3.18779014623005</v>
      </c>
      <c r="CB126" s="11" t="n">
        <v>2.29910459740717</v>
      </c>
      <c r="CC126" s="11" t="n">
        <v>2.373108082246</v>
      </c>
      <c r="CD126" s="11" t="n">
        <v>3.1085020745919</v>
      </c>
      <c r="CE126" s="11" t="n">
        <v>4.07807608795591</v>
      </c>
      <c r="CF126" s="11" t="n">
        <v>4.05775190382202</v>
      </c>
      <c r="CG126" s="11" t="n">
        <v>3.45063849689118</v>
      </c>
      <c r="CH126" s="11" t="n">
        <v>3.00087762760537</v>
      </c>
      <c r="CI126" s="11" t="n">
        <v>3.08478371667017</v>
      </c>
      <c r="CJ126" s="11" t="n">
        <v>3.69597783750681</v>
      </c>
      <c r="CK126" s="11" t="n">
        <v>4.16213884386239</v>
      </c>
      <c r="CL126" s="11" t="n">
        <v>3.5673784418279</v>
      </c>
      <c r="CM126" s="11" t="n">
        <v>2.61088270593267</v>
      </c>
      <c r="CN126" s="11" t="n">
        <v>2.0841204638453</v>
      </c>
      <c r="CO126" s="11" t="n">
        <v>2.17349193744004</v>
      </c>
      <c r="CP126" s="11" t="n">
        <v>3.27051500737282</v>
      </c>
      <c r="CQ126" s="11" t="n">
        <v>4.30934827503372</v>
      </c>
      <c r="CR126" s="11" t="n">
        <v>4.23438857629996</v>
      </c>
      <c r="CS126" s="11" t="n">
        <v>3.70150089910681</v>
      </c>
      <c r="CT126" s="11" t="n">
        <v>3.42785217891785</v>
      </c>
      <c r="CU126" s="11" t="n">
        <v>3.46413286727789</v>
      </c>
      <c r="CV126" s="11" t="n">
        <v>3.88217941446816</v>
      </c>
      <c r="CW126" s="11" t="n">
        <v>4.15270708063935</v>
      </c>
      <c r="CX126" s="11" t="n">
        <v>3.49864476608232</v>
      </c>
      <c r="CY126" s="11" t="n">
        <v>2.83136535533392</v>
      </c>
      <c r="CZ126" s="11" t="n">
        <v>2.92162278737474</v>
      </c>
      <c r="DA126" s="11" t="n">
        <v>2.85190579039329</v>
      </c>
      <c r="DB126" s="11" t="n">
        <v>3.78904646399308</v>
      </c>
      <c r="DC126" s="11" t="n">
        <v>4.80046378209707</v>
      </c>
      <c r="DD126" s="11" t="n">
        <v>4.76505625357688</v>
      </c>
      <c r="DE126" s="11" t="n">
        <v>4.37905938224189</v>
      </c>
      <c r="DF126" s="11" t="n">
        <v>3.88326244550295</v>
      </c>
      <c r="DG126" s="11" t="n">
        <v>4.03945554491463</v>
      </c>
      <c r="DH126" s="11" t="n">
        <v>4.27047613698725</v>
      </c>
      <c r="DI126" s="11" t="n">
        <v>4.57654226002208</v>
      </c>
      <c r="DJ126" s="11" t="n">
        <v>4.23444946558973</v>
      </c>
      <c r="DK126" s="11" t="n">
        <v>3.0901188433574</v>
      </c>
      <c r="DL126" s="11" t="n">
        <v>2.74798000248855</v>
      </c>
      <c r="DM126" s="11" t="n">
        <v>2.80908906252639</v>
      </c>
      <c r="DN126" s="11" t="n">
        <v>3.93828629819519</v>
      </c>
      <c r="DO126" s="11" t="n">
        <v>5.52466284019736</v>
      </c>
      <c r="DP126" s="11" t="n">
        <v>6.38494859265154</v>
      </c>
      <c r="DQ126" s="11" t="n">
        <v>5.62808407419351</v>
      </c>
      <c r="DR126" s="11" t="n">
        <v>4.55094432883848</v>
      </c>
      <c r="DS126" s="11" t="n">
        <v>4.18448007315187</v>
      </c>
      <c r="DT126" s="11" t="n">
        <v>4.54716994967059</v>
      </c>
    </row>
    <row r="127" customFormat="false" ht="15.75" hidden="false" customHeight="false" outlineLevel="0" collapsed="false">
      <c r="A127" s="12" t="s">
        <v>535</v>
      </c>
      <c r="B127" s="11" t="s">
        <v>536</v>
      </c>
      <c r="C127" s="14"/>
      <c r="D127" s="11" t="n">
        <v>0</v>
      </c>
      <c r="E127" s="11" t="n">
        <v>2.25563619622158</v>
      </c>
      <c r="F127" s="11" t="n">
        <v>2.24007972500148</v>
      </c>
      <c r="G127" s="101" t="n">
        <v>1.48606453827951</v>
      </c>
      <c r="H127" s="11" t="n">
        <v>1.14355202888872</v>
      </c>
      <c r="I127" s="101" t="n">
        <v>1.60951789253174</v>
      </c>
      <c r="J127" s="101" t="n">
        <v>5.21966083355326</v>
      </c>
      <c r="K127" s="11" t="n">
        <v>7.43437685745195</v>
      </c>
      <c r="L127" s="11" t="n">
        <v>7.47972711789109</v>
      </c>
      <c r="M127" s="11" t="n">
        <v>6.64280356141849</v>
      </c>
      <c r="N127" s="11" t="n">
        <v>6.46647044242444</v>
      </c>
      <c r="O127" s="11" t="n">
        <v>6.5771874112729</v>
      </c>
      <c r="P127" s="11" t="n">
        <v>6.15087329436925</v>
      </c>
      <c r="Q127" s="11" t="n">
        <v>5.34977880528962</v>
      </c>
      <c r="R127" s="11" t="n">
        <v>5.71758638142947</v>
      </c>
      <c r="S127" s="11" t="n">
        <v>6.33725490408862</v>
      </c>
      <c r="T127" s="11" t="n">
        <v>7.10580962719998</v>
      </c>
      <c r="U127" s="11" t="n">
        <v>8.27223961234327</v>
      </c>
      <c r="V127" s="11" t="n">
        <v>8.54518932298853</v>
      </c>
      <c r="W127" s="11" t="n">
        <v>8.20843801067746</v>
      </c>
      <c r="X127" s="11" t="n">
        <v>8.16608141169708</v>
      </c>
      <c r="Y127" s="11" t="n">
        <v>8.10982541964485</v>
      </c>
      <c r="Z127" s="11" t="n">
        <v>7.55868200634493</v>
      </c>
      <c r="AA127" s="11" t="n">
        <v>7.27441488563201</v>
      </c>
      <c r="AB127" s="11" t="n">
        <v>6.53695979028396</v>
      </c>
      <c r="AC127" s="11" t="n">
        <v>6.28534685511087</v>
      </c>
      <c r="AD127" s="11" t="n">
        <v>5.89070949208488</v>
      </c>
      <c r="AE127" s="11" t="n">
        <v>5.77589039896562</v>
      </c>
      <c r="AF127" s="11" t="n">
        <v>5.81788069739559</v>
      </c>
      <c r="AG127" s="11" t="n">
        <v>6.33828785774011</v>
      </c>
      <c r="AH127" s="11" t="n">
        <v>6.83619681625962</v>
      </c>
      <c r="AI127" s="11" t="n">
        <v>6.50726280711991</v>
      </c>
      <c r="AJ127" s="11" t="n">
        <v>6.08688789791755</v>
      </c>
      <c r="AK127" s="11" t="n">
        <v>5.67459044912239</v>
      </c>
      <c r="AL127" s="11" t="n">
        <v>5.61208414528042</v>
      </c>
      <c r="AM127" s="11" t="n">
        <v>5.21499840213542</v>
      </c>
      <c r="AN127" s="11" t="n">
        <v>5.27972658978082</v>
      </c>
      <c r="AO127" s="11" t="n">
        <v>4.87388133502636</v>
      </c>
      <c r="AP127" s="11" t="n">
        <v>4.83010833322668</v>
      </c>
      <c r="AQ127" s="11" t="n">
        <v>4.676713228069</v>
      </c>
      <c r="AR127" s="11" t="n">
        <v>4.60844068580014</v>
      </c>
      <c r="AS127" s="11" t="n">
        <v>4.87837613254963</v>
      </c>
      <c r="AT127" s="11" t="n">
        <v>5.31162341657829</v>
      </c>
      <c r="AU127" s="11" t="n">
        <v>5.16884731434986</v>
      </c>
      <c r="AV127" s="11" t="n">
        <v>4.97902067622137</v>
      </c>
      <c r="AW127" s="11" t="n">
        <v>4.52361893257602</v>
      </c>
      <c r="AX127" s="11" t="n">
        <v>4.07266102333234</v>
      </c>
      <c r="AY127" s="11" t="n">
        <v>4.09386816082206</v>
      </c>
      <c r="AZ127" s="11" t="n">
        <v>4.43703262940789</v>
      </c>
      <c r="BA127" s="11" t="n">
        <v>4.56681029282089</v>
      </c>
      <c r="BB127" s="11" t="n">
        <v>4.53750216969654</v>
      </c>
      <c r="BC127" s="11" t="n">
        <v>4.1069449815675</v>
      </c>
      <c r="BD127" s="11" t="n">
        <v>3.47683974395228</v>
      </c>
      <c r="BE127" s="11" t="n">
        <v>3.55036326450263</v>
      </c>
      <c r="BF127" s="11" t="n">
        <v>3.869939531218</v>
      </c>
      <c r="BG127" s="11" t="n">
        <v>4.03586377822991</v>
      </c>
      <c r="BH127" s="11" t="n">
        <v>4.01259844107923</v>
      </c>
      <c r="BI127" s="11" t="n">
        <v>3.41374567255376</v>
      </c>
      <c r="BJ127" s="11" t="n">
        <v>3.06303937445421</v>
      </c>
      <c r="BK127" s="11" t="n">
        <v>3.39662756674879</v>
      </c>
      <c r="BL127" s="11" t="n">
        <v>4.14268590561571</v>
      </c>
      <c r="BM127" s="11" t="n">
        <v>4.37778663119636</v>
      </c>
      <c r="BN127" s="11" t="n">
        <v>4.26460470008121</v>
      </c>
      <c r="BO127" s="11" t="n">
        <v>3.43931557743281</v>
      </c>
      <c r="BP127" s="11" t="n">
        <v>2.84893096423649</v>
      </c>
      <c r="BQ127" s="11" t="n">
        <v>2.90026347343356</v>
      </c>
      <c r="BR127" s="11" t="n">
        <v>3.44407639823311</v>
      </c>
      <c r="BS127" s="11" t="n">
        <v>3.81088516403793</v>
      </c>
      <c r="BT127" s="11" t="n">
        <v>3.7920574097581</v>
      </c>
      <c r="BU127" s="11" t="n">
        <v>3.4168359641049</v>
      </c>
      <c r="BV127" s="11" t="n">
        <v>2.97148329944834</v>
      </c>
      <c r="BW127" s="11" t="n">
        <v>3.11217239211973</v>
      </c>
      <c r="BX127" s="11" t="n">
        <v>3.39382155452187</v>
      </c>
      <c r="BY127" s="11" t="n">
        <v>4.20949780539445</v>
      </c>
      <c r="BZ127" s="11" t="n">
        <v>4.05406533156939</v>
      </c>
      <c r="CA127" s="11" t="n">
        <v>3.18779014623005</v>
      </c>
      <c r="CB127" s="11" t="n">
        <v>2.29910459740717</v>
      </c>
      <c r="CC127" s="11" t="n">
        <v>2.373108082246</v>
      </c>
      <c r="CD127" s="11" t="n">
        <v>3.1085020745919</v>
      </c>
      <c r="CE127" s="11" t="n">
        <v>4.07807608795591</v>
      </c>
      <c r="CF127" s="11" t="n">
        <v>4.05775190382202</v>
      </c>
      <c r="CG127" s="11" t="n">
        <v>3.45063849689118</v>
      </c>
      <c r="CH127" s="11" t="n">
        <v>3.00087762760537</v>
      </c>
      <c r="CI127" s="11" t="n">
        <v>3.08478371667017</v>
      </c>
      <c r="CJ127" s="11" t="n">
        <v>3.69597783750681</v>
      </c>
      <c r="CK127" s="11" t="n">
        <v>4.16213884386239</v>
      </c>
      <c r="CL127" s="11" t="n">
        <v>3.5673784418279</v>
      </c>
      <c r="CM127" s="11" t="n">
        <v>2.61088270593267</v>
      </c>
      <c r="CN127" s="11" t="n">
        <v>2.0841204638453</v>
      </c>
      <c r="CO127" s="11" t="n">
        <v>2.17349193744004</v>
      </c>
      <c r="CP127" s="11" t="n">
        <v>3.27051500737282</v>
      </c>
      <c r="CQ127" s="11" t="n">
        <v>4.30934827503372</v>
      </c>
      <c r="CR127" s="11" t="n">
        <v>4.23438857629996</v>
      </c>
      <c r="CS127" s="11" t="n">
        <v>3.70150089910681</v>
      </c>
      <c r="CT127" s="11" t="n">
        <v>3.42785217891785</v>
      </c>
      <c r="CU127" s="11" t="n">
        <v>3.46413286727789</v>
      </c>
      <c r="CV127" s="11" t="n">
        <v>3.88217941446816</v>
      </c>
      <c r="CW127" s="11" t="n">
        <v>4.15270708063935</v>
      </c>
      <c r="CX127" s="11" t="n">
        <v>3.49864476608232</v>
      </c>
      <c r="CY127" s="11" t="n">
        <v>2.83136535533392</v>
      </c>
      <c r="CZ127" s="11" t="n">
        <v>2.92162278737474</v>
      </c>
      <c r="DA127" s="11" t="n">
        <v>2.85190579039329</v>
      </c>
      <c r="DB127" s="11" t="n">
        <v>3.78904646399308</v>
      </c>
      <c r="DC127" s="11" t="n">
        <v>4.80046378209707</v>
      </c>
      <c r="DD127" s="11" t="n">
        <v>4.76505625357688</v>
      </c>
      <c r="DE127" s="11" t="n">
        <v>4.37905938224189</v>
      </c>
      <c r="DF127" s="11" t="n">
        <v>3.88326244550295</v>
      </c>
      <c r="DG127" s="11" t="n">
        <v>4.03945554491463</v>
      </c>
      <c r="DH127" s="11" t="n">
        <v>4.27047613698725</v>
      </c>
      <c r="DI127" s="11" t="n">
        <v>4.57654226002208</v>
      </c>
      <c r="DJ127" s="11" t="n">
        <v>4.23444946558973</v>
      </c>
      <c r="DK127" s="11" t="n">
        <v>3.0901188433574</v>
      </c>
      <c r="DL127" s="11" t="n">
        <v>2.74798000248855</v>
      </c>
      <c r="DM127" s="11" t="n">
        <v>2.80908906252639</v>
      </c>
      <c r="DN127" s="11" t="n">
        <v>3.93828629819519</v>
      </c>
      <c r="DO127" s="11" t="n">
        <v>5.52466284019736</v>
      </c>
      <c r="DP127" s="11" t="n">
        <v>6.38494859265154</v>
      </c>
      <c r="DQ127" s="11" t="n">
        <v>5.62808407419351</v>
      </c>
      <c r="DR127" s="11" t="n">
        <v>4.55094432883848</v>
      </c>
      <c r="DS127" s="11" t="n">
        <v>4.18448007315187</v>
      </c>
      <c r="DT127" s="11" t="n">
        <v>4.54716994967059</v>
      </c>
    </row>
    <row r="128" customFormat="false" ht="15.75" hidden="false" customHeight="false" outlineLevel="0" collapsed="false">
      <c r="A128" s="12" t="s">
        <v>537</v>
      </c>
      <c r="B128" s="11" t="s">
        <v>538</v>
      </c>
      <c r="C128" s="14"/>
      <c r="D128" s="11" t="n">
        <v>0</v>
      </c>
      <c r="E128" s="11" t="n">
        <v>1.25307230730804</v>
      </c>
      <c r="F128" s="11" t="n">
        <v>1.25367846568973</v>
      </c>
      <c r="G128" s="101" t="n">
        <v>1.16446966839296</v>
      </c>
      <c r="H128" s="11" t="n">
        <v>1.03527954468509</v>
      </c>
      <c r="I128" s="101" t="n">
        <v>0.961512922389098</v>
      </c>
      <c r="J128" s="101" t="n">
        <v>0.932072750118132</v>
      </c>
      <c r="K128" s="11" t="n">
        <v>0.804617605532861</v>
      </c>
      <c r="L128" s="11" t="n">
        <v>0.780306824251848</v>
      </c>
      <c r="M128" s="11" t="n">
        <v>0.820221624164208</v>
      </c>
      <c r="N128" s="11" t="n">
        <v>0.823418956292081</v>
      </c>
      <c r="O128" s="11" t="n">
        <v>0.775359495051149</v>
      </c>
      <c r="P128" s="11" t="n">
        <v>0.637903450301987</v>
      </c>
      <c r="Q128" s="11" t="n">
        <v>0.588870255322997</v>
      </c>
      <c r="R128" s="11" t="n">
        <v>0.625494423262561</v>
      </c>
      <c r="S128" s="11" t="n">
        <v>0.699798427051329</v>
      </c>
      <c r="T128" s="11" t="n">
        <v>0.756385592285336</v>
      </c>
      <c r="U128" s="11" t="n">
        <v>0.77247750350272</v>
      </c>
      <c r="V128" s="11" t="n">
        <v>0.690685779521733</v>
      </c>
      <c r="W128" s="11" t="n">
        <v>0.623627098494677</v>
      </c>
      <c r="X128" s="11" t="n">
        <v>0.633497019919744</v>
      </c>
      <c r="Y128" s="11" t="n">
        <v>0.654585219628031</v>
      </c>
      <c r="Z128" s="11" t="n">
        <v>0.678221661285326</v>
      </c>
      <c r="AA128" s="11" t="n">
        <v>0.642235920927908</v>
      </c>
      <c r="AB128" s="11" t="n">
        <v>0.558452461567825</v>
      </c>
      <c r="AC128" s="11" t="n">
        <v>0.550726354911298</v>
      </c>
      <c r="AD128" s="11" t="n">
        <v>0.533241914274222</v>
      </c>
      <c r="AE128" s="11" t="n">
        <v>0.559077587932166</v>
      </c>
      <c r="AF128" s="11" t="n">
        <v>0.571602426565577</v>
      </c>
      <c r="AG128" s="11" t="n">
        <v>0.585972414384307</v>
      </c>
      <c r="AH128" s="11" t="n">
        <v>0.507581060856766</v>
      </c>
      <c r="AI128" s="11" t="n">
        <v>0.476498579339626</v>
      </c>
      <c r="AJ128" s="11" t="n">
        <v>0.460375197883433</v>
      </c>
      <c r="AK128" s="11" t="n">
        <v>0.495445346912131</v>
      </c>
      <c r="AL128" s="11" t="n">
        <v>0.555511373771659</v>
      </c>
      <c r="AM128" s="11" t="n">
        <v>0.535378583926726</v>
      </c>
      <c r="AN128" s="11" t="n">
        <v>0.522042355245346</v>
      </c>
      <c r="AO128" s="11" t="n">
        <v>0.509751643933992</v>
      </c>
      <c r="AP128" s="11" t="n">
        <v>0.505917636988734</v>
      </c>
      <c r="AQ128" s="11" t="n">
        <v>0.503919661751173</v>
      </c>
      <c r="AR128" s="11" t="n">
        <v>0.513327853544145</v>
      </c>
      <c r="AS128" s="11" t="n">
        <v>0.514175353449103</v>
      </c>
      <c r="AT128" s="11" t="n">
        <v>0.470236486652447</v>
      </c>
      <c r="AU128" s="11" t="n">
        <v>0.433099151096754</v>
      </c>
      <c r="AV128" s="11" t="n">
        <v>0.417731034252111</v>
      </c>
      <c r="AW128" s="11" t="n">
        <v>0.4589048904543</v>
      </c>
      <c r="AX128" s="11" t="n">
        <v>0.511477485927674</v>
      </c>
      <c r="AY128" s="11" t="n">
        <v>0.521946469376341</v>
      </c>
      <c r="AZ128" s="11" t="n">
        <v>0.540108889789081</v>
      </c>
      <c r="BA128" s="11" t="n">
        <v>0.539886903447276</v>
      </c>
      <c r="BB128" s="11" t="n">
        <v>0.545419791111906</v>
      </c>
      <c r="BC128" s="11" t="n">
        <v>0.546698827321603</v>
      </c>
      <c r="BD128" s="11" t="n">
        <v>0.533937100159938</v>
      </c>
      <c r="BE128" s="11" t="n">
        <v>0.532207116287776</v>
      </c>
      <c r="BF128" s="11" t="n">
        <v>0.472239303610618</v>
      </c>
      <c r="BG128" s="11" t="n">
        <v>0.395591548892984</v>
      </c>
      <c r="BH128" s="11" t="n">
        <v>0.381781037642599</v>
      </c>
      <c r="BI128" s="11" t="n">
        <v>0.433423576206002</v>
      </c>
      <c r="BJ128" s="11" t="n">
        <v>0.492862261945019</v>
      </c>
      <c r="BK128" s="11" t="n">
        <v>0.537514092314661</v>
      </c>
      <c r="BL128" s="11" t="n">
        <v>0.559213168164554</v>
      </c>
      <c r="BM128" s="11" t="n">
        <v>0.587997598217513</v>
      </c>
      <c r="BN128" s="11" t="n">
        <v>0.627624656363427</v>
      </c>
      <c r="BO128" s="11" t="n">
        <v>0.632472485464784</v>
      </c>
      <c r="BP128" s="11" t="n">
        <v>0.582125310182791</v>
      </c>
      <c r="BQ128" s="11" t="n">
        <v>0.531199123198026</v>
      </c>
      <c r="BR128" s="11" t="n">
        <v>0.470782512469459</v>
      </c>
      <c r="BS128" s="11" t="n">
        <v>0.410639172226025</v>
      </c>
      <c r="BT128" s="11" t="n">
        <v>0.403227449169194</v>
      </c>
      <c r="BU128" s="11" t="n">
        <v>0.453669790475513</v>
      </c>
      <c r="BV128" s="11" t="n">
        <v>0.525221394490141</v>
      </c>
      <c r="BW128" s="11" t="n">
        <v>0.571830375386405</v>
      </c>
      <c r="BX128" s="11" t="n">
        <v>0.580750441197102</v>
      </c>
      <c r="BY128" s="11" t="n">
        <v>0.635296453090261</v>
      </c>
      <c r="BZ128" s="11" t="n">
        <v>0.701827805097738</v>
      </c>
      <c r="CA128" s="11" t="n">
        <v>0.671723616673777</v>
      </c>
      <c r="CB128" s="11" t="n">
        <v>0.60179402313819</v>
      </c>
      <c r="CC128" s="11" t="n">
        <v>0.521390490430414</v>
      </c>
      <c r="CD128" s="11" t="n">
        <v>0.469530619023012</v>
      </c>
      <c r="CE128" s="11" t="n">
        <v>0.427651558855648</v>
      </c>
      <c r="CF128" s="11" t="n">
        <v>0.42963081978582</v>
      </c>
      <c r="CG128" s="11" t="n">
        <v>0.46603564184307</v>
      </c>
      <c r="CH128" s="11" t="n">
        <v>0.542606388967509</v>
      </c>
      <c r="CI128" s="11" t="n">
        <v>0.59108300019918</v>
      </c>
      <c r="CJ128" s="11" t="n">
        <v>0.624642198498689</v>
      </c>
      <c r="CK128" s="11" t="n">
        <v>0.69867140533179</v>
      </c>
      <c r="CL128" s="11" t="n">
        <v>0.779970043657163</v>
      </c>
      <c r="CM128" s="11" t="n">
        <v>0.753118024156137</v>
      </c>
      <c r="CN128" s="11" t="n">
        <v>0.640722574308407</v>
      </c>
      <c r="CO128" s="11" t="n">
        <v>0.571390153768085</v>
      </c>
      <c r="CP128" s="11" t="n">
        <v>0.520382505764622</v>
      </c>
      <c r="CQ128" s="11" t="n">
        <v>0.489644817171928</v>
      </c>
      <c r="CR128" s="11" t="n">
        <v>0.461562953165597</v>
      </c>
      <c r="CS128" s="11" t="n">
        <v>0.530046869432579</v>
      </c>
      <c r="CT128" s="11" t="n">
        <v>0.577838810697034</v>
      </c>
      <c r="CU128" s="11" t="n">
        <v>0.641354741404765</v>
      </c>
      <c r="CV128" s="11" t="n">
        <v>0.706086788708845</v>
      </c>
      <c r="CW128" s="11" t="n">
        <v>0.843711957844599</v>
      </c>
      <c r="CX128" s="11" t="n">
        <v>0.913032033112738</v>
      </c>
      <c r="CY128" s="11" t="n">
        <v>0.861700119798149</v>
      </c>
      <c r="CZ128" s="11" t="n">
        <v>0.770884355522217</v>
      </c>
      <c r="DA128" s="11" t="n">
        <v>0.661651634721807</v>
      </c>
      <c r="DB128" s="11" t="n">
        <v>0.618783982018184</v>
      </c>
      <c r="DC128" s="11" t="n">
        <v>0.582799506486546</v>
      </c>
      <c r="DD128" s="11" t="n">
        <v>0.517420687334327</v>
      </c>
      <c r="DE128" s="11" t="n">
        <v>0.556261710999006</v>
      </c>
      <c r="DF128" s="11" t="n">
        <v>0.599625826339062</v>
      </c>
      <c r="DG128" s="11" t="n">
        <v>0.691953757070279</v>
      </c>
      <c r="DH128" s="11" t="n">
        <v>0.869444160023993</v>
      </c>
      <c r="DI128" s="11" t="n">
        <v>1.01924075948968</v>
      </c>
      <c r="DJ128" s="11" t="n">
        <v>1.07132482822279</v>
      </c>
      <c r="DK128" s="11" t="n">
        <v>1.02067889731294</v>
      </c>
      <c r="DL128" s="11" t="n">
        <v>0.846024469766208</v>
      </c>
      <c r="DM128" s="11" t="n">
        <v>0.756059933939122</v>
      </c>
      <c r="DN128" s="11" t="n">
        <v>0.66355912632032</v>
      </c>
      <c r="DO128" s="11" t="n">
        <v>0.627535784479301</v>
      </c>
      <c r="DP128" s="11" t="n">
        <v>0.600794739829099</v>
      </c>
      <c r="DQ128" s="11" t="n">
        <v>0.594746238383821</v>
      </c>
      <c r="DR128" s="11" t="n">
        <v>0.648169213504355</v>
      </c>
      <c r="DS128" s="11" t="n">
        <v>0.767347509266252</v>
      </c>
      <c r="DT128" s="11" t="n">
        <v>0.906179412169381</v>
      </c>
    </row>
    <row r="129" customFormat="false" ht="15.75" hidden="false" customHeight="false" outlineLevel="0" collapsed="false">
      <c r="A129" s="12" t="s">
        <v>223</v>
      </c>
      <c r="B129" s="13" t="s">
        <v>224</v>
      </c>
      <c r="C129" s="14" t="n">
        <v>2490</v>
      </c>
      <c r="D129" s="11" t="n">
        <v>0</v>
      </c>
      <c r="E129" s="11" t="n">
        <v>10.4462928928399</v>
      </c>
      <c r="F129" s="11" t="n">
        <v>10.7353565103232</v>
      </c>
      <c r="G129" s="101" t="n">
        <v>10.3932608079095</v>
      </c>
      <c r="H129" s="11" t="n">
        <v>10.0638214829153</v>
      </c>
      <c r="I129" s="101" t="n">
        <v>9.82932004629659</v>
      </c>
      <c r="J129" s="101" t="n">
        <v>11.4634503153017</v>
      </c>
      <c r="K129" s="11" t="n">
        <v>12.0526954443097</v>
      </c>
      <c r="L129" s="11" t="n">
        <v>11.7953723063019</v>
      </c>
      <c r="M129" s="11" t="n">
        <v>11.2609105076942</v>
      </c>
      <c r="N129" s="11" t="n">
        <v>10.8188162608913</v>
      </c>
      <c r="O129" s="11" t="n">
        <v>10.8923969502021</v>
      </c>
      <c r="P129" s="11" t="n">
        <v>10.6651249690074</v>
      </c>
      <c r="Q129" s="11" t="n">
        <v>10.1094295235941</v>
      </c>
      <c r="R129" s="11" t="n">
        <v>10.6044455826692</v>
      </c>
      <c r="S129" s="11" t="n">
        <v>10.9671213470669</v>
      </c>
      <c r="T129" s="11" t="n">
        <v>11.2207097480749</v>
      </c>
      <c r="U129" s="11" t="n">
        <v>11.7010408027705</v>
      </c>
      <c r="V129" s="11" t="n">
        <v>11.2696083941088</v>
      </c>
      <c r="W129" s="11" t="n">
        <v>10.9466330865936</v>
      </c>
      <c r="X129" s="11" t="n">
        <v>10.8948534875927</v>
      </c>
      <c r="Y129" s="11" t="n">
        <v>11.1131410401486</v>
      </c>
      <c r="Z129" s="11" t="n">
        <v>10.5757769033842</v>
      </c>
      <c r="AA129" s="11" t="n">
        <v>10.1486538753365</v>
      </c>
      <c r="AB129" s="11" t="n">
        <v>9.26620088269116</v>
      </c>
      <c r="AC129" s="11" t="n">
        <v>9.50795107489292</v>
      </c>
      <c r="AD129" s="11" t="n">
        <v>9.44841786603207</v>
      </c>
      <c r="AE129" s="11" t="n">
        <v>9.16579621268551</v>
      </c>
      <c r="AF129" s="11" t="n">
        <v>9.39518053875552</v>
      </c>
      <c r="AG129" s="11" t="n">
        <v>9.30831360797472</v>
      </c>
      <c r="AH129" s="11" t="n">
        <v>9.51656216000671</v>
      </c>
      <c r="AI129" s="11" t="n">
        <v>8.78261004294571</v>
      </c>
      <c r="AJ129" s="11" t="n">
        <v>8.42637110619779</v>
      </c>
      <c r="AK129" s="11" t="n">
        <v>8.34535387647427</v>
      </c>
      <c r="AL129" s="11" t="n">
        <v>8.11469814842215</v>
      </c>
      <c r="AM129" s="11" t="n">
        <v>7.77873547403519</v>
      </c>
      <c r="AN129" s="11" t="n">
        <v>7.99740831814672</v>
      </c>
      <c r="AO129" s="11" t="n">
        <v>7.68162271492863</v>
      </c>
      <c r="AP129" s="11" t="n">
        <v>7.75535678940707</v>
      </c>
      <c r="AQ129" s="11" t="n">
        <v>7.8456136695809</v>
      </c>
      <c r="AR129" s="11" t="n">
        <v>7.88234241479958</v>
      </c>
      <c r="AS129" s="11" t="n">
        <v>7.90781078607326</v>
      </c>
      <c r="AT129" s="11" t="n">
        <v>7.96992828403785</v>
      </c>
      <c r="AU129" s="11" t="n">
        <v>7.82723808395923</v>
      </c>
      <c r="AV129" s="11" t="n">
        <v>7.3534558997615</v>
      </c>
      <c r="AW129" s="11" t="n">
        <v>7.17735916257441</v>
      </c>
      <c r="AX129" s="11" t="n">
        <v>7.09751757661668</v>
      </c>
      <c r="AY129" s="11" t="n">
        <v>7.06669404843699</v>
      </c>
      <c r="AZ129" s="11" t="n">
        <v>7.07586049124551</v>
      </c>
      <c r="BA129" s="11" t="n">
        <v>7.38572226635145</v>
      </c>
      <c r="BB129" s="11" t="n">
        <v>7.52309127446057</v>
      </c>
      <c r="BC129" s="11" t="n">
        <v>7.20838496609505</v>
      </c>
      <c r="BD129" s="11" t="n">
        <v>6.55027553428903</v>
      </c>
      <c r="BE129" s="11" t="n">
        <v>6.55448253473075</v>
      </c>
      <c r="BF129" s="11" t="n">
        <v>6.45888118921901</v>
      </c>
      <c r="BG129" s="11" t="n">
        <v>6.48965517527458</v>
      </c>
      <c r="BH129" s="11" t="n">
        <v>6.4968067065901</v>
      </c>
      <c r="BI129" s="11" t="n">
        <v>6.19850339649028</v>
      </c>
      <c r="BJ129" s="11" t="n">
        <v>6.04824136772273</v>
      </c>
      <c r="BK129" s="11" t="n">
        <v>6.20631693653891</v>
      </c>
      <c r="BL129" s="11" t="n">
        <v>6.89453906291949</v>
      </c>
      <c r="BM129" s="11" t="n">
        <v>7.0713105533393</v>
      </c>
      <c r="BN129" s="11" t="n">
        <v>7.24203367529441</v>
      </c>
      <c r="BO129" s="11" t="n">
        <v>6.74423792822874</v>
      </c>
      <c r="BP129" s="11" t="n">
        <v>6.05796302054787</v>
      </c>
      <c r="BQ129" s="11" t="n">
        <v>5.72105131885089</v>
      </c>
      <c r="BR129" s="11" t="n">
        <v>6.10616217783801</v>
      </c>
      <c r="BS129" s="11" t="n">
        <v>6.3466366735931</v>
      </c>
      <c r="BT129" s="11" t="n">
        <v>6.17758778533267</v>
      </c>
      <c r="BU129" s="11" t="n">
        <v>5.76987213429858</v>
      </c>
      <c r="BV129" s="11" t="n">
        <v>5.60349207201704</v>
      </c>
      <c r="BW129" s="11" t="n">
        <v>5.70229446048452</v>
      </c>
      <c r="BX129" s="11" t="n">
        <v>6.18772250294256</v>
      </c>
      <c r="BY129" s="11" t="n">
        <v>6.93159124987793</v>
      </c>
      <c r="BZ129" s="11" t="n">
        <v>6.74423743185867</v>
      </c>
      <c r="CA129" s="11" t="n">
        <v>6.00210654335467</v>
      </c>
      <c r="CB129" s="11" t="n">
        <v>5.12814169916847</v>
      </c>
      <c r="CC129" s="11" t="n">
        <v>5.02593930465891</v>
      </c>
      <c r="CD129" s="11" t="n">
        <v>5.34594022484031</v>
      </c>
      <c r="CE129" s="11" t="n">
        <v>6.16879271037409</v>
      </c>
      <c r="CF129" s="11" t="n">
        <v>6.39560287210772</v>
      </c>
      <c r="CG129" s="11" t="n">
        <v>6.1202969661372</v>
      </c>
      <c r="CH129" s="11" t="n">
        <v>5.82416971345373</v>
      </c>
      <c r="CI129" s="11" t="n">
        <v>5.81482119544764</v>
      </c>
      <c r="CJ129" s="11" t="n">
        <v>6.49798348780194</v>
      </c>
      <c r="CK129" s="11" t="n">
        <v>7.0734729062574</v>
      </c>
      <c r="CL129" s="11" t="n">
        <v>6.71505722565057</v>
      </c>
      <c r="CM129" s="11" t="n">
        <v>6.15883871482525</v>
      </c>
      <c r="CN129" s="11" t="n">
        <v>5.59425102865466</v>
      </c>
      <c r="CO129" s="11" t="n">
        <v>5.80431582857677</v>
      </c>
      <c r="CP129" s="11" t="n">
        <v>6.66395616128984</v>
      </c>
      <c r="CQ129" s="11" t="n">
        <v>7.40532622296824</v>
      </c>
      <c r="CR129" s="11" t="n">
        <v>7.62025318598269</v>
      </c>
      <c r="CS129" s="11" t="n">
        <v>7.40149605611624</v>
      </c>
      <c r="CT129" s="11" t="n">
        <v>7.31408057637338</v>
      </c>
      <c r="CU129" s="11" t="n">
        <v>7.51655107975059</v>
      </c>
      <c r="CV129" s="11" t="n">
        <v>8.13141637822371</v>
      </c>
      <c r="CW129" s="11" t="n">
        <v>8.42689570286338</v>
      </c>
      <c r="CX129" s="11" t="n">
        <v>8.08231205312287</v>
      </c>
      <c r="CY129" s="11" t="n">
        <v>7.72271234389035</v>
      </c>
      <c r="CZ129" s="11" t="n">
        <v>7.66848468409568</v>
      </c>
      <c r="DA129" s="11" t="n">
        <v>7.63426272878731</v>
      </c>
      <c r="DB129" s="11" t="n">
        <v>8.28948314457289</v>
      </c>
      <c r="DC129" s="11" t="n">
        <v>8.87088450069435</v>
      </c>
      <c r="DD129" s="11" t="n">
        <v>9.08617933429853</v>
      </c>
      <c r="DE129" s="11" t="n">
        <v>8.982552869375</v>
      </c>
      <c r="DF129" s="11" t="n">
        <v>8.98784203220411</v>
      </c>
      <c r="DG129" s="11" t="n">
        <v>9.14822261669797</v>
      </c>
      <c r="DH129" s="11" t="n">
        <v>9.69679902785242</v>
      </c>
      <c r="DI129" s="11" t="n">
        <v>10.4383691960851</v>
      </c>
      <c r="DJ129" s="11" t="n">
        <v>10.4894561200081</v>
      </c>
      <c r="DK129" s="11" t="n">
        <v>9.83465839803647</v>
      </c>
      <c r="DL129" s="11" t="n">
        <v>9.25178884892611</v>
      </c>
      <c r="DM129" s="11" t="n">
        <v>8.89368814313954</v>
      </c>
      <c r="DN129" s="11" t="n">
        <v>9.30558460937762</v>
      </c>
      <c r="DO129" s="11" t="n">
        <v>10.2161333252708</v>
      </c>
      <c r="DP129" s="11" t="n">
        <v>10.6828489858603</v>
      </c>
      <c r="DQ129" s="11" t="n">
        <v>10.4031667734145</v>
      </c>
      <c r="DR129" s="11" t="n">
        <v>10.0547590738195</v>
      </c>
      <c r="DS129" s="11" t="n">
        <v>10.1101242926437</v>
      </c>
      <c r="DT129" s="11" t="n">
        <v>10.8567151114467</v>
      </c>
    </row>
    <row r="130" customFormat="false" ht="15.75" hidden="false" customHeight="false" outlineLevel="0" collapsed="false">
      <c r="A130" s="12" t="s">
        <v>225</v>
      </c>
      <c r="B130" s="13" t="s">
        <v>226</v>
      </c>
      <c r="C130" s="14" t="n">
        <v>5152</v>
      </c>
      <c r="D130" s="11" t="n">
        <v>0</v>
      </c>
      <c r="E130" s="11" t="n">
        <v>7.38188603099597</v>
      </c>
      <c r="F130" s="11" t="n">
        <v>7.57479716211206</v>
      </c>
      <c r="G130" s="11" t="n">
        <v>7.31699709473729</v>
      </c>
      <c r="H130" s="11" t="n">
        <v>7.05430750350524</v>
      </c>
      <c r="I130" s="101" t="n">
        <v>6.87338433832743</v>
      </c>
      <c r="J130" s="101" t="n">
        <v>7.95299112690715</v>
      </c>
      <c r="K130" s="11" t="n">
        <v>8.30333616471744</v>
      </c>
      <c r="L130" s="11" t="n">
        <v>8.12368381228524</v>
      </c>
      <c r="M130" s="11" t="n">
        <v>7.78068087985086</v>
      </c>
      <c r="N130" s="11" t="n">
        <v>7.48701715935825</v>
      </c>
      <c r="O130" s="11" t="n">
        <v>7.52005113181844</v>
      </c>
      <c r="P130" s="11" t="n">
        <v>7.32271779610562</v>
      </c>
      <c r="Q130" s="11" t="n">
        <v>6.93590976750372</v>
      </c>
      <c r="R130" s="11" t="n">
        <v>7.27812852953366</v>
      </c>
      <c r="S130" s="11" t="n">
        <v>7.54468037372836</v>
      </c>
      <c r="T130" s="11" t="n">
        <v>7.73260169614504</v>
      </c>
      <c r="U130" s="11" t="n">
        <v>8.05818636968126</v>
      </c>
      <c r="V130" s="11" t="n">
        <v>7.74330085591313</v>
      </c>
      <c r="W130" s="11" t="n">
        <v>7.50563109056063</v>
      </c>
      <c r="X130" s="11" t="n">
        <v>7.47440133170175</v>
      </c>
      <c r="Y130" s="11" t="n">
        <v>7.62695576664173</v>
      </c>
      <c r="Z130" s="11" t="n">
        <v>7.27659182268458</v>
      </c>
      <c r="AA130" s="11" t="n">
        <v>6.97984789053364</v>
      </c>
      <c r="AB130" s="11" t="n">
        <v>6.36361807565005</v>
      </c>
      <c r="AC130" s="11" t="n">
        <v>6.52220950156572</v>
      </c>
      <c r="AD130" s="11" t="n">
        <v>6.47669254877945</v>
      </c>
      <c r="AE130" s="11" t="n">
        <v>6.2968900044344</v>
      </c>
      <c r="AF130" s="11" t="n">
        <v>6.4539878346922</v>
      </c>
      <c r="AG130" s="11" t="n">
        <v>6.40086654344458</v>
      </c>
      <c r="AH130" s="11" t="n">
        <v>6.51356846029006</v>
      </c>
      <c r="AI130" s="11" t="n">
        <v>6.01390622174368</v>
      </c>
      <c r="AJ130" s="11" t="n">
        <v>5.77103913675967</v>
      </c>
      <c r="AK130" s="11" t="n">
        <v>5.72871769995356</v>
      </c>
      <c r="AL130" s="11" t="n">
        <v>5.59496922353865</v>
      </c>
      <c r="AM130" s="11" t="n">
        <v>5.36428317733237</v>
      </c>
      <c r="AN130" s="11" t="n">
        <v>5.50561966384626</v>
      </c>
      <c r="AO130" s="11" t="n">
        <v>5.29099902459708</v>
      </c>
      <c r="AP130" s="11" t="n">
        <v>5.33887707193429</v>
      </c>
      <c r="AQ130" s="11" t="n">
        <v>5.39838233363766</v>
      </c>
      <c r="AR130" s="11" t="n">
        <v>5.42600422771444</v>
      </c>
      <c r="AS130" s="11" t="n">
        <v>5.44326564186521</v>
      </c>
      <c r="AT130" s="11" t="n">
        <v>5.47003101824272</v>
      </c>
      <c r="AU130" s="11" t="n">
        <v>5.36252510633841</v>
      </c>
      <c r="AV130" s="11" t="n">
        <v>5.04154761125837</v>
      </c>
      <c r="AW130" s="11" t="n">
        <v>4.93787440520104</v>
      </c>
      <c r="AX130" s="11" t="n">
        <v>4.90217087972034</v>
      </c>
      <c r="AY130" s="11" t="n">
        <v>4.88511152208344</v>
      </c>
      <c r="AZ130" s="11" t="n">
        <v>4.89727662409337</v>
      </c>
      <c r="BA130" s="11" t="n">
        <v>5.10377714538339</v>
      </c>
      <c r="BB130" s="11" t="n">
        <v>5.19720078001101</v>
      </c>
      <c r="BC130" s="11" t="n">
        <v>4.98782291983723</v>
      </c>
      <c r="BD130" s="11" t="n">
        <v>4.54482938957933</v>
      </c>
      <c r="BE130" s="11" t="n">
        <v>4.54705739524976</v>
      </c>
      <c r="BF130" s="11" t="n">
        <v>4.46333389401621</v>
      </c>
      <c r="BG130" s="11" t="n">
        <v>4.45830063314738</v>
      </c>
      <c r="BH130" s="11" t="n">
        <v>4.45846481694094</v>
      </c>
      <c r="BI130" s="11" t="n">
        <v>4.27681012306218</v>
      </c>
      <c r="BJ130" s="11" t="n">
        <v>4.19644833246349</v>
      </c>
      <c r="BK130" s="11" t="n">
        <v>4.31671598846416</v>
      </c>
      <c r="BL130" s="11" t="n">
        <v>4.78276376466785</v>
      </c>
      <c r="BM130" s="11" t="n">
        <v>4.91020623496537</v>
      </c>
      <c r="BN130" s="11" t="n">
        <v>5.03723066898408</v>
      </c>
      <c r="BO130" s="11" t="n">
        <v>4.70698278064076</v>
      </c>
      <c r="BP130" s="11" t="n">
        <v>4.23268378375951</v>
      </c>
      <c r="BQ130" s="11" t="n">
        <v>3.9911005869666</v>
      </c>
      <c r="BR130" s="11" t="n">
        <v>4.22770228938183</v>
      </c>
      <c r="BS130" s="11" t="n">
        <v>4.36797083980407</v>
      </c>
      <c r="BT130" s="11" t="n">
        <v>4.25280100661151</v>
      </c>
      <c r="BU130" s="11" t="n">
        <v>3.99780468635756</v>
      </c>
      <c r="BV130" s="11" t="n">
        <v>3.91073517950807</v>
      </c>
      <c r="BW130" s="11" t="n">
        <v>3.99213976545181</v>
      </c>
      <c r="BX130" s="11" t="n">
        <v>4.31873181569407</v>
      </c>
      <c r="BY130" s="11" t="n">
        <v>4.83282631761537</v>
      </c>
      <c r="BZ130" s="11" t="n">
        <v>4.73010088960502</v>
      </c>
      <c r="CA130" s="11" t="n">
        <v>4.22531223446104</v>
      </c>
      <c r="CB130" s="11" t="n">
        <v>3.61935914049171</v>
      </c>
      <c r="CC130" s="11" t="n">
        <v>3.52442303324941</v>
      </c>
      <c r="CD130" s="11" t="n">
        <v>3.72047035623454</v>
      </c>
      <c r="CE130" s="11" t="n">
        <v>4.25507899320128</v>
      </c>
      <c r="CF130" s="11" t="n">
        <v>4.40694552133375</v>
      </c>
      <c r="CG130" s="11" t="n">
        <v>4.23554319137249</v>
      </c>
      <c r="CH130" s="11" t="n">
        <v>4.06364860529166</v>
      </c>
      <c r="CI130" s="11" t="n">
        <v>4.07357513036482</v>
      </c>
      <c r="CJ130" s="11" t="n">
        <v>4.54020305803419</v>
      </c>
      <c r="CK130" s="11" t="n">
        <v>4.94853907261553</v>
      </c>
      <c r="CL130" s="11" t="n">
        <v>4.73669483165277</v>
      </c>
      <c r="CM130" s="11" t="n">
        <v>4.35693181793555</v>
      </c>
      <c r="CN130" s="11" t="n">
        <v>3.94307487720591</v>
      </c>
      <c r="CO130" s="11" t="n">
        <v>4.06000727030721</v>
      </c>
      <c r="CP130" s="11" t="n">
        <v>4.61609827611477</v>
      </c>
      <c r="CQ130" s="11" t="n">
        <v>5.1000990877028</v>
      </c>
      <c r="CR130" s="11" t="n">
        <v>5.23402310837699</v>
      </c>
      <c r="CS130" s="11" t="n">
        <v>5.11101299388835</v>
      </c>
      <c r="CT130" s="11" t="n">
        <v>5.06866665448126</v>
      </c>
      <c r="CU130" s="11" t="n">
        <v>5.22481896696865</v>
      </c>
      <c r="CV130" s="11" t="n">
        <v>5.65630651505209</v>
      </c>
      <c r="CW130" s="11" t="n">
        <v>5.89916778785712</v>
      </c>
      <c r="CX130" s="11" t="n">
        <v>5.69255204645282</v>
      </c>
      <c r="CY130" s="11" t="n">
        <v>5.43570826919295</v>
      </c>
      <c r="CZ130" s="11" t="n">
        <v>5.36928457457119</v>
      </c>
      <c r="DA130" s="11" t="n">
        <v>5.31005903076548</v>
      </c>
      <c r="DB130" s="11" t="n">
        <v>5.73258342372132</v>
      </c>
      <c r="DC130" s="11" t="n">
        <v>6.10818950262508</v>
      </c>
      <c r="DD130" s="11" t="n">
        <v>6.22992645197713</v>
      </c>
      <c r="DE130" s="11" t="n">
        <v>6.17378914991634</v>
      </c>
      <c r="DF130" s="11" t="n">
        <v>6.19176996358243</v>
      </c>
      <c r="DG130" s="11" t="n">
        <v>6.32946633015541</v>
      </c>
      <c r="DH130" s="11" t="n">
        <v>6.75434740524295</v>
      </c>
      <c r="DI130" s="11" t="n">
        <v>7.29865971721998</v>
      </c>
      <c r="DJ130" s="11" t="n">
        <v>7.35007902274633</v>
      </c>
      <c r="DK130" s="11" t="n">
        <v>6.89666523112863</v>
      </c>
      <c r="DL130" s="11" t="n">
        <v>6.44986738920614</v>
      </c>
      <c r="DM130" s="11" t="n">
        <v>6.1811454067394</v>
      </c>
      <c r="DN130" s="11" t="n">
        <v>6.42490944835852</v>
      </c>
      <c r="DO130" s="11" t="n">
        <v>7.01993414500697</v>
      </c>
      <c r="DP130" s="11" t="n">
        <v>7.3221642371832</v>
      </c>
      <c r="DQ130" s="11" t="n">
        <v>7.13369326173758</v>
      </c>
      <c r="DR130" s="11" t="n">
        <v>6.91922912038113</v>
      </c>
      <c r="DS130" s="11" t="n">
        <v>6.99586536485121</v>
      </c>
      <c r="DT130" s="11" t="n">
        <v>7.53986987835428</v>
      </c>
    </row>
    <row r="131" customFormat="false" ht="15.75" hidden="false" customHeight="false" outlineLevel="0" collapsed="false">
      <c r="A131" s="12" t="s">
        <v>227</v>
      </c>
      <c r="B131" s="13" t="s">
        <v>228</v>
      </c>
      <c r="C131" s="14" t="n">
        <v>0</v>
      </c>
      <c r="D131" s="5" t="n">
        <v>0</v>
      </c>
    </row>
    <row r="132" customFormat="false" ht="15.75" hidden="false" customHeight="false" outlineLevel="0" collapsed="false">
      <c r="A132" s="12" t="s">
        <v>229</v>
      </c>
      <c r="B132" s="13" t="s">
        <v>230</v>
      </c>
      <c r="C132" s="14" t="n">
        <v>2414</v>
      </c>
      <c r="D132" s="11" t="n">
        <v>0</v>
      </c>
      <c r="E132" s="11" t="n">
        <v>13.1765117917127</v>
      </c>
      <c r="F132" s="11" t="n">
        <v>13.5671154387638</v>
      </c>
      <c r="G132" s="11" t="n">
        <v>13.3623262311194</v>
      </c>
      <c r="H132" s="11" t="n">
        <v>13.0372446342575</v>
      </c>
      <c r="I132" s="11" t="n">
        <v>12.5692540975515</v>
      </c>
      <c r="J132" s="101" t="n">
        <v>13.5447134758845</v>
      </c>
      <c r="K132" s="11" t="n">
        <v>13.5921349732623</v>
      </c>
      <c r="L132" s="11" t="n">
        <v>13.2339207024389</v>
      </c>
      <c r="M132" s="11" t="n">
        <v>12.8002794897861</v>
      </c>
      <c r="N132" s="11" t="n">
        <v>12.2695982003803</v>
      </c>
      <c r="O132" s="11" t="n">
        <v>12.3308001298452</v>
      </c>
      <c r="P132" s="11" t="n">
        <v>12.1698755272202</v>
      </c>
      <c r="Q132" s="11" t="n">
        <v>11.6959797630289</v>
      </c>
      <c r="R132" s="11" t="n">
        <v>12.2333986497491</v>
      </c>
      <c r="S132" s="11" t="n">
        <v>12.510410161393</v>
      </c>
      <c r="T132" s="11" t="n">
        <v>12.5923431216999</v>
      </c>
      <c r="U132" s="11" t="n">
        <v>12.8439745329129</v>
      </c>
      <c r="V132" s="11" t="n">
        <v>12.1777480844823</v>
      </c>
      <c r="W132" s="11" t="n">
        <v>11.8593647785657</v>
      </c>
      <c r="X132" s="11" t="n">
        <v>11.804444179558</v>
      </c>
      <c r="Y132" s="11" t="n">
        <v>12.1142462469832</v>
      </c>
      <c r="Z132" s="11" t="n">
        <v>11.5814752023973</v>
      </c>
      <c r="AA132" s="11" t="n">
        <v>11.1067335385713</v>
      </c>
      <c r="AB132" s="11" t="n">
        <v>10.1759479134936</v>
      </c>
      <c r="AC132" s="11" t="n">
        <v>10.5821524814869</v>
      </c>
      <c r="AD132" s="11" t="n">
        <v>10.6343206573478</v>
      </c>
      <c r="AE132" s="11" t="n">
        <v>10.2957648172588</v>
      </c>
      <c r="AF132" s="11" t="n">
        <v>10.5876138192088</v>
      </c>
      <c r="AG132" s="11" t="n">
        <v>10.2983221913863</v>
      </c>
      <c r="AH132" s="11" t="n">
        <v>10.4100172745891</v>
      </c>
      <c r="AI132" s="11" t="n">
        <v>9.54105912155431</v>
      </c>
      <c r="AJ132" s="11" t="n">
        <v>9.2061988422912</v>
      </c>
      <c r="AK132" s="11" t="n">
        <v>9.23560835225823</v>
      </c>
      <c r="AL132" s="11" t="n">
        <v>8.94890281613605</v>
      </c>
      <c r="AM132" s="11" t="n">
        <v>8.63331449800178</v>
      </c>
      <c r="AN132" s="11" t="n">
        <v>8.90330222760202</v>
      </c>
      <c r="AO132" s="11" t="n">
        <v>8.61753650822939</v>
      </c>
      <c r="AP132" s="11" t="n">
        <v>8.73043960813386</v>
      </c>
      <c r="AQ132" s="11" t="n">
        <v>8.90191381675154</v>
      </c>
      <c r="AR132" s="11" t="n">
        <v>8.97364299113273</v>
      </c>
      <c r="AS132" s="11" t="n">
        <v>8.9176223372478</v>
      </c>
      <c r="AT132" s="11" t="n">
        <v>8.85602990652438</v>
      </c>
      <c r="AU132" s="11" t="n">
        <v>8.71336834049569</v>
      </c>
      <c r="AV132" s="11" t="n">
        <v>8.14493430760821</v>
      </c>
      <c r="AW132" s="11" t="n">
        <v>8.06193923924054</v>
      </c>
      <c r="AX132" s="11" t="n">
        <v>8.10580309437812</v>
      </c>
      <c r="AY132" s="11" t="n">
        <v>8.0576360109753</v>
      </c>
      <c r="AZ132" s="11" t="n">
        <v>7.95546977852472</v>
      </c>
      <c r="BA132" s="11" t="n">
        <v>8.32535959086163</v>
      </c>
      <c r="BB132" s="11" t="n">
        <v>8.51828764271525</v>
      </c>
      <c r="BC132" s="11" t="n">
        <v>8.2421982942709</v>
      </c>
      <c r="BD132" s="11" t="n">
        <v>7.57475413106795</v>
      </c>
      <c r="BE132" s="11" t="n">
        <v>7.55585562480679</v>
      </c>
      <c r="BF132" s="11" t="n">
        <v>7.32186174188602</v>
      </c>
      <c r="BG132" s="11" t="n">
        <v>7.30758564095614</v>
      </c>
      <c r="BH132" s="11" t="n">
        <v>7.32487612842706</v>
      </c>
      <c r="BI132" s="11" t="n">
        <v>7.12675597113578</v>
      </c>
      <c r="BJ132" s="11" t="n">
        <v>7.04330869881224</v>
      </c>
      <c r="BK132" s="11" t="n">
        <v>7.14288005980228</v>
      </c>
      <c r="BL132" s="11" t="n">
        <v>7.81182344868742</v>
      </c>
      <c r="BM132" s="11" t="n">
        <v>7.96915186072029</v>
      </c>
      <c r="BN132" s="11" t="n">
        <v>8.23451000036548</v>
      </c>
      <c r="BO132" s="11" t="n">
        <v>7.84587871182739</v>
      </c>
      <c r="BP132" s="11" t="n">
        <v>7.12764037265167</v>
      </c>
      <c r="BQ132" s="11" t="n">
        <v>6.66131393399</v>
      </c>
      <c r="BR132" s="11" t="n">
        <v>6.99352410437298</v>
      </c>
      <c r="BS132" s="11" t="n">
        <v>7.19188717677815</v>
      </c>
      <c r="BT132" s="11" t="n">
        <v>6.97276457719086</v>
      </c>
      <c r="BU132" s="11" t="n">
        <v>6.55421752436314</v>
      </c>
      <c r="BV132" s="11" t="n">
        <v>6.48082832953994</v>
      </c>
      <c r="BW132" s="11" t="n">
        <v>6.56566848327278</v>
      </c>
      <c r="BX132" s="11" t="n">
        <v>7.11902281908279</v>
      </c>
      <c r="BY132" s="11" t="n">
        <v>7.83895573137242</v>
      </c>
      <c r="BZ132" s="11" t="n">
        <v>7.64096146528843</v>
      </c>
      <c r="CA132" s="11" t="n">
        <v>6.94021200906288</v>
      </c>
      <c r="CB132" s="11" t="n">
        <v>6.07115406642223</v>
      </c>
      <c r="CC132" s="11" t="n">
        <v>5.91021637879655</v>
      </c>
      <c r="CD132" s="11" t="n">
        <v>6.09175294158978</v>
      </c>
      <c r="CE132" s="11" t="n">
        <v>6.86569825118015</v>
      </c>
      <c r="CF132" s="11" t="n">
        <v>7.17488652820295</v>
      </c>
      <c r="CG132" s="11" t="n">
        <v>7.01018312255254</v>
      </c>
      <c r="CH132" s="11" t="n">
        <v>6.76526707540319</v>
      </c>
      <c r="CI132" s="11" t="n">
        <v>6.72483368837347</v>
      </c>
      <c r="CJ132" s="11" t="n">
        <v>7.43198537123365</v>
      </c>
      <c r="CK132" s="11" t="n">
        <v>8.0439175937224</v>
      </c>
      <c r="CL132" s="11" t="n">
        <v>7.76428348692479</v>
      </c>
      <c r="CM132" s="11" t="n">
        <v>7.34149071778945</v>
      </c>
      <c r="CN132" s="11" t="n">
        <v>6.76429455025779</v>
      </c>
      <c r="CO132" s="11" t="n">
        <v>7.01459045895567</v>
      </c>
      <c r="CP132" s="11" t="n">
        <v>7.79510321259551</v>
      </c>
      <c r="CQ132" s="11" t="n">
        <v>8.43731887227975</v>
      </c>
      <c r="CR132" s="11" t="n">
        <v>8.7488747225436</v>
      </c>
      <c r="CS132" s="11" t="n">
        <v>8.63482777511938</v>
      </c>
      <c r="CT132" s="11" t="n">
        <v>8.60949004219189</v>
      </c>
      <c r="CU132" s="11" t="n">
        <v>8.86735715057483</v>
      </c>
      <c r="CV132" s="11" t="n">
        <v>9.54782869947557</v>
      </c>
      <c r="CW132" s="11" t="n">
        <v>9.85162524360473</v>
      </c>
      <c r="CX132" s="11" t="n">
        <v>9.61020114880305</v>
      </c>
      <c r="CY132" s="11" t="n">
        <v>9.35316134007582</v>
      </c>
      <c r="CZ132" s="11" t="n">
        <v>9.25077198300266</v>
      </c>
      <c r="DA132" s="11" t="n">
        <v>9.22838170825199</v>
      </c>
      <c r="DB132" s="11" t="n">
        <v>9.78962870476616</v>
      </c>
      <c r="DC132" s="11" t="n">
        <v>10.2276914068934</v>
      </c>
      <c r="DD132" s="11" t="n">
        <v>10.5265536945391</v>
      </c>
      <c r="DE132" s="11" t="n">
        <v>10.5170506984194</v>
      </c>
      <c r="DF132" s="11" t="n">
        <v>10.6893685611045</v>
      </c>
      <c r="DG132" s="11" t="n">
        <v>10.8511449739591</v>
      </c>
      <c r="DH132" s="11" t="n">
        <v>11.5055733248075</v>
      </c>
      <c r="DI132" s="11" t="n">
        <v>12.3923115081061</v>
      </c>
      <c r="DJ132" s="11" t="n">
        <v>12.5744583381476</v>
      </c>
      <c r="DK132" s="11" t="n">
        <v>12.0828382495962</v>
      </c>
      <c r="DL132" s="11" t="n">
        <v>11.419725131072</v>
      </c>
      <c r="DM132" s="11" t="n">
        <v>10.9218878366773</v>
      </c>
      <c r="DN132" s="11" t="n">
        <v>11.0946840464384</v>
      </c>
      <c r="DO132" s="11" t="n">
        <v>11.7799568202953</v>
      </c>
      <c r="DP132" s="11" t="n">
        <v>12.1154824502632</v>
      </c>
      <c r="DQ132" s="11" t="n">
        <v>11.9948610064881</v>
      </c>
      <c r="DR132" s="11" t="n">
        <v>11.8893639888132</v>
      </c>
      <c r="DS132" s="11" t="n">
        <v>12.0853390324743</v>
      </c>
      <c r="DT132" s="11" t="n">
        <v>12.9598968320388</v>
      </c>
    </row>
    <row r="133" customFormat="false" ht="15.75" hidden="false" customHeight="false" outlineLevel="0" collapsed="false">
      <c r="A133" s="12" t="s">
        <v>231</v>
      </c>
      <c r="B133" s="13" t="s">
        <v>232</v>
      </c>
      <c r="C133" s="14" t="n">
        <v>36289</v>
      </c>
      <c r="D133" s="11" t="n">
        <v>0</v>
      </c>
      <c r="E133" s="11" t="n">
        <v>7.38188603099597</v>
      </c>
      <c r="F133" s="11" t="n">
        <v>7.57479716211206</v>
      </c>
      <c r="G133" s="11" t="n">
        <v>7.31699709473729</v>
      </c>
      <c r="H133" s="11" t="n">
        <v>7.05430750350524</v>
      </c>
      <c r="I133" s="11" t="n">
        <v>6.87338433832743</v>
      </c>
      <c r="J133" s="11" t="n">
        <v>7.95299112690715</v>
      </c>
      <c r="K133" s="11" t="n">
        <v>8.30333616471744</v>
      </c>
      <c r="L133" s="11" t="n">
        <v>8.12368381228524</v>
      </c>
      <c r="M133" s="11" t="n">
        <v>7.78068087985086</v>
      </c>
      <c r="N133" s="11" t="n">
        <v>7.48701715935825</v>
      </c>
      <c r="O133" s="11" t="n">
        <v>7.52005113181844</v>
      </c>
      <c r="P133" s="11" t="n">
        <v>7.32271779610562</v>
      </c>
      <c r="Q133" s="11" t="n">
        <v>6.93590976750372</v>
      </c>
      <c r="R133" s="11" t="n">
        <v>7.27812852953366</v>
      </c>
      <c r="S133" s="11" t="n">
        <v>7.54468037372836</v>
      </c>
      <c r="T133" s="11" t="n">
        <v>7.73260169614504</v>
      </c>
      <c r="U133" s="11" t="n">
        <v>8.05818636968126</v>
      </c>
      <c r="V133" s="11" t="n">
        <v>7.74330085591313</v>
      </c>
      <c r="W133" s="11" t="n">
        <v>7.50563109056063</v>
      </c>
      <c r="X133" s="11" t="n">
        <v>7.47440133170175</v>
      </c>
      <c r="Y133" s="11" t="n">
        <v>7.62695576664173</v>
      </c>
      <c r="Z133" s="11" t="n">
        <v>7.27659182268458</v>
      </c>
      <c r="AA133" s="11" t="n">
        <v>6.97984789053364</v>
      </c>
      <c r="AB133" s="11" t="n">
        <v>6.36361807565005</v>
      </c>
      <c r="AC133" s="11" t="n">
        <v>6.52220950156572</v>
      </c>
      <c r="AD133" s="11" t="n">
        <v>6.47669254877945</v>
      </c>
      <c r="AE133" s="11" t="n">
        <v>6.2968900044344</v>
      </c>
      <c r="AF133" s="11" t="n">
        <v>6.4539878346922</v>
      </c>
      <c r="AG133" s="11" t="n">
        <v>6.40086654344458</v>
      </c>
      <c r="AH133" s="11" t="n">
        <v>6.51356846029006</v>
      </c>
      <c r="AI133" s="11" t="n">
        <v>6.01390622174368</v>
      </c>
      <c r="AJ133" s="11" t="n">
        <v>5.77103913675967</v>
      </c>
      <c r="AK133" s="11" t="n">
        <v>5.72871769995356</v>
      </c>
      <c r="AL133" s="11" t="n">
        <v>5.59496922353865</v>
      </c>
      <c r="AM133" s="11" t="n">
        <v>5.36428317733237</v>
      </c>
      <c r="AN133" s="11" t="n">
        <v>5.50561966384626</v>
      </c>
      <c r="AO133" s="11" t="n">
        <v>5.29099902459708</v>
      </c>
      <c r="AP133" s="11" t="n">
        <v>5.33887707193429</v>
      </c>
      <c r="AQ133" s="11" t="n">
        <v>5.39838233363766</v>
      </c>
      <c r="AR133" s="11" t="n">
        <v>5.42600422771444</v>
      </c>
      <c r="AS133" s="11" t="n">
        <v>5.44326564186521</v>
      </c>
      <c r="AT133" s="11" t="n">
        <v>5.47003101824272</v>
      </c>
      <c r="AU133" s="11" t="n">
        <v>5.36252510633841</v>
      </c>
      <c r="AV133" s="11" t="n">
        <v>5.04154761125837</v>
      </c>
      <c r="AW133" s="11" t="n">
        <v>4.93787440520104</v>
      </c>
      <c r="AX133" s="11" t="n">
        <v>4.90217087972034</v>
      </c>
      <c r="AY133" s="11" t="n">
        <v>4.88511152208344</v>
      </c>
      <c r="AZ133" s="11" t="n">
        <v>4.89727662409337</v>
      </c>
      <c r="BA133" s="11" t="n">
        <v>5.10377714538339</v>
      </c>
      <c r="BB133" s="11" t="n">
        <v>5.19720078001101</v>
      </c>
      <c r="BC133" s="11" t="n">
        <v>4.98782291983723</v>
      </c>
      <c r="BD133" s="11" t="n">
        <v>4.54482938957933</v>
      </c>
      <c r="BE133" s="11" t="n">
        <v>4.54705739524976</v>
      </c>
      <c r="BF133" s="11" t="n">
        <v>4.46333389401621</v>
      </c>
      <c r="BG133" s="11" t="n">
        <v>4.45830063314738</v>
      </c>
      <c r="BH133" s="11" t="n">
        <v>4.45846481694094</v>
      </c>
      <c r="BI133" s="11" t="n">
        <v>4.27681012306218</v>
      </c>
      <c r="BJ133" s="11" t="n">
        <v>4.19644833246349</v>
      </c>
      <c r="BK133" s="11" t="n">
        <v>4.31671598846416</v>
      </c>
      <c r="BL133" s="11" t="n">
        <v>4.78276376466785</v>
      </c>
      <c r="BM133" s="11" t="n">
        <v>4.91020623496537</v>
      </c>
      <c r="BN133" s="11" t="n">
        <v>5.03723066898408</v>
      </c>
      <c r="BO133" s="11" t="n">
        <v>4.70698278064076</v>
      </c>
      <c r="BP133" s="11" t="n">
        <v>4.23268378375951</v>
      </c>
      <c r="BQ133" s="11" t="n">
        <v>3.9911005869666</v>
      </c>
      <c r="BR133" s="11" t="n">
        <v>4.22770228938183</v>
      </c>
      <c r="BS133" s="11" t="n">
        <v>4.36797083980407</v>
      </c>
      <c r="BT133" s="11" t="n">
        <v>4.25280100661151</v>
      </c>
      <c r="BU133" s="11" t="n">
        <v>3.99780468635756</v>
      </c>
      <c r="BV133" s="11" t="n">
        <v>3.91073517950807</v>
      </c>
      <c r="BW133" s="11" t="n">
        <v>3.99213976545181</v>
      </c>
      <c r="BX133" s="11" t="n">
        <v>4.31873181569407</v>
      </c>
      <c r="BY133" s="11" t="n">
        <v>4.83282631761537</v>
      </c>
      <c r="BZ133" s="11" t="n">
        <v>4.73010088960502</v>
      </c>
      <c r="CA133" s="11" t="n">
        <v>4.22531223446104</v>
      </c>
      <c r="CB133" s="11" t="n">
        <v>3.61935914049171</v>
      </c>
      <c r="CC133" s="11" t="n">
        <v>3.52442303324941</v>
      </c>
      <c r="CD133" s="11" t="n">
        <v>3.72047035623454</v>
      </c>
      <c r="CE133" s="11" t="n">
        <v>4.25507899320128</v>
      </c>
      <c r="CF133" s="11" t="n">
        <v>4.40694552133375</v>
      </c>
      <c r="CG133" s="11" t="n">
        <v>4.23554319137249</v>
      </c>
      <c r="CH133" s="11" t="n">
        <v>4.06364860529166</v>
      </c>
      <c r="CI133" s="11" t="n">
        <v>4.07357513036482</v>
      </c>
      <c r="CJ133" s="11" t="n">
        <v>4.54020305803419</v>
      </c>
      <c r="CK133" s="11" t="n">
        <v>4.94853907261553</v>
      </c>
      <c r="CL133" s="11" t="n">
        <v>4.73669483165277</v>
      </c>
      <c r="CM133" s="11" t="n">
        <v>4.35693181793555</v>
      </c>
      <c r="CN133" s="11" t="n">
        <v>3.94307487720591</v>
      </c>
      <c r="CO133" s="11" t="n">
        <v>4.06000727030721</v>
      </c>
      <c r="CP133" s="11" t="n">
        <v>4.61609827611477</v>
      </c>
      <c r="CQ133" s="11" t="n">
        <v>5.1000990877028</v>
      </c>
      <c r="CR133" s="11" t="n">
        <v>5.23402310837699</v>
      </c>
      <c r="CS133" s="11" t="n">
        <v>5.11101299388835</v>
      </c>
      <c r="CT133" s="11" t="n">
        <v>5.06866665448126</v>
      </c>
      <c r="CU133" s="11" t="n">
        <v>5.22481896696865</v>
      </c>
      <c r="CV133" s="11" t="n">
        <v>5.65630651505209</v>
      </c>
      <c r="CW133" s="11" t="n">
        <v>5.89916778785712</v>
      </c>
      <c r="CX133" s="11" t="n">
        <v>5.69255204645282</v>
      </c>
      <c r="CY133" s="11" t="n">
        <v>5.43570826919295</v>
      </c>
      <c r="CZ133" s="11" t="n">
        <v>5.36928457457119</v>
      </c>
      <c r="DA133" s="11" t="n">
        <v>5.31005903076548</v>
      </c>
      <c r="DB133" s="11" t="n">
        <v>5.73258342372132</v>
      </c>
      <c r="DC133" s="11" t="n">
        <v>6.10818950262508</v>
      </c>
      <c r="DD133" s="11" t="n">
        <v>6.22992645197713</v>
      </c>
      <c r="DE133" s="11" t="n">
        <v>6.17378914991634</v>
      </c>
      <c r="DF133" s="11" t="n">
        <v>6.19176996358243</v>
      </c>
      <c r="DG133" s="11" t="n">
        <v>6.32946633015541</v>
      </c>
      <c r="DH133" s="11" t="n">
        <v>6.75434740524295</v>
      </c>
      <c r="DI133" s="11" t="n">
        <v>7.29865971721998</v>
      </c>
      <c r="DJ133" s="11" t="n">
        <v>7.35007902274633</v>
      </c>
      <c r="DK133" s="11" t="n">
        <v>6.89666523112863</v>
      </c>
      <c r="DL133" s="11" t="n">
        <v>6.44986738920614</v>
      </c>
      <c r="DM133" s="11" t="n">
        <v>6.1811454067394</v>
      </c>
      <c r="DN133" s="11" t="n">
        <v>6.42490944835852</v>
      </c>
      <c r="DO133" s="11" t="n">
        <v>7.01993414500697</v>
      </c>
      <c r="DP133" s="11" t="n">
        <v>7.3221642371832</v>
      </c>
      <c r="DQ133" s="11" t="n">
        <v>7.13369326173758</v>
      </c>
      <c r="DR133" s="11" t="n">
        <v>6.91922912038113</v>
      </c>
      <c r="DS133" s="11" t="n">
        <v>6.99586536485121</v>
      </c>
      <c r="DT133" s="11" t="n">
        <v>7.53986987835428</v>
      </c>
    </row>
    <row r="134" customFormat="false" ht="15.75" hidden="false" customHeight="false" outlineLevel="0" collapsed="false">
      <c r="A134" s="12" t="s">
        <v>345</v>
      </c>
      <c r="B134" s="11" t="s">
        <v>346</v>
      </c>
      <c r="C134" s="14"/>
      <c r="D134" s="11" t="n">
        <v>1</v>
      </c>
      <c r="E134" s="11" t="n">
        <v>1.25307230730804</v>
      </c>
      <c r="F134" s="11" t="n">
        <v>1.25367846568973</v>
      </c>
      <c r="G134" s="11" t="n">
        <v>1.16446966839296</v>
      </c>
      <c r="H134" s="11" t="n">
        <v>1.03527954468509</v>
      </c>
      <c r="I134" s="11" t="n">
        <v>0.961512922389098</v>
      </c>
      <c r="J134" s="101" t="n">
        <v>0.932072750118132</v>
      </c>
      <c r="K134" s="11" t="n">
        <v>0.804617605532861</v>
      </c>
      <c r="L134" s="11" t="n">
        <v>0.780306824251848</v>
      </c>
      <c r="M134" s="11" t="n">
        <v>0.820221624164208</v>
      </c>
      <c r="N134" s="11" t="n">
        <v>0.823418956292081</v>
      </c>
      <c r="O134" s="11" t="n">
        <v>0.775359495051149</v>
      </c>
      <c r="P134" s="11" t="n">
        <v>0.637903450301987</v>
      </c>
      <c r="Q134" s="11" t="n">
        <v>0.588870255322997</v>
      </c>
      <c r="R134" s="11" t="n">
        <v>0.625494423262561</v>
      </c>
      <c r="S134" s="11" t="n">
        <v>0.699798427051329</v>
      </c>
      <c r="T134" s="11" t="n">
        <v>0.756385592285336</v>
      </c>
      <c r="U134" s="11" t="n">
        <v>0.77247750350272</v>
      </c>
      <c r="V134" s="11" t="n">
        <v>0.690685779521733</v>
      </c>
      <c r="W134" s="11" t="n">
        <v>0.623627098494677</v>
      </c>
      <c r="X134" s="11" t="n">
        <v>0.633497019919744</v>
      </c>
      <c r="Y134" s="11" t="n">
        <v>0.654585219628031</v>
      </c>
      <c r="Z134" s="11" t="n">
        <v>0.678221661285326</v>
      </c>
      <c r="AA134" s="11" t="n">
        <v>0.642235920927908</v>
      </c>
      <c r="AB134" s="11" t="n">
        <v>0.558452461567825</v>
      </c>
      <c r="AC134" s="11" t="n">
        <v>0.550726354911298</v>
      </c>
      <c r="AD134" s="11" t="n">
        <v>0.533241914274222</v>
      </c>
      <c r="AE134" s="11" t="n">
        <v>0.559077587932166</v>
      </c>
      <c r="AF134" s="11" t="n">
        <v>0.571602426565577</v>
      </c>
      <c r="AG134" s="11" t="n">
        <v>0.585972414384307</v>
      </c>
      <c r="AH134" s="11" t="n">
        <v>0.507581060856766</v>
      </c>
      <c r="AI134" s="11" t="n">
        <v>0.476498579339626</v>
      </c>
      <c r="AJ134" s="11" t="n">
        <v>0.460375197883433</v>
      </c>
      <c r="AK134" s="11" t="n">
        <v>0.495445346912131</v>
      </c>
      <c r="AL134" s="11" t="n">
        <v>0.555511373771659</v>
      </c>
      <c r="AM134" s="11" t="n">
        <v>0.535378583926726</v>
      </c>
      <c r="AN134" s="11" t="n">
        <v>0.522042355245346</v>
      </c>
      <c r="AO134" s="11" t="n">
        <v>0.509751643933992</v>
      </c>
      <c r="AP134" s="11" t="n">
        <v>0.505917636988734</v>
      </c>
      <c r="AQ134" s="11" t="n">
        <v>0.503919661751173</v>
      </c>
      <c r="AR134" s="11" t="n">
        <v>0.513327853544145</v>
      </c>
      <c r="AS134" s="11" t="n">
        <v>0.514175353449103</v>
      </c>
      <c r="AT134" s="11" t="n">
        <v>0.470236486652447</v>
      </c>
      <c r="AU134" s="11" t="n">
        <v>0.433099151096754</v>
      </c>
      <c r="AV134" s="11" t="n">
        <v>0.417731034252111</v>
      </c>
      <c r="AW134" s="11" t="n">
        <v>0.4589048904543</v>
      </c>
      <c r="AX134" s="11" t="n">
        <v>0.511477485927674</v>
      </c>
      <c r="AY134" s="11" t="n">
        <v>0.521946469376341</v>
      </c>
      <c r="AZ134" s="11" t="n">
        <v>0.540108889789081</v>
      </c>
      <c r="BA134" s="11" t="n">
        <v>0.539886903447276</v>
      </c>
      <c r="BB134" s="11" t="n">
        <v>0.545419791111906</v>
      </c>
      <c r="BC134" s="11" t="n">
        <v>0.546698827321603</v>
      </c>
      <c r="BD134" s="11" t="n">
        <v>0.533937100159938</v>
      </c>
      <c r="BE134" s="11" t="n">
        <v>0.532207116287776</v>
      </c>
      <c r="BF134" s="11" t="n">
        <v>0.472239303610618</v>
      </c>
      <c r="BG134" s="11" t="n">
        <v>0.395591548892984</v>
      </c>
      <c r="BH134" s="11" t="n">
        <v>0.381781037642599</v>
      </c>
      <c r="BI134" s="11" t="n">
        <v>0.433423576206002</v>
      </c>
      <c r="BJ134" s="11" t="n">
        <v>0.492862261945019</v>
      </c>
      <c r="BK134" s="11" t="n">
        <v>0.537514092314661</v>
      </c>
      <c r="BL134" s="11" t="n">
        <v>0.559213168164554</v>
      </c>
      <c r="BM134" s="11" t="n">
        <v>0.587997598217513</v>
      </c>
      <c r="BN134" s="11" t="n">
        <v>0.627624656363427</v>
      </c>
      <c r="BO134" s="11" t="n">
        <v>0.632472485464784</v>
      </c>
      <c r="BP134" s="11" t="n">
        <v>0.582125310182791</v>
      </c>
      <c r="BQ134" s="11" t="n">
        <v>0.531199123198026</v>
      </c>
      <c r="BR134" s="11" t="n">
        <v>0.470782512469459</v>
      </c>
      <c r="BS134" s="11" t="n">
        <v>0.410639172226025</v>
      </c>
      <c r="BT134" s="11" t="n">
        <v>0.403227449169194</v>
      </c>
      <c r="BU134" s="11" t="n">
        <v>0.453669790475513</v>
      </c>
      <c r="BV134" s="11" t="n">
        <v>0.525221394490141</v>
      </c>
      <c r="BW134" s="11" t="n">
        <v>0.571830375386405</v>
      </c>
      <c r="BX134" s="11" t="n">
        <v>0.580750441197102</v>
      </c>
      <c r="BY134" s="11" t="n">
        <v>0.635296453090261</v>
      </c>
      <c r="BZ134" s="11" t="n">
        <v>0.701827805097738</v>
      </c>
      <c r="CA134" s="11" t="n">
        <v>0.671723616673777</v>
      </c>
      <c r="CB134" s="11" t="n">
        <v>0.60179402313819</v>
      </c>
      <c r="CC134" s="11" t="n">
        <v>0.521390490430414</v>
      </c>
      <c r="CD134" s="11" t="n">
        <v>0.469530619023012</v>
      </c>
      <c r="CE134" s="11" t="n">
        <v>0.427651558855648</v>
      </c>
      <c r="CF134" s="11" t="n">
        <v>0.42963081978582</v>
      </c>
      <c r="CG134" s="11" t="n">
        <v>0.46603564184307</v>
      </c>
      <c r="CH134" s="11" t="n">
        <v>0.542606388967509</v>
      </c>
      <c r="CI134" s="11" t="n">
        <v>0.59108300019918</v>
      </c>
      <c r="CJ134" s="11" t="n">
        <v>0.624642198498689</v>
      </c>
      <c r="CK134" s="11" t="n">
        <v>0.69867140533179</v>
      </c>
      <c r="CL134" s="11" t="n">
        <v>0.779970043657163</v>
      </c>
      <c r="CM134" s="11" t="n">
        <v>0.753118024156137</v>
      </c>
      <c r="CN134" s="11" t="n">
        <v>0.640722574308407</v>
      </c>
      <c r="CO134" s="11" t="n">
        <v>0.571390153768085</v>
      </c>
      <c r="CP134" s="11" t="n">
        <v>0.520382505764622</v>
      </c>
      <c r="CQ134" s="11" t="n">
        <v>0.489644817171928</v>
      </c>
      <c r="CR134" s="11" t="n">
        <v>0.461562953165597</v>
      </c>
      <c r="CS134" s="11" t="n">
        <v>0.530046869432579</v>
      </c>
      <c r="CT134" s="11" t="n">
        <v>0.577838810697034</v>
      </c>
      <c r="CU134" s="11" t="n">
        <v>0.641354741404765</v>
      </c>
      <c r="CV134" s="11" t="n">
        <v>0.706086788708845</v>
      </c>
      <c r="CW134" s="11" t="n">
        <v>0.843711957844599</v>
      </c>
      <c r="CX134" s="11" t="n">
        <v>0.913032033112738</v>
      </c>
      <c r="CY134" s="11" t="n">
        <v>0.861700119798149</v>
      </c>
      <c r="CZ134" s="11" t="n">
        <v>0.770884355522217</v>
      </c>
      <c r="DA134" s="11" t="n">
        <v>0.661651634721807</v>
      </c>
      <c r="DB134" s="11" t="n">
        <v>0.618783982018184</v>
      </c>
      <c r="DC134" s="11" t="n">
        <v>0.582799506486546</v>
      </c>
      <c r="DD134" s="11" t="n">
        <v>0.517420687334327</v>
      </c>
      <c r="DE134" s="11" t="n">
        <v>0.556261710999006</v>
      </c>
      <c r="DF134" s="11" t="n">
        <v>0.599625826339062</v>
      </c>
      <c r="DG134" s="11" t="n">
        <v>0.691953757070279</v>
      </c>
      <c r="DH134" s="11" t="n">
        <v>0.869444160023993</v>
      </c>
      <c r="DI134" s="11" t="n">
        <v>1.01924075948968</v>
      </c>
      <c r="DJ134" s="11" t="n">
        <v>1.07132482822279</v>
      </c>
      <c r="DK134" s="11" t="n">
        <v>1.02067889731294</v>
      </c>
      <c r="DL134" s="11" t="n">
        <v>0.846024469766208</v>
      </c>
      <c r="DM134" s="11" t="n">
        <v>0.756059933939122</v>
      </c>
      <c r="DN134" s="11" t="n">
        <v>0.66355912632032</v>
      </c>
      <c r="DO134" s="11" t="n">
        <v>0.627535784479301</v>
      </c>
      <c r="DP134" s="11" t="n">
        <v>0.600794739829099</v>
      </c>
      <c r="DQ134" s="11" t="n">
        <v>0.594746238383821</v>
      </c>
      <c r="DR134" s="11" t="n">
        <v>0.648169213504355</v>
      </c>
      <c r="DS134" s="11" t="n">
        <v>0.767347509266252</v>
      </c>
      <c r="DT134" s="11" t="n">
        <v>0.906179412169381</v>
      </c>
    </row>
    <row r="135" customFormat="false" ht="15.75" hidden="false" customHeight="false" outlineLevel="0" collapsed="false">
      <c r="A135" s="12" t="s">
        <v>347</v>
      </c>
      <c r="B135" s="11" t="s">
        <v>348</v>
      </c>
      <c r="C135" s="14"/>
      <c r="D135" s="11" t="n">
        <v>0</v>
      </c>
      <c r="E135" s="11" t="n">
        <v>1.25307230730804</v>
      </c>
      <c r="F135" s="11" t="n">
        <v>1.25367846568973</v>
      </c>
      <c r="G135" s="101" t="n">
        <v>1.16446966839296</v>
      </c>
      <c r="H135" s="11" t="n">
        <v>1.03527954468509</v>
      </c>
      <c r="I135" s="101" t="n">
        <v>0.961512922389098</v>
      </c>
      <c r="J135" s="101" t="n">
        <v>0.932072750118132</v>
      </c>
      <c r="K135" s="11" t="n">
        <v>0.804617605532861</v>
      </c>
      <c r="L135" s="11" t="n">
        <v>0.780306824251848</v>
      </c>
      <c r="M135" s="11" t="n">
        <v>0.820221624164208</v>
      </c>
      <c r="N135" s="11" t="n">
        <v>0.823418956292081</v>
      </c>
      <c r="O135" s="11" t="n">
        <v>0.775359495051149</v>
      </c>
      <c r="P135" s="11" t="n">
        <v>0.637903450301987</v>
      </c>
      <c r="Q135" s="11" t="n">
        <v>0.588870255322997</v>
      </c>
      <c r="R135" s="11" t="n">
        <v>0.625494423262561</v>
      </c>
      <c r="S135" s="11" t="n">
        <v>0.699798427051329</v>
      </c>
      <c r="T135" s="11" t="n">
        <v>0.756385592285336</v>
      </c>
      <c r="U135" s="11" t="n">
        <v>0.77247750350272</v>
      </c>
      <c r="V135" s="11" t="n">
        <v>0.690685779521733</v>
      </c>
      <c r="W135" s="11" t="n">
        <v>0.623627098494677</v>
      </c>
      <c r="X135" s="11" t="n">
        <v>0.633497019919744</v>
      </c>
      <c r="Y135" s="11" t="n">
        <v>0.654585219628031</v>
      </c>
      <c r="Z135" s="11" t="n">
        <v>0.678221661285326</v>
      </c>
      <c r="AA135" s="11" t="n">
        <v>0.642235920927908</v>
      </c>
      <c r="AB135" s="11" t="n">
        <v>0.558452461567825</v>
      </c>
      <c r="AC135" s="11" t="n">
        <v>0.550726354911298</v>
      </c>
      <c r="AD135" s="11" t="n">
        <v>0.533241914274222</v>
      </c>
      <c r="AE135" s="11" t="n">
        <v>0.559077587932166</v>
      </c>
      <c r="AF135" s="11" t="n">
        <v>0.571602426565577</v>
      </c>
      <c r="AG135" s="11" t="n">
        <v>0.585972414384307</v>
      </c>
      <c r="AH135" s="11" t="n">
        <v>0.507581060856766</v>
      </c>
      <c r="AI135" s="11" t="n">
        <v>0.476498579339626</v>
      </c>
      <c r="AJ135" s="11" t="n">
        <v>0.460375197883433</v>
      </c>
      <c r="AK135" s="11" t="n">
        <v>0.495445346912131</v>
      </c>
      <c r="AL135" s="11" t="n">
        <v>0.555511373771659</v>
      </c>
      <c r="AM135" s="11" t="n">
        <v>0.535378583926726</v>
      </c>
      <c r="AN135" s="11" t="n">
        <v>0.522042355245346</v>
      </c>
      <c r="AO135" s="11" t="n">
        <v>0.509751643933992</v>
      </c>
      <c r="AP135" s="11" t="n">
        <v>0.505917636988734</v>
      </c>
      <c r="AQ135" s="11" t="n">
        <v>0.503919661751173</v>
      </c>
      <c r="AR135" s="11" t="n">
        <v>0.513327853544145</v>
      </c>
      <c r="AS135" s="11" t="n">
        <v>0.514175353449103</v>
      </c>
      <c r="AT135" s="11" t="n">
        <v>0.470236486652447</v>
      </c>
      <c r="AU135" s="11" t="n">
        <v>0.433099151096754</v>
      </c>
      <c r="AV135" s="11" t="n">
        <v>0.417731034252111</v>
      </c>
      <c r="AW135" s="11" t="n">
        <v>0.4589048904543</v>
      </c>
      <c r="AX135" s="11" t="n">
        <v>0.511477485927674</v>
      </c>
      <c r="AY135" s="11" t="n">
        <v>0.521946469376341</v>
      </c>
      <c r="AZ135" s="11" t="n">
        <v>0.540108889789081</v>
      </c>
      <c r="BA135" s="11" t="n">
        <v>0.539886903447276</v>
      </c>
      <c r="BB135" s="11" t="n">
        <v>0.545419791111906</v>
      </c>
      <c r="BC135" s="11" t="n">
        <v>0.546698827321603</v>
      </c>
      <c r="BD135" s="11" t="n">
        <v>0.533937100159938</v>
      </c>
      <c r="BE135" s="11" t="n">
        <v>0.532207116287776</v>
      </c>
      <c r="BF135" s="11" t="n">
        <v>0.472239303610618</v>
      </c>
      <c r="BG135" s="11" t="n">
        <v>0.395591548892984</v>
      </c>
      <c r="BH135" s="11" t="n">
        <v>0.381781037642599</v>
      </c>
      <c r="BI135" s="11" t="n">
        <v>0.433423576206002</v>
      </c>
      <c r="BJ135" s="11" t="n">
        <v>0.492862261945019</v>
      </c>
      <c r="BK135" s="11" t="n">
        <v>0.537514092314661</v>
      </c>
      <c r="BL135" s="11" t="n">
        <v>0.559213168164554</v>
      </c>
      <c r="BM135" s="11" t="n">
        <v>0.587997598217513</v>
      </c>
      <c r="BN135" s="11" t="n">
        <v>0.627624656363427</v>
      </c>
      <c r="BO135" s="11" t="n">
        <v>0.632472485464784</v>
      </c>
      <c r="BP135" s="11" t="n">
        <v>0.582125310182791</v>
      </c>
      <c r="BQ135" s="11" t="n">
        <v>0.531199123198026</v>
      </c>
      <c r="BR135" s="11" t="n">
        <v>0.470782512469459</v>
      </c>
      <c r="BS135" s="11" t="n">
        <v>0.410639172226025</v>
      </c>
      <c r="BT135" s="11" t="n">
        <v>0.403227449169194</v>
      </c>
      <c r="BU135" s="11" t="n">
        <v>0.453669790475513</v>
      </c>
      <c r="BV135" s="11" t="n">
        <v>0.525221394490141</v>
      </c>
      <c r="BW135" s="11" t="n">
        <v>0.571830375386405</v>
      </c>
      <c r="BX135" s="11" t="n">
        <v>0.580750441197102</v>
      </c>
      <c r="BY135" s="11" t="n">
        <v>0.635296453090261</v>
      </c>
      <c r="BZ135" s="11" t="n">
        <v>0.701827805097738</v>
      </c>
      <c r="CA135" s="11" t="n">
        <v>0.671723616673777</v>
      </c>
      <c r="CB135" s="11" t="n">
        <v>0.60179402313819</v>
      </c>
      <c r="CC135" s="11" t="n">
        <v>0.521390490430414</v>
      </c>
      <c r="CD135" s="11" t="n">
        <v>0.469530619023012</v>
      </c>
      <c r="CE135" s="11" t="n">
        <v>0.427651558855648</v>
      </c>
      <c r="CF135" s="11" t="n">
        <v>0.42963081978582</v>
      </c>
      <c r="CG135" s="11" t="n">
        <v>0.46603564184307</v>
      </c>
      <c r="CH135" s="11" t="n">
        <v>0.542606388967509</v>
      </c>
      <c r="CI135" s="11" t="n">
        <v>0.59108300019918</v>
      </c>
      <c r="CJ135" s="11" t="n">
        <v>0.624642198498689</v>
      </c>
      <c r="CK135" s="11" t="n">
        <v>0.69867140533179</v>
      </c>
      <c r="CL135" s="11" t="n">
        <v>0.779970043657163</v>
      </c>
      <c r="CM135" s="11" t="n">
        <v>0.753118024156137</v>
      </c>
      <c r="CN135" s="11" t="n">
        <v>0.640722574308407</v>
      </c>
      <c r="CO135" s="11" t="n">
        <v>0.571390153768085</v>
      </c>
      <c r="CP135" s="11" t="n">
        <v>0.520382505764622</v>
      </c>
      <c r="CQ135" s="11" t="n">
        <v>0.489644817171928</v>
      </c>
      <c r="CR135" s="11" t="n">
        <v>0.461562953165597</v>
      </c>
      <c r="CS135" s="11" t="n">
        <v>0.530046869432579</v>
      </c>
      <c r="CT135" s="11" t="n">
        <v>0.577838810697034</v>
      </c>
      <c r="CU135" s="11" t="n">
        <v>0.641354741404765</v>
      </c>
      <c r="CV135" s="11" t="n">
        <v>0.706086788708845</v>
      </c>
      <c r="CW135" s="11" t="n">
        <v>0.843711957844599</v>
      </c>
      <c r="CX135" s="11" t="n">
        <v>0.913032033112738</v>
      </c>
      <c r="CY135" s="11" t="n">
        <v>0.861700119798149</v>
      </c>
      <c r="CZ135" s="11" t="n">
        <v>0.770884355522217</v>
      </c>
      <c r="DA135" s="11" t="n">
        <v>0.661651634721807</v>
      </c>
      <c r="DB135" s="11" t="n">
        <v>0.618783982018184</v>
      </c>
      <c r="DC135" s="11" t="n">
        <v>0.582799506486546</v>
      </c>
      <c r="DD135" s="11" t="n">
        <v>0.517420687334327</v>
      </c>
      <c r="DE135" s="11" t="n">
        <v>0.556261710999006</v>
      </c>
      <c r="DF135" s="11" t="n">
        <v>0.599625826339062</v>
      </c>
      <c r="DG135" s="11" t="n">
        <v>0.691953757070279</v>
      </c>
      <c r="DH135" s="11" t="n">
        <v>0.869444160023993</v>
      </c>
      <c r="DI135" s="11" t="n">
        <v>1.01924075948968</v>
      </c>
      <c r="DJ135" s="11" t="n">
        <v>1.07132482822279</v>
      </c>
      <c r="DK135" s="11" t="n">
        <v>1.02067889731294</v>
      </c>
      <c r="DL135" s="11" t="n">
        <v>0.846024469766208</v>
      </c>
      <c r="DM135" s="11" t="n">
        <v>0.756059933939122</v>
      </c>
      <c r="DN135" s="11" t="n">
        <v>0.66355912632032</v>
      </c>
      <c r="DO135" s="11" t="n">
        <v>0.627535784479301</v>
      </c>
      <c r="DP135" s="11" t="n">
        <v>0.600794739829099</v>
      </c>
      <c r="DQ135" s="11" t="n">
        <v>0.594746238383821</v>
      </c>
      <c r="DR135" s="11" t="n">
        <v>0.648169213504355</v>
      </c>
      <c r="DS135" s="11" t="n">
        <v>0.767347509266252</v>
      </c>
      <c r="DT135" s="11" t="n">
        <v>0.906179412169381</v>
      </c>
    </row>
    <row r="136" customFormat="false" ht="15.75" hidden="false" customHeight="false" outlineLevel="0" collapsed="false">
      <c r="A136" s="12" t="s">
        <v>233</v>
      </c>
      <c r="B136" s="13" t="s">
        <v>234</v>
      </c>
      <c r="C136" s="14" t="n">
        <v>563</v>
      </c>
      <c r="D136" s="11" t="n">
        <v>0</v>
      </c>
      <c r="E136" s="11" t="n">
        <v>1.25307230730804</v>
      </c>
      <c r="F136" s="11" t="n">
        <v>1.25367846568973</v>
      </c>
      <c r="G136" s="101" t="n">
        <v>1.16446966839296</v>
      </c>
      <c r="H136" s="11" t="n">
        <v>1.03527954468509</v>
      </c>
      <c r="I136" s="11" t="n">
        <v>0.961512922389098</v>
      </c>
      <c r="J136" s="101" t="n">
        <v>0.932072750118132</v>
      </c>
      <c r="K136" s="11" t="n">
        <v>0.804617605532861</v>
      </c>
      <c r="L136" s="11" t="n">
        <v>0.780306824251848</v>
      </c>
      <c r="M136" s="11" t="n">
        <v>0.820221624164208</v>
      </c>
      <c r="N136" s="11" t="n">
        <v>0.823418956292081</v>
      </c>
      <c r="O136" s="11" t="n">
        <v>0.775359495051149</v>
      </c>
      <c r="P136" s="11" t="n">
        <v>0.637903450301987</v>
      </c>
      <c r="Q136" s="11" t="n">
        <v>0.588870255322997</v>
      </c>
      <c r="R136" s="11" t="n">
        <v>0.625494423262561</v>
      </c>
      <c r="S136" s="11" t="n">
        <v>0.699798427051329</v>
      </c>
      <c r="T136" s="11" t="n">
        <v>0.756385592285336</v>
      </c>
      <c r="U136" s="11" t="n">
        <v>0.77247750350272</v>
      </c>
      <c r="V136" s="11" t="n">
        <v>0.690685779521733</v>
      </c>
      <c r="W136" s="11" t="n">
        <v>0.623627098494677</v>
      </c>
      <c r="X136" s="11" t="n">
        <v>0.633497019919744</v>
      </c>
      <c r="Y136" s="11" t="n">
        <v>0.654585219628031</v>
      </c>
      <c r="Z136" s="11" t="n">
        <v>0.678221661285326</v>
      </c>
      <c r="AA136" s="11" t="n">
        <v>0.642235920927908</v>
      </c>
      <c r="AB136" s="11" t="n">
        <v>0.558452461567825</v>
      </c>
      <c r="AC136" s="11" t="n">
        <v>0.550726354911298</v>
      </c>
      <c r="AD136" s="11" t="n">
        <v>0.533241914274222</v>
      </c>
      <c r="AE136" s="11" t="n">
        <v>0.559077587932166</v>
      </c>
      <c r="AF136" s="11" t="n">
        <v>0.571602426565577</v>
      </c>
      <c r="AG136" s="11" t="n">
        <v>0.585972414384307</v>
      </c>
      <c r="AH136" s="11" t="n">
        <v>0.507581060856766</v>
      </c>
      <c r="AI136" s="11" t="n">
        <v>0.476498579339626</v>
      </c>
      <c r="AJ136" s="11" t="n">
        <v>0.460375197883433</v>
      </c>
      <c r="AK136" s="11" t="n">
        <v>0.495445346912131</v>
      </c>
      <c r="AL136" s="11" t="n">
        <v>0.555511373771659</v>
      </c>
      <c r="AM136" s="11" t="n">
        <v>0.535378583926726</v>
      </c>
      <c r="AN136" s="11" t="n">
        <v>0.522042355245346</v>
      </c>
      <c r="AO136" s="11" t="n">
        <v>0.509751643933992</v>
      </c>
      <c r="AP136" s="11" t="n">
        <v>0.505917636988734</v>
      </c>
      <c r="AQ136" s="11" t="n">
        <v>0.503919661751173</v>
      </c>
      <c r="AR136" s="11" t="n">
        <v>0.513327853544145</v>
      </c>
      <c r="AS136" s="11" t="n">
        <v>0.514175353449103</v>
      </c>
      <c r="AT136" s="11" t="n">
        <v>0.470236486652447</v>
      </c>
      <c r="AU136" s="11" t="n">
        <v>0.433099151096754</v>
      </c>
      <c r="AV136" s="11" t="n">
        <v>0.417731034252111</v>
      </c>
      <c r="AW136" s="11" t="n">
        <v>0.4589048904543</v>
      </c>
      <c r="AX136" s="11" t="n">
        <v>0.511477485927674</v>
      </c>
      <c r="AY136" s="11" t="n">
        <v>0.521946469376341</v>
      </c>
      <c r="AZ136" s="11" t="n">
        <v>0.540108889789081</v>
      </c>
      <c r="BA136" s="11" t="n">
        <v>0.539886903447276</v>
      </c>
      <c r="BB136" s="11" t="n">
        <v>0.545419791111906</v>
      </c>
      <c r="BC136" s="11" t="n">
        <v>0.546698827321603</v>
      </c>
      <c r="BD136" s="11" t="n">
        <v>0.533937100159938</v>
      </c>
      <c r="BE136" s="11" t="n">
        <v>0.532207116287776</v>
      </c>
      <c r="BF136" s="11" t="n">
        <v>0.472239303610618</v>
      </c>
      <c r="BG136" s="11" t="n">
        <v>0.395591548892984</v>
      </c>
      <c r="BH136" s="11" t="n">
        <v>0.381781037642599</v>
      </c>
      <c r="BI136" s="11" t="n">
        <v>0.433423576206002</v>
      </c>
      <c r="BJ136" s="11" t="n">
        <v>0.492862261945019</v>
      </c>
      <c r="BK136" s="11" t="n">
        <v>0.537514092314661</v>
      </c>
      <c r="BL136" s="11" t="n">
        <v>0.559213168164554</v>
      </c>
      <c r="BM136" s="11" t="n">
        <v>0.587997598217513</v>
      </c>
      <c r="BN136" s="11" t="n">
        <v>0.627624656363427</v>
      </c>
      <c r="BO136" s="11" t="n">
        <v>0.632472485464784</v>
      </c>
      <c r="BP136" s="11" t="n">
        <v>0.582125310182791</v>
      </c>
      <c r="BQ136" s="11" t="n">
        <v>0.531199123198026</v>
      </c>
      <c r="BR136" s="11" t="n">
        <v>0.470782512469459</v>
      </c>
      <c r="BS136" s="11" t="n">
        <v>0.410639172226025</v>
      </c>
      <c r="BT136" s="11" t="n">
        <v>0.403227449169194</v>
      </c>
      <c r="BU136" s="11" t="n">
        <v>0.453669790475513</v>
      </c>
      <c r="BV136" s="11" t="n">
        <v>0.525221394490141</v>
      </c>
      <c r="BW136" s="11" t="n">
        <v>0.571830375386405</v>
      </c>
      <c r="BX136" s="11" t="n">
        <v>0.580750441197102</v>
      </c>
      <c r="BY136" s="11" t="n">
        <v>0.635296453090261</v>
      </c>
      <c r="BZ136" s="11" t="n">
        <v>0.701827805097738</v>
      </c>
      <c r="CA136" s="11" t="n">
        <v>0.671723616673777</v>
      </c>
      <c r="CB136" s="11" t="n">
        <v>0.60179402313819</v>
      </c>
      <c r="CC136" s="11" t="n">
        <v>0.521390490430414</v>
      </c>
      <c r="CD136" s="11" t="n">
        <v>0.469530619023012</v>
      </c>
      <c r="CE136" s="11" t="n">
        <v>0.427651558855648</v>
      </c>
      <c r="CF136" s="11" t="n">
        <v>0.42963081978582</v>
      </c>
      <c r="CG136" s="11" t="n">
        <v>0.46603564184307</v>
      </c>
      <c r="CH136" s="11" t="n">
        <v>0.542606388967509</v>
      </c>
      <c r="CI136" s="11" t="n">
        <v>0.59108300019918</v>
      </c>
      <c r="CJ136" s="11" t="n">
        <v>0.624642198498689</v>
      </c>
      <c r="CK136" s="11" t="n">
        <v>0.69867140533179</v>
      </c>
      <c r="CL136" s="11" t="n">
        <v>0.779970043657163</v>
      </c>
      <c r="CM136" s="11" t="n">
        <v>0.753118024156137</v>
      </c>
      <c r="CN136" s="11" t="n">
        <v>0.640722574308407</v>
      </c>
      <c r="CO136" s="11" t="n">
        <v>0.571390153768085</v>
      </c>
      <c r="CP136" s="11" t="n">
        <v>0.520382505764622</v>
      </c>
      <c r="CQ136" s="11" t="n">
        <v>0.489644817171928</v>
      </c>
      <c r="CR136" s="11" t="n">
        <v>0.461562953165597</v>
      </c>
      <c r="CS136" s="11" t="n">
        <v>0.530046869432579</v>
      </c>
      <c r="CT136" s="11" t="n">
        <v>0.577838810697034</v>
      </c>
      <c r="CU136" s="11" t="n">
        <v>0.641354741404765</v>
      </c>
      <c r="CV136" s="11" t="n">
        <v>0.706086788708845</v>
      </c>
      <c r="CW136" s="11" t="n">
        <v>0.843711957844599</v>
      </c>
      <c r="CX136" s="11" t="n">
        <v>0.913032033112738</v>
      </c>
      <c r="CY136" s="11" t="n">
        <v>0.861700119798149</v>
      </c>
      <c r="CZ136" s="11" t="n">
        <v>0.770884355522217</v>
      </c>
      <c r="DA136" s="11" t="n">
        <v>0.661651634721807</v>
      </c>
      <c r="DB136" s="11" t="n">
        <v>0.618783982018184</v>
      </c>
      <c r="DC136" s="11" t="n">
        <v>0.582799506486546</v>
      </c>
      <c r="DD136" s="11" t="n">
        <v>0.517420687334327</v>
      </c>
      <c r="DE136" s="11" t="n">
        <v>0.556261710999006</v>
      </c>
      <c r="DF136" s="11" t="n">
        <v>0.599625826339062</v>
      </c>
      <c r="DG136" s="11" t="n">
        <v>0.691953757070279</v>
      </c>
      <c r="DH136" s="11" t="n">
        <v>0.869444160023993</v>
      </c>
      <c r="DI136" s="11" t="n">
        <v>1.01924075948968</v>
      </c>
      <c r="DJ136" s="11" t="n">
        <v>1.07132482822279</v>
      </c>
      <c r="DK136" s="11" t="n">
        <v>1.02067889731294</v>
      </c>
      <c r="DL136" s="11" t="n">
        <v>0.846024469766208</v>
      </c>
      <c r="DM136" s="11" t="n">
        <v>0.756059933939122</v>
      </c>
      <c r="DN136" s="11" t="n">
        <v>0.66355912632032</v>
      </c>
      <c r="DO136" s="11" t="n">
        <v>0.627535784479301</v>
      </c>
      <c r="DP136" s="11" t="n">
        <v>0.600794739829099</v>
      </c>
      <c r="DQ136" s="11" t="n">
        <v>0.594746238383821</v>
      </c>
      <c r="DR136" s="11" t="n">
        <v>0.648169213504355</v>
      </c>
      <c r="DS136" s="11" t="n">
        <v>0.767347509266252</v>
      </c>
      <c r="DT136" s="11" t="n">
        <v>0.906179412169381</v>
      </c>
    </row>
    <row r="137" customFormat="false" ht="15.75" hidden="false" customHeight="false" outlineLevel="0" collapsed="false">
      <c r="A137" s="12" t="s">
        <v>349</v>
      </c>
      <c r="B137" s="11" t="s">
        <v>350</v>
      </c>
      <c r="C137" s="19"/>
      <c r="D137" s="11" t="n">
        <v>1</v>
      </c>
      <c r="E137" s="11" t="n">
        <v>1.25307230730804</v>
      </c>
      <c r="F137" s="11" t="n">
        <v>1.25367846568973</v>
      </c>
      <c r="G137" s="11" t="n">
        <v>1.16446966839296</v>
      </c>
      <c r="H137" s="11" t="n">
        <v>1.03527954468509</v>
      </c>
      <c r="I137" s="11" t="n">
        <v>0.961512922389098</v>
      </c>
      <c r="J137" s="11" t="n">
        <v>0.932072750118132</v>
      </c>
      <c r="K137" s="11" t="n">
        <v>0.804617605532861</v>
      </c>
      <c r="L137" s="11" t="n">
        <v>0.780306824251848</v>
      </c>
      <c r="M137" s="11" t="n">
        <v>0.820221624164208</v>
      </c>
      <c r="N137" s="11" t="n">
        <v>0.823418956292081</v>
      </c>
      <c r="O137" s="11" t="n">
        <v>0.775359495051149</v>
      </c>
      <c r="P137" s="11" t="n">
        <v>0.637903450301987</v>
      </c>
      <c r="Q137" s="11" t="n">
        <v>0.588870255322997</v>
      </c>
      <c r="R137" s="11" t="n">
        <v>0.625494423262561</v>
      </c>
      <c r="S137" s="11" t="n">
        <v>0.699798427051329</v>
      </c>
      <c r="T137" s="11" t="n">
        <v>0.756385592285336</v>
      </c>
      <c r="U137" s="11" t="n">
        <v>0.77247750350272</v>
      </c>
      <c r="V137" s="11" t="n">
        <v>0.690685779521733</v>
      </c>
      <c r="W137" s="11" t="n">
        <v>0.623627098494677</v>
      </c>
      <c r="X137" s="11" t="n">
        <v>0.633497019919744</v>
      </c>
      <c r="Y137" s="11" t="n">
        <v>0.654585219628031</v>
      </c>
      <c r="Z137" s="11" t="n">
        <v>0.678221661285326</v>
      </c>
      <c r="AA137" s="11" t="n">
        <v>0.642235920927908</v>
      </c>
      <c r="AB137" s="11" t="n">
        <v>0.558452461567825</v>
      </c>
      <c r="AC137" s="11" t="n">
        <v>0.550726354911298</v>
      </c>
      <c r="AD137" s="11" t="n">
        <v>0.533241914274222</v>
      </c>
      <c r="AE137" s="11" t="n">
        <v>0.559077587932166</v>
      </c>
      <c r="AF137" s="11" t="n">
        <v>0.571602426565577</v>
      </c>
      <c r="AG137" s="11" t="n">
        <v>0.585972414384307</v>
      </c>
      <c r="AH137" s="11" t="n">
        <v>0.507581060856766</v>
      </c>
      <c r="AI137" s="11" t="n">
        <v>0.476498579339626</v>
      </c>
      <c r="AJ137" s="11" t="n">
        <v>0.460375197883433</v>
      </c>
      <c r="AK137" s="11" t="n">
        <v>0.495445346912131</v>
      </c>
      <c r="AL137" s="11" t="n">
        <v>0.555511373771659</v>
      </c>
      <c r="AM137" s="11" t="n">
        <v>0.535378583926726</v>
      </c>
      <c r="AN137" s="11" t="n">
        <v>0.522042355245346</v>
      </c>
      <c r="AO137" s="11" t="n">
        <v>0.509751643933992</v>
      </c>
      <c r="AP137" s="11" t="n">
        <v>0.505917636988734</v>
      </c>
      <c r="AQ137" s="11" t="n">
        <v>0.503919661751173</v>
      </c>
      <c r="AR137" s="11" t="n">
        <v>0.513327853544145</v>
      </c>
      <c r="AS137" s="11" t="n">
        <v>0.514175353449103</v>
      </c>
      <c r="AT137" s="11" t="n">
        <v>0.470236486652447</v>
      </c>
      <c r="AU137" s="11" t="n">
        <v>0.433099151096754</v>
      </c>
      <c r="AV137" s="11" t="n">
        <v>0.417731034252111</v>
      </c>
      <c r="AW137" s="11" t="n">
        <v>0.4589048904543</v>
      </c>
      <c r="AX137" s="11" t="n">
        <v>0.511477485927674</v>
      </c>
      <c r="AY137" s="11" t="n">
        <v>0.521946469376341</v>
      </c>
      <c r="AZ137" s="11" t="n">
        <v>0.540108889789081</v>
      </c>
      <c r="BA137" s="11" t="n">
        <v>0.539886903447276</v>
      </c>
      <c r="BB137" s="11" t="n">
        <v>0.545419791111906</v>
      </c>
      <c r="BC137" s="11" t="n">
        <v>0.546698827321603</v>
      </c>
      <c r="BD137" s="11" t="n">
        <v>0.533937100159938</v>
      </c>
      <c r="BE137" s="11" t="n">
        <v>0.532207116287776</v>
      </c>
      <c r="BF137" s="11" t="n">
        <v>0.472239303610618</v>
      </c>
      <c r="BG137" s="11" t="n">
        <v>0.395591548892984</v>
      </c>
      <c r="BH137" s="11" t="n">
        <v>0.381781037642599</v>
      </c>
      <c r="BI137" s="11" t="n">
        <v>0.433423576206002</v>
      </c>
      <c r="BJ137" s="11" t="n">
        <v>0.492862261945019</v>
      </c>
      <c r="BK137" s="11" t="n">
        <v>0.537514092314661</v>
      </c>
      <c r="BL137" s="11" t="n">
        <v>0.559213168164554</v>
      </c>
      <c r="BM137" s="11" t="n">
        <v>0.587997598217513</v>
      </c>
      <c r="BN137" s="11" t="n">
        <v>0.627624656363427</v>
      </c>
      <c r="BO137" s="11" t="n">
        <v>0.632472485464784</v>
      </c>
      <c r="BP137" s="11" t="n">
        <v>0.582125310182791</v>
      </c>
      <c r="BQ137" s="11" t="n">
        <v>0.531199123198026</v>
      </c>
      <c r="BR137" s="11" t="n">
        <v>0.470782512469459</v>
      </c>
      <c r="BS137" s="11" t="n">
        <v>0.410639172226025</v>
      </c>
      <c r="BT137" s="11" t="n">
        <v>0.403227449169194</v>
      </c>
      <c r="BU137" s="11" t="n">
        <v>0.453669790475513</v>
      </c>
      <c r="BV137" s="11" t="n">
        <v>0.525221394490141</v>
      </c>
      <c r="BW137" s="11" t="n">
        <v>0.571830375386405</v>
      </c>
      <c r="BX137" s="11" t="n">
        <v>0.580750441197102</v>
      </c>
      <c r="BY137" s="11" t="n">
        <v>0.635296453090261</v>
      </c>
      <c r="BZ137" s="11" t="n">
        <v>0.701827805097738</v>
      </c>
      <c r="CA137" s="11" t="n">
        <v>0.671723616673777</v>
      </c>
      <c r="CB137" s="11" t="n">
        <v>0.60179402313819</v>
      </c>
      <c r="CC137" s="11" t="n">
        <v>0.521390490430414</v>
      </c>
      <c r="CD137" s="11" t="n">
        <v>0.469530619023012</v>
      </c>
      <c r="CE137" s="11" t="n">
        <v>0.427651558855648</v>
      </c>
      <c r="CF137" s="11" t="n">
        <v>0.42963081978582</v>
      </c>
      <c r="CG137" s="11" t="n">
        <v>0.46603564184307</v>
      </c>
      <c r="CH137" s="11" t="n">
        <v>0.542606388967509</v>
      </c>
      <c r="CI137" s="11" t="n">
        <v>0.59108300019918</v>
      </c>
      <c r="CJ137" s="11" t="n">
        <v>0.624642198498689</v>
      </c>
      <c r="CK137" s="11" t="n">
        <v>0.69867140533179</v>
      </c>
      <c r="CL137" s="11" t="n">
        <v>0.779970043657163</v>
      </c>
      <c r="CM137" s="11" t="n">
        <v>0.753118024156137</v>
      </c>
      <c r="CN137" s="11" t="n">
        <v>0.640722574308407</v>
      </c>
      <c r="CO137" s="11" t="n">
        <v>0.571390153768085</v>
      </c>
      <c r="CP137" s="11" t="n">
        <v>0.520382505764622</v>
      </c>
      <c r="CQ137" s="11" t="n">
        <v>0.489644817171928</v>
      </c>
      <c r="CR137" s="11" t="n">
        <v>0.461562953165597</v>
      </c>
      <c r="CS137" s="11" t="n">
        <v>0.530046869432579</v>
      </c>
      <c r="CT137" s="11" t="n">
        <v>0.577838810697034</v>
      </c>
      <c r="CU137" s="11" t="n">
        <v>0.641354741404765</v>
      </c>
      <c r="CV137" s="11" t="n">
        <v>0.706086788708845</v>
      </c>
      <c r="CW137" s="11" t="n">
        <v>0.843711957844599</v>
      </c>
      <c r="CX137" s="11" t="n">
        <v>0.913032033112738</v>
      </c>
      <c r="CY137" s="11" t="n">
        <v>0.861700119798149</v>
      </c>
      <c r="CZ137" s="11" t="n">
        <v>0.770884355522217</v>
      </c>
      <c r="DA137" s="11" t="n">
        <v>0.661651634721807</v>
      </c>
      <c r="DB137" s="11" t="n">
        <v>0.618783982018184</v>
      </c>
      <c r="DC137" s="11" t="n">
        <v>0.582799506486546</v>
      </c>
      <c r="DD137" s="11" t="n">
        <v>0.517420687334327</v>
      </c>
      <c r="DE137" s="11" t="n">
        <v>0.556261710999006</v>
      </c>
      <c r="DF137" s="11" t="n">
        <v>0.599625826339062</v>
      </c>
      <c r="DG137" s="11" t="n">
        <v>0.691953757070279</v>
      </c>
      <c r="DH137" s="11" t="n">
        <v>0.869444160023993</v>
      </c>
      <c r="DI137" s="11" t="n">
        <v>1.01924075948968</v>
      </c>
      <c r="DJ137" s="11" t="n">
        <v>1.07132482822279</v>
      </c>
      <c r="DK137" s="11" t="n">
        <v>1.02067889731294</v>
      </c>
      <c r="DL137" s="11" t="n">
        <v>0.846024469766208</v>
      </c>
      <c r="DM137" s="11" t="n">
        <v>0.756059933939122</v>
      </c>
      <c r="DN137" s="11" t="n">
        <v>0.66355912632032</v>
      </c>
      <c r="DO137" s="11" t="n">
        <v>0.627535784479301</v>
      </c>
      <c r="DP137" s="11" t="n">
        <v>0.600794739829099</v>
      </c>
      <c r="DQ137" s="11" t="n">
        <v>0.594746238383821</v>
      </c>
      <c r="DR137" s="11" t="n">
        <v>0.648169213504355</v>
      </c>
      <c r="DS137" s="11" t="n">
        <v>0.767347509266252</v>
      </c>
      <c r="DT137" s="11" t="n">
        <v>0.906179412169381</v>
      </c>
    </row>
    <row r="138" customFormat="false" ht="15.75" hidden="false" customHeight="false" outlineLevel="0" collapsed="false">
      <c r="A138" s="12" t="s">
        <v>235</v>
      </c>
      <c r="B138" s="13" t="s">
        <v>236</v>
      </c>
      <c r="C138" s="19"/>
      <c r="D138" s="11" t="n">
        <v>1</v>
      </c>
      <c r="E138" s="11" t="n">
        <v>1.25307230730804</v>
      </c>
      <c r="F138" s="11" t="n">
        <v>1.25367846568973</v>
      </c>
      <c r="G138" s="11" t="n">
        <v>1.16446966839296</v>
      </c>
      <c r="H138" s="11" t="n">
        <v>1.03527954468509</v>
      </c>
      <c r="I138" s="11" t="n">
        <v>0.961512922389098</v>
      </c>
      <c r="J138" s="101" t="n">
        <v>0.932072750118132</v>
      </c>
      <c r="K138" s="11" t="n">
        <v>0.804617605532861</v>
      </c>
      <c r="L138" s="11" t="n">
        <v>0.780306824251848</v>
      </c>
      <c r="M138" s="11" t="n">
        <v>0.820221624164208</v>
      </c>
      <c r="N138" s="11" t="n">
        <v>0.823418956292081</v>
      </c>
      <c r="O138" s="11" t="n">
        <v>0.775359495051149</v>
      </c>
      <c r="P138" s="11" t="n">
        <v>0.637903450301987</v>
      </c>
      <c r="Q138" s="11" t="n">
        <v>0.588870255322997</v>
      </c>
      <c r="R138" s="11" t="n">
        <v>0.625494423262561</v>
      </c>
      <c r="S138" s="11" t="n">
        <v>0.699798427051329</v>
      </c>
      <c r="T138" s="11" t="n">
        <v>0.756385592285336</v>
      </c>
      <c r="U138" s="11" t="n">
        <v>0.77247750350272</v>
      </c>
      <c r="V138" s="11" t="n">
        <v>0.690685779521733</v>
      </c>
      <c r="W138" s="11" t="n">
        <v>0.623627098494677</v>
      </c>
      <c r="X138" s="11" t="n">
        <v>0.633497019919744</v>
      </c>
      <c r="Y138" s="11" t="n">
        <v>0.654585219628031</v>
      </c>
      <c r="Z138" s="11" t="n">
        <v>0.678221661285326</v>
      </c>
      <c r="AA138" s="11" t="n">
        <v>0.642235920927908</v>
      </c>
      <c r="AB138" s="11" t="n">
        <v>0.558452461567825</v>
      </c>
      <c r="AC138" s="11" t="n">
        <v>0.550726354911298</v>
      </c>
      <c r="AD138" s="11" t="n">
        <v>0.533241914274222</v>
      </c>
      <c r="AE138" s="11" t="n">
        <v>0.559077587932166</v>
      </c>
      <c r="AF138" s="11" t="n">
        <v>0.571602426565577</v>
      </c>
      <c r="AG138" s="11" t="n">
        <v>0.585972414384307</v>
      </c>
      <c r="AH138" s="11" t="n">
        <v>0.507581060856766</v>
      </c>
      <c r="AI138" s="11" t="n">
        <v>0.476498579339626</v>
      </c>
      <c r="AJ138" s="11" t="n">
        <v>0.460375197883433</v>
      </c>
      <c r="AK138" s="11" t="n">
        <v>0.495445346912131</v>
      </c>
      <c r="AL138" s="11" t="n">
        <v>0.555511373771659</v>
      </c>
      <c r="AM138" s="11" t="n">
        <v>0.535378583926726</v>
      </c>
      <c r="AN138" s="11" t="n">
        <v>0.522042355245346</v>
      </c>
      <c r="AO138" s="11" t="n">
        <v>0.509751643933992</v>
      </c>
      <c r="AP138" s="11" t="n">
        <v>0.505917636988734</v>
      </c>
      <c r="AQ138" s="11" t="n">
        <v>0.503919661751173</v>
      </c>
      <c r="AR138" s="11" t="n">
        <v>0.513327853544145</v>
      </c>
      <c r="AS138" s="11" t="n">
        <v>0.514175353449103</v>
      </c>
      <c r="AT138" s="11" t="n">
        <v>0.470236486652447</v>
      </c>
      <c r="AU138" s="11" t="n">
        <v>0.433099151096754</v>
      </c>
      <c r="AV138" s="11" t="n">
        <v>0.417731034252111</v>
      </c>
      <c r="AW138" s="11" t="n">
        <v>0.4589048904543</v>
      </c>
      <c r="AX138" s="11" t="n">
        <v>0.511477485927674</v>
      </c>
      <c r="AY138" s="11" t="n">
        <v>0.521946469376341</v>
      </c>
      <c r="AZ138" s="11" t="n">
        <v>0.540108889789081</v>
      </c>
      <c r="BA138" s="11" t="n">
        <v>0.539886903447276</v>
      </c>
      <c r="BB138" s="11" t="n">
        <v>0.545419791111906</v>
      </c>
      <c r="BC138" s="11" t="n">
        <v>0.546698827321603</v>
      </c>
      <c r="BD138" s="11" t="n">
        <v>0.533937100159938</v>
      </c>
      <c r="BE138" s="11" t="n">
        <v>0.532207116287776</v>
      </c>
      <c r="BF138" s="11" t="n">
        <v>0.472239303610618</v>
      </c>
      <c r="BG138" s="11" t="n">
        <v>0.395591548892984</v>
      </c>
      <c r="BH138" s="11" t="n">
        <v>0.381781037642599</v>
      </c>
      <c r="BI138" s="11" t="n">
        <v>0.433423576206002</v>
      </c>
      <c r="BJ138" s="11" t="n">
        <v>0.492862261945019</v>
      </c>
      <c r="BK138" s="11" t="n">
        <v>0.537514092314661</v>
      </c>
      <c r="BL138" s="11" t="n">
        <v>0.559213168164554</v>
      </c>
      <c r="BM138" s="11" t="n">
        <v>0.587997598217513</v>
      </c>
      <c r="BN138" s="11" t="n">
        <v>0.627624656363427</v>
      </c>
      <c r="BO138" s="11" t="n">
        <v>0.632472485464784</v>
      </c>
      <c r="BP138" s="11" t="n">
        <v>0.582125310182791</v>
      </c>
      <c r="BQ138" s="11" t="n">
        <v>0.531199123198026</v>
      </c>
      <c r="BR138" s="11" t="n">
        <v>0.470782512469459</v>
      </c>
      <c r="BS138" s="11" t="n">
        <v>0.410639172226025</v>
      </c>
      <c r="BT138" s="11" t="n">
        <v>0.403227449169194</v>
      </c>
      <c r="BU138" s="11" t="n">
        <v>0.453669790475513</v>
      </c>
      <c r="BV138" s="11" t="n">
        <v>0.525221394490141</v>
      </c>
      <c r="BW138" s="11" t="n">
        <v>0.571830375386405</v>
      </c>
      <c r="BX138" s="11" t="n">
        <v>0.580750441197102</v>
      </c>
      <c r="BY138" s="11" t="n">
        <v>0.635296453090261</v>
      </c>
      <c r="BZ138" s="11" t="n">
        <v>0.701827805097738</v>
      </c>
      <c r="CA138" s="11" t="n">
        <v>0.671723616673777</v>
      </c>
      <c r="CB138" s="11" t="n">
        <v>0.60179402313819</v>
      </c>
      <c r="CC138" s="11" t="n">
        <v>0.521390490430414</v>
      </c>
      <c r="CD138" s="11" t="n">
        <v>0.469530619023012</v>
      </c>
      <c r="CE138" s="11" t="n">
        <v>0.427651558855648</v>
      </c>
      <c r="CF138" s="11" t="n">
        <v>0.42963081978582</v>
      </c>
      <c r="CG138" s="11" t="n">
        <v>0.46603564184307</v>
      </c>
      <c r="CH138" s="11" t="n">
        <v>0.542606388967509</v>
      </c>
      <c r="CI138" s="11" t="n">
        <v>0.59108300019918</v>
      </c>
      <c r="CJ138" s="11" t="n">
        <v>0.624642198498689</v>
      </c>
      <c r="CK138" s="11" t="n">
        <v>0.69867140533179</v>
      </c>
      <c r="CL138" s="11" t="n">
        <v>0.779970043657163</v>
      </c>
      <c r="CM138" s="11" t="n">
        <v>0.753118024156137</v>
      </c>
      <c r="CN138" s="11" t="n">
        <v>0.640722574308407</v>
      </c>
      <c r="CO138" s="11" t="n">
        <v>0.571390153768085</v>
      </c>
      <c r="CP138" s="11" t="n">
        <v>0.520382505764622</v>
      </c>
      <c r="CQ138" s="11" t="n">
        <v>0.489644817171928</v>
      </c>
      <c r="CR138" s="11" t="n">
        <v>0.461562953165597</v>
      </c>
      <c r="CS138" s="11" t="n">
        <v>0.530046869432579</v>
      </c>
      <c r="CT138" s="11" t="n">
        <v>0.577838810697034</v>
      </c>
      <c r="CU138" s="11" t="n">
        <v>0.641354741404765</v>
      </c>
      <c r="CV138" s="11" t="n">
        <v>0.706086788708845</v>
      </c>
      <c r="CW138" s="11" t="n">
        <v>0.843711957844599</v>
      </c>
      <c r="CX138" s="11" t="n">
        <v>0.913032033112738</v>
      </c>
      <c r="CY138" s="11" t="n">
        <v>0.861700119798149</v>
      </c>
      <c r="CZ138" s="11" t="n">
        <v>0.770884355522217</v>
      </c>
      <c r="DA138" s="11" t="n">
        <v>0.661651634721807</v>
      </c>
      <c r="DB138" s="11" t="n">
        <v>0.618783982018184</v>
      </c>
      <c r="DC138" s="11" t="n">
        <v>0.582799506486546</v>
      </c>
      <c r="DD138" s="11" t="n">
        <v>0.517420687334327</v>
      </c>
      <c r="DE138" s="11" t="n">
        <v>0.556261710999006</v>
      </c>
      <c r="DF138" s="11" t="n">
        <v>0.599625826339062</v>
      </c>
      <c r="DG138" s="11" t="n">
        <v>0.691953757070279</v>
      </c>
      <c r="DH138" s="11" t="n">
        <v>0.869444160023993</v>
      </c>
      <c r="DI138" s="11" t="n">
        <v>1.01924075948968</v>
      </c>
      <c r="DJ138" s="11" t="n">
        <v>1.07132482822279</v>
      </c>
      <c r="DK138" s="11" t="n">
        <v>1.02067889731294</v>
      </c>
      <c r="DL138" s="11" t="n">
        <v>0.846024469766208</v>
      </c>
      <c r="DM138" s="11" t="n">
        <v>0.756059933939122</v>
      </c>
      <c r="DN138" s="11" t="n">
        <v>0.66355912632032</v>
      </c>
      <c r="DO138" s="11" t="n">
        <v>0.627535784479301</v>
      </c>
      <c r="DP138" s="11" t="n">
        <v>0.600794739829099</v>
      </c>
      <c r="DQ138" s="11" t="n">
        <v>0.594746238383821</v>
      </c>
      <c r="DR138" s="11" t="n">
        <v>0.648169213504355</v>
      </c>
      <c r="DS138" s="11" t="n">
        <v>0.767347509266252</v>
      </c>
      <c r="DT138" s="11" t="n">
        <v>0.906179412169381</v>
      </c>
    </row>
    <row r="139" customFormat="false" ht="15.75" hidden="false" customHeight="false" outlineLevel="0" collapsed="false">
      <c r="A139" s="12" t="s">
        <v>237</v>
      </c>
      <c r="B139" s="13" t="s">
        <v>238</v>
      </c>
      <c r="C139" s="14" t="n">
        <v>0</v>
      </c>
      <c r="D139" s="11" t="n">
        <v>0</v>
      </c>
      <c r="E139" s="11"/>
      <c r="F139" s="11"/>
      <c r="G139" s="11"/>
      <c r="H139" s="11"/>
      <c r="I139" s="101"/>
      <c r="J139" s="10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</row>
    <row r="140" customFormat="false" ht="15.75" hidden="false" customHeight="false" outlineLevel="0" collapsed="false">
      <c r="A140" s="12" t="s">
        <v>239</v>
      </c>
      <c r="B140" s="13" t="s">
        <v>240</v>
      </c>
      <c r="C140" s="14" t="n">
        <v>2640</v>
      </c>
      <c r="D140" s="11" t="n">
        <v>0</v>
      </c>
      <c r="E140" s="11" t="n">
        <v>1.25307230730804</v>
      </c>
      <c r="F140" s="11" t="n">
        <v>1.25367846568973</v>
      </c>
      <c r="G140" s="11" t="n">
        <v>1.16446966839296</v>
      </c>
      <c r="H140" s="11" t="n">
        <v>1.03527954468509</v>
      </c>
      <c r="I140" s="11" t="n">
        <v>0.961512922389098</v>
      </c>
      <c r="J140" s="101" t="n">
        <v>0.932072750118132</v>
      </c>
      <c r="K140" s="11" t="n">
        <v>0.804617605532861</v>
      </c>
      <c r="L140" s="11" t="n">
        <v>0.780306824251848</v>
      </c>
      <c r="M140" s="11" t="n">
        <v>0.820221624164208</v>
      </c>
      <c r="N140" s="11" t="n">
        <v>0.823418956292081</v>
      </c>
      <c r="O140" s="11" t="n">
        <v>0.775359495051149</v>
      </c>
      <c r="P140" s="11" t="n">
        <v>0.637903450301987</v>
      </c>
      <c r="Q140" s="11" t="n">
        <v>0.588870255322997</v>
      </c>
      <c r="R140" s="11" t="n">
        <v>0.625494423262561</v>
      </c>
      <c r="S140" s="11" t="n">
        <v>0.699798427051329</v>
      </c>
      <c r="T140" s="11" t="n">
        <v>0.756385592285336</v>
      </c>
      <c r="U140" s="11" t="n">
        <v>0.77247750350272</v>
      </c>
      <c r="V140" s="11" t="n">
        <v>0.690685779521733</v>
      </c>
      <c r="W140" s="11" t="n">
        <v>0.623627098494677</v>
      </c>
      <c r="X140" s="11" t="n">
        <v>0.633497019919744</v>
      </c>
      <c r="Y140" s="11" t="n">
        <v>0.654585219628031</v>
      </c>
      <c r="Z140" s="11" t="n">
        <v>0.678221661285326</v>
      </c>
      <c r="AA140" s="11" t="n">
        <v>0.642235920927908</v>
      </c>
      <c r="AB140" s="11" t="n">
        <v>0.558452461567825</v>
      </c>
      <c r="AC140" s="11" t="n">
        <v>0.550726354911298</v>
      </c>
      <c r="AD140" s="11" t="n">
        <v>0.533241914274222</v>
      </c>
      <c r="AE140" s="11" t="n">
        <v>0.559077587932166</v>
      </c>
      <c r="AF140" s="11" t="n">
        <v>0.571602426565577</v>
      </c>
      <c r="AG140" s="11" t="n">
        <v>0.585972414384307</v>
      </c>
      <c r="AH140" s="11" t="n">
        <v>0.507581060856766</v>
      </c>
      <c r="AI140" s="11" t="n">
        <v>0.476498579339626</v>
      </c>
      <c r="AJ140" s="11" t="n">
        <v>0.460375197883433</v>
      </c>
      <c r="AK140" s="11" t="n">
        <v>0.495445346912131</v>
      </c>
      <c r="AL140" s="11" t="n">
        <v>0.555511373771659</v>
      </c>
      <c r="AM140" s="11" t="n">
        <v>0.535378583926726</v>
      </c>
      <c r="AN140" s="11" t="n">
        <v>0.522042355245346</v>
      </c>
      <c r="AO140" s="11" t="n">
        <v>0.509751643933992</v>
      </c>
      <c r="AP140" s="11" t="n">
        <v>0.505917636988734</v>
      </c>
      <c r="AQ140" s="11" t="n">
        <v>0.503919661751173</v>
      </c>
      <c r="AR140" s="11" t="n">
        <v>0.513327853544145</v>
      </c>
      <c r="AS140" s="11" t="n">
        <v>0.514175353449103</v>
      </c>
      <c r="AT140" s="11" t="n">
        <v>0.470236486652447</v>
      </c>
      <c r="AU140" s="11" t="n">
        <v>0.433099151096754</v>
      </c>
      <c r="AV140" s="11" t="n">
        <v>0.417731034252111</v>
      </c>
      <c r="AW140" s="11" t="n">
        <v>0.4589048904543</v>
      </c>
      <c r="AX140" s="11" t="n">
        <v>0.511477485927674</v>
      </c>
      <c r="AY140" s="11" t="n">
        <v>0.521946469376341</v>
      </c>
      <c r="AZ140" s="11" t="n">
        <v>0.540108889789081</v>
      </c>
      <c r="BA140" s="11" t="n">
        <v>0.539886903447276</v>
      </c>
      <c r="BB140" s="11" t="n">
        <v>0.545419791111906</v>
      </c>
      <c r="BC140" s="11" t="n">
        <v>0.546698827321603</v>
      </c>
      <c r="BD140" s="11" t="n">
        <v>0.533937100159938</v>
      </c>
      <c r="BE140" s="11" t="n">
        <v>0.532207116287776</v>
      </c>
      <c r="BF140" s="11" t="n">
        <v>0.472239303610618</v>
      </c>
      <c r="BG140" s="11" t="n">
        <v>0.395591548892984</v>
      </c>
      <c r="BH140" s="11" t="n">
        <v>0.381781037642599</v>
      </c>
      <c r="BI140" s="11" t="n">
        <v>0.433423576206002</v>
      </c>
      <c r="BJ140" s="11" t="n">
        <v>0.492862261945019</v>
      </c>
      <c r="BK140" s="11" t="n">
        <v>0.537514092314661</v>
      </c>
      <c r="BL140" s="11" t="n">
        <v>0.559213168164554</v>
      </c>
      <c r="BM140" s="11" t="n">
        <v>0.587997598217513</v>
      </c>
      <c r="BN140" s="11" t="n">
        <v>0.627624656363427</v>
      </c>
      <c r="BO140" s="11" t="n">
        <v>0.632472485464784</v>
      </c>
      <c r="BP140" s="11" t="n">
        <v>0.582125310182791</v>
      </c>
      <c r="BQ140" s="11" t="n">
        <v>0.531199123198026</v>
      </c>
      <c r="BR140" s="11" t="n">
        <v>0.470782512469459</v>
      </c>
      <c r="BS140" s="11" t="n">
        <v>0.410639172226025</v>
      </c>
      <c r="BT140" s="11" t="n">
        <v>0.403227449169194</v>
      </c>
      <c r="BU140" s="11" t="n">
        <v>0.453669790475513</v>
      </c>
      <c r="BV140" s="11" t="n">
        <v>0.525221394490141</v>
      </c>
      <c r="BW140" s="11" t="n">
        <v>0.571830375386405</v>
      </c>
      <c r="BX140" s="11" t="n">
        <v>0.580750441197102</v>
      </c>
      <c r="BY140" s="11" t="n">
        <v>0.635296453090261</v>
      </c>
      <c r="BZ140" s="11" t="n">
        <v>0.701827805097738</v>
      </c>
      <c r="CA140" s="11" t="n">
        <v>0.671723616673777</v>
      </c>
      <c r="CB140" s="11" t="n">
        <v>0.60179402313819</v>
      </c>
      <c r="CC140" s="11" t="n">
        <v>0.521390490430414</v>
      </c>
      <c r="CD140" s="11" t="n">
        <v>0.469530619023012</v>
      </c>
      <c r="CE140" s="11" t="n">
        <v>0.427651558855648</v>
      </c>
      <c r="CF140" s="11" t="n">
        <v>0.42963081978582</v>
      </c>
      <c r="CG140" s="11" t="n">
        <v>0.46603564184307</v>
      </c>
      <c r="CH140" s="11" t="n">
        <v>0.542606388967509</v>
      </c>
      <c r="CI140" s="11" t="n">
        <v>0.59108300019918</v>
      </c>
      <c r="CJ140" s="11" t="n">
        <v>0.624642198498689</v>
      </c>
      <c r="CK140" s="11" t="n">
        <v>0.69867140533179</v>
      </c>
      <c r="CL140" s="11" t="n">
        <v>0.779970043657163</v>
      </c>
      <c r="CM140" s="11" t="n">
        <v>0.753118024156137</v>
      </c>
      <c r="CN140" s="11" t="n">
        <v>0.640722574308407</v>
      </c>
      <c r="CO140" s="11" t="n">
        <v>0.571390153768085</v>
      </c>
      <c r="CP140" s="11" t="n">
        <v>0.520382505764622</v>
      </c>
      <c r="CQ140" s="11" t="n">
        <v>0.489644817171928</v>
      </c>
      <c r="CR140" s="11" t="n">
        <v>0.461562953165597</v>
      </c>
      <c r="CS140" s="11" t="n">
        <v>0.530046869432579</v>
      </c>
      <c r="CT140" s="11" t="n">
        <v>0.577838810697034</v>
      </c>
      <c r="CU140" s="11" t="n">
        <v>0.641354741404765</v>
      </c>
      <c r="CV140" s="11" t="n">
        <v>0.706086788708845</v>
      </c>
      <c r="CW140" s="11" t="n">
        <v>0.843711957844599</v>
      </c>
      <c r="CX140" s="11" t="n">
        <v>0.913032033112738</v>
      </c>
      <c r="CY140" s="11" t="n">
        <v>0.861700119798149</v>
      </c>
      <c r="CZ140" s="11" t="n">
        <v>0.770884355522217</v>
      </c>
      <c r="DA140" s="11" t="n">
        <v>0.661651634721807</v>
      </c>
      <c r="DB140" s="11" t="n">
        <v>0.618783982018184</v>
      </c>
      <c r="DC140" s="11" t="n">
        <v>0.582799506486546</v>
      </c>
      <c r="DD140" s="11" t="n">
        <v>0.517420687334327</v>
      </c>
      <c r="DE140" s="11" t="n">
        <v>0.556261710999006</v>
      </c>
      <c r="DF140" s="11" t="n">
        <v>0.599625826339062</v>
      </c>
      <c r="DG140" s="11" t="n">
        <v>0.691953757070279</v>
      </c>
      <c r="DH140" s="11" t="n">
        <v>0.869444160023993</v>
      </c>
      <c r="DI140" s="11" t="n">
        <v>1.01924075948968</v>
      </c>
      <c r="DJ140" s="11" t="n">
        <v>1.07132482822279</v>
      </c>
      <c r="DK140" s="11" t="n">
        <v>1.02067889731294</v>
      </c>
      <c r="DL140" s="11" t="n">
        <v>0.846024469766208</v>
      </c>
      <c r="DM140" s="11" t="n">
        <v>0.756059933939122</v>
      </c>
      <c r="DN140" s="11" t="n">
        <v>0.66355912632032</v>
      </c>
      <c r="DO140" s="11" t="n">
        <v>0.627535784479301</v>
      </c>
      <c r="DP140" s="11" t="n">
        <v>0.600794739829099</v>
      </c>
      <c r="DQ140" s="11" t="n">
        <v>0.594746238383821</v>
      </c>
      <c r="DR140" s="11" t="n">
        <v>0.648169213504355</v>
      </c>
      <c r="DS140" s="11" t="n">
        <v>0.767347509266252</v>
      </c>
      <c r="DT140" s="11" t="n">
        <v>0.906179412169381</v>
      </c>
    </row>
    <row r="141" customFormat="false" ht="15.75" hidden="false" customHeight="false" outlineLevel="0" collapsed="false">
      <c r="A141" s="12" t="s">
        <v>241</v>
      </c>
      <c r="B141" s="13" t="s">
        <v>242</v>
      </c>
      <c r="C141" s="14" t="n">
        <v>531</v>
      </c>
      <c r="D141" s="11" t="n">
        <v>0</v>
      </c>
      <c r="E141" s="11" t="n">
        <v>7.71607399396715</v>
      </c>
      <c r="F141" s="11" t="n">
        <v>7.90359758188264</v>
      </c>
      <c r="G141" s="11" t="n">
        <v>7.42419538469948</v>
      </c>
      <c r="H141" s="11" t="n">
        <v>7.09039833157311</v>
      </c>
      <c r="I141" s="11" t="n">
        <v>7.08938599504164</v>
      </c>
      <c r="J141" s="101" t="n">
        <v>9.38218715471886</v>
      </c>
      <c r="K141" s="11" t="n">
        <v>10.5132559153571</v>
      </c>
      <c r="L141" s="11" t="n">
        <v>10.356823910165</v>
      </c>
      <c r="M141" s="11" t="n">
        <v>9.72154152560229</v>
      </c>
      <c r="N141" s="11" t="n">
        <v>9.36803432140237</v>
      </c>
      <c r="O141" s="11" t="n">
        <v>9.45399377055903</v>
      </c>
      <c r="P141" s="11" t="n">
        <v>9.16037441079471</v>
      </c>
      <c r="Q141" s="11" t="n">
        <v>8.52287928415926</v>
      </c>
      <c r="R141" s="11" t="n">
        <v>8.97549251558929</v>
      </c>
      <c r="S141" s="11" t="n">
        <v>9.42383253274079</v>
      </c>
      <c r="T141" s="11" t="n">
        <v>9.84907637444992</v>
      </c>
      <c r="U141" s="11" t="n">
        <v>10.5581070726281</v>
      </c>
      <c r="V141" s="11" t="n">
        <v>10.3614687037354</v>
      </c>
      <c r="W141" s="11" t="n">
        <v>10.0339013946216</v>
      </c>
      <c r="X141" s="11" t="n">
        <v>9.98526279562753</v>
      </c>
      <c r="Y141" s="11" t="n">
        <v>10.112035833314</v>
      </c>
      <c r="Z141" s="11" t="n">
        <v>9.57007860437111</v>
      </c>
      <c r="AA141" s="11" t="n">
        <v>9.19057421210167</v>
      </c>
      <c r="AB141" s="11" t="n">
        <v>8.35645385188876</v>
      </c>
      <c r="AC141" s="11" t="n">
        <v>8.4337496682989</v>
      </c>
      <c r="AD141" s="11" t="n">
        <v>8.26251507471634</v>
      </c>
      <c r="AE141" s="11" t="n">
        <v>8.03582760811221</v>
      </c>
      <c r="AF141" s="11" t="n">
        <v>8.20274725830221</v>
      </c>
      <c r="AG141" s="11" t="n">
        <v>8.31830502456318</v>
      </c>
      <c r="AH141" s="11" t="n">
        <v>8.62310704542435</v>
      </c>
      <c r="AI141" s="11" t="n">
        <v>8.02416096433711</v>
      </c>
      <c r="AJ141" s="11" t="n">
        <v>7.64654337010437</v>
      </c>
      <c r="AK141" s="11" t="n">
        <v>7.45509940069031</v>
      </c>
      <c r="AL141" s="11" t="n">
        <v>7.28049348070824</v>
      </c>
      <c r="AM141" s="11" t="n">
        <v>6.9241564500686</v>
      </c>
      <c r="AN141" s="11" t="n">
        <v>7.09151440869142</v>
      </c>
      <c r="AO141" s="11" t="n">
        <v>6.74570892162787</v>
      </c>
      <c r="AP141" s="11" t="n">
        <v>6.78027397068027</v>
      </c>
      <c r="AQ141" s="11" t="n">
        <v>6.78931352241027</v>
      </c>
      <c r="AR141" s="11" t="n">
        <v>6.79104183846643</v>
      </c>
      <c r="AS141" s="11" t="n">
        <v>6.89799923489872</v>
      </c>
      <c r="AT141" s="11" t="n">
        <v>7.08382666155133</v>
      </c>
      <c r="AU141" s="11" t="n">
        <v>6.94110782742278</v>
      </c>
      <c r="AV141" s="11" t="n">
        <v>6.56197749191479</v>
      </c>
      <c r="AW141" s="11" t="n">
        <v>6.29277908590828</v>
      </c>
      <c r="AX141" s="11" t="n">
        <v>6.08923205885523</v>
      </c>
      <c r="AY141" s="11" t="n">
        <v>6.07575208589868</v>
      </c>
      <c r="AZ141" s="11" t="n">
        <v>6.19625120396631</v>
      </c>
      <c r="BA141" s="11" t="n">
        <v>6.44608494184126</v>
      </c>
      <c r="BB141" s="11" t="n">
        <v>6.52789490620589</v>
      </c>
      <c r="BC141" s="11" t="n">
        <v>6.1745716379192</v>
      </c>
      <c r="BD141" s="11" t="n">
        <v>5.52579693751012</v>
      </c>
      <c r="BE141" s="11" t="n">
        <v>5.55310944465471</v>
      </c>
      <c r="BF141" s="11" t="n">
        <v>5.59590063655201</v>
      </c>
      <c r="BG141" s="11" t="n">
        <v>5.67172470959303</v>
      </c>
      <c r="BH141" s="11" t="n">
        <v>5.66873728475315</v>
      </c>
      <c r="BI141" s="11" t="n">
        <v>5.27025082184477</v>
      </c>
      <c r="BJ141" s="11" t="n">
        <v>5.05317403663322</v>
      </c>
      <c r="BK141" s="11" t="n">
        <v>5.26975381327553</v>
      </c>
      <c r="BL141" s="11" t="n">
        <v>5.97725467715156</v>
      </c>
      <c r="BM141" s="11" t="n">
        <v>6.17346924595832</v>
      </c>
      <c r="BN141" s="11" t="n">
        <v>6.24955735022335</v>
      </c>
      <c r="BO141" s="11" t="n">
        <v>5.6425971446301</v>
      </c>
      <c r="BP141" s="11" t="n">
        <v>4.98828566844408</v>
      </c>
      <c r="BQ141" s="11" t="n">
        <v>4.78078870371178</v>
      </c>
      <c r="BR141" s="11" t="n">
        <v>5.21880025130304</v>
      </c>
      <c r="BS141" s="11" t="n">
        <v>5.50138617040804</v>
      </c>
      <c r="BT141" s="11" t="n">
        <v>5.38241099347448</v>
      </c>
      <c r="BU141" s="11" t="n">
        <v>4.98552674423402</v>
      </c>
      <c r="BV141" s="11" t="n">
        <v>4.72615581449414</v>
      </c>
      <c r="BW141" s="11" t="n">
        <v>4.83892043769625</v>
      </c>
      <c r="BX141" s="11" t="n">
        <v>5.25642218680233</v>
      </c>
      <c r="BY141" s="11" t="n">
        <v>6.02422676838343</v>
      </c>
      <c r="BZ141" s="11" t="n">
        <v>5.84751339842891</v>
      </c>
      <c r="CA141" s="11" t="n">
        <v>5.06400107764647</v>
      </c>
      <c r="CB141" s="11" t="n">
        <v>4.1851293319147</v>
      </c>
      <c r="CC141" s="11" t="n">
        <v>4.14166223052128</v>
      </c>
      <c r="CD141" s="11" t="n">
        <v>4.60012750809084</v>
      </c>
      <c r="CE141" s="11" t="n">
        <v>5.47188716956803</v>
      </c>
      <c r="CF141" s="11" t="n">
        <v>5.61631921601249</v>
      </c>
      <c r="CG141" s="11" t="n">
        <v>5.23041080972186</v>
      </c>
      <c r="CH141" s="11" t="n">
        <v>4.88307235150428</v>
      </c>
      <c r="CI141" s="11" t="n">
        <v>4.90480870252182</v>
      </c>
      <c r="CJ141" s="11" t="n">
        <v>5.56398160437023</v>
      </c>
      <c r="CK141" s="11" t="n">
        <v>6.10302821879239</v>
      </c>
      <c r="CL141" s="11" t="n">
        <v>5.66583096437635</v>
      </c>
      <c r="CM141" s="11" t="n">
        <v>4.97618671186106</v>
      </c>
      <c r="CN141" s="11" t="n">
        <v>4.42420750705154</v>
      </c>
      <c r="CO141" s="11" t="n">
        <v>4.59404119819786</v>
      </c>
      <c r="CP141" s="11" t="n">
        <v>5.53280910998416</v>
      </c>
      <c r="CQ141" s="11" t="n">
        <v>6.37333357365673</v>
      </c>
      <c r="CR141" s="11" t="n">
        <v>6.49163164942178</v>
      </c>
      <c r="CS141" s="11" t="n">
        <v>6.1681643371131</v>
      </c>
      <c r="CT141" s="11" t="n">
        <v>6.01867111055487</v>
      </c>
      <c r="CU141" s="11" t="n">
        <v>6.16574500892636</v>
      </c>
      <c r="CV141" s="11" t="n">
        <v>6.71500405697186</v>
      </c>
      <c r="CW141" s="11" t="n">
        <v>7.00216616212204</v>
      </c>
      <c r="CX141" s="11" t="n">
        <v>6.55442295744269</v>
      </c>
      <c r="CY141" s="11" t="n">
        <v>6.09226334770487</v>
      </c>
      <c r="CZ141" s="11" t="n">
        <v>6.0861973851887</v>
      </c>
      <c r="DA141" s="11" t="n">
        <v>6.04014374932264</v>
      </c>
      <c r="DB141" s="11" t="n">
        <v>6.78933758437962</v>
      </c>
      <c r="DC141" s="11" t="n">
        <v>7.51407759449525</v>
      </c>
      <c r="DD141" s="11" t="n">
        <v>7.64580497405798</v>
      </c>
      <c r="DE141" s="11" t="n">
        <v>7.44805504033063</v>
      </c>
      <c r="DF141" s="11" t="n">
        <v>7.28631550330372</v>
      </c>
      <c r="DG141" s="11" t="n">
        <v>7.44530025943686</v>
      </c>
      <c r="DH141" s="11" t="n">
        <v>7.88802473089736</v>
      </c>
      <c r="DI141" s="11" t="n">
        <v>8.48442688406411</v>
      </c>
      <c r="DJ141" s="11" t="n">
        <v>8.40445390186864</v>
      </c>
      <c r="DK141" s="11" t="n">
        <v>7.58647854647678</v>
      </c>
      <c r="DL141" s="11" t="n">
        <v>7.08385256678026</v>
      </c>
      <c r="DM141" s="11" t="n">
        <v>6.86548844960182</v>
      </c>
      <c r="DN141" s="11" t="n">
        <v>7.51648517231681</v>
      </c>
      <c r="DO141" s="11" t="n">
        <v>8.65230983024632</v>
      </c>
      <c r="DP141" s="11" t="n">
        <v>9.25021552145735</v>
      </c>
      <c r="DQ141" s="11" t="n">
        <v>8.81147254034081</v>
      </c>
      <c r="DR141" s="11" t="n">
        <v>8.22015415882584</v>
      </c>
      <c r="DS141" s="11" t="n">
        <v>8.13490955281308</v>
      </c>
      <c r="DT141" s="11" t="n">
        <v>8.75353339085468</v>
      </c>
    </row>
    <row r="142" customFormat="false" ht="15.75" hidden="false" customHeight="false" outlineLevel="0" collapsed="false">
      <c r="A142" s="12" t="s">
        <v>243</v>
      </c>
      <c r="B142" s="13" t="s">
        <v>244</v>
      </c>
      <c r="C142" s="14" t="n">
        <v>0</v>
      </c>
      <c r="D142" s="5" t="n">
        <v>0</v>
      </c>
    </row>
    <row r="143" customFormat="false" ht="15.75" hidden="false" customHeight="false" outlineLevel="0" collapsed="false">
      <c r="A143" s="12" t="s">
        <v>539</v>
      </c>
      <c r="B143" s="11" t="s">
        <v>540</v>
      </c>
      <c r="C143" s="14"/>
      <c r="D143" s="11" t="n">
        <v>0</v>
      </c>
      <c r="E143" s="11" t="n">
        <v>2.25563619622158</v>
      </c>
      <c r="F143" s="11" t="n">
        <v>2.24007972500148</v>
      </c>
      <c r="G143" s="11" t="n">
        <v>1.48606453827951</v>
      </c>
      <c r="H143" s="11" t="n">
        <v>1.14355202888872</v>
      </c>
      <c r="I143" s="11" t="n">
        <v>1.60951789253174</v>
      </c>
      <c r="J143" s="101" t="n">
        <v>5.21966083355326</v>
      </c>
      <c r="K143" s="11" t="n">
        <v>7.43437685745195</v>
      </c>
      <c r="L143" s="11" t="n">
        <v>7.47972711789109</v>
      </c>
      <c r="M143" s="11" t="n">
        <v>6.64280356141849</v>
      </c>
      <c r="N143" s="11" t="n">
        <v>6.46647044242444</v>
      </c>
      <c r="O143" s="11" t="n">
        <v>6.5771874112729</v>
      </c>
      <c r="P143" s="11" t="n">
        <v>6.15087329436925</v>
      </c>
      <c r="Q143" s="11" t="n">
        <v>5.34977880528962</v>
      </c>
      <c r="R143" s="11" t="n">
        <v>5.71758638142947</v>
      </c>
      <c r="S143" s="11" t="n">
        <v>6.33725490408862</v>
      </c>
      <c r="T143" s="11" t="n">
        <v>7.10580962719998</v>
      </c>
      <c r="U143" s="11" t="n">
        <v>8.27223961234327</v>
      </c>
      <c r="V143" s="11" t="n">
        <v>8.54518932298853</v>
      </c>
      <c r="W143" s="11" t="n">
        <v>8.20843801067746</v>
      </c>
      <c r="X143" s="11" t="n">
        <v>8.16608141169708</v>
      </c>
      <c r="Y143" s="11" t="n">
        <v>8.10982541964485</v>
      </c>
      <c r="Z143" s="11" t="n">
        <v>7.55868200634493</v>
      </c>
      <c r="AA143" s="11" t="n">
        <v>7.27441488563201</v>
      </c>
      <c r="AB143" s="11" t="n">
        <v>6.53695979028396</v>
      </c>
      <c r="AC143" s="11" t="n">
        <v>6.28534685511087</v>
      </c>
      <c r="AD143" s="11" t="n">
        <v>5.89070949208488</v>
      </c>
      <c r="AE143" s="11" t="n">
        <v>5.77589039896562</v>
      </c>
      <c r="AF143" s="11" t="n">
        <v>5.81788069739559</v>
      </c>
      <c r="AG143" s="11" t="n">
        <v>6.33828785774011</v>
      </c>
      <c r="AH143" s="11" t="n">
        <v>6.83619681625962</v>
      </c>
      <c r="AI143" s="11" t="n">
        <v>6.50726280711991</v>
      </c>
      <c r="AJ143" s="11" t="n">
        <v>6.08688789791755</v>
      </c>
      <c r="AK143" s="11" t="n">
        <v>5.67459044912239</v>
      </c>
      <c r="AL143" s="11" t="n">
        <v>5.61208414528042</v>
      </c>
      <c r="AM143" s="11" t="n">
        <v>5.21499840213542</v>
      </c>
      <c r="AN143" s="11" t="n">
        <v>5.27972658978082</v>
      </c>
      <c r="AO143" s="11" t="n">
        <v>4.87388133502636</v>
      </c>
      <c r="AP143" s="11" t="n">
        <v>4.83010833322668</v>
      </c>
      <c r="AQ143" s="11" t="n">
        <v>4.676713228069</v>
      </c>
      <c r="AR143" s="11" t="n">
        <v>4.60844068580014</v>
      </c>
      <c r="AS143" s="11" t="n">
        <v>4.87837613254963</v>
      </c>
      <c r="AT143" s="11" t="n">
        <v>5.31162341657829</v>
      </c>
      <c r="AU143" s="11" t="n">
        <v>5.16884731434986</v>
      </c>
      <c r="AV143" s="11" t="n">
        <v>4.97902067622137</v>
      </c>
      <c r="AW143" s="11" t="n">
        <v>4.52361893257602</v>
      </c>
      <c r="AX143" s="11" t="n">
        <v>4.07266102333234</v>
      </c>
      <c r="AY143" s="11" t="n">
        <v>4.09386816082206</v>
      </c>
      <c r="AZ143" s="11" t="n">
        <v>4.43703262940789</v>
      </c>
      <c r="BA143" s="11" t="n">
        <v>4.56681029282089</v>
      </c>
      <c r="BB143" s="11" t="n">
        <v>4.53750216969654</v>
      </c>
      <c r="BC143" s="11" t="n">
        <v>4.1069449815675</v>
      </c>
      <c r="BD143" s="11" t="n">
        <v>3.47683974395228</v>
      </c>
      <c r="BE143" s="11" t="n">
        <v>3.55036326450263</v>
      </c>
      <c r="BF143" s="11" t="n">
        <v>3.869939531218</v>
      </c>
      <c r="BG143" s="11" t="n">
        <v>4.03586377822991</v>
      </c>
      <c r="BH143" s="11" t="n">
        <v>4.01259844107923</v>
      </c>
      <c r="BI143" s="11" t="n">
        <v>3.41374567255376</v>
      </c>
      <c r="BJ143" s="11" t="n">
        <v>3.06303937445421</v>
      </c>
      <c r="BK143" s="11" t="n">
        <v>3.39662756674879</v>
      </c>
      <c r="BL143" s="11" t="n">
        <v>4.14268590561571</v>
      </c>
      <c r="BM143" s="11" t="n">
        <v>4.37778663119636</v>
      </c>
      <c r="BN143" s="11" t="n">
        <v>4.26460470008121</v>
      </c>
      <c r="BO143" s="11" t="n">
        <v>3.43931557743281</v>
      </c>
      <c r="BP143" s="11" t="n">
        <v>2.84893096423649</v>
      </c>
      <c r="BQ143" s="11" t="n">
        <v>2.90026347343356</v>
      </c>
      <c r="BR143" s="11" t="n">
        <v>3.44407639823311</v>
      </c>
      <c r="BS143" s="11" t="n">
        <v>3.81088516403793</v>
      </c>
      <c r="BT143" s="11" t="n">
        <v>3.7920574097581</v>
      </c>
      <c r="BU143" s="11" t="n">
        <v>3.4168359641049</v>
      </c>
      <c r="BV143" s="11" t="n">
        <v>2.97148329944834</v>
      </c>
      <c r="BW143" s="11" t="n">
        <v>3.11217239211973</v>
      </c>
      <c r="BX143" s="11" t="n">
        <v>3.39382155452187</v>
      </c>
      <c r="BY143" s="11" t="n">
        <v>4.20949780539445</v>
      </c>
      <c r="BZ143" s="11" t="n">
        <v>4.05406533156939</v>
      </c>
      <c r="CA143" s="11" t="n">
        <v>3.18779014623005</v>
      </c>
      <c r="CB143" s="11" t="n">
        <v>2.29910459740717</v>
      </c>
      <c r="CC143" s="11" t="n">
        <v>2.373108082246</v>
      </c>
      <c r="CD143" s="11" t="n">
        <v>3.1085020745919</v>
      </c>
      <c r="CE143" s="11" t="n">
        <v>4.07807608795591</v>
      </c>
      <c r="CF143" s="11" t="n">
        <v>4.05775190382202</v>
      </c>
      <c r="CG143" s="11" t="n">
        <v>3.45063849689118</v>
      </c>
      <c r="CH143" s="11" t="n">
        <v>3.00087762760537</v>
      </c>
      <c r="CI143" s="11" t="n">
        <v>3.08478371667017</v>
      </c>
      <c r="CJ143" s="11" t="n">
        <v>3.69597783750681</v>
      </c>
      <c r="CK143" s="11" t="n">
        <v>4.16213884386239</v>
      </c>
      <c r="CL143" s="11" t="n">
        <v>3.5673784418279</v>
      </c>
      <c r="CM143" s="11" t="n">
        <v>2.61088270593267</v>
      </c>
      <c r="CN143" s="11" t="n">
        <v>2.0841204638453</v>
      </c>
      <c r="CO143" s="11" t="n">
        <v>2.17349193744004</v>
      </c>
      <c r="CP143" s="11" t="n">
        <v>3.27051500737282</v>
      </c>
      <c r="CQ143" s="11" t="n">
        <v>4.30934827503372</v>
      </c>
      <c r="CR143" s="11" t="n">
        <v>4.23438857629996</v>
      </c>
      <c r="CS143" s="11" t="n">
        <v>3.70150089910681</v>
      </c>
      <c r="CT143" s="11" t="n">
        <v>3.42785217891785</v>
      </c>
      <c r="CU143" s="11" t="n">
        <v>3.46413286727789</v>
      </c>
      <c r="CV143" s="11" t="n">
        <v>3.88217941446816</v>
      </c>
      <c r="CW143" s="11" t="n">
        <v>4.15270708063935</v>
      </c>
      <c r="CX143" s="11" t="n">
        <v>3.49864476608232</v>
      </c>
      <c r="CY143" s="11" t="n">
        <v>2.83136535533392</v>
      </c>
      <c r="CZ143" s="11" t="n">
        <v>2.92162278737474</v>
      </c>
      <c r="DA143" s="11" t="n">
        <v>2.85190579039329</v>
      </c>
      <c r="DB143" s="11" t="n">
        <v>3.78904646399308</v>
      </c>
      <c r="DC143" s="11" t="n">
        <v>4.80046378209707</v>
      </c>
      <c r="DD143" s="11" t="n">
        <v>4.76505625357688</v>
      </c>
      <c r="DE143" s="11" t="n">
        <v>4.37905938224189</v>
      </c>
      <c r="DF143" s="11" t="n">
        <v>3.88326244550295</v>
      </c>
      <c r="DG143" s="11" t="n">
        <v>4.03945554491463</v>
      </c>
      <c r="DH143" s="11" t="n">
        <v>4.27047613698725</v>
      </c>
      <c r="DI143" s="11" t="n">
        <v>4.57654226002208</v>
      </c>
      <c r="DJ143" s="11" t="n">
        <v>4.23444946558973</v>
      </c>
      <c r="DK143" s="11" t="n">
        <v>3.0901188433574</v>
      </c>
      <c r="DL143" s="11" t="n">
        <v>2.74798000248855</v>
      </c>
      <c r="DM143" s="11" t="n">
        <v>2.80908906252639</v>
      </c>
      <c r="DN143" s="11" t="n">
        <v>3.93828629819519</v>
      </c>
      <c r="DO143" s="11" t="n">
        <v>5.52466284019736</v>
      </c>
      <c r="DP143" s="11" t="n">
        <v>6.38494859265154</v>
      </c>
      <c r="DQ143" s="11" t="n">
        <v>5.62808407419351</v>
      </c>
      <c r="DR143" s="11" t="n">
        <v>4.55094432883848</v>
      </c>
      <c r="DS143" s="11" t="n">
        <v>4.18448007315187</v>
      </c>
      <c r="DT143" s="11" t="n">
        <v>4.54716994967059</v>
      </c>
    </row>
    <row r="144" customFormat="false" ht="15.75" hidden="false" customHeight="false" outlineLevel="0" collapsed="false">
      <c r="A144" s="12" t="s">
        <v>245</v>
      </c>
      <c r="B144" s="13" t="s">
        <v>246</v>
      </c>
      <c r="C144" s="14" t="n">
        <v>402</v>
      </c>
      <c r="D144" s="11" t="n">
        <v>0</v>
      </c>
      <c r="E144" s="11" t="n">
        <v>2.25563619622158</v>
      </c>
      <c r="F144" s="11" t="n">
        <v>2.24007972500148</v>
      </c>
      <c r="G144" s="11" t="n">
        <v>1.48606453827951</v>
      </c>
      <c r="H144" s="11" t="n">
        <v>1.14355202888872</v>
      </c>
      <c r="I144" s="11" t="n">
        <v>1.60951789253174</v>
      </c>
      <c r="J144" s="101" t="n">
        <v>5.21966083355326</v>
      </c>
      <c r="K144" s="11" t="n">
        <v>7.43437685745195</v>
      </c>
      <c r="L144" s="11" t="n">
        <v>7.47972711789109</v>
      </c>
      <c r="M144" s="11" t="n">
        <v>6.64280356141849</v>
      </c>
      <c r="N144" s="11" t="n">
        <v>6.46647044242444</v>
      </c>
      <c r="O144" s="11" t="n">
        <v>6.5771874112729</v>
      </c>
      <c r="P144" s="11" t="n">
        <v>6.15087329436925</v>
      </c>
      <c r="Q144" s="11" t="n">
        <v>5.34977880528962</v>
      </c>
      <c r="R144" s="11" t="n">
        <v>5.71758638142947</v>
      </c>
      <c r="S144" s="11" t="n">
        <v>6.33725490408862</v>
      </c>
      <c r="T144" s="11" t="n">
        <v>7.10580962719998</v>
      </c>
      <c r="U144" s="11" t="n">
        <v>8.27223961234327</v>
      </c>
      <c r="V144" s="11" t="n">
        <v>8.54518932298853</v>
      </c>
      <c r="W144" s="11" t="n">
        <v>8.20843801067746</v>
      </c>
      <c r="X144" s="11" t="n">
        <v>8.16608141169708</v>
      </c>
      <c r="Y144" s="11" t="n">
        <v>8.10982541964485</v>
      </c>
      <c r="Z144" s="11" t="n">
        <v>7.55868200634493</v>
      </c>
      <c r="AA144" s="11" t="n">
        <v>7.27441488563201</v>
      </c>
      <c r="AB144" s="11" t="n">
        <v>6.53695979028396</v>
      </c>
      <c r="AC144" s="11" t="n">
        <v>6.28534685511087</v>
      </c>
      <c r="AD144" s="11" t="n">
        <v>5.89070949208488</v>
      </c>
      <c r="AE144" s="11" t="n">
        <v>5.77589039896562</v>
      </c>
      <c r="AF144" s="11" t="n">
        <v>5.81788069739559</v>
      </c>
      <c r="AG144" s="11" t="n">
        <v>6.33828785774011</v>
      </c>
      <c r="AH144" s="11" t="n">
        <v>6.83619681625962</v>
      </c>
      <c r="AI144" s="11" t="n">
        <v>6.50726280711991</v>
      </c>
      <c r="AJ144" s="11" t="n">
        <v>6.08688789791755</v>
      </c>
      <c r="AK144" s="11" t="n">
        <v>5.67459044912239</v>
      </c>
      <c r="AL144" s="11" t="n">
        <v>5.61208414528042</v>
      </c>
      <c r="AM144" s="11" t="n">
        <v>5.21499840213542</v>
      </c>
      <c r="AN144" s="11" t="n">
        <v>5.27972658978082</v>
      </c>
      <c r="AO144" s="11" t="n">
        <v>4.87388133502636</v>
      </c>
      <c r="AP144" s="11" t="n">
        <v>4.83010833322668</v>
      </c>
      <c r="AQ144" s="11" t="n">
        <v>4.676713228069</v>
      </c>
      <c r="AR144" s="11" t="n">
        <v>4.60844068580014</v>
      </c>
      <c r="AS144" s="11" t="n">
        <v>4.87837613254963</v>
      </c>
      <c r="AT144" s="11" t="n">
        <v>5.31162341657829</v>
      </c>
      <c r="AU144" s="11" t="n">
        <v>5.16884731434986</v>
      </c>
      <c r="AV144" s="11" t="n">
        <v>4.97902067622137</v>
      </c>
      <c r="AW144" s="11" t="n">
        <v>4.52361893257602</v>
      </c>
      <c r="AX144" s="11" t="n">
        <v>4.07266102333234</v>
      </c>
      <c r="AY144" s="11" t="n">
        <v>4.09386816082206</v>
      </c>
      <c r="AZ144" s="11" t="n">
        <v>4.43703262940789</v>
      </c>
      <c r="BA144" s="11" t="n">
        <v>4.56681029282089</v>
      </c>
      <c r="BB144" s="11" t="n">
        <v>4.53750216969654</v>
      </c>
      <c r="BC144" s="11" t="n">
        <v>4.1069449815675</v>
      </c>
      <c r="BD144" s="11" t="n">
        <v>3.47683974395228</v>
      </c>
      <c r="BE144" s="11" t="n">
        <v>3.55036326450263</v>
      </c>
      <c r="BF144" s="11" t="n">
        <v>3.869939531218</v>
      </c>
      <c r="BG144" s="11" t="n">
        <v>4.03586377822991</v>
      </c>
      <c r="BH144" s="11" t="n">
        <v>4.01259844107923</v>
      </c>
      <c r="BI144" s="11" t="n">
        <v>3.41374567255376</v>
      </c>
      <c r="BJ144" s="11" t="n">
        <v>3.06303937445421</v>
      </c>
      <c r="BK144" s="11" t="n">
        <v>3.39662756674879</v>
      </c>
      <c r="BL144" s="11" t="n">
        <v>4.14268590561571</v>
      </c>
      <c r="BM144" s="11" t="n">
        <v>4.37778663119636</v>
      </c>
      <c r="BN144" s="11" t="n">
        <v>4.26460470008121</v>
      </c>
      <c r="BO144" s="11" t="n">
        <v>3.43931557743281</v>
      </c>
      <c r="BP144" s="11" t="n">
        <v>2.84893096423649</v>
      </c>
      <c r="BQ144" s="11" t="n">
        <v>2.90026347343356</v>
      </c>
      <c r="BR144" s="11" t="n">
        <v>3.44407639823311</v>
      </c>
      <c r="BS144" s="11" t="n">
        <v>3.81088516403793</v>
      </c>
      <c r="BT144" s="11" t="n">
        <v>3.7920574097581</v>
      </c>
      <c r="BU144" s="11" t="n">
        <v>3.4168359641049</v>
      </c>
      <c r="BV144" s="11" t="n">
        <v>2.97148329944834</v>
      </c>
      <c r="BW144" s="11" t="n">
        <v>3.11217239211973</v>
      </c>
      <c r="BX144" s="11" t="n">
        <v>3.39382155452187</v>
      </c>
      <c r="BY144" s="11" t="n">
        <v>4.20949780539445</v>
      </c>
      <c r="BZ144" s="11" t="n">
        <v>4.05406533156939</v>
      </c>
      <c r="CA144" s="11" t="n">
        <v>3.18779014623005</v>
      </c>
      <c r="CB144" s="11" t="n">
        <v>2.29910459740717</v>
      </c>
      <c r="CC144" s="11" t="n">
        <v>2.373108082246</v>
      </c>
      <c r="CD144" s="11" t="n">
        <v>3.1085020745919</v>
      </c>
      <c r="CE144" s="11" t="n">
        <v>4.07807608795591</v>
      </c>
      <c r="CF144" s="11" t="n">
        <v>4.05775190382202</v>
      </c>
      <c r="CG144" s="11" t="n">
        <v>3.45063849689118</v>
      </c>
      <c r="CH144" s="11" t="n">
        <v>3.00087762760537</v>
      </c>
      <c r="CI144" s="11" t="n">
        <v>3.08478371667017</v>
      </c>
      <c r="CJ144" s="11" t="n">
        <v>3.69597783750681</v>
      </c>
      <c r="CK144" s="11" t="n">
        <v>4.16213884386239</v>
      </c>
      <c r="CL144" s="11" t="n">
        <v>3.5673784418279</v>
      </c>
      <c r="CM144" s="11" t="n">
        <v>2.61088270593267</v>
      </c>
      <c r="CN144" s="11" t="n">
        <v>2.0841204638453</v>
      </c>
      <c r="CO144" s="11" t="n">
        <v>2.17349193744004</v>
      </c>
      <c r="CP144" s="11" t="n">
        <v>3.27051500737282</v>
      </c>
      <c r="CQ144" s="11" t="n">
        <v>4.30934827503372</v>
      </c>
      <c r="CR144" s="11" t="n">
        <v>4.23438857629996</v>
      </c>
      <c r="CS144" s="11" t="n">
        <v>3.70150089910681</v>
      </c>
      <c r="CT144" s="11" t="n">
        <v>3.42785217891785</v>
      </c>
      <c r="CU144" s="11" t="n">
        <v>3.46413286727789</v>
      </c>
      <c r="CV144" s="11" t="n">
        <v>3.88217941446816</v>
      </c>
      <c r="CW144" s="11" t="n">
        <v>4.15270708063935</v>
      </c>
      <c r="CX144" s="11" t="n">
        <v>3.49864476608232</v>
      </c>
      <c r="CY144" s="11" t="n">
        <v>2.83136535533392</v>
      </c>
      <c r="CZ144" s="11" t="n">
        <v>2.92162278737474</v>
      </c>
      <c r="DA144" s="11" t="n">
        <v>2.85190579039329</v>
      </c>
      <c r="DB144" s="11" t="n">
        <v>3.78904646399308</v>
      </c>
      <c r="DC144" s="11" t="n">
        <v>4.80046378209707</v>
      </c>
      <c r="DD144" s="11" t="n">
        <v>4.76505625357688</v>
      </c>
      <c r="DE144" s="11" t="n">
        <v>4.37905938224189</v>
      </c>
      <c r="DF144" s="11" t="n">
        <v>3.88326244550295</v>
      </c>
      <c r="DG144" s="11" t="n">
        <v>4.03945554491463</v>
      </c>
      <c r="DH144" s="11" t="n">
        <v>4.27047613698725</v>
      </c>
      <c r="DI144" s="11" t="n">
        <v>4.57654226002208</v>
      </c>
      <c r="DJ144" s="11" t="n">
        <v>4.23444946558973</v>
      </c>
      <c r="DK144" s="11" t="n">
        <v>3.0901188433574</v>
      </c>
      <c r="DL144" s="11" t="n">
        <v>2.74798000248855</v>
      </c>
      <c r="DM144" s="11" t="n">
        <v>2.80908906252639</v>
      </c>
      <c r="DN144" s="11" t="n">
        <v>3.93828629819519</v>
      </c>
      <c r="DO144" s="11" t="n">
        <v>5.52466284019736</v>
      </c>
      <c r="DP144" s="11" t="n">
        <v>6.38494859265154</v>
      </c>
      <c r="DQ144" s="11" t="n">
        <v>5.62808407419351</v>
      </c>
      <c r="DR144" s="11" t="n">
        <v>4.55094432883848</v>
      </c>
      <c r="DS144" s="11" t="n">
        <v>4.18448007315187</v>
      </c>
      <c r="DT144" s="11" t="n">
        <v>4.54716994967059</v>
      </c>
    </row>
    <row r="145" customFormat="false" ht="15.75" hidden="false" customHeight="false" outlineLevel="0" collapsed="false">
      <c r="A145" s="12" t="s">
        <v>247</v>
      </c>
      <c r="B145" s="13" t="s">
        <v>248</v>
      </c>
      <c r="C145" s="14" t="n">
        <v>193</v>
      </c>
      <c r="D145" s="11" t="n">
        <v>0</v>
      </c>
      <c r="E145" s="102"/>
      <c r="F145" s="102"/>
      <c r="G145" s="102"/>
      <c r="H145" s="102"/>
      <c r="I145" s="102"/>
      <c r="J145" s="103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  <c r="AL145" s="102"/>
      <c r="AM145" s="102"/>
      <c r="AN145" s="102"/>
      <c r="AO145" s="102"/>
      <c r="AP145" s="102"/>
      <c r="AQ145" s="102"/>
      <c r="AR145" s="102"/>
      <c r="AS145" s="102"/>
      <c r="AT145" s="102"/>
      <c r="AU145" s="102"/>
      <c r="AV145" s="102"/>
      <c r="AW145" s="102"/>
      <c r="AX145" s="102"/>
      <c r="AY145" s="102"/>
      <c r="AZ145" s="102"/>
      <c r="BA145" s="102"/>
      <c r="BB145" s="102"/>
      <c r="BC145" s="102"/>
      <c r="BD145" s="102"/>
      <c r="BE145" s="102"/>
      <c r="BF145" s="102"/>
      <c r="BG145" s="102"/>
      <c r="BH145" s="102"/>
      <c r="BI145" s="102"/>
      <c r="BJ145" s="102"/>
      <c r="BK145" s="102"/>
      <c r="BL145" s="102"/>
      <c r="BM145" s="102"/>
      <c r="BN145" s="102"/>
      <c r="BO145" s="102"/>
      <c r="BP145" s="102"/>
      <c r="BQ145" s="102"/>
      <c r="BR145" s="102"/>
      <c r="BS145" s="102"/>
      <c r="BT145" s="102"/>
      <c r="BU145" s="102"/>
      <c r="BV145" s="102"/>
      <c r="BW145" s="102"/>
      <c r="BX145" s="102"/>
      <c r="BY145" s="102"/>
      <c r="BZ145" s="102"/>
      <c r="CA145" s="102"/>
      <c r="CB145" s="102"/>
      <c r="CC145" s="102"/>
      <c r="CD145" s="102"/>
      <c r="CE145" s="102"/>
      <c r="CF145" s="102"/>
      <c r="CG145" s="102"/>
      <c r="CH145" s="102"/>
      <c r="CI145" s="102"/>
      <c r="CJ145" s="102"/>
      <c r="CK145" s="102"/>
      <c r="CL145" s="102"/>
      <c r="CM145" s="102"/>
      <c r="CN145" s="102"/>
      <c r="CO145" s="102"/>
      <c r="CP145" s="102"/>
      <c r="CQ145" s="102"/>
      <c r="CR145" s="102"/>
      <c r="CS145" s="102"/>
      <c r="CT145" s="102"/>
      <c r="CU145" s="102"/>
      <c r="CV145" s="102"/>
      <c r="CW145" s="102"/>
      <c r="CX145" s="102"/>
      <c r="CY145" s="102"/>
      <c r="CZ145" s="102"/>
      <c r="DA145" s="102"/>
      <c r="DB145" s="102"/>
      <c r="DC145" s="102"/>
      <c r="DD145" s="102"/>
      <c r="DE145" s="102"/>
      <c r="DF145" s="102"/>
      <c r="DG145" s="102"/>
      <c r="DH145" s="102"/>
      <c r="DI145" s="102"/>
      <c r="DJ145" s="102"/>
      <c r="DK145" s="102"/>
      <c r="DL145" s="102"/>
      <c r="DM145" s="102"/>
      <c r="DN145" s="102"/>
      <c r="DO145" s="102"/>
      <c r="DP145" s="102"/>
      <c r="DQ145" s="102"/>
      <c r="DR145" s="102"/>
      <c r="DS145" s="102"/>
      <c r="DT145" s="102"/>
    </row>
    <row r="146" customFormat="false" ht="15.75" hidden="false" customHeight="false" outlineLevel="0" collapsed="false">
      <c r="A146" s="12" t="s">
        <v>249</v>
      </c>
      <c r="B146" s="13" t="s">
        <v>250</v>
      </c>
      <c r="C146" s="14" t="n">
        <v>3333</v>
      </c>
      <c r="D146" s="11" t="n">
        <v>0</v>
      </c>
      <c r="E146" s="11" t="n">
        <v>10.4462928928399</v>
      </c>
      <c r="F146" s="11" t="n">
        <v>10.7353565103232</v>
      </c>
      <c r="G146" s="11" t="n">
        <v>10.3932608079095</v>
      </c>
      <c r="H146" s="11" t="n">
        <v>10.0638214829153</v>
      </c>
      <c r="I146" s="11" t="n">
        <v>9.82932004629659</v>
      </c>
      <c r="J146" s="11" t="n">
        <v>11.4634503153017</v>
      </c>
      <c r="K146" s="11" t="n">
        <v>12.0526954443097</v>
      </c>
      <c r="L146" s="11" t="n">
        <v>11.7953723063019</v>
      </c>
      <c r="M146" s="11" t="n">
        <v>11.2609105076942</v>
      </c>
      <c r="N146" s="11" t="n">
        <v>10.8188162608913</v>
      </c>
      <c r="O146" s="11" t="n">
        <v>10.8923969502021</v>
      </c>
      <c r="P146" s="11" t="n">
        <v>10.6651249690074</v>
      </c>
      <c r="Q146" s="11" t="n">
        <v>10.1094295235941</v>
      </c>
      <c r="R146" s="11" t="n">
        <v>10.6044455826692</v>
      </c>
      <c r="S146" s="11" t="n">
        <v>10.9671213470669</v>
      </c>
      <c r="T146" s="11" t="n">
        <v>11.2207097480749</v>
      </c>
      <c r="U146" s="11" t="n">
        <v>11.7010408027705</v>
      </c>
      <c r="V146" s="11" t="n">
        <v>11.2696083941088</v>
      </c>
      <c r="W146" s="11" t="n">
        <v>10.9466330865936</v>
      </c>
      <c r="X146" s="11" t="n">
        <v>10.8948534875927</v>
      </c>
      <c r="Y146" s="11" t="n">
        <v>11.1131410401486</v>
      </c>
      <c r="Z146" s="11" t="n">
        <v>10.5757769033842</v>
      </c>
      <c r="AA146" s="11" t="n">
        <v>10.1486538753365</v>
      </c>
      <c r="AB146" s="11" t="n">
        <v>9.26620088269116</v>
      </c>
      <c r="AC146" s="11" t="n">
        <v>9.50795107489292</v>
      </c>
      <c r="AD146" s="11" t="n">
        <v>9.44841786603207</v>
      </c>
      <c r="AE146" s="11" t="n">
        <v>9.16579621268551</v>
      </c>
      <c r="AF146" s="11" t="n">
        <v>9.39518053875552</v>
      </c>
      <c r="AG146" s="11" t="n">
        <v>9.30831360797472</v>
      </c>
      <c r="AH146" s="11" t="n">
        <v>9.51656216000671</v>
      </c>
      <c r="AI146" s="11" t="n">
        <v>8.78261004294571</v>
      </c>
      <c r="AJ146" s="11" t="n">
        <v>8.42637110619779</v>
      </c>
      <c r="AK146" s="11" t="n">
        <v>8.34535387647427</v>
      </c>
      <c r="AL146" s="11" t="n">
        <v>8.11469814842215</v>
      </c>
      <c r="AM146" s="11" t="n">
        <v>7.77873547403519</v>
      </c>
      <c r="AN146" s="11" t="n">
        <v>7.99740831814672</v>
      </c>
      <c r="AO146" s="11" t="n">
        <v>7.68162271492863</v>
      </c>
      <c r="AP146" s="11" t="n">
        <v>7.75535678940707</v>
      </c>
      <c r="AQ146" s="11" t="n">
        <v>7.8456136695809</v>
      </c>
      <c r="AR146" s="11" t="n">
        <v>7.88234241479958</v>
      </c>
      <c r="AS146" s="11" t="n">
        <v>7.90781078607326</v>
      </c>
      <c r="AT146" s="11" t="n">
        <v>7.96992828403785</v>
      </c>
      <c r="AU146" s="11" t="n">
        <v>7.82723808395923</v>
      </c>
      <c r="AV146" s="11" t="n">
        <v>7.3534558997615</v>
      </c>
      <c r="AW146" s="11" t="n">
        <v>7.17735916257441</v>
      </c>
      <c r="AX146" s="11" t="n">
        <v>7.09751757661668</v>
      </c>
      <c r="AY146" s="11" t="n">
        <v>7.06669404843699</v>
      </c>
      <c r="AZ146" s="11" t="n">
        <v>7.07586049124551</v>
      </c>
      <c r="BA146" s="11" t="n">
        <v>7.38572226635145</v>
      </c>
      <c r="BB146" s="11" t="n">
        <v>7.52309127446057</v>
      </c>
      <c r="BC146" s="11" t="n">
        <v>7.20838496609505</v>
      </c>
      <c r="BD146" s="11" t="n">
        <v>6.55027553428903</v>
      </c>
      <c r="BE146" s="11" t="n">
        <v>6.55448253473075</v>
      </c>
      <c r="BF146" s="11" t="n">
        <v>6.45888118921901</v>
      </c>
      <c r="BG146" s="11" t="n">
        <v>6.48965517527458</v>
      </c>
      <c r="BH146" s="11" t="n">
        <v>6.4968067065901</v>
      </c>
      <c r="BI146" s="11" t="n">
        <v>6.19850339649028</v>
      </c>
      <c r="BJ146" s="11" t="n">
        <v>6.04824136772273</v>
      </c>
      <c r="BK146" s="11" t="n">
        <v>6.20631693653891</v>
      </c>
      <c r="BL146" s="11" t="n">
        <v>6.89453906291949</v>
      </c>
      <c r="BM146" s="11" t="n">
        <v>7.0713105533393</v>
      </c>
      <c r="BN146" s="11" t="n">
        <v>7.24203367529441</v>
      </c>
      <c r="BO146" s="11" t="n">
        <v>6.74423792822874</v>
      </c>
      <c r="BP146" s="11" t="n">
        <v>6.05796302054787</v>
      </c>
      <c r="BQ146" s="11" t="n">
        <v>5.72105131885089</v>
      </c>
      <c r="BR146" s="11" t="n">
        <v>6.10616217783801</v>
      </c>
      <c r="BS146" s="11" t="n">
        <v>6.3466366735931</v>
      </c>
      <c r="BT146" s="11" t="n">
        <v>6.17758778533267</v>
      </c>
      <c r="BU146" s="11" t="n">
        <v>5.76987213429858</v>
      </c>
      <c r="BV146" s="11" t="n">
        <v>5.60349207201704</v>
      </c>
      <c r="BW146" s="11" t="n">
        <v>5.70229446048452</v>
      </c>
      <c r="BX146" s="11" t="n">
        <v>6.18772250294256</v>
      </c>
      <c r="BY146" s="11" t="n">
        <v>6.93159124987793</v>
      </c>
      <c r="BZ146" s="11" t="n">
        <v>6.74423743185867</v>
      </c>
      <c r="CA146" s="11" t="n">
        <v>6.00210654335467</v>
      </c>
      <c r="CB146" s="11" t="n">
        <v>5.12814169916847</v>
      </c>
      <c r="CC146" s="11" t="n">
        <v>5.02593930465891</v>
      </c>
      <c r="CD146" s="11" t="n">
        <v>5.34594022484031</v>
      </c>
      <c r="CE146" s="11" t="n">
        <v>6.16879271037409</v>
      </c>
      <c r="CF146" s="11" t="n">
        <v>6.39560287210772</v>
      </c>
      <c r="CG146" s="11" t="n">
        <v>6.1202969661372</v>
      </c>
      <c r="CH146" s="11" t="n">
        <v>5.82416971345373</v>
      </c>
      <c r="CI146" s="11" t="n">
        <v>5.81482119544764</v>
      </c>
      <c r="CJ146" s="11" t="n">
        <v>6.49798348780194</v>
      </c>
      <c r="CK146" s="11" t="n">
        <v>7.0734729062574</v>
      </c>
      <c r="CL146" s="11" t="n">
        <v>6.71505722565057</v>
      </c>
      <c r="CM146" s="11" t="n">
        <v>6.15883871482525</v>
      </c>
      <c r="CN146" s="11" t="n">
        <v>5.59425102865466</v>
      </c>
      <c r="CO146" s="11" t="n">
        <v>5.80431582857677</v>
      </c>
      <c r="CP146" s="11" t="n">
        <v>6.66395616128984</v>
      </c>
      <c r="CQ146" s="11" t="n">
        <v>7.40532622296824</v>
      </c>
      <c r="CR146" s="11" t="n">
        <v>7.62025318598269</v>
      </c>
      <c r="CS146" s="11" t="n">
        <v>7.40149605611624</v>
      </c>
      <c r="CT146" s="11" t="n">
        <v>7.31408057637338</v>
      </c>
      <c r="CU146" s="11" t="n">
        <v>7.51655107975059</v>
      </c>
      <c r="CV146" s="11" t="n">
        <v>8.13141637822371</v>
      </c>
      <c r="CW146" s="11" t="n">
        <v>8.42689570286338</v>
      </c>
      <c r="CX146" s="11" t="n">
        <v>8.08231205312287</v>
      </c>
      <c r="CY146" s="11" t="n">
        <v>7.72271234389035</v>
      </c>
      <c r="CZ146" s="11" t="n">
        <v>7.66848468409568</v>
      </c>
      <c r="DA146" s="11" t="n">
        <v>7.63426272878731</v>
      </c>
      <c r="DB146" s="11" t="n">
        <v>8.28948314457289</v>
      </c>
      <c r="DC146" s="11" t="n">
        <v>8.87088450069435</v>
      </c>
      <c r="DD146" s="11" t="n">
        <v>9.08617933429853</v>
      </c>
      <c r="DE146" s="11" t="n">
        <v>8.982552869375</v>
      </c>
      <c r="DF146" s="11" t="n">
        <v>8.98784203220411</v>
      </c>
      <c r="DG146" s="11" t="n">
        <v>9.14822261669797</v>
      </c>
      <c r="DH146" s="11" t="n">
        <v>9.69679902785242</v>
      </c>
      <c r="DI146" s="11" t="n">
        <v>10.4383691960851</v>
      </c>
      <c r="DJ146" s="11" t="n">
        <v>10.4894561200081</v>
      </c>
      <c r="DK146" s="11" t="n">
        <v>9.83465839803647</v>
      </c>
      <c r="DL146" s="11" t="n">
        <v>9.25178884892611</v>
      </c>
      <c r="DM146" s="11" t="n">
        <v>8.89368814313954</v>
      </c>
      <c r="DN146" s="11" t="n">
        <v>9.30558460937762</v>
      </c>
      <c r="DO146" s="11" t="n">
        <v>10.2161333252708</v>
      </c>
      <c r="DP146" s="11" t="n">
        <v>10.6828489858603</v>
      </c>
      <c r="DQ146" s="11" t="n">
        <v>10.4031667734145</v>
      </c>
      <c r="DR146" s="11" t="n">
        <v>10.0547590738195</v>
      </c>
      <c r="DS146" s="11" t="n">
        <v>10.1101242926437</v>
      </c>
      <c r="DT146" s="11" t="n">
        <v>10.8567151114467</v>
      </c>
    </row>
    <row r="147" customFormat="false" ht="15.75" hidden="false" customHeight="false" outlineLevel="0" collapsed="false">
      <c r="A147" s="12" t="s">
        <v>541</v>
      </c>
      <c r="B147" s="11" t="s">
        <v>542</v>
      </c>
      <c r="C147" s="14"/>
      <c r="D147" s="11" t="n">
        <v>0</v>
      </c>
      <c r="E147" s="11" t="n">
        <v>2.25563619622158</v>
      </c>
      <c r="F147" s="11" t="n">
        <v>2.24007972500148</v>
      </c>
      <c r="G147" s="11" t="n">
        <v>1.48606453827951</v>
      </c>
      <c r="H147" s="11" t="n">
        <v>1.14355202888872</v>
      </c>
      <c r="I147" s="11" t="n">
        <v>1.60951789253174</v>
      </c>
      <c r="J147" s="101" t="n">
        <v>5.21966083355326</v>
      </c>
      <c r="K147" s="11" t="n">
        <v>7.43437685745195</v>
      </c>
      <c r="L147" s="11" t="n">
        <v>7.47972711789109</v>
      </c>
      <c r="M147" s="11" t="n">
        <v>6.64280356141849</v>
      </c>
      <c r="N147" s="11" t="n">
        <v>6.46647044242444</v>
      </c>
      <c r="O147" s="11" t="n">
        <v>6.5771874112729</v>
      </c>
      <c r="P147" s="11" t="n">
        <v>6.15087329436925</v>
      </c>
      <c r="Q147" s="11" t="n">
        <v>5.34977880528962</v>
      </c>
      <c r="R147" s="11" t="n">
        <v>5.71758638142947</v>
      </c>
      <c r="S147" s="11" t="n">
        <v>6.33725490408862</v>
      </c>
      <c r="T147" s="11" t="n">
        <v>7.10580962719998</v>
      </c>
      <c r="U147" s="11" t="n">
        <v>8.27223961234327</v>
      </c>
      <c r="V147" s="11" t="n">
        <v>8.54518932298853</v>
      </c>
      <c r="W147" s="11" t="n">
        <v>8.20843801067746</v>
      </c>
      <c r="X147" s="11" t="n">
        <v>8.16608141169708</v>
      </c>
      <c r="Y147" s="11" t="n">
        <v>8.10982541964485</v>
      </c>
      <c r="Z147" s="11" t="n">
        <v>7.55868200634493</v>
      </c>
      <c r="AA147" s="11" t="n">
        <v>7.27441488563201</v>
      </c>
      <c r="AB147" s="11" t="n">
        <v>6.53695979028396</v>
      </c>
      <c r="AC147" s="11" t="n">
        <v>6.28534685511087</v>
      </c>
      <c r="AD147" s="11" t="n">
        <v>5.89070949208488</v>
      </c>
      <c r="AE147" s="11" t="n">
        <v>5.77589039896562</v>
      </c>
      <c r="AF147" s="11" t="n">
        <v>5.81788069739559</v>
      </c>
      <c r="AG147" s="11" t="n">
        <v>6.33828785774011</v>
      </c>
      <c r="AH147" s="11" t="n">
        <v>6.83619681625962</v>
      </c>
      <c r="AI147" s="11" t="n">
        <v>6.50726280711991</v>
      </c>
      <c r="AJ147" s="11" t="n">
        <v>6.08688789791755</v>
      </c>
      <c r="AK147" s="11" t="n">
        <v>5.67459044912239</v>
      </c>
      <c r="AL147" s="11" t="n">
        <v>5.61208414528042</v>
      </c>
      <c r="AM147" s="11" t="n">
        <v>5.21499840213542</v>
      </c>
      <c r="AN147" s="11" t="n">
        <v>5.27972658978082</v>
      </c>
      <c r="AO147" s="11" t="n">
        <v>4.87388133502636</v>
      </c>
      <c r="AP147" s="11" t="n">
        <v>4.83010833322668</v>
      </c>
      <c r="AQ147" s="11" t="n">
        <v>4.676713228069</v>
      </c>
      <c r="AR147" s="11" t="n">
        <v>4.60844068580014</v>
      </c>
      <c r="AS147" s="11" t="n">
        <v>4.87837613254963</v>
      </c>
      <c r="AT147" s="11" t="n">
        <v>5.31162341657829</v>
      </c>
      <c r="AU147" s="11" t="n">
        <v>5.16884731434986</v>
      </c>
      <c r="AV147" s="11" t="n">
        <v>4.97902067622137</v>
      </c>
      <c r="AW147" s="11" t="n">
        <v>4.52361893257602</v>
      </c>
      <c r="AX147" s="11" t="n">
        <v>4.07266102333234</v>
      </c>
      <c r="AY147" s="11" t="n">
        <v>4.09386816082206</v>
      </c>
      <c r="AZ147" s="11" t="n">
        <v>4.43703262940789</v>
      </c>
      <c r="BA147" s="11" t="n">
        <v>4.56681029282089</v>
      </c>
      <c r="BB147" s="11" t="n">
        <v>4.53750216969654</v>
      </c>
      <c r="BC147" s="11" t="n">
        <v>4.1069449815675</v>
      </c>
      <c r="BD147" s="11" t="n">
        <v>3.47683974395228</v>
      </c>
      <c r="BE147" s="11" t="n">
        <v>3.55036326450263</v>
      </c>
      <c r="BF147" s="11" t="n">
        <v>3.869939531218</v>
      </c>
      <c r="BG147" s="11" t="n">
        <v>4.03586377822991</v>
      </c>
      <c r="BH147" s="11" t="n">
        <v>4.01259844107923</v>
      </c>
      <c r="BI147" s="11" t="n">
        <v>3.41374567255376</v>
      </c>
      <c r="BJ147" s="11" t="n">
        <v>3.06303937445421</v>
      </c>
      <c r="BK147" s="11" t="n">
        <v>3.39662756674879</v>
      </c>
      <c r="BL147" s="11" t="n">
        <v>4.14268590561571</v>
      </c>
      <c r="BM147" s="11" t="n">
        <v>4.37778663119636</v>
      </c>
      <c r="BN147" s="11" t="n">
        <v>4.26460470008121</v>
      </c>
      <c r="BO147" s="11" t="n">
        <v>3.43931557743281</v>
      </c>
      <c r="BP147" s="11" t="n">
        <v>2.84893096423649</v>
      </c>
      <c r="BQ147" s="11" t="n">
        <v>2.90026347343356</v>
      </c>
      <c r="BR147" s="11" t="n">
        <v>3.44407639823311</v>
      </c>
      <c r="BS147" s="11" t="n">
        <v>3.81088516403793</v>
      </c>
      <c r="BT147" s="11" t="n">
        <v>3.7920574097581</v>
      </c>
      <c r="BU147" s="11" t="n">
        <v>3.4168359641049</v>
      </c>
      <c r="BV147" s="11" t="n">
        <v>2.97148329944834</v>
      </c>
      <c r="BW147" s="11" t="n">
        <v>3.11217239211973</v>
      </c>
      <c r="BX147" s="11" t="n">
        <v>3.39382155452187</v>
      </c>
      <c r="BY147" s="11" t="n">
        <v>4.20949780539445</v>
      </c>
      <c r="BZ147" s="11" t="n">
        <v>4.05406533156939</v>
      </c>
      <c r="CA147" s="11" t="n">
        <v>3.18779014623005</v>
      </c>
      <c r="CB147" s="11" t="n">
        <v>2.29910459740717</v>
      </c>
      <c r="CC147" s="11" t="n">
        <v>2.373108082246</v>
      </c>
      <c r="CD147" s="11" t="n">
        <v>3.1085020745919</v>
      </c>
      <c r="CE147" s="11" t="n">
        <v>4.07807608795591</v>
      </c>
      <c r="CF147" s="11" t="n">
        <v>4.05775190382202</v>
      </c>
      <c r="CG147" s="11" t="n">
        <v>3.45063849689118</v>
      </c>
      <c r="CH147" s="11" t="n">
        <v>3.00087762760537</v>
      </c>
      <c r="CI147" s="11" t="n">
        <v>3.08478371667017</v>
      </c>
      <c r="CJ147" s="11" t="n">
        <v>3.69597783750681</v>
      </c>
      <c r="CK147" s="11" t="n">
        <v>4.16213884386239</v>
      </c>
      <c r="CL147" s="11" t="n">
        <v>3.5673784418279</v>
      </c>
      <c r="CM147" s="11" t="n">
        <v>2.61088270593267</v>
      </c>
      <c r="CN147" s="11" t="n">
        <v>2.0841204638453</v>
      </c>
      <c r="CO147" s="11" t="n">
        <v>2.17349193744004</v>
      </c>
      <c r="CP147" s="11" t="n">
        <v>3.27051500737282</v>
      </c>
      <c r="CQ147" s="11" t="n">
        <v>4.30934827503372</v>
      </c>
      <c r="CR147" s="11" t="n">
        <v>4.23438857629996</v>
      </c>
      <c r="CS147" s="11" t="n">
        <v>3.70150089910681</v>
      </c>
      <c r="CT147" s="11" t="n">
        <v>3.42785217891785</v>
      </c>
      <c r="CU147" s="11" t="n">
        <v>3.46413286727789</v>
      </c>
      <c r="CV147" s="11" t="n">
        <v>3.88217941446816</v>
      </c>
      <c r="CW147" s="11" t="n">
        <v>4.15270708063935</v>
      </c>
      <c r="CX147" s="11" t="n">
        <v>3.49864476608232</v>
      </c>
      <c r="CY147" s="11" t="n">
        <v>2.83136535533392</v>
      </c>
      <c r="CZ147" s="11" t="n">
        <v>2.92162278737474</v>
      </c>
      <c r="DA147" s="11" t="n">
        <v>2.85190579039329</v>
      </c>
      <c r="DB147" s="11" t="n">
        <v>3.78904646399308</v>
      </c>
      <c r="DC147" s="11" t="n">
        <v>4.80046378209707</v>
      </c>
      <c r="DD147" s="11" t="n">
        <v>4.76505625357688</v>
      </c>
      <c r="DE147" s="11" t="n">
        <v>4.37905938224189</v>
      </c>
      <c r="DF147" s="11" t="n">
        <v>3.88326244550295</v>
      </c>
      <c r="DG147" s="11" t="n">
        <v>4.03945554491463</v>
      </c>
      <c r="DH147" s="11" t="n">
        <v>4.27047613698725</v>
      </c>
      <c r="DI147" s="11" t="n">
        <v>4.57654226002208</v>
      </c>
      <c r="DJ147" s="11" t="n">
        <v>4.23444946558973</v>
      </c>
      <c r="DK147" s="11" t="n">
        <v>3.0901188433574</v>
      </c>
      <c r="DL147" s="11" t="n">
        <v>2.74798000248855</v>
      </c>
      <c r="DM147" s="11" t="n">
        <v>2.80908906252639</v>
      </c>
      <c r="DN147" s="11" t="n">
        <v>3.93828629819519</v>
      </c>
      <c r="DO147" s="11" t="n">
        <v>5.52466284019736</v>
      </c>
      <c r="DP147" s="11" t="n">
        <v>6.38494859265154</v>
      </c>
      <c r="DQ147" s="11" t="n">
        <v>5.62808407419351</v>
      </c>
      <c r="DR147" s="11" t="n">
        <v>4.55094432883848</v>
      </c>
      <c r="DS147" s="11" t="n">
        <v>4.18448007315187</v>
      </c>
      <c r="DT147" s="11" t="n">
        <v>4.54716994967059</v>
      </c>
    </row>
    <row r="148" customFormat="false" ht="15.75" hidden="false" customHeight="false" outlineLevel="0" collapsed="false">
      <c r="A148" s="12" t="s">
        <v>251</v>
      </c>
      <c r="B148" s="13" t="s">
        <v>252</v>
      </c>
      <c r="C148" s="14" t="n">
        <v>2798</v>
      </c>
      <c r="D148" s="11" t="n">
        <v>0</v>
      </c>
      <c r="E148" s="11" t="n">
        <v>5.84968260007399</v>
      </c>
      <c r="F148" s="11" t="n">
        <v>5.99451748800648</v>
      </c>
      <c r="G148" s="11" t="n">
        <v>5.77886523815121</v>
      </c>
      <c r="H148" s="11" t="n">
        <v>5.5495505138002</v>
      </c>
      <c r="I148" s="11" t="n">
        <v>5.39541648434285</v>
      </c>
      <c r="J148" s="101" t="n">
        <v>6.19776153270989</v>
      </c>
      <c r="K148" s="11" t="n">
        <v>6.4286565249213</v>
      </c>
      <c r="L148" s="11" t="n">
        <v>6.28783956527689</v>
      </c>
      <c r="M148" s="11" t="n">
        <v>6.0405660659292</v>
      </c>
      <c r="N148" s="11" t="n">
        <v>5.82111760859171</v>
      </c>
      <c r="O148" s="11" t="n">
        <v>5.83387822262662</v>
      </c>
      <c r="P148" s="11" t="n">
        <v>5.65151420965472</v>
      </c>
      <c r="Q148" s="11" t="n">
        <v>5.34914988945854</v>
      </c>
      <c r="R148" s="11" t="n">
        <v>5.61497000296588</v>
      </c>
      <c r="S148" s="11" t="n">
        <v>5.83345988705911</v>
      </c>
      <c r="T148" s="11" t="n">
        <v>5.98854767018012</v>
      </c>
      <c r="U148" s="11" t="n">
        <v>6.23675915313662</v>
      </c>
      <c r="V148" s="11" t="n">
        <v>5.98014708681528</v>
      </c>
      <c r="W148" s="11" t="n">
        <v>5.78513009254414</v>
      </c>
      <c r="X148" s="11" t="n">
        <v>5.76417525375625</v>
      </c>
      <c r="Y148" s="11" t="n">
        <v>5.88386312988831</v>
      </c>
      <c r="Z148" s="11" t="n">
        <v>5.62699928233477</v>
      </c>
      <c r="AA148" s="11" t="n">
        <v>5.3954448981322</v>
      </c>
      <c r="AB148" s="11" t="n">
        <v>4.91232667212949</v>
      </c>
      <c r="AC148" s="11" t="n">
        <v>5.02933871490211</v>
      </c>
      <c r="AD148" s="11" t="n">
        <v>4.99082989015315</v>
      </c>
      <c r="AE148" s="11" t="n">
        <v>4.86243690030884</v>
      </c>
      <c r="AF148" s="11" t="n">
        <v>4.98339148266055</v>
      </c>
      <c r="AG148" s="11" t="n">
        <v>4.94714301117951</v>
      </c>
      <c r="AH148" s="11" t="n">
        <v>5.01207161043174</v>
      </c>
      <c r="AI148" s="11" t="n">
        <v>4.62955431114267</v>
      </c>
      <c r="AJ148" s="11" t="n">
        <v>4.44337315204061</v>
      </c>
      <c r="AK148" s="11" t="n">
        <v>4.4203996116932</v>
      </c>
      <c r="AL148" s="11" t="n">
        <v>4.3351047610969</v>
      </c>
      <c r="AM148" s="11" t="n">
        <v>4.15705702898096</v>
      </c>
      <c r="AN148" s="11" t="n">
        <v>4.25972533669603</v>
      </c>
      <c r="AO148" s="11" t="n">
        <v>4.09568717943131</v>
      </c>
      <c r="AP148" s="11" t="n">
        <v>4.1306372131979</v>
      </c>
      <c r="AQ148" s="11" t="n">
        <v>4.17476666566604</v>
      </c>
      <c r="AR148" s="11" t="n">
        <v>4.19783513417186</v>
      </c>
      <c r="AS148" s="11" t="n">
        <v>4.21099306976118</v>
      </c>
      <c r="AT148" s="11" t="n">
        <v>4.22008238534515</v>
      </c>
      <c r="AU148" s="11" t="n">
        <v>4.13016861752799</v>
      </c>
      <c r="AV148" s="11" t="n">
        <v>3.88559346700681</v>
      </c>
      <c r="AW148" s="11" t="n">
        <v>3.81813202651436</v>
      </c>
      <c r="AX148" s="11" t="n">
        <v>3.80449753127218</v>
      </c>
      <c r="AY148" s="11" t="n">
        <v>3.79432025890667</v>
      </c>
      <c r="AZ148" s="11" t="n">
        <v>3.8079846905173</v>
      </c>
      <c r="BA148" s="11" t="n">
        <v>3.96280458489936</v>
      </c>
      <c r="BB148" s="11" t="n">
        <v>4.03425553278624</v>
      </c>
      <c r="BC148" s="11" t="n">
        <v>3.87754189670833</v>
      </c>
      <c r="BD148" s="11" t="n">
        <v>3.54210631722449</v>
      </c>
      <c r="BE148" s="11" t="n">
        <v>3.54334482550926</v>
      </c>
      <c r="BF148" s="11" t="n">
        <v>3.46556024641482</v>
      </c>
      <c r="BG148" s="11" t="n">
        <v>3.44262336208378</v>
      </c>
      <c r="BH148" s="11" t="n">
        <v>3.43929387211635</v>
      </c>
      <c r="BI148" s="11" t="n">
        <v>3.31596348634814</v>
      </c>
      <c r="BJ148" s="11" t="n">
        <v>3.27055181483387</v>
      </c>
      <c r="BK148" s="11" t="n">
        <v>3.37191551442678</v>
      </c>
      <c r="BL148" s="11" t="n">
        <v>3.72687611554202</v>
      </c>
      <c r="BM148" s="11" t="n">
        <v>3.82965407577841</v>
      </c>
      <c r="BN148" s="11" t="n">
        <v>3.93482916582892</v>
      </c>
      <c r="BO148" s="11" t="n">
        <v>3.68835520684676</v>
      </c>
      <c r="BP148" s="11" t="n">
        <v>3.32004416536533</v>
      </c>
      <c r="BQ148" s="11" t="n">
        <v>3.12612522102446</v>
      </c>
      <c r="BR148" s="11" t="n">
        <v>3.28847234515373</v>
      </c>
      <c r="BS148" s="11" t="n">
        <v>3.37863792290956</v>
      </c>
      <c r="BT148" s="11" t="n">
        <v>3.29040761725093</v>
      </c>
      <c r="BU148" s="11" t="n">
        <v>3.11177096238705</v>
      </c>
      <c r="BV148" s="11" t="n">
        <v>3.06435673325359</v>
      </c>
      <c r="BW148" s="11" t="n">
        <v>3.13706241793546</v>
      </c>
      <c r="BX148" s="11" t="n">
        <v>3.38423647206983</v>
      </c>
      <c r="BY148" s="11" t="n">
        <v>3.78344385148409</v>
      </c>
      <c r="BZ148" s="11" t="n">
        <v>3.7230326184782</v>
      </c>
      <c r="CA148" s="11" t="n">
        <v>3.33691508001423</v>
      </c>
      <c r="CB148" s="11" t="n">
        <v>2.86496786115333</v>
      </c>
      <c r="CC148" s="11" t="n">
        <v>2.77366489754466</v>
      </c>
      <c r="CD148" s="11" t="n">
        <v>2.90773542193166</v>
      </c>
      <c r="CE148" s="11" t="n">
        <v>3.29822213461487</v>
      </c>
      <c r="CF148" s="11" t="n">
        <v>3.41261684594677</v>
      </c>
      <c r="CG148" s="11" t="n">
        <v>3.29316630399014</v>
      </c>
      <c r="CH148" s="11" t="n">
        <v>3.18338805121062</v>
      </c>
      <c r="CI148" s="11" t="n">
        <v>3.20295209782341</v>
      </c>
      <c r="CJ148" s="11" t="n">
        <v>3.56131284315032</v>
      </c>
      <c r="CK148" s="11" t="n">
        <v>3.88607215579459</v>
      </c>
      <c r="CL148" s="11" t="n">
        <v>3.74751363465387</v>
      </c>
      <c r="CM148" s="11" t="n">
        <v>3.4559783694907</v>
      </c>
      <c r="CN148" s="11" t="n">
        <v>3.11748680148154</v>
      </c>
      <c r="CO148" s="11" t="n">
        <v>3.18785299117243</v>
      </c>
      <c r="CP148" s="11" t="n">
        <v>3.59216933352723</v>
      </c>
      <c r="CQ148" s="11" t="n">
        <v>3.94748552007008</v>
      </c>
      <c r="CR148" s="11" t="n">
        <v>4.04090806957414</v>
      </c>
      <c r="CS148" s="11" t="n">
        <v>3.96577146277441</v>
      </c>
      <c r="CT148" s="11" t="n">
        <v>3.94595969353521</v>
      </c>
      <c r="CU148" s="11" t="n">
        <v>4.07895291057768</v>
      </c>
      <c r="CV148" s="11" t="n">
        <v>4.41875158346628</v>
      </c>
      <c r="CW148" s="11" t="n">
        <v>4.63530383035399</v>
      </c>
      <c r="CX148" s="11" t="n">
        <v>4.4976720431178</v>
      </c>
      <c r="CY148" s="11" t="n">
        <v>4.29220623184425</v>
      </c>
      <c r="CZ148" s="11" t="n">
        <v>4.21968451980895</v>
      </c>
      <c r="DA148" s="11" t="n">
        <v>4.14795718175456</v>
      </c>
      <c r="DB148" s="11" t="n">
        <v>4.45413356329554</v>
      </c>
      <c r="DC148" s="11" t="n">
        <v>4.72684200359045</v>
      </c>
      <c r="DD148" s="11" t="n">
        <v>4.80180001081643</v>
      </c>
      <c r="DE148" s="11" t="n">
        <v>4.76940729018701</v>
      </c>
      <c r="DF148" s="11" t="n">
        <v>4.79373392927158</v>
      </c>
      <c r="DG148" s="11" t="n">
        <v>4.92008818688413</v>
      </c>
      <c r="DH148" s="11" t="n">
        <v>5.28312159393821</v>
      </c>
      <c r="DI148" s="11" t="n">
        <v>5.7288049777874</v>
      </c>
      <c r="DJ148" s="11" t="n">
        <v>5.78039047411545</v>
      </c>
      <c r="DK148" s="11" t="n">
        <v>5.42766864767471</v>
      </c>
      <c r="DL148" s="11" t="n">
        <v>5.04890665934616</v>
      </c>
      <c r="DM148" s="11" t="n">
        <v>4.82487403853933</v>
      </c>
      <c r="DN148" s="11" t="n">
        <v>4.98457186784897</v>
      </c>
      <c r="DO148" s="11" t="n">
        <v>5.42183455487505</v>
      </c>
      <c r="DP148" s="11" t="n">
        <v>5.64182186284468</v>
      </c>
      <c r="DQ148" s="11" t="n">
        <v>5.49895650589914</v>
      </c>
      <c r="DR148" s="11" t="n">
        <v>5.35146414366193</v>
      </c>
      <c r="DS148" s="11" t="n">
        <v>5.43873590095497</v>
      </c>
      <c r="DT148" s="11" t="n">
        <v>5.88144726180806</v>
      </c>
    </row>
    <row r="149" customFormat="false" ht="15.75" hidden="false" customHeight="false" outlineLevel="0" collapsed="false">
      <c r="A149" s="12" t="s">
        <v>253</v>
      </c>
      <c r="B149" s="13" t="s">
        <v>254</v>
      </c>
      <c r="C149" s="14" t="n">
        <v>0</v>
      </c>
      <c r="D149" s="5" t="n">
        <v>0</v>
      </c>
    </row>
    <row r="150" customFormat="false" ht="15.75" hidden="false" customHeight="false" outlineLevel="0" collapsed="false">
      <c r="A150" s="12" t="s">
        <v>355</v>
      </c>
      <c r="B150" s="13" t="s">
        <v>356</v>
      </c>
      <c r="C150" s="14"/>
      <c r="D150" s="11" t="n">
        <v>0</v>
      </c>
      <c r="E150" s="11" t="n">
        <v>1.58726027027922</v>
      </c>
      <c r="F150" s="11" t="n">
        <v>1.58247888546031</v>
      </c>
      <c r="G150" s="11" t="n">
        <v>1.27166795835514</v>
      </c>
      <c r="H150" s="11" t="n">
        <v>1.07137037275297</v>
      </c>
      <c r="I150" s="11" t="n">
        <v>1.17751457910331</v>
      </c>
      <c r="J150" s="11" t="n">
        <v>2.36126877792984</v>
      </c>
      <c r="K150" s="11" t="n">
        <v>3.01453735617256</v>
      </c>
      <c r="L150" s="11" t="n">
        <v>3.01344692213159</v>
      </c>
      <c r="M150" s="11" t="n">
        <v>2.76108226991563</v>
      </c>
      <c r="N150" s="11" t="n">
        <v>2.7044361183362</v>
      </c>
      <c r="O150" s="11" t="n">
        <v>2.70930213379173</v>
      </c>
      <c r="P150" s="11" t="n">
        <v>2.47556006499107</v>
      </c>
      <c r="Q150" s="11" t="n">
        <v>2.17583977197854</v>
      </c>
      <c r="R150" s="11" t="n">
        <v>2.3228584093182</v>
      </c>
      <c r="S150" s="11" t="n">
        <v>2.57895058606376</v>
      </c>
      <c r="T150" s="11" t="n">
        <v>2.87286027059022</v>
      </c>
      <c r="U150" s="11" t="n">
        <v>3.27239820644957</v>
      </c>
      <c r="V150" s="11" t="n">
        <v>3.308853627344</v>
      </c>
      <c r="W150" s="11" t="n">
        <v>3.1518974025556</v>
      </c>
      <c r="X150" s="11" t="n">
        <v>3.14435848384552</v>
      </c>
      <c r="Y150" s="11" t="n">
        <v>3.13966528630031</v>
      </c>
      <c r="Z150" s="11" t="n">
        <v>2.97170844297186</v>
      </c>
      <c r="AA150" s="11" t="n">
        <v>2.85296224249594</v>
      </c>
      <c r="AB150" s="11" t="n">
        <v>2.55128823780654</v>
      </c>
      <c r="AC150" s="11" t="n">
        <v>2.46226652164449</v>
      </c>
      <c r="AD150" s="11" t="n">
        <v>2.31906444021111</v>
      </c>
      <c r="AE150" s="11" t="n">
        <v>2.29801519160998</v>
      </c>
      <c r="AF150" s="11" t="n">
        <v>2.32036185017558</v>
      </c>
      <c r="AG150" s="11" t="n">
        <v>2.50341089550291</v>
      </c>
      <c r="AH150" s="11" t="n">
        <v>2.61711964599105</v>
      </c>
      <c r="AI150" s="11" t="n">
        <v>2.48675332193305</v>
      </c>
      <c r="AJ150" s="11" t="n">
        <v>2.33587943122814</v>
      </c>
      <c r="AK150" s="11" t="n">
        <v>2.22182704764888</v>
      </c>
      <c r="AL150" s="11" t="n">
        <v>2.24103563094125</v>
      </c>
      <c r="AM150" s="11" t="n">
        <v>2.09525185666296</v>
      </c>
      <c r="AN150" s="11" t="n">
        <v>2.1079371000905</v>
      </c>
      <c r="AO150" s="11" t="n">
        <v>1.96446154096478</v>
      </c>
      <c r="AP150" s="11" t="n">
        <v>1.94731453573471</v>
      </c>
      <c r="AQ150" s="11" t="n">
        <v>1.89485085052378</v>
      </c>
      <c r="AR150" s="11" t="n">
        <v>1.87836546429614</v>
      </c>
      <c r="AS150" s="11" t="n">
        <v>1.96890894648261</v>
      </c>
      <c r="AT150" s="11" t="n">
        <v>2.08403212996106</v>
      </c>
      <c r="AU150" s="11" t="n">
        <v>2.01168187218112</v>
      </c>
      <c r="AV150" s="11" t="n">
        <v>1.93816091490853</v>
      </c>
      <c r="AW150" s="11" t="n">
        <v>1.81380957116154</v>
      </c>
      <c r="AX150" s="11" t="n">
        <v>1.69853866506256</v>
      </c>
      <c r="AY150" s="11" t="n">
        <v>1.71258703319158</v>
      </c>
      <c r="AZ150" s="11" t="n">
        <v>1.83908346966202</v>
      </c>
      <c r="BA150" s="11" t="n">
        <v>1.88219469990515</v>
      </c>
      <c r="BB150" s="11" t="n">
        <v>1.87611391730678</v>
      </c>
      <c r="BC150" s="11" t="n">
        <v>1.73344754540357</v>
      </c>
      <c r="BD150" s="11" t="n">
        <v>1.51490464809072</v>
      </c>
      <c r="BE150" s="11" t="n">
        <v>1.53825916569273</v>
      </c>
      <c r="BF150" s="11" t="n">
        <v>1.60480604614641</v>
      </c>
      <c r="BG150" s="11" t="n">
        <v>1.60901562533863</v>
      </c>
      <c r="BH150" s="11" t="n">
        <v>1.59205350545481</v>
      </c>
      <c r="BI150" s="11" t="n">
        <v>1.42686427498859</v>
      </c>
      <c r="BJ150" s="11" t="n">
        <v>1.34958796611475</v>
      </c>
      <c r="BK150" s="11" t="n">
        <v>1.49055191712604</v>
      </c>
      <c r="BL150" s="11" t="n">
        <v>1.75370408064827</v>
      </c>
      <c r="BM150" s="11" t="n">
        <v>1.85126060921046</v>
      </c>
      <c r="BN150" s="11" t="n">
        <v>1.83995133760269</v>
      </c>
      <c r="BO150" s="11" t="n">
        <v>1.56808684945412</v>
      </c>
      <c r="BP150" s="11" t="n">
        <v>1.33772719486736</v>
      </c>
      <c r="BQ150" s="11" t="n">
        <v>1.3208872399432</v>
      </c>
      <c r="BR150" s="11" t="n">
        <v>1.46188047439068</v>
      </c>
      <c r="BS150" s="11" t="n">
        <v>1.54405450282999</v>
      </c>
      <c r="BT150" s="11" t="n">
        <v>1.53283743603216</v>
      </c>
      <c r="BU150" s="11" t="n">
        <v>1.44139184835197</v>
      </c>
      <c r="BV150" s="11" t="n">
        <v>1.34064202947621</v>
      </c>
      <c r="BW150" s="11" t="n">
        <v>1.41861104763085</v>
      </c>
      <c r="BX150" s="11" t="n">
        <v>1.51844081230536</v>
      </c>
      <c r="BY150" s="11" t="n">
        <v>1.82669690385832</v>
      </c>
      <c r="BZ150" s="11" t="n">
        <v>1.81924031392162</v>
      </c>
      <c r="CA150" s="11" t="n">
        <v>1.5104124598592</v>
      </c>
      <c r="CB150" s="11" t="n">
        <v>1.16756421456118</v>
      </c>
      <c r="CC150" s="11" t="n">
        <v>1.13862968770228</v>
      </c>
      <c r="CD150" s="11" t="n">
        <v>1.34918777087931</v>
      </c>
      <c r="CE150" s="11" t="n">
        <v>1.6444597352224</v>
      </c>
      <c r="CF150" s="11" t="n">
        <v>1.63900451446455</v>
      </c>
      <c r="CG150" s="11" t="n">
        <v>1.46090326019244</v>
      </c>
      <c r="CH150" s="11" t="n">
        <v>1.36203013518013</v>
      </c>
      <c r="CI150" s="11" t="n">
        <v>1.42231657235618</v>
      </c>
      <c r="CJ150" s="11" t="n">
        <v>1.64842074483473</v>
      </c>
      <c r="CK150" s="11" t="n">
        <v>1.85316055150866</v>
      </c>
      <c r="CL150" s="11" t="n">
        <v>1.70910617638074</v>
      </c>
      <c r="CM150" s="11" t="n">
        <v>1.37237291808165</v>
      </c>
      <c r="CN150" s="11" t="n">
        <v>1.12185520415404</v>
      </c>
      <c r="CO150" s="11" t="n">
        <v>1.10542408165874</v>
      </c>
      <c r="CP150" s="11" t="n">
        <v>1.43709333963402</v>
      </c>
      <c r="CQ150" s="11" t="n">
        <v>1.76287930312586</v>
      </c>
      <c r="CR150" s="11" t="n">
        <v>1.71917149421038</v>
      </c>
      <c r="CS150" s="11" t="n">
        <v>1.58719821265732</v>
      </c>
      <c r="CT150" s="11" t="n">
        <v>1.52784326677064</v>
      </c>
      <c r="CU150" s="11" t="n">
        <v>1.58228078336247</v>
      </c>
      <c r="CV150" s="11" t="n">
        <v>1.76478433062862</v>
      </c>
      <c r="CW150" s="11" t="n">
        <v>1.94671033210952</v>
      </c>
      <c r="CX150" s="11" t="n">
        <v>1.7749029441026</v>
      </c>
      <c r="CY150" s="11" t="n">
        <v>1.51825519831007</v>
      </c>
      <c r="CZ150" s="11" t="n">
        <v>1.48779716613972</v>
      </c>
      <c r="DA150" s="11" t="n">
        <v>1.39173635327897</v>
      </c>
      <c r="DB150" s="11" t="n">
        <v>1.67553814267648</v>
      </c>
      <c r="DC150" s="11" t="n">
        <v>1.98868759835672</v>
      </c>
      <c r="DD150" s="11" t="n">
        <v>1.93329920941518</v>
      </c>
      <c r="DE150" s="11" t="n">
        <v>1.8305276014133</v>
      </c>
      <c r="DF150" s="11" t="n">
        <v>1.69417136606036</v>
      </c>
      <c r="DG150" s="11" t="n">
        <v>1.80778768635173</v>
      </c>
      <c r="DH150" s="11" t="n">
        <v>2.00312148567841</v>
      </c>
      <c r="DI150" s="11" t="n">
        <v>2.20500792633382</v>
      </c>
      <c r="DJ150" s="11" t="n">
        <v>2.1256997073451</v>
      </c>
      <c r="DK150" s="11" t="n">
        <v>1.71049221266109</v>
      </c>
      <c r="DL150" s="11" t="n">
        <v>1.48000964734032</v>
      </c>
      <c r="DM150" s="11" t="n">
        <v>1.44040297680154</v>
      </c>
      <c r="DN150" s="11" t="n">
        <v>1.75513485027861</v>
      </c>
      <c r="DO150" s="11" t="n">
        <v>2.25991146971865</v>
      </c>
      <c r="DP150" s="11" t="n">
        <v>2.52884602410324</v>
      </c>
      <c r="DQ150" s="11" t="n">
        <v>2.27252551698705</v>
      </c>
      <c r="DR150" s="11" t="n">
        <v>1.94909425194906</v>
      </c>
      <c r="DS150" s="11" t="n">
        <v>1.90639169722812</v>
      </c>
      <c r="DT150" s="11" t="n">
        <v>2.11984292466978</v>
      </c>
    </row>
    <row r="151" customFormat="false" ht="15.75" hidden="false" customHeight="false" outlineLevel="0" collapsed="false">
      <c r="A151" s="12" t="s">
        <v>255</v>
      </c>
      <c r="B151" s="13" t="s">
        <v>256</v>
      </c>
      <c r="C151" s="14" t="n">
        <v>1340</v>
      </c>
      <c r="D151" s="11" t="n">
        <v>0</v>
      </c>
      <c r="E151" s="11" t="n">
        <v>2.25563619622158</v>
      </c>
      <c r="F151" s="11" t="n">
        <v>2.24007972500148</v>
      </c>
      <c r="G151" s="11" t="n">
        <v>1.48606453827951</v>
      </c>
      <c r="H151" s="11" t="n">
        <v>1.14355202888872</v>
      </c>
      <c r="I151" s="11" t="n">
        <v>1.60951789253174</v>
      </c>
      <c r="J151" s="101" t="n">
        <v>5.21966083355326</v>
      </c>
      <c r="K151" s="11" t="n">
        <v>7.43437685745195</v>
      </c>
      <c r="L151" s="11" t="n">
        <v>7.47972711789109</v>
      </c>
      <c r="M151" s="11" t="n">
        <v>6.64280356141849</v>
      </c>
      <c r="N151" s="11" t="n">
        <v>6.46647044242444</v>
      </c>
      <c r="O151" s="11" t="n">
        <v>6.5771874112729</v>
      </c>
      <c r="P151" s="11" t="n">
        <v>6.15087329436925</v>
      </c>
      <c r="Q151" s="11" t="n">
        <v>5.34977880528962</v>
      </c>
      <c r="R151" s="11" t="n">
        <v>5.71758638142947</v>
      </c>
      <c r="S151" s="11" t="n">
        <v>6.33725490408862</v>
      </c>
      <c r="T151" s="11" t="n">
        <v>7.10580962719998</v>
      </c>
      <c r="U151" s="11" t="n">
        <v>8.27223961234327</v>
      </c>
      <c r="V151" s="11" t="n">
        <v>8.54518932298853</v>
      </c>
      <c r="W151" s="11" t="n">
        <v>8.20843801067746</v>
      </c>
      <c r="X151" s="11" t="n">
        <v>8.16608141169708</v>
      </c>
      <c r="Y151" s="11" t="n">
        <v>8.10982541964485</v>
      </c>
      <c r="Z151" s="11" t="n">
        <v>7.55868200634493</v>
      </c>
      <c r="AA151" s="11" t="n">
        <v>7.27441488563201</v>
      </c>
      <c r="AB151" s="11" t="n">
        <v>6.53695979028396</v>
      </c>
      <c r="AC151" s="11" t="n">
        <v>6.28534685511087</v>
      </c>
      <c r="AD151" s="11" t="n">
        <v>5.89070949208488</v>
      </c>
      <c r="AE151" s="11" t="n">
        <v>5.77589039896562</v>
      </c>
      <c r="AF151" s="11" t="n">
        <v>5.81788069739559</v>
      </c>
      <c r="AG151" s="11" t="n">
        <v>6.33828785774011</v>
      </c>
      <c r="AH151" s="11" t="n">
        <v>6.83619681625962</v>
      </c>
      <c r="AI151" s="11" t="n">
        <v>6.50726280711991</v>
      </c>
      <c r="AJ151" s="11" t="n">
        <v>6.08688789791755</v>
      </c>
      <c r="AK151" s="11" t="n">
        <v>5.67459044912239</v>
      </c>
      <c r="AL151" s="11" t="n">
        <v>5.61208414528042</v>
      </c>
      <c r="AM151" s="11" t="n">
        <v>5.21499840213542</v>
      </c>
      <c r="AN151" s="11" t="n">
        <v>5.27972658978082</v>
      </c>
      <c r="AO151" s="11" t="n">
        <v>4.87388133502636</v>
      </c>
      <c r="AP151" s="11" t="n">
        <v>4.83010833322668</v>
      </c>
      <c r="AQ151" s="11" t="n">
        <v>4.676713228069</v>
      </c>
      <c r="AR151" s="11" t="n">
        <v>4.60844068580014</v>
      </c>
      <c r="AS151" s="11" t="n">
        <v>4.87837613254963</v>
      </c>
      <c r="AT151" s="11" t="n">
        <v>5.31162341657829</v>
      </c>
      <c r="AU151" s="11" t="n">
        <v>5.16884731434986</v>
      </c>
      <c r="AV151" s="11" t="n">
        <v>4.97902067622137</v>
      </c>
      <c r="AW151" s="11" t="n">
        <v>4.52361893257602</v>
      </c>
      <c r="AX151" s="11" t="n">
        <v>4.07266102333234</v>
      </c>
      <c r="AY151" s="11" t="n">
        <v>4.09386816082206</v>
      </c>
      <c r="AZ151" s="11" t="n">
        <v>4.43703262940789</v>
      </c>
      <c r="BA151" s="11" t="n">
        <v>4.56681029282089</v>
      </c>
      <c r="BB151" s="11" t="n">
        <v>4.53750216969654</v>
      </c>
      <c r="BC151" s="11" t="n">
        <v>4.1069449815675</v>
      </c>
      <c r="BD151" s="11" t="n">
        <v>3.47683974395228</v>
      </c>
      <c r="BE151" s="11" t="n">
        <v>3.55036326450263</v>
      </c>
      <c r="BF151" s="11" t="n">
        <v>3.869939531218</v>
      </c>
      <c r="BG151" s="11" t="n">
        <v>4.03586377822991</v>
      </c>
      <c r="BH151" s="11" t="n">
        <v>4.01259844107923</v>
      </c>
      <c r="BI151" s="11" t="n">
        <v>3.41374567255376</v>
      </c>
      <c r="BJ151" s="11" t="n">
        <v>3.06303937445421</v>
      </c>
      <c r="BK151" s="11" t="n">
        <v>3.39662756674879</v>
      </c>
      <c r="BL151" s="11" t="n">
        <v>4.14268590561571</v>
      </c>
      <c r="BM151" s="11" t="n">
        <v>4.37778663119636</v>
      </c>
      <c r="BN151" s="11" t="n">
        <v>4.26460470008121</v>
      </c>
      <c r="BO151" s="11" t="n">
        <v>3.43931557743281</v>
      </c>
      <c r="BP151" s="11" t="n">
        <v>2.84893096423649</v>
      </c>
      <c r="BQ151" s="11" t="n">
        <v>2.90026347343356</v>
      </c>
      <c r="BR151" s="11" t="n">
        <v>3.44407639823311</v>
      </c>
      <c r="BS151" s="11" t="n">
        <v>3.81088516403793</v>
      </c>
      <c r="BT151" s="11" t="n">
        <v>3.7920574097581</v>
      </c>
      <c r="BU151" s="11" t="n">
        <v>3.4168359641049</v>
      </c>
      <c r="BV151" s="11" t="n">
        <v>2.97148329944834</v>
      </c>
      <c r="BW151" s="11" t="n">
        <v>3.11217239211973</v>
      </c>
      <c r="BX151" s="11" t="n">
        <v>3.39382155452187</v>
      </c>
      <c r="BY151" s="11" t="n">
        <v>4.20949780539445</v>
      </c>
      <c r="BZ151" s="11" t="n">
        <v>4.05406533156939</v>
      </c>
      <c r="CA151" s="11" t="n">
        <v>3.18779014623005</v>
      </c>
      <c r="CB151" s="11" t="n">
        <v>2.29910459740717</v>
      </c>
      <c r="CC151" s="11" t="n">
        <v>2.373108082246</v>
      </c>
      <c r="CD151" s="11" t="n">
        <v>3.1085020745919</v>
      </c>
      <c r="CE151" s="11" t="n">
        <v>4.07807608795591</v>
      </c>
      <c r="CF151" s="11" t="n">
        <v>4.05775190382202</v>
      </c>
      <c r="CG151" s="11" t="n">
        <v>3.45063849689118</v>
      </c>
      <c r="CH151" s="11" t="n">
        <v>3.00087762760537</v>
      </c>
      <c r="CI151" s="11" t="n">
        <v>3.08478371667017</v>
      </c>
      <c r="CJ151" s="11" t="n">
        <v>3.69597783750681</v>
      </c>
      <c r="CK151" s="11" t="n">
        <v>4.16213884386239</v>
      </c>
      <c r="CL151" s="11" t="n">
        <v>3.5673784418279</v>
      </c>
      <c r="CM151" s="11" t="n">
        <v>2.61088270593267</v>
      </c>
      <c r="CN151" s="11" t="n">
        <v>2.0841204638453</v>
      </c>
      <c r="CO151" s="11" t="n">
        <v>2.17349193744004</v>
      </c>
      <c r="CP151" s="11" t="n">
        <v>3.27051500737282</v>
      </c>
      <c r="CQ151" s="11" t="n">
        <v>4.30934827503372</v>
      </c>
      <c r="CR151" s="11" t="n">
        <v>4.23438857629996</v>
      </c>
      <c r="CS151" s="11" t="n">
        <v>3.70150089910681</v>
      </c>
      <c r="CT151" s="11" t="n">
        <v>3.42785217891785</v>
      </c>
      <c r="CU151" s="11" t="n">
        <v>3.46413286727789</v>
      </c>
      <c r="CV151" s="11" t="n">
        <v>3.88217941446816</v>
      </c>
      <c r="CW151" s="11" t="n">
        <v>4.15270708063935</v>
      </c>
      <c r="CX151" s="11" t="n">
        <v>3.49864476608232</v>
      </c>
      <c r="CY151" s="11" t="n">
        <v>2.83136535533392</v>
      </c>
      <c r="CZ151" s="11" t="n">
        <v>2.92162278737474</v>
      </c>
      <c r="DA151" s="11" t="n">
        <v>2.85190579039329</v>
      </c>
      <c r="DB151" s="11" t="n">
        <v>3.78904646399308</v>
      </c>
      <c r="DC151" s="11" t="n">
        <v>4.80046378209707</v>
      </c>
      <c r="DD151" s="11" t="n">
        <v>4.76505625357688</v>
      </c>
      <c r="DE151" s="11" t="n">
        <v>4.37905938224189</v>
      </c>
      <c r="DF151" s="11" t="n">
        <v>3.88326244550295</v>
      </c>
      <c r="DG151" s="11" t="n">
        <v>4.03945554491463</v>
      </c>
      <c r="DH151" s="11" t="n">
        <v>4.27047613698725</v>
      </c>
      <c r="DI151" s="11" t="n">
        <v>4.57654226002208</v>
      </c>
      <c r="DJ151" s="11" t="n">
        <v>4.23444946558973</v>
      </c>
      <c r="DK151" s="11" t="n">
        <v>3.0901188433574</v>
      </c>
      <c r="DL151" s="11" t="n">
        <v>2.74798000248855</v>
      </c>
      <c r="DM151" s="11" t="n">
        <v>2.80908906252639</v>
      </c>
      <c r="DN151" s="11" t="n">
        <v>3.93828629819519</v>
      </c>
      <c r="DO151" s="11" t="n">
        <v>5.52466284019736</v>
      </c>
      <c r="DP151" s="11" t="n">
        <v>6.38494859265154</v>
      </c>
      <c r="DQ151" s="11" t="n">
        <v>5.62808407419351</v>
      </c>
      <c r="DR151" s="11" t="n">
        <v>4.55094432883848</v>
      </c>
      <c r="DS151" s="11" t="n">
        <v>4.18448007315187</v>
      </c>
      <c r="DT151" s="11" t="n">
        <v>4.54716994967059</v>
      </c>
    </row>
    <row r="152" customFormat="false" ht="15.75" hidden="false" customHeight="false" outlineLevel="0" collapsed="false">
      <c r="A152" s="12" t="s">
        <v>257</v>
      </c>
      <c r="B152" s="13" t="s">
        <v>258</v>
      </c>
      <c r="C152" s="14" t="n">
        <v>853</v>
      </c>
      <c r="D152" s="11" t="n">
        <v>0</v>
      </c>
      <c r="E152" s="11" t="n">
        <v>1.25307230730804</v>
      </c>
      <c r="F152" s="11" t="n">
        <v>1.25367846568973</v>
      </c>
      <c r="G152" s="11" t="n">
        <v>1.16446966839296</v>
      </c>
      <c r="H152" s="11" t="n">
        <v>1.03527954468509</v>
      </c>
      <c r="I152" s="11" t="n">
        <v>0.961512922389098</v>
      </c>
      <c r="J152" s="101" t="n">
        <v>0.932072750118132</v>
      </c>
      <c r="K152" s="11" t="n">
        <v>0.804617605532861</v>
      </c>
      <c r="L152" s="11" t="n">
        <v>0.780306824251848</v>
      </c>
      <c r="M152" s="11" t="n">
        <v>0.820221624164208</v>
      </c>
      <c r="N152" s="11" t="n">
        <v>0.823418956292081</v>
      </c>
      <c r="O152" s="11" t="n">
        <v>0.775359495051149</v>
      </c>
      <c r="P152" s="11" t="n">
        <v>0.637903450301987</v>
      </c>
      <c r="Q152" s="11" t="n">
        <v>0.588870255322997</v>
      </c>
      <c r="R152" s="11" t="n">
        <v>0.625494423262561</v>
      </c>
      <c r="S152" s="11" t="n">
        <v>0.699798427051329</v>
      </c>
      <c r="T152" s="11" t="n">
        <v>0.756385592285336</v>
      </c>
      <c r="U152" s="11" t="n">
        <v>0.77247750350272</v>
      </c>
      <c r="V152" s="11" t="n">
        <v>0.690685779521733</v>
      </c>
      <c r="W152" s="11" t="n">
        <v>0.623627098494677</v>
      </c>
      <c r="X152" s="11" t="n">
        <v>0.633497019919744</v>
      </c>
      <c r="Y152" s="11" t="n">
        <v>0.654585219628031</v>
      </c>
      <c r="Z152" s="11" t="n">
        <v>0.678221661285326</v>
      </c>
      <c r="AA152" s="11" t="n">
        <v>0.642235920927908</v>
      </c>
      <c r="AB152" s="11" t="n">
        <v>0.558452461567825</v>
      </c>
      <c r="AC152" s="11" t="n">
        <v>0.550726354911298</v>
      </c>
      <c r="AD152" s="11" t="n">
        <v>0.533241914274222</v>
      </c>
      <c r="AE152" s="11" t="n">
        <v>0.559077587932166</v>
      </c>
      <c r="AF152" s="11" t="n">
        <v>0.571602426565577</v>
      </c>
      <c r="AG152" s="11" t="n">
        <v>0.585972414384307</v>
      </c>
      <c r="AH152" s="11" t="n">
        <v>0.507581060856766</v>
      </c>
      <c r="AI152" s="11" t="n">
        <v>0.476498579339626</v>
      </c>
      <c r="AJ152" s="11" t="n">
        <v>0.460375197883433</v>
      </c>
      <c r="AK152" s="11" t="n">
        <v>0.495445346912131</v>
      </c>
      <c r="AL152" s="11" t="n">
        <v>0.555511373771659</v>
      </c>
      <c r="AM152" s="11" t="n">
        <v>0.535378583926726</v>
      </c>
      <c r="AN152" s="11" t="n">
        <v>0.522042355245346</v>
      </c>
      <c r="AO152" s="11" t="n">
        <v>0.509751643933992</v>
      </c>
      <c r="AP152" s="11" t="n">
        <v>0.505917636988734</v>
      </c>
      <c r="AQ152" s="11" t="n">
        <v>0.503919661751173</v>
      </c>
      <c r="AR152" s="11" t="n">
        <v>0.513327853544145</v>
      </c>
      <c r="AS152" s="11" t="n">
        <v>0.514175353449103</v>
      </c>
      <c r="AT152" s="11" t="n">
        <v>0.470236486652447</v>
      </c>
      <c r="AU152" s="11" t="n">
        <v>0.433099151096754</v>
      </c>
      <c r="AV152" s="11" t="n">
        <v>0.417731034252111</v>
      </c>
      <c r="AW152" s="11" t="n">
        <v>0.4589048904543</v>
      </c>
      <c r="AX152" s="11" t="n">
        <v>0.511477485927674</v>
      </c>
      <c r="AY152" s="11" t="n">
        <v>0.521946469376341</v>
      </c>
      <c r="AZ152" s="11" t="n">
        <v>0.540108889789081</v>
      </c>
      <c r="BA152" s="11" t="n">
        <v>0.539886903447276</v>
      </c>
      <c r="BB152" s="11" t="n">
        <v>0.545419791111906</v>
      </c>
      <c r="BC152" s="11" t="n">
        <v>0.546698827321603</v>
      </c>
      <c r="BD152" s="11" t="n">
        <v>0.533937100159938</v>
      </c>
      <c r="BE152" s="11" t="n">
        <v>0.532207116287776</v>
      </c>
      <c r="BF152" s="11" t="n">
        <v>0.472239303610618</v>
      </c>
      <c r="BG152" s="11" t="n">
        <v>0.395591548892984</v>
      </c>
      <c r="BH152" s="11" t="n">
        <v>0.381781037642599</v>
      </c>
      <c r="BI152" s="11" t="n">
        <v>0.433423576206002</v>
      </c>
      <c r="BJ152" s="11" t="n">
        <v>0.492862261945019</v>
      </c>
      <c r="BK152" s="11" t="n">
        <v>0.537514092314661</v>
      </c>
      <c r="BL152" s="11" t="n">
        <v>0.559213168164554</v>
      </c>
      <c r="BM152" s="11" t="n">
        <v>0.587997598217513</v>
      </c>
      <c r="BN152" s="11" t="n">
        <v>0.627624656363427</v>
      </c>
      <c r="BO152" s="11" t="n">
        <v>0.632472485464784</v>
      </c>
      <c r="BP152" s="11" t="n">
        <v>0.582125310182791</v>
      </c>
      <c r="BQ152" s="11" t="n">
        <v>0.531199123198026</v>
      </c>
      <c r="BR152" s="11" t="n">
        <v>0.470782512469459</v>
      </c>
      <c r="BS152" s="11" t="n">
        <v>0.410639172226025</v>
      </c>
      <c r="BT152" s="11" t="n">
        <v>0.403227449169194</v>
      </c>
      <c r="BU152" s="11" t="n">
        <v>0.453669790475513</v>
      </c>
      <c r="BV152" s="11" t="n">
        <v>0.525221394490141</v>
      </c>
      <c r="BW152" s="11" t="n">
        <v>0.571830375386405</v>
      </c>
      <c r="BX152" s="11" t="n">
        <v>0.580750441197102</v>
      </c>
      <c r="BY152" s="11" t="n">
        <v>0.635296453090261</v>
      </c>
      <c r="BZ152" s="11" t="n">
        <v>0.701827805097738</v>
      </c>
      <c r="CA152" s="11" t="n">
        <v>0.671723616673777</v>
      </c>
      <c r="CB152" s="11" t="n">
        <v>0.60179402313819</v>
      </c>
      <c r="CC152" s="11" t="n">
        <v>0.521390490430414</v>
      </c>
      <c r="CD152" s="11" t="n">
        <v>0.469530619023012</v>
      </c>
      <c r="CE152" s="11" t="n">
        <v>0.427651558855648</v>
      </c>
      <c r="CF152" s="11" t="n">
        <v>0.42963081978582</v>
      </c>
      <c r="CG152" s="11" t="n">
        <v>0.46603564184307</v>
      </c>
      <c r="CH152" s="11" t="n">
        <v>0.542606388967509</v>
      </c>
      <c r="CI152" s="11" t="n">
        <v>0.59108300019918</v>
      </c>
      <c r="CJ152" s="11" t="n">
        <v>0.624642198498689</v>
      </c>
      <c r="CK152" s="11" t="n">
        <v>0.69867140533179</v>
      </c>
      <c r="CL152" s="11" t="n">
        <v>0.779970043657163</v>
      </c>
      <c r="CM152" s="11" t="n">
        <v>0.753118024156137</v>
      </c>
      <c r="CN152" s="11" t="n">
        <v>0.640722574308407</v>
      </c>
      <c r="CO152" s="11" t="n">
        <v>0.571390153768085</v>
      </c>
      <c r="CP152" s="11" t="n">
        <v>0.520382505764622</v>
      </c>
      <c r="CQ152" s="11" t="n">
        <v>0.489644817171928</v>
      </c>
      <c r="CR152" s="11" t="n">
        <v>0.461562953165597</v>
      </c>
      <c r="CS152" s="11" t="n">
        <v>0.530046869432579</v>
      </c>
      <c r="CT152" s="11" t="n">
        <v>0.577838810697034</v>
      </c>
      <c r="CU152" s="11" t="n">
        <v>0.641354741404765</v>
      </c>
      <c r="CV152" s="11" t="n">
        <v>0.706086788708845</v>
      </c>
      <c r="CW152" s="11" t="n">
        <v>0.843711957844599</v>
      </c>
      <c r="CX152" s="11" t="n">
        <v>0.913032033112738</v>
      </c>
      <c r="CY152" s="11" t="n">
        <v>0.861700119798149</v>
      </c>
      <c r="CZ152" s="11" t="n">
        <v>0.770884355522217</v>
      </c>
      <c r="DA152" s="11" t="n">
        <v>0.661651634721807</v>
      </c>
      <c r="DB152" s="11" t="n">
        <v>0.618783982018184</v>
      </c>
      <c r="DC152" s="11" t="n">
        <v>0.582799506486546</v>
      </c>
      <c r="DD152" s="11" t="n">
        <v>0.517420687334327</v>
      </c>
      <c r="DE152" s="11" t="n">
        <v>0.556261710999006</v>
      </c>
      <c r="DF152" s="11" t="n">
        <v>0.599625826339062</v>
      </c>
      <c r="DG152" s="11" t="n">
        <v>0.691953757070279</v>
      </c>
      <c r="DH152" s="11" t="n">
        <v>0.869444160023993</v>
      </c>
      <c r="DI152" s="11" t="n">
        <v>1.01924075948968</v>
      </c>
      <c r="DJ152" s="11" t="n">
        <v>1.07132482822279</v>
      </c>
      <c r="DK152" s="11" t="n">
        <v>1.02067889731294</v>
      </c>
      <c r="DL152" s="11" t="n">
        <v>0.846024469766208</v>
      </c>
      <c r="DM152" s="11" t="n">
        <v>0.756059933939122</v>
      </c>
      <c r="DN152" s="11" t="n">
        <v>0.66355912632032</v>
      </c>
      <c r="DO152" s="11" t="n">
        <v>0.627535784479301</v>
      </c>
      <c r="DP152" s="11" t="n">
        <v>0.600794739829099</v>
      </c>
      <c r="DQ152" s="11" t="n">
        <v>0.594746238383821</v>
      </c>
      <c r="DR152" s="11" t="n">
        <v>0.648169213504355</v>
      </c>
      <c r="DS152" s="11" t="n">
        <v>0.767347509266252</v>
      </c>
      <c r="DT152" s="11" t="n">
        <v>0.906179412169381</v>
      </c>
    </row>
    <row r="153" customFormat="false" ht="15.75" hidden="false" customHeight="false" outlineLevel="0" collapsed="false">
      <c r="A153" s="12" t="s">
        <v>259</v>
      </c>
      <c r="B153" s="13" t="s">
        <v>260</v>
      </c>
      <c r="C153" s="14" t="n">
        <v>386</v>
      </c>
      <c r="D153" s="11" t="n">
        <v>0</v>
      </c>
      <c r="E153" s="11" t="n">
        <v>2.25563619622158</v>
      </c>
      <c r="F153" s="11" t="n">
        <v>2.24007972500148</v>
      </c>
      <c r="G153" s="11" t="n">
        <v>1.48606453827951</v>
      </c>
      <c r="H153" s="11" t="n">
        <v>1.14355202888872</v>
      </c>
      <c r="I153" s="11" t="n">
        <v>1.60951789253174</v>
      </c>
      <c r="J153" s="11" t="n">
        <v>5.21966083355326</v>
      </c>
      <c r="K153" s="101" t="n">
        <v>7.43437685745195</v>
      </c>
      <c r="L153" s="101" t="n">
        <v>7.47972711789109</v>
      </c>
      <c r="M153" s="11" t="n">
        <v>6.64280356141849</v>
      </c>
      <c r="N153" s="11" t="n">
        <v>6.46647044242444</v>
      </c>
      <c r="O153" s="11" t="n">
        <v>6.5771874112729</v>
      </c>
      <c r="P153" s="11" t="n">
        <v>6.15087329436925</v>
      </c>
      <c r="Q153" s="11" t="n">
        <v>5.34977880528962</v>
      </c>
      <c r="R153" s="11" t="n">
        <v>5.71758638142947</v>
      </c>
      <c r="S153" s="11" t="n">
        <v>6.33725490408862</v>
      </c>
      <c r="T153" s="11" t="n">
        <v>7.10580962719998</v>
      </c>
      <c r="U153" s="11" t="n">
        <v>8.27223961234327</v>
      </c>
      <c r="V153" s="11" t="n">
        <v>8.54518932298853</v>
      </c>
      <c r="W153" s="11" t="n">
        <v>8.20843801067746</v>
      </c>
      <c r="X153" s="11" t="n">
        <v>8.16608141169708</v>
      </c>
      <c r="Y153" s="11" t="n">
        <v>8.10982541964485</v>
      </c>
      <c r="Z153" s="11" t="n">
        <v>7.55868200634493</v>
      </c>
      <c r="AA153" s="11" t="n">
        <v>7.27441488563201</v>
      </c>
      <c r="AB153" s="11" t="n">
        <v>6.53695979028396</v>
      </c>
      <c r="AC153" s="11" t="n">
        <v>6.28534685511087</v>
      </c>
      <c r="AD153" s="11" t="n">
        <v>5.89070949208488</v>
      </c>
      <c r="AE153" s="11" t="n">
        <v>5.77589039896562</v>
      </c>
      <c r="AF153" s="11" t="n">
        <v>5.81788069739559</v>
      </c>
      <c r="AG153" s="11" t="n">
        <v>6.33828785774011</v>
      </c>
      <c r="AH153" s="11" t="n">
        <v>6.83619681625962</v>
      </c>
      <c r="AI153" s="11" t="n">
        <v>6.50726280711991</v>
      </c>
      <c r="AJ153" s="11" t="n">
        <v>6.08688789791755</v>
      </c>
      <c r="AK153" s="11" t="n">
        <v>5.67459044912239</v>
      </c>
      <c r="AL153" s="11" t="n">
        <v>5.61208414528042</v>
      </c>
      <c r="AM153" s="11" t="n">
        <v>5.21499840213542</v>
      </c>
      <c r="AN153" s="11" t="n">
        <v>5.27972658978082</v>
      </c>
      <c r="AO153" s="11" t="n">
        <v>4.87388133502636</v>
      </c>
      <c r="AP153" s="11" t="n">
        <v>4.83010833322668</v>
      </c>
      <c r="AQ153" s="11" t="n">
        <v>4.676713228069</v>
      </c>
      <c r="AR153" s="11" t="n">
        <v>4.60844068580014</v>
      </c>
      <c r="AS153" s="11" t="n">
        <v>4.87837613254963</v>
      </c>
      <c r="AT153" s="11" t="n">
        <v>5.31162341657829</v>
      </c>
      <c r="AU153" s="11" t="n">
        <v>5.16884731434986</v>
      </c>
      <c r="AV153" s="11" t="n">
        <v>4.97902067622137</v>
      </c>
      <c r="AW153" s="11" t="n">
        <v>4.52361893257602</v>
      </c>
      <c r="AX153" s="11" t="n">
        <v>4.07266102333234</v>
      </c>
      <c r="AY153" s="11" t="n">
        <v>4.09386816082206</v>
      </c>
      <c r="AZ153" s="11" t="n">
        <v>4.43703262940789</v>
      </c>
      <c r="BA153" s="11" t="n">
        <v>4.56681029282089</v>
      </c>
      <c r="BB153" s="11" t="n">
        <v>4.53750216969654</v>
      </c>
      <c r="BC153" s="11" t="n">
        <v>4.1069449815675</v>
      </c>
      <c r="BD153" s="11" t="n">
        <v>3.47683974395228</v>
      </c>
      <c r="BE153" s="11" t="n">
        <v>3.55036326450263</v>
      </c>
      <c r="BF153" s="11" t="n">
        <v>3.869939531218</v>
      </c>
      <c r="BG153" s="11" t="n">
        <v>4.03586377822991</v>
      </c>
      <c r="BH153" s="11" t="n">
        <v>4.01259844107923</v>
      </c>
      <c r="BI153" s="11" t="n">
        <v>3.41374567255376</v>
      </c>
      <c r="BJ153" s="11" t="n">
        <v>3.06303937445421</v>
      </c>
      <c r="BK153" s="11" t="n">
        <v>3.39662756674879</v>
      </c>
      <c r="BL153" s="11" t="n">
        <v>4.14268590561571</v>
      </c>
      <c r="BM153" s="11" t="n">
        <v>4.37778663119636</v>
      </c>
      <c r="BN153" s="11" t="n">
        <v>4.26460470008121</v>
      </c>
      <c r="BO153" s="11" t="n">
        <v>3.43931557743281</v>
      </c>
      <c r="BP153" s="11" t="n">
        <v>2.84893096423649</v>
      </c>
      <c r="BQ153" s="11" t="n">
        <v>2.90026347343356</v>
      </c>
      <c r="BR153" s="11" t="n">
        <v>3.44407639823311</v>
      </c>
      <c r="BS153" s="11" t="n">
        <v>3.81088516403793</v>
      </c>
      <c r="BT153" s="11" t="n">
        <v>3.7920574097581</v>
      </c>
      <c r="BU153" s="11" t="n">
        <v>3.4168359641049</v>
      </c>
      <c r="BV153" s="11" t="n">
        <v>2.97148329944834</v>
      </c>
      <c r="BW153" s="11" t="n">
        <v>3.11217239211973</v>
      </c>
      <c r="BX153" s="11" t="n">
        <v>3.39382155452187</v>
      </c>
      <c r="BY153" s="11" t="n">
        <v>4.20949780539445</v>
      </c>
      <c r="BZ153" s="11" t="n">
        <v>4.05406533156939</v>
      </c>
      <c r="CA153" s="11" t="n">
        <v>3.18779014623005</v>
      </c>
      <c r="CB153" s="11" t="n">
        <v>2.29910459740717</v>
      </c>
      <c r="CC153" s="11" t="n">
        <v>2.373108082246</v>
      </c>
      <c r="CD153" s="11" t="n">
        <v>3.1085020745919</v>
      </c>
      <c r="CE153" s="11" t="n">
        <v>4.07807608795591</v>
      </c>
      <c r="CF153" s="11" t="n">
        <v>4.05775190382202</v>
      </c>
      <c r="CG153" s="11" t="n">
        <v>3.45063849689118</v>
      </c>
      <c r="CH153" s="11" t="n">
        <v>3.00087762760537</v>
      </c>
      <c r="CI153" s="11" t="n">
        <v>3.08478371667017</v>
      </c>
      <c r="CJ153" s="11" t="n">
        <v>3.69597783750681</v>
      </c>
      <c r="CK153" s="11" t="n">
        <v>4.16213884386239</v>
      </c>
      <c r="CL153" s="11" t="n">
        <v>3.5673784418279</v>
      </c>
      <c r="CM153" s="11" t="n">
        <v>2.61088270593267</v>
      </c>
      <c r="CN153" s="11" t="n">
        <v>2.0841204638453</v>
      </c>
      <c r="CO153" s="11" t="n">
        <v>2.17349193744004</v>
      </c>
      <c r="CP153" s="11" t="n">
        <v>3.27051500737282</v>
      </c>
      <c r="CQ153" s="11" t="n">
        <v>4.30934827503372</v>
      </c>
      <c r="CR153" s="11" t="n">
        <v>4.23438857629996</v>
      </c>
      <c r="CS153" s="11" t="n">
        <v>3.70150089910681</v>
      </c>
      <c r="CT153" s="11" t="n">
        <v>3.42785217891785</v>
      </c>
      <c r="CU153" s="11" t="n">
        <v>3.46413286727789</v>
      </c>
      <c r="CV153" s="11" t="n">
        <v>3.88217941446816</v>
      </c>
      <c r="CW153" s="11" t="n">
        <v>4.15270708063935</v>
      </c>
      <c r="CX153" s="11" t="n">
        <v>3.49864476608232</v>
      </c>
      <c r="CY153" s="11" t="n">
        <v>2.83136535533392</v>
      </c>
      <c r="CZ153" s="11" t="n">
        <v>2.92162278737474</v>
      </c>
      <c r="DA153" s="11" t="n">
        <v>2.85190579039329</v>
      </c>
      <c r="DB153" s="11" t="n">
        <v>3.78904646399308</v>
      </c>
      <c r="DC153" s="11" t="n">
        <v>4.80046378209707</v>
      </c>
      <c r="DD153" s="11" t="n">
        <v>4.76505625357688</v>
      </c>
      <c r="DE153" s="11" t="n">
        <v>4.37905938224189</v>
      </c>
      <c r="DF153" s="11" t="n">
        <v>3.88326244550295</v>
      </c>
      <c r="DG153" s="11" t="n">
        <v>4.03945554491463</v>
      </c>
      <c r="DH153" s="11" t="n">
        <v>4.27047613698725</v>
      </c>
      <c r="DI153" s="11" t="n">
        <v>4.57654226002208</v>
      </c>
      <c r="DJ153" s="11" t="n">
        <v>4.23444946558973</v>
      </c>
      <c r="DK153" s="11" t="n">
        <v>3.0901188433574</v>
      </c>
      <c r="DL153" s="11" t="n">
        <v>2.74798000248855</v>
      </c>
      <c r="DM153" s="11" t="n">
        <v>2.80908906252639</v>
      </c>
      <c r="DN153" s="11" t="n">
        <v>3.93828629819519</v>
      </c>
      <c r="DO153" s="11" t="n">
        <v>5.52466284019736</v>
      </c>
      <c r="DP153" s="11" t="n">
        <v>6.38494859265154</v>
      </c>
      <c r="DQ153" s="11" t="n">
        <v>5.62808407419351</v>
      </c>
      <c r="DR153" s="11" t="n">
        <v>4.55094432883848</v>
      </c>
      <c r="DS153" s="11" t="n">
        <v>4.18448007315187</v>
      </c>
      <c r="DT153" s="11" t="n">
        <v>4.54716994967059</v>
      </c>
    </row>
    <row r="154" customFormat="false" ht="15.75" hidden="false" customHeight="false" outlineLevel="0" collapsed="false">
      <c r="A154" s="12" t="s">
        <v>357</v>
      </c>
      <c r="B154" s="13" t="s">
        <v>358</v>
      </c>
      <c r="C154" s="14"/>
      <c r="D154" s="11" t="n">
        <v>1</v>
      </c>
      <c r="E154" s="11" t="n">
        <v>1.25307230730804</v>
      </c>
      <c r="F154" s="11" t="n">
        <v>1.25367846568973</v>
      </c>
      <c r="G154" s="101" t="n">
        <v>1.16446966839296</v>
      </c>
      <c r="H154" s="11" t="n">
        <v>1.03527954468509</v>
      </c>
      <c r="I154" s="101" t="n">
        <v>0.961512922389098</v>
      </c>
      <c r="J154" s="101" t="n">
        <v>0.932072750118132</v>
      </c>
      <c r="K154" s="11" t="n">
        <v>0.804617605532861</v>
      </c>
      <c r="L154" s="11" t="n">
        <v>0.780306824251848</v>
      </c>
      <c r="M154" s="11" t="n">
        <v>0.820221624164208</v>
      </c>
      <c r="N154" s="11" t="n">
        <v>0.823418956292081</v>
      </c>
      <c r="O154" s="11" t="n">
        <v>0.775359495051149</v>
      </c>
      <c r="P154" s="11" t="n">
        <v>0.637903450301987</v>
      </c>
      <c r="Q154" s="11" t="n">
        <v>0.588870255322997</v>
      </c>
      <c r="R154" s="11" t="n">
        <v>0.625494423262561</v>
      </c>
      <c r="S154" s="11" t="n">
        <v>0.699798427051329</v>
      </c>
      <c r="T154" s="11" t="n">
        <v>0.756385592285336</v>
      </c>
      <c r="U154" s="11" t="n">
        <v>0.77247750350272</v>
      </c>
      <c r="V154" s="11" t="n">
        <v>0.690685779521733</v>
      </c>
      <c r="W154" s="11" t="n">
        <v>0.623627098494677</v>
      </c>
      <c r="X154" s="11" t="n">
        <v>0.633497019919744</v>
      </c>
      <c r="Y154" s="11" t="n">
        <v>0.654585219628031</v>
      </c>
      <c r="Z154" s="11" t="n">
        <v>0.678221661285326</v>
      </c>
      <c r="AA154" s="11" t="n">
        <v>0.642235920927908</v>
      </c>
      <c r="AB154" s="11" t="n">
        <v>0.558452461567825</v>
      </c>
      <c r="AC154" s="11" t="n">
        <v>0.550726354911298</v>
      </c>
      <c r="AD154" s="11" t="n">
        <v>0.533241914274222</v>
      </c>
      <c r="AE154" s="11" t="n">
        <v>0.559077587932166</v>
      </c>
      <c r="AF154" s="11" t="n">
        <v>0.571602426565577</v>
      </c>
      <c r="AG154" s="11" t="n">
        <v>0.585972414384307</v>
      </c>
      <c r="AH154" s="11" t="n">
        <v>0.507581060856766</v>
      </c>
      <c r="AI154" s="11" t="n">
        <v>0.476498579339626</v>
      </c>
      <c r="AJ154" s="11" t="n">
        <v>0.460375197883433</v>
      </c>
      <c r="AK154" s="11" t="n">
        <v>0.495445346912131</v>
      </c>
      <c r="AL154" s="11" t="n">
        <v>0.555511373771659</v>
      </c>
      <c r="AM154" s="11" t="n">
        <v>0.535378583926726</v>
      </c>
      <c r="AN154" s="11" t="n">
        <v>0.522042355245346</v>
      </c>
      <c r="AO154" s="11" t="n">
        <v>0.509751643933992</v>
      </c>
      <c r="AP154" s="11" t="n">
        <v>0.505917636988734</v>
      </c>
      <c r="AQ154" s="11" t="n">
        <v>0.503919661751173</v>
      </c>
      <c r="AR154" s="11" t="n">
        <v>0.513327853544145</v>
      </c>
      <c r="AS154" s="11" t="n">
        <v>0.514175353449103</v>
      </c>
      <c r="AT154" s="11" t="n">
        <v>0.470236486652447</v>
      </c>
      <c r="AU154" s="11" t="n">
        <v>0.433099151096754</v>
      </c>
      <c r="AV154" s="11" t="n">
        <v>0.417731034252111</v>
      </c>
      <c r="AW154" s="11" t="n">
        <v>0.4589048904543</v>
      </c>
      <c r="AX154" s="11" t="n">
        <v>0.511477485927674</v>
      </c>
      <c r="AY154" s="11" t="n">
        <v>0.521946469376341</v>
      </c>
      <c r="AZ154" s="11" t="n">
        <v>0.540108889789081</v>
      </c>
      <c r="BA154" s="11" t="n">
        <v>0.539886903447276</v>
      </c>
      <c r="BB154" s="11" t="n">
        <v>0.545419791111906</v>
      </c>
      <c r="BC154" s="11" t="n">
        <v>0.546698827321603</v>
      </c>
      <c r="BD154" s="11" t="n">
        <v>0.533937100159938</v>
      </c>
      <c r="BE154" s="11" t="n">
        <v>0.532207116287776</v>
      </c>
      <c r="BF154" s="11" t="n">
        <v>0.472239303610618</v>
      </c>
      <c r="BG154" s="11" t="n">
        <v>0.395591548892984</v>
      </c>
      <c r="BH154" s="11" t="n">
        <v>0.381781037642599</v>
      </c>
      <c r="BI154" s="11" t="n">
        <v>0.433423576206002</v>
      </c>
      <c r="BJ154" s="11" t="n">
        <v>0.492862261945019</v>
      </c>
      <c r="BK154" s="11" t="n">
        <v>0.537514092314661</v>
      </c>
      <c r="BL154" s="11" t="n">
        <v>0.559213168164554</v>
      </c>
      <c r="BM154" s="11" t="n">
        <v>0.587997598217513</v>
      </c>
      <c r="BN154" s="11" t="n">
        <v>0.627624656363427</v>
      </c>
      <c r="BO154" s="11" t="n">
        <v>0.632472485464784</v>
      </c>
      <c r="BP154" s="11" t="n">
        <v>0.582125310182791</v>
      </c>
      <c r="BQ154" s="11" t="n">
        <v>0.531199123198026</v>
      </c>
      <c r="BR154" s="11" t="n">
        <v>0.470782512469459</v>
      </c>
      <c r="BS154" s="11" t="n">
        <v>0.410639172226025</v>
      </c>
      <c r="BT154" s="11" t="n">
        <v>0.403227449169194</v>
      </c>
      <c r="BU154" s="11" t="n">
        <v>0.453669790475513</v>
      </c>
      <c r="BV154" s="11" t="n">
        <v>0.525221394490141</v>
      </c>
      <c r="BW154" s="11" t="n">
        <v>0.571830375386405</v>
      </c>
      <c r="BX154" s="11" t="n">
        <v>0.580750441197102</v>
      </c>
      <c r="BY154" s="11" t="n">
        <v>0.635296453090261</v>
      </c>
      <c r="BZ154" s="11" t="n">
        <v>0.701827805097738</v>
      </c>
      <c r="CA154" s="11" t="n">
        <v>0.671723616673777</v>
      </c>
      <c r="CB154" s="11" t="n">
        <v>0.60179402313819</v>
      </c>
      <c r="CC154" s="11" t="n">
        <v>0.521390490430414</v>
      </c>
      <c r="CD154" s="11" t="n">
        <v>0.469530619023012</v>
      </c>
      <c r="CE154" s="11" t="n">
        <v>0.427651558855648</v>
      </c>
      <c r="CF154" s="11" t="n">
        <v>0.42963081978582</v>
      </c>
      <c r="CG154" s="11" t="n">
        <v>0.46603564184307</v>
      </c>
      <c r="CH154" s="11" t="n">
        <v>0.542606388967509</v>
      </c>
      <c r="CI154" s="11" t="n">
        <v>0.59108300019918</v>
      </c>
      <c r="CJ154" s="11" t="n">
        <v>0.624642198498689</v>
      </c>
      <c r="CK154" s="11" t="n">
        <v>0.69867140533179</v>
      </c>
      <c r="CL154" s="11" t="n">
        <v>0.779970043657163</v>
      </c>
      <c r="CM154" s="11" t="n">
        <v>0.753118024156137</v>
      </c>
      <c r="CN154" s="11" t="n">
        <v>0.640722574308407</v>
      </c>
      <c r="CO154" s="11" t="n">
        <v>0.571390153768085</v>
      </c>
      <c r="CP154" s="11" t="n">
        <v>0.520382505764622</v>
      </c>
      <c r="CQ154" s="11" t="n">
        <v>0.489644817171928</v>
      </c>
      <c r="CR154" s="11" t="n">
        <v>0.461562953165597</v>
      </c>
      <c r="CS154" s="11" t="n">
        <v>0.530046869432579</v>
      </c>
      <c r="CT154" s="11" t="n">
        <v>0.577838810697034</v>
      </c>
      <c r="CU154" s="11" t="n">
        <v>0.641354741404765</v>
      </c>
      <c r="CV154" s="11" t="n">
        <v>0.706086788708845</v>
      </c>
      <c r="CW154" s="11" t="n">
        <v>0.843711957844599</v>
      </c>
      <c r="CX154" s="11" t="n">
        <v>0.913032033112738</v>
      </c>
      <c r="CY154" s="11" t="n">
        <v>0.861700119798149</v>
      </c>
      <c r="CZ154" s="11" t="n">
        <v>0.770884355522217</v>
      </c>
      <c r="DA154" s="11" t="n">
        <v>0.661651634721807</v>
      </c>
      <c r="DB154" s="11" t="n">
        <v>0.618783982018184</v>
      </c>
      <c r="DC154" s="11" t="n">
        <v>0.582799506486546</v>
      </c>
      <c r="DD154" s="11" t="n">
        <v>0.517420687334327</v>
      </c>
      <c r="DE154" s="11" t="n">
        <v>0.556261710999006</v>
      </c>
      <c r="DF154" s="11" t="n">
        <v>0.599625826339062</v>
      </c>
      <c r="DG154" s="11" t="n">
        <v>0.691953757070279</v>
      </c>
      <c r="DH154" s="11" t="n">
        <v>0.869444160023993</v>
      </c>
      <c r="DI154" s="11" t="n">
        <v>1.01924075948968</v>
      </c>
      <c r="DJ154" s="11" t="n">
        <v>1.07132482822279</v>
      </c>
      <c r="DK154" s="11" t="n">
        <v>1.02067889731294</v>
      </c>
      <c r="DL154" s="11" t="n">
        <v>0.846024469766208</v>
      </c>
      <c r="DM154" s="11" t="n">
        <v>0.756059933939122</v>
      </c>
      <c r="DN154" s="11" t="n">
        <v>0.66355912632032</v>
      </c>
      <c r="DO154" s="11" t="n">
        <v>0.627535784479301</v>
      </c>
      <c r="DP154" s="11" t="n">
        <v>0.600794739829099</v>
      </c>
      <c r="DQ154" s="11" t="n">
        <v>0.594746238383821</v>
      </c>
      <c r="DR154" s="11" t="n">
        <v>0.648169213504355</v>
      </c>
      <c r="DS154" s="11" t="n">
        <v>0.767347509266252</v>
      </c>
      <c r="DT154" s="11" t="n">
        <v>0.906179412169381</v>
      </c>
    </row>
    <row r="155" customFormat="false" ht="15.75" hidden="false" customHeight="false" outlineLevel="0" collapsed="false">
      <c r="A155" s="12" t="s">
        <v>261</v>
      </c>
      <c r="B155" s="13" t="s">
        <v>262</v>
      </c>
      <c r="C155" s="14" t="n">
        <v>0</v>
      </c>
      <c r="D155" s="5" t="n">
        <v>0</v>
      </c>
    </row>
    <row r="156" customFormat="false" ht="15.75" hidden="false" customHeight="false" outlineLevel="0" collapsed="false">
      <c r="A156" s="12" t="s">
        <v>263</v>
      </c>
      <c r="B156" s="13" t="s">
        <v>264</v>
      </c>
      <c r="C156" s="14" t="n">
        <v>193</v>
      </c>
      <c r="D156" s="11" t="n">
        <v>0</v>
      </c>
      <c r="E156" s="11" t="n">
        <v>1.25307230730804</v>
      </c>
      <c r="F156" s="11" t="n">
        <v>1.25367846568973</v>
      </c>
      <c r="G156" s="101" t="n">
        <v>1.16446966839296</v>
      </c>
      <c r="H156" s="11" t="n">
        <v>1.03527954468509</v>
      </c>
      <c r="I156" s="101" t="n">
        <v>0.961512922389098</v>
      </c>
      <c r="J156" s="101" t="n">
        <v>0.932072750118132</v>
      </c>
      <c r="K156" s="11" t="n">
        <v>0.804617605532861</v>
      </c>
      <c r="L156" s="11" t="n">
        <v>0.780306824251848</v>
      </c>
      <c r="M156" s="11" t="n">
        <v>0.820221624164208</v>
      </c>
      <c r="N156" s="11" t="n">
        <v>0.823418956292081</v>
      </c>
      <c r="O156" s="11" t="n">
        <v>0.775359495051149</v>
      </c>
      <c r="P156" s="11" t="n">
        <v>0.637903450301987</v>
      </c>
      <c r="Q156" s="11" t="n">
        <v>0.588870255322997</v>
      </c>
      <c r="R156" s="11" t="n">
        <v>0.625494423262561</v>
      </c>
      <c r="S156" s="11" t="n">
        <v>0.699798427051329</v>
      </c>
      <c r="T156" s="11" t="n">
        <v>0.756385592285336</v>
      </c>
      <c r="U156" s="11" t="n">
        <v>0.77247750350272</v>
      </c>
      <c r="V156" s="11" t="n">
        <v>0.690685779521733</v>
      </c>
      <c r="W156" s="11" t="n">
        <v>0.623627098494677</v>
      </c>
      <c r="X156" s="11" t="n">
        <v>0.633497019919744</v>
      </c>
      <c r="Y156" s="11" t="n">
        <v>0.654585219628031</v>
      </c>
      <c r="Z156" s="11" t="n">
        <v>0.678221661285326</v>
      </c>
      <c r="AA156" s="11" t="n">
        <v>0.642235920927908</v>
      </c>
      <c r="AB156" s="11" t="n">
        <v>0.558452461567825</v>
      </c>
      <c r="AC156" s="11" t="n">
        <v>0.550726354911298</v>
      </c>
      <c r="AD156" s="11" t="n">
        <v>0.533241914274222</v>
      </c>
      <c r="AE156" s="11" t="n">
        <v>0.559077587932166</v>
      </c>
      <c r="AF156" s="11" t="n">
        <v>0.571602426565577</v>
      </c>
      <c r="AG156" s="11" t="n">
        <v>0.585972414384307</v>
      </c>
      <c r="AH156" s="11" t="n">
        <v>0.507581060856766</v>
      </c>
      <c r="AI156" s="11" t="n">
        <v>0.476498579339626</v>
      </c>
      <c r="AJ156" s="11" t="n">
        <v>0.460375197883433</v>
      </c>
      <c r="AK156" s="11" t="n">
        <v>0.495445346912131</v>
      </c>
      <c r="AL156" s="11" t="n">
        <v>0.555511373771659</v>
      </c>
      <c r="AM156" s="11" t="n">
        <v>0.535378583926726</v>
      </c>
      <c r="AN156" s="11" t="n">
        <v>0.522042355245346</v>
      </c>
      <c r="AO156" s="11" t="n">
        <v>0.509751643933992</v>
      </c>
      <c r="AP156" s="11" t="n">
        <v>0.505917636988734</v>
      </c>
      <c r="AQ156" s="11" t="n">
        <v>0.503919661751173</v>
      </c>
      <c r="AR156" s="11" t="n">
        <v>0.513327853544145</v>
      </c>
      <c r="AS156" s="11" t="n">
        <v>0.514175353449103</v>
      </c>
      <c r="AT156" s="11" t="n">
        <v>0.470236486652447</v>
      </c>
      <c r="AU156" s="11" t="n">
        <v>0.433099151096754</v>
      </c>
      <c r="AV156" s="11" t="n">
        <v>0.417731034252111</v>
      </c>
      <c r="AW156" s="11" t="n">
        <v>0.4589048904543</v>
      </c>
      <c r="AX156" s="11" t="n">
        <v>0.511477485927674</v>
      </c>
      <c r="AY156" s="11" t="n">
        <v>0.521946469376341</v>
      </c>
      <c r="AZ156" s="11" t="n">
        <v>0.540108889789081</v>
      </c>
      <c r="BA156" s="11" t="n">
        <v>0.539886903447276</v>
      </c>
      <c r="BB156" s="11" t="n">
        <v>0.545419791111906</v>
      </c>
      <c r="BC156" s="11" t="n">
        <v>0.546698827321603</v>
      </c>
      <c r="BD156" s="11" t="n">
        <v>0.533937100159938</v>
      </c>
      <c r="BE156" s="11" t="n">
        <v>0.532207116287776</v>
      </c>
      <c r="BF156" s="11" t="n">
        <v>0.472239303610618</v>
      </c>
      <c r="BG156" s="11" t="n">
        <v>0.395591548892984</v>
      </c>
      <c r="BH156" s="11" t="n">
        <v>0.381781037642599</v>
      </c>
      <c r="BI156" s="11" t="n">
        <v>0.433423576206002</v>
      </c>
      <c r="BJ156" s="11" t="n">
        <v>0.492862261945019</v>
      </c>
      <c r="BK156" s="11" t="n">
        <v>0.537514092314661</v>
      </c>
      <c r="BL156" s="11" t="n">
        <v>0.559213168164554</v>
      </c>
      <c r="BM156" s="11" t="n">
        <v>0.587997598217513</v>
      </c>
      <c r="BN156" s="11" t="n">
        <v>0.627624656363427</v>
      </c>
      <c r="BO156" s="11" t="n">
        <v>0.632472485464784</v>
      </c>
      <c r="BP156" s="11" t="n">
        <v>0.582125310182791</v>
      </c>
      <c r="BQ156" s="11" t="n">
        <v>0.531199123198026</v>
      </c>
      <c r="BR156" s="11" t="n">
        <v>0.470782512469459</v>
      </c>
      <c r="BS156" s="11" t="n">
        <v>0.410639172226025</v>
      </c>
      <c r="BT156" s="11" t="n">
        <v>0.403227449169194</v>
      </c>
      <c r="BU156" s="11" t="n">
        <v>0.453669790475513</v>
      </c>
      <c r="BV156" s="11" t="n">
        <v>0.525221394490141</v>
      </c>
      <c r="BW156" s="11" t="n">
        <v>0.571830375386405</v>
      </c>
      <c r="BX156" s="11" t="n">
        <v>0.580750441197102</v>
      </c>
      <c r="BY156" s="11" t="n">
        <v>0.635296453090261</v>
      </c>
      <c r="BZ156" s="11" t="n">
        <v>0.701827805097738</v>
      </c>
      <c r="CA156" s="11" t="n">
        <v>0.671723616673777</v>
      </c>
      <c r="CB156" s="11" t="n">
        <v>0.60179402313819</v>
      </c>
      <c r="CC156" s="11" t="n">
        <v>0.521390490430414</v>
      </c>
      <c r="CD156" s="11" t="n">
        <v>0.469530619023012</v>
      </c>
      <c r="CE156" s="11" t="n">
        <v>0.427651558855648</v>
      </c>
      <c r="CF156" s="11" t="n">
        <v>0.42963081978582</v>
      </c>
      <c r="CG156" s="11" t="n">
        <v>0.46603564184307</v>
      </c>
      <c r="CH156" s="11" t="n">
        <v>0.542606388967509</v>
      </c>
      <c r="CI156" s="11" t="n">
        <v>0.59108300019918</v>
      </c>
      <c r="CJ156" s="11" t="n">
        <v>0.624642198498689</v>
      </c>
      <c r="CK156" s="11" t="n">
        <v>0.69867140533179</v>
      </c>
      <c r="CL156" s="11" t="n">
        <v>0.779970043657163</v>
      </c>
      <c r="CM156" s="11" t="n">
        <v>0.753118024156137</v>
      </c>
      <c r="CN156" s="11" t="n">
        <v>0.640722574308407</v>
      </c>
      <c r="CO156" s="11" t="n">
        <v>0.571390153768085</v>
      </c>
      <c r="CP156" s="11" t="n">
        <v>0.520382505764622</v>
      </c>
      <c r="CQ156" s="11" t="n">
        <v>0.489644817171928</v>
      </c>
      <c r="CR156" s="11" t="n">
        <v>0.461562953165597</v>
      </c>
      <c r="CS156" s="11" t="n">
        <v>0.530046869432579</v>
      </c>
      <c r="CT156" s="11" t="n">
        <v>0.577838810697034</v>
      </c>
      <c r="CU156" s="11" t="n">
        <v>0.641354741404765</v>
      </c>
      <c r="CV156" s="11" t="n">
        <v>0.706086788708845</v>
      </c>
      <c r="CW156" s="11" t="n">
        <v>0.843711957844599</v>
      </c>
      <c r="CX156" s="11" t="n">
        <v>0.913032033112738</v>
      </c>
      <c r="CY156" s="11" t="n">
        <v>0.861700119798149</v>
      </c>
      <c r="CZ156" s="11" t="n">
        <v>0.770884355522217</v>
      </c>
      <c r="DA156" s="11" t="n">
        <v>0.661651634721807</v>
      </c>
      <c r="DB156" s="11" t="n">
        <v>0.618783982018184</v>
      </c>
      <c r="DC156" s="11" t="n">
        <v>0.582799506486546</v>
      </c>
      <c r="DD156" s="11" t="n">
        <v>0.517420687334327</v>
      </c>
      <c r="DE156" s="11" t="n">
        <v>0.556261710999006</v>
      </c>
      <c r="DF156" s="11" t="n">
        <v>0.599625826339062</v>
      </c>
      <c r="DG156" s="11" t="n">
        <v>0.691953757070279</v>
      </c>
      <c r="DH156" s="11" t="n">
        <v>0.869444160023993</v>
      </c>
      <c r="DI156" s="11" t="n">
        <v>1.01924075948968</v>
      </c>
      <c r="DJ156" s="11" t="n">
        <v>1.07132482822279</v>
      </c>
      <c r="DK156" s="11" t="n">
        <v>1.02067889731294</v>
      </c>
      <c r="DL156" s="11" t="n">
        <v>0.846024469766208</v>
      </c>
      <c r="DM156" s="11" t="n">
        <v>0.756059933939122</v>
      </c>
      <c r="DN156" s="11" t="n">
        <v>0.66355912632032</v>
      </c>
      <c r="DO156" s="11" t="n">
        <v>0.627535784479301</v>
      </c>
      <c r="DP156" s="11" t="n">
        <v>0.600794739829099</v>
      </c>
      <c r="DQ156" s="11" t="n">
        <v>0.594746238383821</v>
      </c>
      <c r="DR156" s="11" t="n">
        <v>0.648169213504355</v>
      </c>
      <c r="DS156" s="11" t="n">
        <v>0.767347509266252</v>
      </c>
      <c r="DT156" s="11" t="n">
        <v>0.906179412169381</v>
      </c>
    </row>
    <row r="157" customFormat="false" ht="15.75" hidden="false" customHeight="false" outlineLevel="0" collapsed="false">
      <c r="A157" s="12" t="s">
        <v>265</v>
      </c>
      <c r="B157" s="13" t="s">
        <v>266</v>
      </c>
      <c r="C157" s="19" t="n">
        <v>1566.3</v>
      </c>
      <c r="D157" s="11" t="n">
        <v>0</v>
      </c>
      <c r="E157" s="11" t="n">
        <v>1.75435425176481</v>
      </c>
      <c r="F157" s="11" t="n">
        <v>1.74687909534561</v>
      </c>
      <c r="G157" s="101" t="n">
        <v>1.32526710333623</v>
      </c>
      <c r="H157" s="11" t="n">
        <v>1.0894157867869</v>
      </c>
      <c r="I157" s="101" t="n">
        <v>1.28551540746042</v>
      </c>
      <c r="J157" s="101" t="n">
        <v>3.07586679183569</v>
      </c>
      <c r="K157" s="11" t="n">
        <v>4.11949723149241</v>
      </c>
      <c r="L157" s="11" t="n">
        <v>4.13001697107147</v>
      </c>
      <c r="M157" s="11" t="n">
        <v>3.73151259279135</v>
      </c>
      <c r="N157" s="11" t="n">
        <v>3.64494469935826</v>
      </c>
      <c r="O157" s="11" t="n">
        <v>3.67627345316203</v>
      </c>
      <c r="P157" s="11" t="n">
        <v>3.39438837233562</v>
      </c>
      <c r="Q157" s="11" t="n">
        <v>2.96932453030631</v>
      </c>
      <c r="R157" s="11" t="n">
        <v>3.17154040234602</v>
      </c>
      <c r="S157" s="11" t="n">
        <v>3.51852666556997</v>
      </c>
      <c r="T157" s="11" t="n">
        <v>3.93109760974266</v>
      </c>
      <c r="U157" s="11" t="n">
        <v>4.52235855792299</v>
      </c>
      <c r="V157" s="11" t="n">
        <v>4.61793755125513</v>
      </c>
      <c r="W157" s="11" t="n">
        <v>4.41603255458607</v>
      </c>
      <c r="X157" s="11" t="n">
        <v>4.39978921580841</v>
      </c>
      <c r="Y157" s="11" t="n">
        <v>4.38220531963644</v>
      </c>
      <c r="Z157" s="11" t="n">
        <v>4.11845183381513</v>
      </c>
      <c r="AA157" s="11" t="n">
        <v>3.95832540327996</v>
      </c>
      <c r="AB157" s="11" t="n">
        <v>3.54770612592589</v>
      </c>
      <c r="AC157" s="11" t="n">
        <v>3.41803660501108</v>
      </c>
      <c r="AD157" s="11" t="n">
        <v>3.21197570317955</v>
      </c>
      <c r="AE157" s="11" t="n">
        <v>3.16748399344889</v>
      </c>
      <c r="AF157" s="11" t="n">
        <v>3.19474156198058</v>
      </c>
      <c r="AG157" s="11" t="n">
        <v>3.46213013606221</v>
      </c>
      <c r="AH157" s="11" t="n">
        <v>3.67188893855819</v>
      </c>
      <c r="AI157" s="11" t="n">
        <v>3.49188069322977</v>
      </c>
      <c r="AJ157" s="11" t="n">
        <v>3.27363154790049</v>
      </c>
      <c r="AK157" s="11" t="n">
        <v>3.08501789801726</v>
      </c>
      <c r="AL157" s="11" t="n">
        <v>3.08379775952604</v>
      </c>
      <c r="AM157" s="11" t="n">
        <v>2.87518849303107</v>
      </c>
      <c r="AN157" s="11" t="n">
        <v>2.90088447251308</v>
      </c>
      <c r="AO157" s="11" t="n">
        <v>2.69181648948018</v>
      </c>
      <c r="AP157" s="11" t="n">
        <v>2.6680129851077</v>
      </c>
      <c r="AQ157" s="11" t="n">
        <v>2.59031644491008</v>
      </c>
      <c r="AR157" s="11" t="n">
        <v>2.56088426967214</v>
      </c>
      <c r="AS157" s="11" t="n">
        <v>2.69627574299937</v>
      </c>
      <c r="AT157" s="11" t="n">
        <v>2.89092995161537</v>
      </c>
      <c r="AU157" s="11" t="n">
        <v>2.80097323272331</v>
      </c>
      <c r="AV157" s="11" t="n">
        <v>2.69837585523674</v>
      </c>
      <c r="AW157" s="11" t="n">
        <v>2.49126191151516</v>
      </c>
      <c r="AX157" s="11" t="n">
        <v>2.29206925463001</v>
      </c>
      <c r="AY157" s="11" t="n">
        <v>2.3079073150992</v>
      </c>
      <c r="AZ157" s="11" t="n">
        <v>2.48857075959849</v>
      </c>
      <c r="BA157" s="11" t="n">
        <v>2.55334859813408</v>
      </c>
      <c r="BB157" s="11" t="n">
        <v>2.54146098040422</v>
      </c>
      <c r="BC157" s="11" t="n">
        <v>2.32682190444455</v>
      </c>
      <c r="BD157" s="11" t="n">
        <v>2.00538842205611</v>
      </c>
      <c r="BE157" s="11" t="n">
        <v>2.0412851903952</v>
      </c>
      <c r="BF157" s="11" t="n">
        <v>2.17108941741431</v>
      </c>
      <c r="BG157" s="11" t="n">
        <v>2.21572766356145</v>
      </c>
      <c r="BH157" s="11" t="n">
        <v>2.19718973936091</v>
      </c>
      <c r="BI157" s="11" t="n">
        <v>1.92358462437988</v>
      </c>
      <c r="BJ157" s="11" t="n">
        <v>1.77795081819962</v>
      </c>
      <c r="BK157" s="11" t="n">
        <v>1.96707082953172</v>
      </c>
      <c r="BL157" s="11" t="n">
        <v>2.35094953689013</v>
      </c>
      <c r="BM157" s="11" t="n">
        <v>2.48289211470693</v>
      </c>
      <c r="BN157" s="11" t="n">
        <v>2.44611467822232</v>
      </c>
      <c r="BO157" s="11" t="n">
        <v>2.03589403144879</v>
      </c>
      <c r="BP157" s="11" t="n">
        <v>1.71552813720964</v>
      </c>
      <c r="BQ157" s="11" t="n">
        <v>1.71573129831579</v>
      </c>
      <c r="BR157" s="11" t="n">
        <v>1.95742945535128</v>
      </c>
      <c r="BS157" s="11" t="n">
        <v>2.11076216813198</v>
      </c>
      <c r="BT157" s="11" t="n">
        <v>2.09764242946365</v>
      </c>
      <c r="BU157" s="11" t="n">
        <v>1.93525287729021</v>
      </c>
      <c r="BV157" s="11" t="n">
        <v>1.74835234696924</v>
      </c>
      <c r="BW157" s="11" t="n">
        <v>1.84200138375307</v>
      </c>
      <c r="BX157" s="11" t="n">
        <v>1.98728599785949</v>
      </c>
      <c r="BY157" s="11" t="n">
        <v>2.42239712924235</v>
      </c>
      <c r="BZ157" s="11" t="n">
        <v>2.37794656833356</v>
      </c>
      <c r="CA157" s="11" t="n">
        <v>1.92975688145191</v>
      </c>
      <c r="CB157" s="11" t="n">
        <v>1.45044931027268</v>
      </c>
      <c r="CC157" s="11" t="n">
        <v>1.44724928633821</v>
      </c>
      <c r="CD157" s="11" t="n">
        <v>1.78901634680745</v>
      </c>
      <c r="CE157" s="11" t="n">
        <v>2.25286382340578</v>
      </c>
      <c r="CF157" s="11" t="n">
        <v>2.24369136180392</v>
      </c>
      <c r="CG157" s="11" t="n">
        <v>1.95833706936713</v>
      </c>
      <c r="CH157" s="11" t="n">
        <v>1.77174200828644</v>
      </c>
      <c r="CI157" s="11" t="n">
        <v>1.83793335843467</v>
      </c>
      <c r="CJ157" s="11" t="n">
        <v>2.16031001800275</v>
      </c>
      <c r="CK157" s="11" t="n">
        <v>2.43040512459709</v>
      </c>
      <c r="CL157" s="11" t="n">
        <v>2.17367424274253</v>
      </c>
      <c r="CM157" s="11" t="n">
        <v>1.6820003650444</v>
      </c>
      <c r="CN157" s="11" t="n">
        <v>1.36242151907685</v>
      </c>
      <c r="CO157" s="11" t="n">
        <v>1.37244104560406</v>
      </c>
      <c r="CP157" s="11" t="n">
        <v>1.89544875656872</v>
      </c>
      <c r="CQ157" s="11" t="n">
        <v>2.39949654610283</v>
      </c>
      <c r="CR157" s="11" t="n">
        <v>2.34797576473278</v>
      </c>
      <c r="CS157" s="11" t="n">
        <v>2.1157738842697</v>
      </c>
      <c r="CT157" s="11" t="n">
        <v>2.00284549480744</v>
      </c>
      <c r="CU157" s="11" t="n">
        <v>2.05274380434133</v>
      </c>
      <c r="CV157" s="11" t="n">
        <v>2.2941331015885</v>
      </c>
      <c r="CW157" s="11" t="n">
        <v>2.49820951924197</v>
      </c>
      <c r="CX157" s="11" t="n">
        <v>2.20583839959753</v>
      </c>
      <c r="CY157" s="11" t="n">
        <v>1.84653273756604</v>
      </c>
      <c r="CZ157" s="11" t="n">
        <v>1.84625357144848</v>
      </c>
      <c r="DA157" s="11" t="n">
        <v>1.75677871255755</v>
      </c>
      <c r="DB157" s="11" t="n">
        <v>2.20391522300563</v>
      </c>
      <c r="DC157" s="11" t="n">
        <v>2.69163164429181</v>
      </c>
      <c r="DD157" s="11" t="n">
        <v>2.64123847045561</v>
      </c>
      <c r="DE157" s="11" t="n">
        <v>2.46766054662045</v>
      </c>
      <c r="DF157" s="11" t="n">
        <v>2.24144413592101</v>
      </c>
      <c r="DG157" s="11" t="n">
        <v>2.36570465099245</v>
      </c>
      <c r="DH157" s="11" t="n">
        <v>2.56996014850562</v>
      </c>
      <c r="DI157" s="11" t="n">
        <v>2.79789150975588</v>
      </c>
      <c r="DJ157" s="11" t="n">
        <v>2.65288714690626</v>
      </c>
      <c r="DK157" s="11" t="n">
        <v>2.05539887033517</v>
      </c>
      <c r="DL157" s="11" t="n">
        <v>1.79700223612738</v>
      </c>
      <c r="DM157" s="11" t="n">
        <v>1.78257449823275</v>
      </c>
      <c r="DN157" s="11" t="n">
        <v>2.30092271225776</v>
      </c>
      <c r="DO157" s="11" t="n">
        <v>3.07609931233833</v>
      </c>
      <c r="DP157" s="11" t="n">
        <v>3.49287166624032</v>
      </c>
      <c r="DQ157" s="11" t="n">
        <v>3.11141515628867</v>
      </c>
      <c r="DR157" s="11" t="n">
        <v>2.59955677117142</v>
      </c>
      <c r="DS157" s="11" t="n">
        <v>2.47591379120906</v>
      </c>
      <c r="DT157" s="11" t="n">
        <v>2.72667468091998</v>
      </c>
    </row>
    <row r="158" customFormat="false" ht="15.75" hidden="false" customHeight="false" outlineLevel="0" collapsed="false">
      <c r="A158" s="12" t="s">
        <v>267</v>
      </c>
      <c r="B158" s="13" t="s">
        <v>268</v>
      </c>
      <c r="C158" s="14" t="n">
        <v>0</v>
      </c>
      <c r="D158" s="5" t="n">
        <v>0</v>
      </c>
    </row>
    <row r="159" customFormat="false" ht="15.75" hidden="false" customHeight="false" outlineLevel="0" collapsed="false">
      <c r="A159" s="12" t="s">
        <v>269</v>
      </c>
      <c r="B159" s="13" t="s">
        <v>270</v>
      </c>
      <c r="C159" s="14" t="n">
        <v>1424</v>
      </c>
      <c r="D159" s="11" t="n">
        <v>0</v>
      </c>
      <c r="E159" s="11" t="n">
        <v>2.25563619622158</v>
      </c>
      <c r="F159" s="11" t="n">
        <v>2.24007972500148</v>
      </c>
      <c r="G159" s="101" t="n">
        <v>1.48606453827951</v>
      </c>
      <c r="H159" s="11" t="n">
        <v>1.14355202888872</v>
      </c>
      <c r="I159" s="101" t="n">
        <v>1.60951789253174</v>
      </c>
      <c r="J159" s="101" t="n">
        <v>5.21966083355326</v>
      </c>
      <c r="K159" s="101" t="n">
        <v>7.43437685745195</v>
      </c>
      <c r="L159" s="101" t="n">
        <v>7.47972711789109</v>
      </c>
      <c r="M159" s="11" t="n">
        <v>6.64280356141849</v>
      </c>
      <c r="N159" s="11" t="n">
        <v>6.46647044242444</v>
      </c>
      <c r="O159" s="11" t="n">
        <v>6.5771874112729</v>
      </c>
      <c r="P159" s="11" t="n">
        <v>6.15087329436925</v>
      </c>
      <c r="Q159" s="11" t="n">
        <v>5.34977880528962</v>
      </c>
      <c r="R159" s="11" t="n">
        <v>5.71758638142947</v>
      </c>
      <c r="S159" s="11" t="n">
        <v>6.33725490408862</v>
      </c>
      <c r="T159" s="11" t="n">
        <v>7.10580962719998</v>
      </c>
      <c r="U159" s="11" t="n">
        <v>8.27223961234327</v>
      </c>
      <c r="V159" s="11" t="n">
        <v>8.54518932298853</v>
      </c>
      <c r="W159" s="11" t="n">
        <v>8.20843801067746</v>
      </c>
      <c r="X159" s="11" t="n">
        <v>8.16608141169708</v>
      </c>
      <c r="Y159" s="11" t="n">
        <v>8.10982541964485</v>
      </c>
      <c r="Z159" s="11" t="n">
        <v>7.55868200634493</v>
      </c>
      <c r="AA159" s="11" t="n">
        <v>7.27441488563201</v>
      </c>
      <c r="AB159" s="11" t="n">
        <v>6.53695979028396</v>
      </c>
      <c r="AC159" s="11" t="n">
        <v>6.28534685511087</v>
      </c>
      <c r="AD159" s="11" t="n">
        <v>5.89070949208488</v>
      </c>
      <c r="AE159" s="11" t="n">
        <v>5.77589039896562</v>
      </c>
      <c r="AF159" s="11" t="n">
        <v>5.81788069739559</v>
      </c>
      <c r="AG159" s="11" t="n">
        <v>6.33828785774011</v>
      </c>
      <c r="AH159" s="11" t="n">
        <v>6.83619681625962</v>
      </c>
      <c r="AI159" s="11" t="n">
        <v>6.50726280711991</v>
      </c>
      <c r="AJ159" s="11" t="n">
        <v>6.08688789791755</v>
      </c>
      <c r="AK159" s="11" t="n">
        <v>5.67459044912239</v>
      </c>
      <c r="AL159" s="11" t="n">
        <v>5.61208414528042</v>
      </c>
      <c r="AM159" s="11" t="n">
        <v>5.21499840213542</v>
      </c>
      <c r="AN159" s="11" t="n">
        <v>5.27972658978082</v>
      </c>
      <c r="AO159" s="11" t="n">
        <v>4.87388133502636</v>
      </c>
      <c r="AP159" s="11" t="n">
        <v>4.83010833322668</v>
      </c>
      <c r="AQ159" s="11" t="n">
        <v>4.676713228069</v>
      </c>
      <c r="AR159" s="11" t="n">
        <v>4.60844068580014</v>
      </c>
      <c r="AS159" s="11" t="n">
        <v>4.87837613254963</v>
      </c>
      <c r="AT159" s="11" t="n">
        <v>5.31162341657829</v>
      </c>
      <c r="AU159" s="11" t="n">
        <v>5.16884731434986</v>
      </c>
      <c r="AV159" s="11" t="n">
        <v>4.97902067622137</v>
      </c>
      <c r="AW159" s="11" t="n">
        <v>4.52361893257602</v>
      </c>
      <c r="AX159" s="11" t="n">
        <v>4.07266102333234</v>
      </c>
      <c r="AY159" s="11" t="n">
        <v>4.09386816082206</v>
      </c>
      <c r="AZ159" s="11" t="n">
        <v>4.43703262940789</v>
      </c>
      <c r="BA159" s="11" t="n">
        <v>4.56681029282089</v>
      </c>
      <c r="BB159" s="11" t="n">
        <v>4.53750216969654</v>
      </c>
      <c r="BC159" s="11" t="n">
        <v>4.1069449815675</v>
      </c>
      <c r="BD159" s="11" t="n">
        <v>3.47683974395228</v>
      </c>
      <c r="BE159" s="11" t="n">
        <v>3.55036326450263</v>
      </c>
      <c r="BF159" s="11" t="n">
        <v>3.869939531218</v>
      </c>
      <c r="BG159" s="11" t="n">
        <v>4.03586377822991</v>
      </c>
      <c r="BH159" s="11" t="n">
        <v>4.01259844107923</v>
      </c>
      <c r="BI159" s="11" t="n">
        <v>3.41374567255376</v>
      </c>
      <c r="BJ159" s="11" t="n">
        <v>3.06303937445421</v>
      </c>
      <c r="BK159" s="11" t="n">
        <v>3.39662756674879</v>
      </c>
      <c r="BL159" s="11" t="n">
        <v>4.14268590561571</v>
      </c>
      <c r="BM159" s="11" t="n">
        <v>4.37778663119636</v>
      </c>
      <c r="BN159" s="11" t="n">
        <v>4.26460470008121</v>
      </c>
      <c r="BO159" s="11" t="n">
        <v>3.43931557743281</v>
      </c>
      <c r="BP159" s="11" t="n">
        <v>2.84893096423649</v>
      </c>
      <c r="BQ159" s="11" t="n">
        <v>2.90026347343356</v>
      </c>
      <c r="BR159" s="11" t="n">
        <v>3.44407639823311</v>
      </c>
      <c r="BS159" s="11" t="n">
        <v>3.81088516403793</v>
      </c>
      <c r="BT159" s="11" t="n">
        <v>3.7920574097581</v>
      </c>
      <c r="BU159" s="11" t="n">
        <v>3.4168359641049</v>
      </c>
      <c r="BV159" s="11" t="n">
        <v>2.97148329944834</v>
      </c>
      <c r="BW159" s="11" t="n">
        <v>3.11217239211973</v>
      </c>
      <c r="BX159" s="11" t="n">
        <v>3.39382155452187</v>
      </c>
      <c r="BY159" s="11" t="n">
        <v>4.20949780539445</v>
      </c>
      <c r="BZ159" s="11" t="n">
        <v>4.05406533156939</v>
      </c>
      <c r="CA159" s="11" t="n">
        <v>3.18779014623005</v>
      </c>
      <c r="CB159" s="11" t="n">
        <v>2.29910459740717</v>
      </c>
      <c r="CC159" s="11" t="n">
        <v>2.373108082246</v>
      </c>
      <c r="CD159" s="11" t="n">
        <v>3.1085020745919</v>
      </c>
      <c r="CE159" s="11" t="n">
        <v>4.07807608795591</v>
      </c>
      <c r="CF159" s="11" t="n">
        <v>4.05775190382202</v>
      </c>
      <c r="CG159" s="11" t="n">
        <v>3.45063849689118</v>
      </c>
      <c r="CH159" s="11" t="n">
        <v>3.00087762760537</v>
      </c>
      <c r="CI159" s="11" t="n">
        <v>3.08478371667017</v>
      </c>
      <c r="CJ159" s="11" t="n">
        <v>3.69597783750681</v>
      </c>
      <c r="CK159" s="11" t="n">
        <v>4.16213884386239</v>
      </c>
      <c r="CL159" s="11" t="n">
        <v>3.5673784418279</v>
      </c>
      <c r="CM159" s="11" t="n">
        <v>2.61088270593267</v>
      </c>
      <c r="CN159" s="11" t="n">
        <v>2.0841204638453</v>
      </c>
      <c r="CO159" s="11" t="n">
        <v>2.17349193744004</v>
      </c>
      <c r="CP159" s="11" t="n">
        <v>3.27051500737282</v>
      </c>
      <c r="CQ159" s="11" t="n">
        <v>4.30934827503372</v>
      </c>
      <c r="CR159" s="11" t="n">
        <v>4.23438857629996</v>
      </c>
      <c r="CS159" s="11" t="n">
        <v>3.70150089910681</v>
      </c>
      <c r="CT159" s="11" t="n">
        <v>3.42785217891785</v>
      </c>
      <c r="CU159" s="11" t="n">
        <v>3.46413286727789</v>
      </c>
      <c r="CV159" s="11" t="n">
        <v>3.88217941446816</v>
      </c>
      <c r="CW159" s="11" t="n">
        <v>4.15270708063935</v>
      </c>
      <c r="CX159" s="11" t="n">
        <v>3.49864476608232</v>
      </c>
      <c r="CY159" s="11" t="n">
        <v>2.83136535533392</v>
      </c>
      <c r="CZ159" s="11" t="n">
        <v>2.92162278737474</v>
      </c>
      <c r="DA159" s="11" t="n">
        <v>2.85190579039329</v>
      </c>
      <c r="DB159" s="11" t="n">
        <v>3.78904646399308</v>
      </c>
      <c r="DC159" s="11" t="n">
        <v>4.80046378209707</v>
      </c>
      <c r="DD159" s="11" t="n">
        <v>4.76505625357688</v>
      </c>
      <c r="DE159" s="11" t="n">
        <v>4.37905938224189</v>
      </c>
      <c r="DF159" s="11" t="n">
        <v>3.88326244550295</v>
      </c>
      <c r="DG159" s="11" t="n">
        <v>4.03945554491463</v>
      </c>
      <c r="DH159" s="11" t="n">
        <v>4.27047613698725</v>
      </c>
      <c r="DI159" s="11" t="n">
        <v>4.57654226002208</v>
      </c>
      <c r="DJ159" s="11" t="n">
        <v>4.23444946558973</v>
      </c>
      <c r="DK159" s="11" t="n">
        <v>3.0901188433574</v>
      </c>
      <c r="DL159" s="11" t="n">
        <v>2.74798000248855</v>
      </c>
      <c r="DM159" s="11" t="n">
        <v>2.80908906252639</v>
      </c>
      <c r="DN159" s="11" t="n">
        <v>3.93828629819519</v>
      </c>
      <c r="DO159" s="11" t="n">
        <v>5.52466284019736</v>
      </c>
      <c r="DP159" s="11" t="n">
        <v>6.38494859265154</v>
      </c>
      <c r="DQ159" s="11" t="n">
        <v>5.62808407419351</v>
      </c>
      <c r="DR159" s="11" t="n">
        <v>4.55094432883848</v>
      </c>
      <c r="DS159" s="11" t="n">
        <v>4.18448007315187</v>
      </c>
      <c r="DT159" s="11" t="n">
        <v>4.54716994967059</v>
      </c>
    </row>
    <row r="160" customFormat="false" ht="15.75" hidden="false" customHeight="false" outlineLevel="0" collapsed="false">
      <c r="A160" s="12" t="s">
        <v>271</v>
      </c>
      <c r="B160" s="13" t="s">
        <v>272</v>
      </c>
      <c r="C160" s="14" t="n">
        <v>3219</v>
      </c>
      <c r="D160" s="11" t="n">
        <v>0</v>
      </c>
      <c r="E160" s="11" t="n">
        <v>1.75435425176481</v>
      </c>
      <c r="F160" s="11" t="n">
        <v>1.74687909534561</v>
      </c>
      <c r="G160" s="101" t="n">
        <v>1.32526710333623</v>
      </c>
      <c r="H160" s="11" t="n">
        <v>1.0894157867869</v>
      </c>
      <c r="I160" s="11" t="n">
        <v>1.28551540746042</v>
      </c>
      <c r="J160" s="101" t="n">
        <v>3.07586679183569</v>
      </c>
      <c r="K160" s="11" t="n">
        <v>4.11949723149241</v>
      </c>
      <c r="L160" s="11" t="n">
        <v>4.13001697107147</v>
      </c>
      <c r="M160" s="11" t="n">
        <v>3.73151259279135</v>
      </c>
      <c r="N160" s="11" t="n">
        <v>3.64494469935826</v>
      </c>
      <c r="O160" s="11" t="n">
        <v>3.67627345316203</v>
      </c>
      <c r="P160" s="11" t="n">
        <v>3.39438837233562</v>
      </c>
      <c r="Q160" s="11" t="n">
        <v>2.96932453030631</v>
      </c>
      <c r="R160" s="11" t="n">
        <v>3.17154040234602</v>
      </c>
      <c r="S160" s="11" t="n">
        <v>3.51852666556997</v>
      </c>
      <c r="T160" s="11" t="n">
        <v>3.93109760974266</v>
      </c>
      <c r="U160" s="11" t="n">
        <v>4.52235855792299</v>
      </c>
      <c r="V160" s="11" t="n">
        <v>4.61793755125513</v>
      </c>
      <c r="W160" s="11" t="n">
        <v>4.41603255458607</v>
      </c>
      <c r="X160" s="11" t="n">
        <v>4.39978921580841</v>
      </c>
      <c r="Y160" s="11" t="n">
        <v>4.38220531963644</v>
      </c>
      <c r="Z160" s="11" t="n">
        <v>4.11845183381513</v>
      </c>
      <c r="AA160" s="11" t="n">
        <v>3.95832540327996</v>
      </c>
      <c r="AB160" s="11" t="n">
        <v>3.54770612592589</v>
      </c>
      <c r="AC160" s="11" t="n">
        <v>3.41803660501108</v>
      </c>
      <c r="AD160" s="11" t="n">
        <v>3.21197570317955</v>
      </c>
      <c r="AE160" s="11" t="n">
        <v>3.16748399344889</v>
      </c>
      <c r="AF160" s="11" t="n">
        <v>3.19474156198058</v>
      </c>
      <c r="AG160" s="11" t="n">
        <v>3.46213013606221</v>
      </c>
      <c r="AH160" s="11" t="n">
        <v>3.67188893855819</v>
      </c>
      <c r="AI160" s="11" t="n">
        <v>3.49188069322977</v>
      </c>
      <c r="AJ160" s="11" t="n">
        <v>3.27363154790049</v>
      </c>
      <c r="AK160" s="11" t="n">
        <v>3.08501789801726</v>
      </c>
      <c r="AL160" s="11" t="n">
        <v>3.08379775952604</v>
      </c>
      <c r="AM160" s="11" t="n">
        <v>2.87518849303107</v>
      </c>
      <c r="AN160" s="11" t="n">
        <v>2.90088447251308</v>
      </c>
      <c r="AO160" s="11" t="n">
        <v>2.69181648948018</v>
      </c>
      <c r="AP160" s="11" t="n">
        <v>2.6680129851077</v>
      </c>
      <c r="AQ160" s="11" t="n">
        <v>2.59031644491008</v>
      </c>
      <c r="AR160" s="11" t="n">
        <v>2.56088426967214</v>
      </c>
      <c r="AS160" s="11" t="n">
        <v>2.69627574299937</v>
      </c>
      <c r="AT160" s="11" t="n">
        <v>2.89092995161537</v>
      </c>
      <c r="AU160" s="11" t="n">
        <v>2.80097323272331</v>
      </c>
      <c r="AV160" s="11" t="n">
        <v>2.69837585523674</v>
      </c>
      <c r="AW160" s="11" t="n">
        <v>2.49126191151516</v>
      </c>
      <c r="AX160" s="11" t="n">
        <v>2.29206925463001</v>
      </c>
      <c r="AY160" s="11" t="n">
        <v>2.3079073150992</v>
      </c>
      <c r="AZ160" s="11" t="n">
        <v>2.48857075959849</v>
      </c>
      <c r="BA160" s="11" t="n">
        <v>2.55334859813408</v>
      </c>
      <c r="BB160" s="11" t="n">
        <v>2.54146098040422</v>
      </c>
      <c r="BC160" s="11" t="n">
        <v>2.32682190444455</v>
      </c>
      <c r="BD160" s="11" t="n">
        <v>2.00538842205611</v>
      </c>
      <c r="BE160" s="11" t="n">
        <v>2.0412851903952</v>
      </c>
      <c r="BF160" s="11" t="n">
        <v>2.17108941741431</v>
      </c>
      <c r="BG160" s="11" t="n">
        <v>2.21572766356145</v>
      </c>
      <c r="BH160" s="11" t="n">
        <v>2.19718973936091</v>
      </c>
      <c r="BI160" s="11" t="n">
        <v>1.92358462437988</v>
      </c>
      <c r="BJ160" s="11" t="n">
        <v>1.77795081819962</v>
      </c>
      <c r="BK160" s="11" t="n">
        <v>1.96707082953172</v>
      </c>
      <c r="BL160" s="11" t="n">
        <v>2.35094953689013</v>
      </c>
      <c r="BM160" s="11" t="n">
        <v>2.48289211470693</v>
      </c>
      <c r="BN160" s="11" t="n">
        <v>2.44611467822232</v>
      </c>
      <c r="BO160" s="11" t="n">
        <v>2.03589403144879</v>
      </c>
      <c r="BP160" s="11" t="n">
        <v>1.71552813720964</v>
      </c>
      <c r="BQ160" s="11" t="n">
        <v>1.71573129831579</v>
      </c>
      <c r="BR160" s="11" t="n">
        <v>1.95742945535128</v>
      </c>
      <c r="BS160" s="11" t="n">
        <v>2.11076216813198</v>
      </c>
      <c r="BT160" s="11" t="n">
        <v>2.09764242946365</v>
      </c>
      <c r="BU160" s="11" t="n">
        <v>1.93525287729021</v>
      </c>
      <c r="BV160" s="11" t="n">
        <v>1.74835234696924</v>
      </c>
      <c r="BW160" s="11" t="n">
        <v>1.84200138375307</v>
      </c>
      <c r="BX160" s="11" t="n">
        <v>1.98728599785949</v>
      </c>
      <c r="BY160" s="11" t="n">
        <v>2.42239712924235</v>
      </c>
      <c r="BZ160" s="11" t="n">
        <v>2.37794656833356</v>
      </c>
      <c r="CA160" s="11" t="n">
        <v>1.92975688145191</v>
      </c>
      <c r="CB160" s="11" t="n">
        <v>1.45044931027268</v>
      </c>
      <c r="CC160" s="11" t="n">
        <v>1.44724928633821</v>
      </c>
      <c r="CD160" s="11" t="n">
        <v>1.78901634680745</v>
      </c>
      <c r="CE160" s="11" t="n">
        <v>2.25286382340578</v>
      </c>
      <c r="CF160" s="11" t="n">
        <v>2.24369136180392</v>
      </c>
      <c r="CG160" s="11" t="n">
        <v>1.95833706936713</v>
      </c>
      <c r="CH160" s="11" t="n">
        <v>1.77174200828644</v>
      </c>
      <c r="CI160" s="11" t="n">
        <v>1.83793335843467</v>
      </c>
      <c r="CJ160" s="11" t="n">
        <v>2.16031001800275</v>
      </c>
      <c r="CK160" s="11" t="n">
        <v>2.43040512459709</v>
      </c>
      <c r="CL160" s="11" t="n">
        <v>2.17367424274253</v>
      </c>
      <c r="CM160" s="11" t="n">
        <v>1.6820003650444</v>
      </c>
      <c r="CN160" s="11" t="n">
        <v>1.36242151907685</v>
      </c>
      <c r="CO160" s="11" t="n">
        <v>1.37244104560406</v>
      </c>
      <c r="CP160" s="11" t="n">
        <v>1.89544875656872</v>
      </c>
      <c r="CQ160" s="11" t="n">
        <v>2.39949654610283</v>
      </c>
      <c r="CR160" s="11" t="n">
        <v>2.34797576473278</v>
      </c>
      <c r="CS160" s="11" t="n">
        <v>2.1157738842697</v>
      </c>
      <c r="CT160" s="11" t="n">
        <v>2.00284549480744</v>
      </c>
      <c r="CU160" s="11" t="n">
        <v>2.05274380434133</v>
      </c>
      <c r="CV160" s="11" t="n">
        <v>2.2941331015885</v>
      </c>
      <c r="CW160" s="11" t="n">
        <v>2.49820951924197</v>
      </c>
      <c r="CX160" s="11" t="n">
        <v>2.20583839959753</v>
      </c>
      <c r="CY160" s="11" t="n">
        <v>1.84653273756604</v>
      </c>
      <c r="CZ160" s="11" t="n">
        <v>1.84625357144848</v>
      </c>
      <c r="DA160" s="11" t="n">
        <v>1.75677871255755</v>
      </c>
      <c r="DB160" s="11" t="n">
        <v>2.20391522300563</v>
      </c>
      <c r="DC160" s="11" t="n">
        <v>2.69163164429181</v>
      </c>
      <c r="DD160" s="11" t="n">
        <v>2.64123847045561</v>
      </c>
      <c r="DE160" s="11" t="n">
        <v>2.46766054662045</v>
      </c>
      <c r="DF160" s="11" t="n">
        <v>2.24144413592101</v>
      </c>
      <c r="DG160" s="11" t="n">
        <v>2.36570465099245</v>
      </c>
      <c r="DH160" s="11" t="n">
        <v>2.56996014850562</v>
      </c>
      <c r="DI160" s="11" t="n">
        <v>2.79789150975588</v>
      </c>
      <c r="DJ160" s="11" t="n">
        <v>2.65288714690626</v>
      </c>
      <c r="DK160" s="11" t="n">
        <v>2.05539887033517</v>
      </c>
      <c r="DL160" s="11" t="n">
        <v>1.79700223612738</v>
      </c>
      <c r="DM160" s="11" t="n">
        <v>1.78257449823275</v>
      </c>
      <c r="DN160" s="11" t="n">
        <v>2.30092271225776</v>
      </c>
      <c r="DO160" s="11" t="n">
        <v>3.07609931233833</v>
      </c>
      <c r="DP160" s="11" t="n">
        <v>3.49287166624032</v>
      </c>
      <c r="DQ160" s="11" t="n">
        <v>3.11141515628867</v>
      </c>
      <c r="DR160" s="11" t="n">
        <v>2.59955677117142</v>
      </c>
      <c r="DS160" s="11" t="n">
        <v>2.47591379120906</v>
      </c>
      <c r="DT160" s="11" t="n">
        <v>2.72667468091998</v>
      </c>
    </row>
    <row r="161" customFormat="false" ht="15.75" hidden="false" customHeight="false" outlineLevel="0" collapsed="false">
      <c r="A161" s="12" t="s">
        <v>273</v>
      </c>
      <c r="B161" s="13" t="s">
        <v>274</v>
      </c>
      <c r="C161" s="14" t="n">
        <v>56</v>
      </c>
      <c r="D161" s="11" t="n">
        <v>0</v>
      </c>
      <c r="E161" s="11" t="n">
        <v>2.25563619622158</v>
      </c>
      <c r="F161" s="11" t="n">
        <v>2.24007972500148</v>
      </c>
      <c r="G161" s="11" t="n">
        <v>1.48606453827951</v>
      </c>
      <c r="H161" s="11" t="n">
        <v>1.14355202888872</v>
      </c>
      <c r="I161" s="101" t="n">
        <v>1.60951789253174</v>
      </c>
      <c r="J161" s="101" t="n">
        <v>5.21966083355326</v>
      </c>
      <c r="K161" s="11" t="n">
        <v>7.43437685745195</v>
      </c>
      <c r="L161" s="11" t="n">
        <v>7.47972711789109</v>
      </c>
      <c r="M161" s="11" t="n">
        <v>6.64280356141849</v>
      </c>
      <c r="N161" s="11" t="n">
        <v>6.46647044242444</v>
      </c>
      <c r="O161" s="11" t="n">
        <v>6.5771874112729</v>
      </c>
      <c r="P161" s="11" t="n">
        <v>6.15087329436925</v>
      </c>
      <c r="Q161" s="11" t="n">
        <v>5.34977880528962</v>
      </c>
      <c r="R161" s="11" t="n">
        <v>5.71758638142947</v>
      </c>
      <c r="S161" s="11" t="n">
        <v>6.33725490408862</v>
      </c>
      <c r="T161" s="11" t="n">
        <v>7.10580962719998</v>
      </c>
      <c r="U161" s="11" t="n">
        <v>8.27223961234327</v>
      </c>
      <c r="V161" s="11" t="n">
        <v>8.54518932298853</v>
      </c>
      <c r="W161" s="11" t="n">
        <v>8.20843801067746</v>
      </c>
      <c r="X161" s="11" t="n">
        <v>8.16608141169708</v>
      </c>
      <c r="Y161" s="11" t="n">
        <v>8.10982541964485</v>
      </c>
      <c r="Z161" s="11" t="n">
        <v>7.55868200634493</v>
      </c>
      <c r="AA161" s="11" t="n">
        <v>7.27441488563201</v>
      </c>
      <c r="AB161" s="11" t="n">
        <v>6.53695979028396</v>
      </c>
      <c r="AC161" s="11" t="n">
        <v>6.28534685511087</v>
      </c>
      <c r="AD161" s="11" t="n">
        <v>5.89070949208488</v>
      </c>
      <c r="AE161" s="11" t="n">
        <v>5.77589039896562</v>
      </c>
      <c r="AF161" s="11" t="n">
        <v>5.81788069739559</v>
      </c>
      <c r="AG161" s="11" t="n">
        <v>6.33828785774011</v>
      </c>
      <c r="AH161" s="11" t="n">
        <v>6.83619681625962</v>
      </c>
      <c r="AI161" s="11" t="n">
        <v>6.50726280711991</v>
      </c>
      <c r="AJ161" s="11" t="n">
        <v>6.08688789791755</v>
      </c>
      <c r="AK161" s="11" t="n">
        <v>5.67459044912239</v>
      </c>
      <c r="AL161" s="11" t="n">
        <v>5.61208414528042</v>
      </c>
      <c r="AM161" s="11" t="n">
        <v>5.21499840213542</v>
      </c>
      <c r="AN161" s="11" t="n">
        <v>5.27972658978082</v>
      </c>
      <c r="AO161" s="11" t="n">
        <v>4.87388133502636</v>
      </c>
      <c r="AP161" s="11" t="n">
        <v>4.83010833322668</v>
      </c>
      <c r="AQ161" s="11" t="n">
        <v>4.676713228069</v>
      </c>
      <c r="AR161" s="11" t="n">
        <v>4.60844068580014</v>
      </c>
      <c r="AS161" s="11" t="n">
        <v>4.87837613254963</v>
      </c>
      <c r="AT161" s="11" t="n">
        <v>5.31162341657829</v>
      </c>
      <c r="AU161" s="11" t="n">
        <v>5.16884731434986</v>
      </c>
      <c r="AV161" s="11" t="n">
        <v>4.97902067622137</v>
      </c>
      <c r="AW161" s="11" t="n">
        <v>4.52361893257602</v>
      </c>
      <c r="AX161" s="11" t="n">
        <v>4.07266102333234</v>
      </c>
      <c r="AY161" s="11" t="n">
        <v>4.09386816082206</v>
      </c>
      <c r="AZ161" s="11" t="n">
        <v>4.43703262940789</v>
      </c>
      <c r="BA161" s="11" t="n">
        <v>4.56681029282089</v>
      </c>
      <c r="BB161" s="11" t="n">
        <v>4.53750216969654</v>
      </c>
      <c r="BC161" s="11" t="n">
        <v>4.1069449815675</v>
      </c>
      <c r="BD161" s="11" t="n">
        <v>3.47683974395228</v>
      </c>
      <c r="BE161" s="11" t="n">
        <v>3.55036326450263</v>
      </c>
      <c r="BF161" s="11" t="n">
        <v>3.869939531218</v>
      </c>
      <c r="BG161" s="11" t="n">
        <v>4.03586377822991</v>
      </c>
      <c r="BH161" s="11" t="n">
        <v>4.01259844107923</v>
      </c>
      <c r="BI161" s="11" t="n">
        <v>3.41374567255376</v>
      </c>
      <c r="BJ161" s="11" t="n">
        <v>3.06303937445421</v>
      </c>
      <c r="BK161" s="11" t="n">
        <v>3.39662756674879</v>
      </c>
      <c r="BL161" s="11" t="n">
        <v>4.14268590561571</v>
      </c>
      <c r="BM161" s="11" t="n">
        <v>4.37778663119636</v>
      </c>
      <c r="BN161" s="11" t="n">
        <v>4.26460470008121</v>
      </c>
      <c r="BO161" s="11" t="n">
        <v>3.43931557743281</v>
      </c>
      <c r="BP161" s="11" t="n">
        <v>2.84893096423649</v>
      </c>
      <c r="BQ161" s="11" t="n">
        <v>2.90026347343356</v>
      </c>
      <c r="BR161" s="11" t="n">
        <v>3.44407639823311</v>
      </c>
      <c r="BS161" s="11" t="n">
        <v>3.81088516403793</v>
      </c>
      <c r="BT161" s="11" t="n">
        <v>3.7920574097581</v>
      </c>
      <c r="BU161" s="11" t="n">
        <v>3.4168359641049</v>
      </c>
      <c r="BV161" s="11" t="n">
        <v>2.97148329944834</v>
      </c>
      <c r="BW161" s="11" t="n">
        <v>3.11217239211973</v>
      </c>
      <c r="BX161" s="11" t="n">
        <v>3.39382155452187</v>
      </c>
      <c r="BY161" s="11" t="n">
        <v>4.20949780539445</v>
      </c>
      <c r="BZ161" s="11" t="n">
        <v>4.05406533156939</v>
      </c>
      <c r="CA161" s="11" t="n">
        <v>3.18779014623005</v>
      </c>
      <c r="CB161" s="11" t="n">
        <v>2.29910459740717</v>
      </c>
      <c r="CC161" s="11" t="n">
        <v>2.373108082246</v>
      </c>
      <c r="CD161" s="11" t="n">
        <v>3.1085020745919</v>
      </c>
      <c r="CE161" s="11" t="n">
        <v>4.07807608795591</v>
      </c>
      <c r="CF161" s="11" t="n">
        <v>4.05775190382202</v>
      </c>
      <c r="CG161" s="11" t="n">
        <v>3.45063849689118</v>
      </c>
      <c r="CH161" s="11" t="n">
        <v>3.00087762760537</v>
      </c>
      <c r="CI161" s="11" t="n">
        <v>3.08478371667017</v>
      </c>
      <c r="CJ161" s="11" t="n">
        <v>3.69597783750681</v>
      </c>
      <c r="CK161" s="11" t="n">
        <v>4.16213884386239</v>
      </c>
      <c r="CL161" s="11" t="n">
        <v>3.5673784418279</v>
      </c>
      <c r="CM161" s="11" t="n">
        <v>2.61088270593267</v>
      </c>
      <c r="CN161" s="11" t="n">
        <v>2.0841204638453</v>
      </c>
      <c r="CO161" s="11" t="n">
        <v>2.17349193744004</v>
      </c>
      <c r="CP161" s="11" t="n">
        <v>3.27051500737282</v>
      </c>
      <c r="CQ161" s="11" t="n">
        <v>4.30934827503372</v>
      </c>
      <c r="CR161" s="11" t="n">
        <v>4.23438857629996</v>
      </c>
      <c r="CS161" s="11" t="n">
        <v>3.70150089910681</v>
      </c>
      <c r="CT161" s="11" t="n">
        <v>3.42785217891785</v>
      </c>
      <c r="CU161" s="11" t="n">
        <v>3.46413286727789</v>
      </c>
      <c r="CV161" s="11" t="n">
        <v>3.88217941446816</v>
      </c>
      <c r="CW161" s="11" t="n">
        <v>4.15270708063935</v>
      </c>
      <c r="CX161" s="11" t="n">
        <v>3.49864476608232</v>
      </c>
      <c r="CY161" s="11" t="n">
        <v>2.83136535533392</v>
      </c>
      <c r="CZ161" s="11" t="n">
        <v>2.92162278737474</v>
      </c>
      <c r="DA161" s="11" t="n">
        <v>2.85190579039329</v>
      </c>
      <c r="DB161" s="11" t="n">
        <v>3.78904646399308</v>
      </c>
      <c r="DC161" s="11" t="n">
        <v>4.80046378209707</v>
      </c>
      <c r="DD161" s="11" t="n">
        <v>4.76505625357688</v>
      </c>
      <c r="DE161" s="11" t="n">
        <v>4.37905938224189</v>
      </c>
      <c r="DF161" s="11" t="n">
        <v>3.88326244550295</v>
      </c>
      <c r="DG161" s="11" t="n">
        <v>4.03945554491463</v>
      </c>
      <c r="DH161" s="11" t="n">
        <v>4.27047613698725</v>
      </c>
      <c r="DI161" s="11" t="n">
        <v>4.57654226002208</v>
      </c>
      <c r="DJ161" s="11" t="n">
        <v>4.23444946558973</v>
      </c>
      <c r="DK161" s="11" t="n">
        <v>3.0901188433574</v>
      </c>
      <c r="DL161" s="11" t="n">
        <v>2.74798000248855</v>
      </c>
      <c r="DM161" s="11" t="n">
        <v>2.80908906252639</v>
      </c>
      <c r="DN161" s="11" t="n">
        <v>3.93828629819519</v>
      </c>
      <c r="DO161" s="11" t="n">
        <v>5.52466284019736</v>
      </c>
      <c r="DP161" s="11" t="n">
        <v>6.38494859265154</v>
      </c>
      <c r="DQ161" s="11" t="n">
        <v>5.62808407419351</v>
      </c>
      <c r="DR161" s="11" t="n">
        <v>4.55094432883848</v>
      </c>
      <c r="DS161" s="11" t="n">
        <v>4.18448007315187</v>
      </c>
      <c r="DT161" s="11" t="n">
        <v>4.54716994967059</v>
      </c>
    </row>
    <row r="162" customFormat="false" ht="15.75" hidden="false" customHeight="false" outlineLevel="0" collapsed="false">
      <c r="A162" s="12" t="s">
        <v>543</v>
      </c>
      <c r="B162" s="11" t="s">
        <v>544</v>
      </c>
      <c r="C162" s="14"/>
      <c r="D162" s="11" t="n">
        <v>0</v>
      </c>
      <c r="E162" s="11" t="n">
        <v>1.75435425176481</v>
      </c>
      <c r="F162" s="11" t="n">
        <v>1.74687909534561</v>
      </c>
      <c r="G162" s="101" t="n">
        <v>1.32526710333623</v>
      </c>
      <c r="H162" s="11" t="n">
        <v>1.0894157867869</v>
      </c>
      <c r="I162" s="101" t="n">
        <v>1.28551540746042</v>
      </c>
      <c r="J162" s="101" t="n">
        <v>3.07586679183569</v>
      </c>
      <c r="K162" s="101" t="n">
        <v>4.11949723149241</v>
      </c>
      <c r="L162" s="101" t="n">
        <v>4.13001697107147</v>
      </c>
      <c r="M162" s="11" t="n">
        <v>3.73151259279135</v>
      </c>
      <c r="N162" s="11" t="n">
        <v>3.64494469935826</v>
      </c>
      <c r="O162" s="11" t="n">
        <v>3.67627345316203</v>
      </c>
      <c r="P162" s="11" t="n">
        <v>3.39438837233562</v>
      </c>
      <c r="Q162" s="11" t="n">
        <v>2.96932453030631</v>
      </c>
      <c r="R162" s="11" t="n">
        <v>3.17154040234602</v>
      </c>
      <c r="S162" s="11" t="n">
        <v>3.51852666556997</v>
      </c>
      <c r="T162" s="11" t="n">
        <v>3.93109760974266</v>
      </c>
      <c r="U162" s="11" t="n">
        <v>4.52235855792299</v>
      </c>
      <c r="V162" s="11" t="n">
        <v>4.61793755125513</v>
      </c>
      <c r="W162" s="11" t="n">
        <v>4.41603255458607</v>
      </c>
      <c r="X162" s="11" t="n">
        <v>4.39978921580841</v>
      </c>
      <c r="Y162" s="11" t="n">
        <v>4.38220531963644</v>
      </c>
      <c r="Z162" s="11" t="n">
        <v>4.11845183381513</v>
      </c>
      <c r="AA162" s="11" t="n">
        <v>3.95832540327996</v>
      </c>
      <c r="AB162" s="11" t="n">
        <v>3.54770612592589</v>
      </c>
      <c r="AC162" s="11" t="n">
        <v>3.41803660501108</v>
      </c>
      <c r="AD162" s="11" t="n">
        <v>3.21197570317955</v>
      </c>
      <c r="AE162" s="11" t="n">
        <v>3.16748399344889</v>
      </c>
      <c r="AF162" s="11" t="n">
        <v>3.19474156198058</v>
      </c>
      <c r="AG162" s="11" t="n">
        <v>3.46213013606221</v>
      </c>
      <c r="AH162" s="11" t="n">
        <v>3.67188893855819</v>
      </c>
      <c r="AI162" s="11" t="n">
        <v>3.49188069322977</v>
      </c>
      <c r="AJ162" s="11" t="n">
        <v>3.27363154790049</v>
      </c>
      <c r="AK162" s="11" t="n">
        <v>3.08501789801726</v>
      </c>
      <c r="AL162" s="11" t="n">
        <v>3.08379775952604</v>
      </c>
      <c r="AM162" s="11" t="n">
        <v>2.87518849303107</v>
      </c>
      <c r="AN162" s="11" t="n">
        <v>2.90088447251308</v>
      </c>
      <c r="AO162" s="11" t="n">
        <v>2.69181648948018</v>
      </c>
      <c r="AP162" s="11" t="n">
        <v>2.6680129851077</v>
      </c>
      <c r="AQ162" s="11" t="n">
        <v>2.59031644491008</v>
      </c>
      <c r="AR162" s="11" t="n">
        <v>2.56088426967214</v>
      </c>
      <c r="AS162" s="11" t="n">
        <v>2.69627574299937</v>
      </c>
      <c r="AT162" s="11" t="n">
        <v>2.89092995161537</v>
      </c>
      <c r="AU162" s="11" t="n">
        <v>2.80097323272331</v>
      </c>
      <c r="AV162" s="11" t="n">
        <v>2.69837585523674</v>
      </c>
      <c r="AW162" s="11" t="n">
        <v>2.49126191151516</v>
      </c>
      <c r="AX162" s="11" t="n">
        <v>2.29206925463001</v>
      </c>
      <c r="AY162" s="11" t="n">
        <v>2.3079073150992</v>
      </c>
      <c r="AZ162" s="11" t="n">
        <v>2.48857075959849</v>
      </c>
      <c r="BA162" s="11" t="n">
        <v>2.55334859813408</v>
      </c>
      <c r="BB162" s="11" t="n">
        <v>2.54146098040422</v>
      </c>
      <c r="BC162" s="11" t="n">
        <v>2.32682190444455</v>
      </c>
      <c r="BD162" s="11" t="n">
        <v>2.00538842205611</v>
      </c>
      <c r="BE162" s="11" t="n">
        <v>2.0412851903952</v>
      </c>
      <c r="BF162" s="11" t="n">
        <v>2.17108941741431</v>
      </c>
      <c r="BG162" s="11" t="n">
        <v>2.21572766356145</v>
      </c>
      <c r="BH162" s="11" t="n">
        <v>2.19718973936091</v>
      </c>
      <c r="BI162" s="11" t="n">
        <v>1.92358462437988</v>
      </c>
      <c r="BJ162" s="11" t="n">
        <v>1.77795081819962</v>
      </c>
      <c r="BK162" s="11" t="n">
        <v>1.96707082953172</v>
      </c>
      <c r="BL162" s="11" t="n">
        <v>2.35094953689013</v>
      </c>
      <c r="BM162" s="11" t="n">
        <v>2.48289211470693</v>
      </c>
      <c r="BN162" s="11" t="n">
        <v>2.44611467822232</v>
      </c>
      <c r="BO162" s="11" t="n">
        <v>2.03589403144879</v>
      </c>
      <c r="BP162" s="11" t="n">
        <v>1.71552813720964</v>
      </c>
      <c r="BQ162" s="11" t="n">
        <v>1.71573129831579</v>
      </c>
      <c r="BR162" s="11" t="n">
        <v>1.95742945535128</v>
      </c>
      <c r="BS162" s="11" t="n">
        <v>2.11076216813198</v>
      </c>
      <c r="BT162" s="11" t="n">
        <v>2.09764242946365</v>
      </c>
      <c r="BU162" s="11" t="n">
        <v>1.93525287729021</v>
      </c>
      <c r="BV162" s="11" t="n">
        <v>1.74835234696924</v>
      </c>
      <c r="BW162" s="11" t="n">
        <v>1.84200138375307</v>
      </c>
      <c r="BX162" s="11" t="n">
        <v>1.98728599785949</v>
      </c>
      <c r="BY162" s="11" t="n">
        <v>2.42239712924235</v>
      </c>
      <c r="BZ162" s="11" t="n">
        <v>2.37794656833356</v>
      </c>
      <c r="CA162" s="11" t="n">
        <v>1.92975688145191</v>
      </c>
      <c r="CB162" s="11" t="n">
        <v>1.45044931027268</v>
      </c>
      <c r="CC162" s="11" t="n">
        <v>1.44724928633821</v>
      </c>
      <c r="CD162" s="11" t="n">
        <v>1.78901634680745</v>
      </c>
      <c r="CE162" s="11" t="n">
        <v>2.25286382340578</v>
      </c>
      <c r="CF162" s="11" t="n">
        <v>2.24369136180392</v>
      </c>
      <c r="CG162" s="11" t="n">
        <v>1.95833706936713</v>
      </c>
      <c r="CH162" s="11" t="n">
        <v>1.77174200828644</v>
      </c>
      <c r="CI162" s="11" t="n">
        <v>1.83793335843467</v>
      </c>
      <c r="CJ162" s="11" t="n">
        <v>2.16031001800275</v>
      </c>
      <c r="CK162" s="11" t="n">
        <v>2.43040512459709</v>
      </c>
      <c r="CL162" s="11" t="n">
        <v>2.17367424274253</v>
      </c>
      <c r="CM162" s="11" t="n">
        <v>1.6820003650444</v>
      </c>
      <c r="CN162" s="11" t="n">
        <v>1.36242151907685</v>
      </c>
      <c r="CO162" s="11" t="n">
        <v>1.37244104560406</v>
      </c>
      <c r="CP162" s="11" t="n">
        <v>1.89544875656872</v>
      </c>
      <c r="CQ162" s="11" t="n">
        <v>2.39949654610283</v>
      </c>
      <c r="CR162" s="11" t="n">
        <v>2.34797576473278</v>
      </c>
      <c r="CS162" s="11" t="n">
        <v>2.1157738842697</v>
      </c>
      <c r="CT162" s="11" t="n">
        <v>2.00284549480744</v>
      </c>
      <c r="CU162" s="11" t="n">
        <v>2.05274380434133</v>
      </c>
      <c r="CV162" s="11" t="n">
        <v>2.2941331015885</v>
      </c>
      <c r="CW162" s="11" t="n">
        <v>2.49820951924197</v>
      </c>
      <c r="CX162" s="11" t="n">
        <v>2.20583839959753</v>
      </c>
      <c r="CY162" s="11" t="n">
        <v>1.84653273756604</v>
      </c>
      <c r="CZ162" s="11" t="n">
        <v>1.84625357144848</v>
      </c>
      <c r="DA162" s="11" t="n">
        <v>1.75677871255755</v>
      </c>
      <c r="DB162" s="11" t="n">
        <v>2.20391522300563</v>
      </c>
      <c r="DC162" s="11" t="n">
        <v>2.69163164429181</v>
      </c>
      <c r="DD162" s="11" t="n">
        <v>2.64123847045561</v>
      </c>
      <c r="DE162" s="11" t="n">
        <v>2.46766054662045</v>
      </c>
      <c r="DF162" s="11" t="n">
        <v>2.24144413592101</v>
      </c>
      <c r="DG162" s="11" t="n">
        <v>2.36570465099245</v>
      </c>
      <c r="DH162" s="11" t="n">
        <v>2.56996014850562</v>
      </c>
      <c r="DI162" s="11" t="n">
        <v>2.79789150975588</v>
      </c>
      <c r="DJ162" s="11" t="n">
        <v>2.65288714690626</v>
      </c>
      <c r="DK162" s="11" t="n">
        <v>2.05539887033517</v>
      </c>
      <c r="DL162" s="11" t="n">
        <v>1.79700223612738</v>
      </c>
      <c r="DM162" s="11" t="n">
        <v>1.78257449823275</v>
      </c>
      <c r="DN162" s="11" t="n">
        <v>2.30092271225776</v>
      </c>
      <c r="DO162" s="11" t="n">
        <v>3.07609931233833</v>
      </c>
      <c r="DP162" s="11" t="n">
        <v>3.49287166624032</v>
      </c>
      <c r="DQ162" s="11" t="n">
        <v>3.11141515628867</v>
      </c>
      <c r="DR162" s="11" t="n">
        <v>2.59955677117142</v>
      </c>
      <c r="DS162" s="11" t="n">
        <v>2.47591379120906</v>
      </c>
      <c r="DT162" s="11" t="n">
        <v>2.72667468091998</v>
      </c>
    </row>
    <row r="163" customFormat="false" ht="15.75" hidden="false" customHeight="false" outlineLevel="0" collapsed="false">
      <c r="A163" s="12" t="s">
        <v>275</v>
      </c>
      <c r="B163" s="13" t="s">
        <v>276</v>
      </c>
      <c r="C163" s="14" t="n">
        <v>362</v>
      </c>
      <c r="D163" s="11" t="n">
        <v>0</v>
      </c>
      <c r="E163" s="11" t="n">
        <v>1.75435425176481</v>
      </c>
      <c r="F163" s="11" t="n">
        <v>1.74687909534561</v>
      </c>
      <c r="G163" s="101" t="n">
        <v>1.32526710333623</v>
      </c>
      <c r="H163" s="11" t="n">
        <v>1.0894157867869</v>
      </c>
      <c r="I163" s="101" t="n">
        <v>1.28551540746042</v>
      </c>
      <c r="J163" s="101" t="n">
        <v>3.07586679183569</v>
      </c>
      <c r="K163" s="11" t="n">
        <v>4.11949723149241</v>
      </c>
      <c r="L163" s="11" t="n">
        <v>4.13001697107147</v>
      </c>
      <c r="M163" s="11" t="n">
        <v>3.73151259279135</v>
      </c>
      <c r="N163" s="11" t="n">
        <v>3.64494469935826</v>
      </c>
      <c r="O163" s="11" t="n">
        <v>3.67627345316203</v>
      </c>
      <c r="P163" s="11" t="n">
        <v>3.39438837233562</v>
      </c>
      <c r="Q163" s="11" t="n">
        <v>2.96932453030631</v>
      </c>
      <c r="R163" s="11" t="n">
        <v>3.17154040234602</v>
      </c>
      <c r="S163" s="11" t="n">
        <v>3.51852666556997</v>
      </c>
      <c r="T163" s="11" t="n">
        <v>3.93109760974266</v>
      </c>
      <c r="U163" s="11" t="n">
        <v>4.52235855792299</v>
      </c>
      <c r="V163" s="11" t="n">
        <v>4.61793755125513</v>
      </c>
      <c r="W163" s="11" t="n">
        <v>4.41603255458607</v>
      </c>
      <c r="X163" s="11" t="n">
        <v>4.39978921580841</v>
      </c>
      <c r="Y163" s="11" t="n">
        <v>4.38220531963644</v>
      </c>
      <c r="Z163" s="11" t="n">
        <v>4.11845183381513</v>
      </c>
      <c r="AA163" s="11" t="n">
        <v>3.95832540327996</v>
      </c>
      <c r="AB163" s="11" t="n">
        <v>3.54770612592589</v>
      </c>
      <c r="AC163" s="11" t="n">
        <v>3.41803660501108</v>
      </c>
      <c r="AD163" s="11" t="n">
        <v>3.21197570317955</v>
      </c>
      <c r="AE163" s="11" t="n">
        <v>3.16748399344889</v>
      </c>
      <c r="AF163" s="11" t="n">
        <v>3.19474156198058</v>
      </c>
      <c r="AG163" s="11" t="n">
        <v>3.46213013606221</v>
      </c>
      <c r="AH163" s="11" t="n">
        <v>3.67188893855819</v>
      </c>
      <c r="AI163" s="11" t="n">
        <v>3.49188069322977</v>
      </c>
      <c r="AJ163" s="11" t="n">
        <v>3.27363154790049</v>
      </c>
      <c r="AK163" s="11" t="n">
        <v>3.08501789801726</v>
      </c>
      <c r="AL163" s="11" t="n">
        <v>3.08379775952604</v>
      </c>
      <c r="AM163" s="11" t="n">
        <v>2.87518849303107</v>
      </c>
      <c r="AN163" s="11" t="n">
        <v>2.90088447251308</v>
      </c>
      <c r="AO163" s="11" t="n">
        <v>2.69181648948018</v>
      </c>
      <c r="AP163" s="11" t="n">
        <v>2.6680129851077</v>
      </c>
      <c r="AQ163" s="11" t="n">
        <v>2.59031644491008</v>
      </c>
      <c r="AR163" s="11" t="n">
        <v>2.56088426967214</v>
      </c>
      <c r="AS163" s="11" t="n">
        <v>2.69627574299937</v>
      </c>
      <c r="AT163" s="11" t="n">
        <v>2.89092995161537</v>
      </c>
      <c r="AU163" s="11" t="n">
        <v>2.80097323272331</v>
      </c>
      <c r="AV163" s="11" t="n">
        <v>2.69837585523674</v>
      </c>
      <c r="AW163" s="11" t="n">
        <v>2.49126191151516</v>
      </c>
      <c r="AX163" s="11" t="n">
        <v>2.29206925463001</v>
      </c>
      <c r="AY163" s="11" t="n">
        <v>2.3079073150992</v>
      </c>
      <c r="AZ163" s="11" t="n">
        <v>2.48857075959849</v>
      </c>
      <c r="BA163" s="11" t="n">
        <v>2.55334859813408</v>
      </c>
      <c r="BB163" s="11" t="n">
        <v>2.54146098040422</v>
      </c>
      <c r="BC163" s="11" t="n">
        <v>2.32682190444455</v>
      </c>
      <c r="BD163" s="11" t="n">
        <v>2.00538842205611</v>
      </c>
      <c r="BE163" s="11" t="n">
        <v>2.0412851903952</v>
      </c>
      <c r="BF163" s="11" t="n">
        <v>2.17108941741431</v>
      </c>
      <c r="BG163" s="11" t="n">
        <v>2.21572766356145</v>
      </c>
      <c r="BH163" s="11" t="n">
        <v>2.19718973936091</v>
      </c>
      <c r="BI163" s="11" t="n">
        <v>1.92358462437988</v>
      </c>
      <c r="BJ163" s="11" t="n">
        <v>1.77795081819962</v>
      </c>
      <c r="BK163" s="11" t="n">
        <v>1.96707082953172</v>
      </c>
      <c r="BL163" s="11" t="n">
        <v>2.35094953689013</v>
      </c>
      <c r="BM163" s="11" t="n">
        <v>2.48289211470693</v>
      </c>
      <c r="BN163" s="11" t="n">
        <v>2.44611467822232</v>
      </c>
      <c r="BO163" s="11" t="n">
        <v>2.03589403144879</v>
      </c>
      <c r="BP163" s="11" t="n">
        <v>1.71552813720964</v>
      </c>
      <c r="BQ163" s="11" t="n">
        <v>1.71573129831579</v>
      </c>
      <c r="BR163" s="11" t="n">
        <v>1.95742945535128</v>
      </c>
      <c r="BS163" s="11" t="n">
        <v>2.11076216813198</v>
      </c>
      <c r="BT163" s="11" t="n">
        <v>2.09764242946365</v>
      </c>
      <c r="BU163" s="11" t="n">
        <v>1.93525287729021</v>
      </c>
      <c r="BV163" s="11" t="n">
        <v>1.74835234696924</v>
      </c>
      <c r="BW163" s="11" t="n">
        <v>1.84200138375307</v>
      </c>
      <c r="BX163" s="11" t="n">
        <v>1.98728599785949</v>
      </c>
      <c r="BY163" s="11" t="n">
        <v>2.42239712924235</v>
      </c>
      <c r="BZ163" s="11" t="n">
        <v>2.37794656833356</v>
      </c>
      <c r="CA163" s="11" t="n">
        <v>1.92975688145191</v>
      </c>
      <c r="CB163" s="11" t="n">
        <v>1.45044931027268</v>
      </c>
      <c r="CC163" s="11" t="n">
        <v>1.44724928633821</v>
      </c>
      <c r="CD163" s="11" t="n">
        <v>1.78901634680745</v>
      </c>
      <c r="CE163" s="11" t="n">
        <v>2.25286382340578</v>
      </c>
      <c r="CF163" s="11" t="n">
        <v>2.24369136180392</v>
      </c>
      <c r="CG163" s="11" t="n">
        <v>1.95833706936713</v>
      </c>
      <c r="CH163" s="11" t="n">
        <v>1.77174200828644</v>
      </c>
      <c r="CI163" s="11" t="n">
        <v>1.83793335843467</v>
      </c>
      <c r="CJ163" s="11" t="n">
        <v>2.16031001800275</v>
      </c>
      <c r="CK163" s="11" t="n">
        <v>2.43040512459709</v>
      </c>
      <c r="CL163" s="11" t="n">
        <v>2.17367424274253</v>
      </c>
      <c r="CM163" s="11" t="n">
        <v>1.6820003650444</v>
      </c>
      <c r="CN163" s="11" t="n">
        <v>1.36242151907685</v>
      </c>
      <c r="CO163" s="11" t="n">
        <v>1.37244104560406</v>
      </c>
      <c r="CP163" s="11" t="n">
        <v>1.89544875656872</v>
      </c>
      <c r="CQ163" s="11" t="n">
        <v>2.39949654610283</v>
      </c>
      <c r="CR163" s="11" t="n">
        <v>2.34797576473278</v>
      </c>
      <c r="CS163" s="11" t="n">
        <v>2.1157738842697</v>
      </c>
      <c r="CT163" s="11" t="n">
        <v>2.00284549480744</v>
      </c>
      <c r="CU163" s="11" t="n">
        <v>2.05274380434133</v>
      </c>
      <c r="CV163" s="11" t="n">
        <v>2.2941331015885</v>
      </c>
      <c r="CW163" s="11" t="n">
        <v>2.49820951924197</v>
      </c>
      <c r="CX163" s="11" t="n">
        <v>2.20583839959753</v>
      </c>
      <c r="CY163" s="11" t="n">
        <v>1.84653273756604</v>
      </c>
      <c r="CZ163" s="11" t="n">
        <v>1.84625357144848</v>
      </c>
      <c r="DA163" s="11" t="n">
        <v>1.75677871255755</v>
      </c>
      <c r="DB163" s="11" t="n">
        <v>2.20391522300563</v>
      </c>
      <c r="DC163" s="11" t="n">
        <v>2.69163164429181</v>
      </c>
      <c r="DD163" s="11" t="n">
        <v>2.64123847045561</v>
      </c>
      <c r="DE163" s="11" t="n">
        <v>2.46766054662045</v>
      </c>
      <c r="DF163" s="11" t="n">
        <v>2.24144413592101</v>
      </c>
      <c r="DG163" s="11" t="n">
        <v>2.36570465099245</v>
      </c>
      <c r="DH163" s="11" t="n">
        <v>2.56996014850562</v>
      </c>
      <c r="DI163" s="11" t="n">
        <v>2.79789150975588</v>
      </c>
      <c r="DJ163" s="11" t="n">
        <v>2.65288714690626</v>
      </c>
      <c r="DK163" s="11" t="n">
        <v>2.05539887033517</v>
      </c>
      <c r="DL163" s="11" t="n">
        <v>1.79700223612738</v>
      </c>
      <c r="DM163" s="11" t="n">
        <v>1.78257449823275</v>
      </c>
      <c r="DN163" s="11" t="n">
        <v>2.30092271225776</v>
      </c>
      <c r="DO163" s="11" t="n">
        <v>3.07609931233833</v>
      </c>
      <c r="DP163" s="11" t="n">
        <v>3.49287166624032</v>
      </c>
      <c r="DQ163" s="11" t="n">
        <v>3.11141515628867</v>
      </c>
      <c r="DR163" s="11" t="n">
        <v>2.59955677117142</v>
      </c>
      <c r="DS163" s="11" t="n">
        <v>2.47591379120906</v>
      </c>
      <c r="DT163" s="11" t="n">
        <v>2.72667468091998</v>
      </c>
    </row>
    <row r="164" customFormat="false" ht="15.75" hidden="false" customHeight="false" outlineLevel="0" collapsed="false">
      <c r="A164" s="12" t="s">
        <v>277</v>
      </c>
      <c r="B164" s="13" t="s">
        <v>278</v>
      </c>
      <c r="C164" s="14" t="n">
        <v>1148</v>
      </c>
      <c r="D164" s="11" t="n">
        <v>0</v>
      </c>
      <c r="E164" s="11" t="n">
        <v>1.25307230730804</v>
      </c>
      <c r="F164" s="11" t="n">
        <v>1.25367846568973</v>
      </c>
      <c r="G164" s="101" t="n">
        <v>1.16446966839296</v>
      </c>
      <c r="H164" s="11" t="n">
        <v>1.03527954468509</v>
      </c>
      <c r="I164" s="101" t="n">
        <v>0.961512922389098</v>
      </c>
      <c r="J164" s="101" t="n">
        <v>0.932072750118132</v>
      </c>
      <c r="K164" s="11" t="n">
        <v>0.804617605532861</v>
      </c>
      <c r="L164" s="11" t="n">
        <v>0.780306824251848</v>
      </c>
      <c r="M164" s="11" t="n">
        <v>0.820221624164208</v>
      </c>
      <c r="N164" s="11" t="n">
        <v>0.823418956292081</v>
      </c>
      <c r="O164" s="11" t="n">
        <v>0.775359495051149</v>
      </c>
      <c r="P164" s="11" t="n">
        <v>0.637903450301987</v>
      </c>
      <c r="Q164" s="11" t="n">
        <v>0.588870255322997</v>
      </c>
      <c r="R164" s="11" t="n">
        <v>0.625494423262561</v>
      </c>
      <c r="S164" s="11" t="n">
        <v>0.699798427051329</v>
      </c>
      <c r="T164" s="11" t="n">
        <v>0.756385592285336</v>
      </c>
      <c r="U164" s="11" t="n">
        <v>0.77247750350272</v>
      </c>
      <c r="V164" s="11" t="n">
        <v>0.690685779521733</v>
      </c>
      <c r="W164" s="11" t="n">
        <v>0.623627098494677</v>
      </c>
      <c r="X164" s="11" t="n">
        <v>0.633497019919744</v>
      </c>
      <c r="Y164" s="11" t="n">
        <v>0.654585219628031</v>
      </c>
      <c r="Z164" s="11" t="n">
        <v>0.678221661285326</v>
      </c>
      <c r="AA164" s="11" t="n">
        <v>0.642235920927908</v>
      </c>
      <c r="AB164" s="11" t="n">
        <v>0.558452461567825</v>
      </c>
      <c r="AC164" s="11" t="n">
        <v>0.550726354911298</v>
      </c>
      <c r="AD164" s="11" t="n">
        <v>0.533241914274222</v>
      </c>
      <c r="AE164" s="11" t="n">
        <v>0.559077587932166</v>
      </c>
      <c r="AF164" s="11" t="n">
        <v>0.571602426565577</v>
      </c>
      <c r="AG164" s="11" t="n">
        <v>0.585972414384307</v>
      </c>
      <c r="AH164" s="11" t="n">
        <v>0.507581060856766</v>
      </c>
      <c r="AI164" s="11" t="n">
        <v>0.476498579339626</v>
      </c>
      <c r="AJ164" s="11" t="n">
        <v>0.460375197883433</v>
      </c>
      <c r="AK164" s="11" t="n">
        <v>0.495445346912131</v>
      </c>
      <c r="AL164" s="11" t="n">
        <v>0.555511373771659</v>
      </c>
      <c r="AM164" s="11" t="n">
        <v>0.535378583926726</v>
      </c>
      <c r="AN164" s="11" t="n">
        <v>0.522042355245346</v>
      </c>
      <c r="AO164" s="11" t="n">
        <v>0.509751643933992</v>
      </c>
      <c r="AP164" s="11" t="n">
        <v>0.505917636988734</v>
      </c>
      <c r="AQ164" s="11" t="n">
        <v>0.503919661751173</v>
      </c>
      <c r="AR164" s="11" t="n">
        <v>0.513327853544145</v>
      </c>
      <c r="AS164" s="11" t="n">
        <v>0.514175353449103</v>
      </c>
      <c r="AT164" s="11" t="n">
        <v>0.470236486652447</v>
      </c>
      <c r="AU164" s="11" t="n">
        <v>0.433099151096754</v>
      </c>
      <c r="AV164" s="11" t="n">
        <v>0.417731034252111</v>
      </c>
      <c r="AW164" s="11" t="n">
        <v>0.4589048904543</v>
      </c>
      <c r="AX164" s="11" t="n">
        <v>0.511477485927674</v>
      </c>
      <c r="AY164" s="11" t="n">
        <v>0.521946469376341</v>
      </c>
      <c r="AZ164" s="11" t="n">
        <v>0.540108889789081</v>
      </c>
      <c r="BA164" s="11" t="n">
        <v>0.539886903447276</v>
      </c>
      <c r="BB164" s="11" t="n">
        <v>0.545419791111906</v>
      </c>
      <c r="BC164" s="11" t="n">
        <v>0.546698827321603</v>
      </c>
      <c r="BD164" s="11" t="n">
        <v>0.533937100159938</v>
      </c>
      <c r="BE164" s="11" t="n">
        <v>0.532207116287776</v>
      </c>
      <c r="BF164" s="11" t="n">
        <v>0.472239303610618</v>
      </c>
      <c r="BG164" s="11" t="n">
        <v>0.395591548892984</v>
      </c>
      <c r="BH164" s="11" t="n">
        <v>0.381781037642599</v>
      </c>
      <c r="BI164" s="11" t="n">
        <v>0.433423576206002</v>
      </c>
      <c r="BJ164" s="11" t="n">
        <v>0.492862261945019</v>
      </c>
      <c r="BK164" s="11" t="n">
        <v>0.537514092314661</v>
      </c>
      <c r="BL164" s="11" t="n">
        <v>0.559213168164554</v>
      </c>
      <c r="BM164" s="11" t="n">
        <v>0.587997598217513</v>
      </c>
      <c r="BN164" s="11" t="n">
        <v>0.627624656363427</v>
      </c>
      <c r="BO164" s="11" t="n">
        <v>0.632472485464784</v>
      </c>
      <c r="BP164" s="11" t="n">
        <v>0.582125310182791</v>
      </c>
      <c r="BQ164" s="11" t="n">
        <v>0.531199123198026</v>
      </c>
      <c r="BR164" s="11" t="n">
        <v>0.470782512469459</v>
      </c>
      <c r="BS164" s="11" t="n">
        <v>0.410639172226025</v>
      </c>
      <c r="BT164" s="11" t="n">
        <v>0.403227449169194</v>
      </c>
      <c r="BU164" s="11" t="n">
        <v>0.453669790475513</v>
      </c>
      <c r="BV164" s="11" t="n">
        <v>0.525221394490141</v>
      </c>
      <c r="BW164" s="11" t="n">
        <v>0.571830375386405</v>
      </c>
      <c r="BX164" s="11" t="n">
        <v>0.580750441197102</v>
      </c>
      <c r="BY164" s="11" t="n">
        <v>0.635296453090261</v>
      </c>
      <c r="BZ164" s="11" t="n">
        <v>0.701827805097738</v>
      </c>
      <c r="CA164" s="11" t="n">
        <v>0.671723616673777</v>
      </c>
      <c r="CB164" s="11" t="n">
        <v>0.60179402313819</v>
      </c>
      <c r="CC164" s="11" t="n">
        <v>0.521390490430414</v>
      </c>
      <c r="CD164" s="11" t="n">
        <v>0.469530619023012</v>
      </c>
      <c r="CE164" s="11" t="n">
        <v>0.427651558855648</v>
      </c>
      <c r="CF164" s="11" t="n">
        <v>0.42963081978582</v>
      </c>
      <c r="CG164" s="11" t="n">
        <v>0.46603564184307</v>
      </c>
      <c r="CH164" s="11" t="n">
        <v>0.542606388967509</v>
      </c>
      <c r="CI164" s="11" t="n">
        <v>0.59108300019918</v>
      </c>
      <c r="CJ164" s="11" t="n">
        <v>0.624642198498689</v>
      </c>
      <c r="CK164" s="11" t="n">
        <v>0.69867140533179</v>
      </c>
      <c r="CL164" s="11" t="n">
        <v>0.779970043657163</v>
      </c>
      <c r="CM164" s="11" t="n">
        <v>0.753118024156137</v>
      </c>
      <c r="CN164" s="11" t="n">
        <v>0.640722574308407</v>
      </c>
      <c r="CO164" s="11" t="n">
        <v>0.571390153768085</v>
      </c>
      <c r="CP164" s="11" t="n">
        <v>0.520382505764622</v>
      </c>
      <c r="CQ164" s="11" t="n">
        <v>0.489644817171928</v>
      </c>
      <c r="CR164" s="11" t="n">
        <v>0.461562953165597</v>
      </c>
      <c r="CS164" s="11" t="n">
        <v>0.530046869432579</v>
      </c>
      <c r="CT164" s="11" t="n">
        <v>0.577838810697034</v>
      </c>
      <c r="CU164" s="11" t="n">
        <v>0.641354741404765</v>
      </c>
      <c r="CV164" s="11" t="n">
        <v>0.706086788708845</v>
      </c>
      <c r="CW164" s="11" t="n">
        <v>0.843711957844599</v>
      </c>
      <c r="CX164" s="11" t="n">
        <v>0.913032033112738</v>
      </c>
      <c r="CY164" s="11" t="n">
        <v>0.861700119798149</v>
      </c>
      <c r="CZ164" s="11" t="n">
        <v>0.770884355522217</v>
      </c>
      <c r="DA164" s="11" t="n">
        <v>0.661651634721807</v>
      </c>
      <c r="DB164" s="11" t="n">
        <v>0.618783982018184</v>
      </c>
      <c r="DC164" s="11" t="n">
        <v>0.582799506486546</v>
      </c>
      <c r="DD164" s="11" t="n">
        <v>0.517420687334327</v>
      </c>
      <c r="DE164" s="11" t="n">
        <v>0.556261710999006</v>
      </c>
      <c r="DF164" s="11" t="n">
        <v>0.599625826339062</v>
      </c>
      <c r="DG164" s="11" t="n">
        <v>0.691953757070279</v>
      </c>
      <c r="DH164" s="11" t="n">
        <v>0.869444160023993</v>
      </c>
      <c r="DI164" s="11" t="n">
        <v>1.01924075948968</v>
      </c>
      <c r="DJ164" s="11" t="n">
        <v>1.07132482822279</v>
      </c>
      <c r="DK164" s="11" t="n">
        <v>1.02067889731294</v>
      </c>
      <c r="DL164" s="11" t="n">
        <v>0.846024469766208</v>
      </c>
      <c r="DM164" s="11" t="n">
        <v>0.756059933939122</v>
      </c>
      <c r="DN164" s="11" t="n">
        <v>0.66355912632032</v>
      </c>
      <c r="DO164" s="11" t="n">
        <v>0.627535784479301</v>
      </c>
      <c r="DP164" s="11" t="n">
        <v>0.600794739829099</v>
      </c>
      <c r="DQ164" s="11" t="n">
        <v>0.594746238383821</v>
      </c>
      <c r="DR164" s="11" t="n">
        <v>0.648169213504355</v>
      </c>
      <c r="DS164" s="11" t="n">
        <v>0.767347509266252</v>
      </c>
      <c r="DT164" s="11" t="n">
        <v>0.906179412169381</v>
      </c>
    </row>
    <row r="165" customFormat="false" ht="15.75" hidden="false" customHeight="false" outlineLevel="0" collapsed="false">
      <c r="A165" s="12" t="s">
        <v>279</v>
      </c>
      <c r="B165" s="13" t="s">
        <v>280</v>
      </c>
      <c r="C165" s="14" t="n">
        <v>7200</v>
      </c>
      <c r="D165" s="11" t="n">
        <v>0</v>
      </c>
      <c r="E165" s="11" t="n">
        <v>1.25307230730804</v>
      </c>
      <c r="F165" s="11" t="n">
        <v>1.25367846568973</v>
      </c>
      <c r="G165" s="101" t="n">
        <v>1.16446966839296</v>
      </c>
      <c r="H165" s="11" t="n">
        <v>1.03527954468509</v>
      </c>
      <c r="I165" s="101" t="n">
        <v>0.961512922389098</v>
      </c>
      <c r="J165" s="101" t="n">
        <v>0.932072750118132</v>
      </c>
      <c r="K165" s="11" t="n">
        <v>0.804617605532861</v>
      </c>
      <c r="L165" s="11" t="n">
        <v>0.780306824251848</v>
      </c>
      <c r="M165" s="11" t="n">
        <v>0.820221624164208</v>
      </c>
      <c r="N165" s="11" t="n">
        <v>0.823418956292081</v>
      </c>
      <c r="O165" s="11" t="n">
        <v>0.775359495051149</v>
      </c>
      <c r="P165" s="11" t="n">
        <v>0.637903450301987</v>
      </c>
      <c r="Q165" s="11" t="n">
        <v>0.588870255322997</v>
      </c>
      <c r="R165" s="11" t="n">
        <v>0.625494423262561</v>
      </c>
      <c r="S165" s="11" t="n">
        <v>0.699798427051329</v>
      </c>
      <c r="T165" s="11" t="n">
        <v>0.756385592285336</v>
      </c>
      <c r="U165" s="11" t="n">
        <v>0.77247750350272</v>
      </c>
      <c r="V165" s="11" t="n">
        <v>0.690685779521733</v>
      </c>
      <c r="W165" s="11" t="n">
        <v>0.623627098494677</v>
      </c>
      <c r="X165" s="11" t="n">
        <v>0.633497019919744</v>
      </c>
      <c r="Y165" s="11" t="n">
        <v>0.654585219628031</v>
      </c>
      <c r="Z165" s="11" t="n">
        <v>0.678221661285326</v>
      </c>
      <c r="AA165" s="11" t="n">
        <v>0.642235920927908</v>
      </c>
      <c r="AB165" s="11" t="n">
        <v>0.558452461567825</v>
      </c>
      <c r="AC165" s="11" t="n">
        <v>0.550726354911298</v>
      </c>
      <c r="AD165" s="11" t="n">
        <v>0.533241914274222</v>
      </c>
      <c r="AE165" s="11" t="n">
        <v>0.559077587932166</v>
      </c>
      <c r="AF165" s="11" t="n">
        <v>0.571602426565577</v>
      </c>
      <c r="AG165" s="11" t="n">
        <v>0.585972414384307</v>
      </c>
      <c r="AH165" s="11" t="n">
        <v>0.507581060856766</v>
      </c>
      <c r="AI165" s="11" t="n">
        <v>0.476498579339626</v>
      </c>
      <c r="AJ165" s="11" t="n">
        <v>0.460375197883433</v>
      </c>
      <c r="AK165" s="11" t="n">
        <v>0.495445346912131</v>
      </c>
      <c r="AL165" s="11" t="n">
        <v>0.555511373771659</v>
      </c>
      <c r="AM165" s="11" t="n">
        <v>0.535378583926726</v>
      </c>
      <c r="AN165" s="11" t="n">
        <v>0.522042355245346</v>
      </c>
      <c r="AO165" s="11" t="n">
        <v>0.509751643933992</v>
      </c>
      <c r="AP165" s="11" t="n">
        <v>0.505917636988734</v>
      </c>
      <c r="AQ165" s="11" t="n">
        <v>0.503919661751173</v>
      </c>
      <c r="AR165" s="11" t="n">
        <v>0.513327853544145</v>
      </c>
      <c r="AS165" s="11" t="n">
        <v>0.514175353449103</v>
      </c>
      <c r="AT165" s="11" t="n">
        <v>0.470236486652447</v>
      </c>
      <c r="AU165" s="11" t="n">
        <v>0.433099151096754</v>
      </c>
      <c r="AV165" s="11" t="n">
        <v>0.417731034252111</v>
      </c>
      <c r="AW165" s="11" t="n">
        <v>0.4589048904543</v>
      </c>
      <c r="AX165" s="11" t="n">
        <v>0.511477485927674</v>
      </c>
      <c r="AY165" s="11" t="n">
        <v>0.521946469376341</v>
      </c>
      <c r="AZ165" s="11" t="n">
        <v>0.540108889789081</v>
      </c>
      <c r="BA165" s="11" t="n">
        <v>0.539886903447276</v>
      </c>
      <c r="BB165" s="11" t="n">
        <v>0.545419791111906</v>
      </c>
      <c r="BC165" s="11" t="n">
        <v>0.546698827321603</v>
      </c>
      <c r="BD165" s="11" t="n">
        <v>0.533937100159938</v>
      </c>
      <c r="BE165" s="11" t="n">
        <v>0.532207116287776</v>
      </c>
      <c r="BF165" s="11" t="n">
        <v>0.472239303610618</v>
      </c>
      <c r="BG165" s="11" t="n">
        <v>0.395591548892984</v>
      </c>
      <c r="BH165" s="11" t="n">
        <v>0.381781037642599</v>
      </c>
      <c r="BI165" s="11" t="n">
        <v>0.433423576206002</v>
      </c>
      <c r="BJ165" s="11" t="n">
        <v>0.492862261945019</v>
      </c>
      <c r="BK165" s="11" t="n">
        <v>0.537514092314661</v>
      </c>
      <c r="BL165" s="11" t="n">
        <v>0.559213168164554</v>
      </c>
      <c r="BM165" s="11" t="n">
        <v>0.587997598217513</v>
      </c>
      <c r="BN165" s="11" t="n">
        <v>0.627624656363427</v>
      </c>
      <c r="BO165" s="11" t="n">
        <v>0.632472485464784</v>
      </c>
      <c r="BP165" s="11" t="n">
        <v>0.582125310182791</v>
      </c>
      <c r="BQ165" s="11" t="n">
        <v>0.531199123198026</v>
      </c>
      <c r="BR165" s="11" t="n">
        <v>0.470782512469459</v>
      </c>
      <c r="BS165" s="11" t="n">
        <v>0.410639172226025</v>
      </c>
      <c r="BT165" s="11" t="n">
        <v>0.403227449169194</v>
      </c>
      <c r="BU165" s="11" t="n">
        <v>0.453669790475513</v>
      </c>
      <c r="BV165" s="11" t="n">
        <v>0.525221394490141</v>
      </c>
      <c r="BW165" s="11" t="n">
        <v>0.571830375386405</v>
      </c>
      <c r="BX165" s="11" t="n">
        <v>0.580750441197102</v>
      </c>
      <c r="BY165" s="11" t="n">
        <v>0.635296453090261</v>
      </c>
      <c r="BZ165" s="11" t="n">
        <v>0.701827805097738</v>
      </c>
      <c r="CA165" s="11" t="n">
        <v>0.671723616673777</v>
      </c>
      <c r="CB165" s="11" t="n">
        <v>0.60179402313819</v>
      </c>
      <c r="CC165" s="11" t="n">
        <v>0.521390490430414</v>
      </c>
      <c r="CD165" s="11" t="n">
        <v>0.469530619023012</v>
      </c>
      <c r="CE165" s="11" t="n">
        <v>0.427651558855648</v>
      </c>
      <c r="CF165" s="11" t="n">
        <v>0.42963081978582</v>
      </c>
      <c r="CG165" s="11" t="n">
        <v>0.46603564184307</v>
      </c>
      <c r="CH165" s="11" t="n">
        <v>0.542606388967509</v>
      </c>
      <c r="CI165" s="11" t="n">
        <v>0.59108300019918</v>
      </c>
      <c r="CJ165" s="11" t="n">
        <v>0.624642198498689</v>
      </c>
      <c r="CK165" s="11" t="n">
        <v>0.69867140533179</v>
      </c>
      <c r="CL165" s="11" t="n">
        <v>0.779970043657163</v>
      </c>
      <c r="CM165" s="11" t="n">
        <v>0.753118024156137</v>
      </c>
      <c r="CN165" s="11" t="n">
        <v>0.640722574308407</v>
      </c>
      <c r="CO165" s="11" t="n">
        <v>0.571390153768085</v>
      </c>
      <c r="CP165" s="11" t="n">
        <v>0.520382505764622</v>
      </c>
      <c r="CQ165" s="11" t="n">
        <v>0.489644817171928</v>
      </c>
      <c r="CR165" s="11" t="n">
        <v>0.461562953165597</v>
      </c>
      <c r="CS165" s="11" t="n">
        <v>0.530046869432579</v>
      </c>
      <c r="CT165" s="11" t="n">
        <v>0.577838810697034</v>
      </c>
      <c r="CU165" s="11" t="n">
        <v>0.641354741404765</v>
      </c>
      <c r="CV165" s="11" t="n">
        <v>0.706086788708845</v>
      </c>
      <c r="CW165" s="11" t="n">
        <v>0.843711957844599</v>
      </c>
      <c r="CX165" s="11" t="n">
        <v>0.913032033112738</v>
      </c>
      <c r="CY165" s="11" t="n">
        <v>0.861700119798149</v>
      </c>
      <c r="CZ165" s="11" t="n">
        <v>0.770884355522217</v>
      </c>
      <c r="DA165" s="11" t="n">
        <v>0.661651634721807</v>
      </c>
      <c r="DB165" s="11" t="n">
        <v>0.618783982018184</v>
      </c>
      <c r="DC165" s="11" t="n">
        <v>0.582799506486546</v>
      </c>
      <c r="DD165" s="11" t="n">
        <v>0.517420687334327</v>
      </c>
      <c r="DE165" s="11" t="n">
        <v>0.556261710999006</v>
      </c>
      <c r="DF165" s="11" t="n">
        <v>0.599625826339062</v>
      </c>
      <c r="DG165" s="11" t="n">
        <v>0.691953757070279</v>
      </c>
      <c r="DH165" s="11" t="n">
        <v>0.869444160023993</v>
      </c>
      <c r="DI165" s="11" t="n">
        <v>1.01924075948968</v>
      </c>
      <c r="DJ165" s="11" t="n">
        <v>1.07132482822279</v>
      </c>
      <c r="DK165" s="11" t="n">
        <v>1.02067889731294</v>
      </c>
      <c r="DL165" s="11" t="n">
        <v>0.846024469766208</v>
      </c>
      <c r="DM165" s="11" t="n">
        <v>0.756059933939122</v>
      </c>
      <c r="DN165" s="11" t="n">
        <v>0.66355912632032</v>
      </c>
      <c r="DO165" s="11" t="n">
        <v>0.627535784479301</v>
      </c>
      <c r="DP165" s="11" t="n">
        <v>0.600794739829099</v>
      </c>
      <c r="DQ165" s="11" t="n">
        <v>0.594746238383821</v>
      </c>
      <c r="DR165" s="11" t="n">
        <v>0.648169213504355</v>
      </c>
      <c r="DS165" s="11" t="n">
        <v>0.767347509266252</v>
      </c>
      <c r="DT165" s="11" t="n">
        <v>0.906179412169381</v>
      </c>
    </row>
    <row r="166" customFormat="false" ht="15.75" hidden="false" customHeight="false" outlineLevel="0" collapsed="false">
      <c r="A166" s="12" t="s">
        <v>281</v>
      </c>
      <c r="B166" s="13" t="s">
        <v>282</v>
      </c>
      <c r="C166" s="19" t="n">
        <v>0</v>
      </c>
      <c r="D166" s="11" t="n">
        <v>1</v>
      </c>
      <c r="E166" s="11" t="n">
        <v>1.25307230730804</v>
      </c>
      <c r="F166" s="11" t="n">
        <v>1.25367846568973</v>
      </c>
      <c r="G166" s="101" t="n">
        <v>1.16446966839296</v>
      </c>
      <c r="H166" s="11" t="n">
        <v>1.03527954468509</v>
      </c>
      <c r="I166" s="101" t="n">
        <v>0.961512922389098</v>
      </c>
      <c r="J166" s="101" t="n">
        <v>0.932072750118132</v>
      </c>
      <c r="K166" s="11" t="n">
        <v>0.804617605532861</v>
      </c>
      <c r="L166" s="11" t="n">
        <v>0.780306824251848</v>
      </c>
      <c r="M166" s="11" t="n">
        <v>0.820221624164208</v>
      </c>
      <c r="N166" s="11" t="n">
        <v>0.823418956292081</v>
      </c>
      <c r="O166" s="11" t="n">
        <v>0.775359495051149</v>
      </c>
      <c r="P166" s="11" t="n">
        <v>0.637903450301987</v>
      </c>
      <c r="Q166" s="11" t="n">
        <v>0.588870255322997</v>
      </c>
      <c r="R166" s="11" t="n">
        <v>0.625494423262561</v>
      </c>
      <c r="S166" s="11" t="n">
        <v>0.699798427051329</v>
      </c>
      <c r="T166" s="11" t="n">
        <v>0.756385592285336</v>
      </c>
      <c r="U166" s="11" t="n">
        <v>0.77247750350272</v>
      </c>
      <c r="V166" s="11" t="n">
        <v>0.690685779521733</v>
      </c>
      <c r="W166" s="11" t="n">
        <v>0.623627098494677</v>
      </c>
      <c r="X166" s="11" t="n">
        <v>0.633497019919744</v>
      </c>
      <c r="Y166" s="11" t="n">
        <v>0.654585219628031</v>
      </c>
      <c r="Z166" s="11" t="n">
        <v>0.678221661285326</v>
      </c>
      <c r="AA166" s="11" t="n">
        <v>0.642235920927908</v>
      </c>
      <c r="AB166" s="11" t="n">
        <v>0.558452461567825</v>
      </c>
      <c r="AC166" s="11" t="n">
        <v>0.550726354911298</v>
      </c>
      <c r="AD166" s="11" t="n">
        <v>0.533241914274222</v>
      </c>
      <c r="AE166" s="11" t="n">
        <v>0.559077587932166</v>
      </c>
      <c r="AF166" s="11" t="n">
        <v>0.571602426565577</v>
      </c>
      <c r="AG166" s="11" t="n">
        <v>0.585972414384307</v>
      </c>
      <c r="AH166" s="11" t="n">
        <v>0.507581060856766</v>
      </c>
      <c r="AI166" s="11" t="n">
        <v>0.476498579339626</v>
      </c>
      <c r="AJ166" s="11" t="n">
        <v>0.460375197883433</v>
      </c>
      <c r="AK166" s="11" t="n">
        <v>0.495445346912131</v>
      </c>
      <c r="AL166" s="11" t="n">
        <v>0.555511373771659</v>
      </c>
      <c r="AM166" s="11" t="n">
        <v>0.535378583926726</v>
      </c>
      <c r="AN166" s="11" t="n">
        <v>0.522042355245346</v>
      </c>
      <c r="AO166" s="11" t="n">
        <v>0.509751643933992</v>
      </c>
      <c r="AP166" s="11" t="n">
        <v>0.505917636988734</v>
      </c>
      <c r="AQ166" s="11" t="n">
        <v>0.503919661751173</v>
      </c>
      <c r="AR166" s="11" t="n">
        <v>0.513327853544145</v>
      </c>
      <c r="AS166" s="11" t="n">
        <v>0.514175353449103</v>
      </c>
      <c r="AT166" s="11" t="n">
        <v>0.470236486652447</v>
      </c>
      <c r="AU166" s="11" t="n">
        <v>0.433099151096754</v>
      </c>
      <c r="AV166" s="11" t="n">
        <v>0.417731034252111</v>
      </c>
      <c r="AW166" s="11" t="n">
        <v>0.4589048904543</v>
      </c>
      <c r="AX166" s="11" t="n">
        <v>0.511477485927674</v>
      </c>
      <c r="AY166" s="11" t="n">
        <v>0.521946469376341</v>
      </c>
      <c r="AZ166" s="11" t="n">
        <v>0.540108889789081</v>
      </c>
      <c r="BA166" s="11" t="n">
        <v>0.539886903447276</v>
      </c>
      <c r="BB166" s="11" t="n">
        <v>0.545419791111906</v>
      </c>
      <c r="BC166" s="11" t="n">
        <v>0.546698827321603</v>
      </c>
      <c r="BD166" s="11" t="n">
        <v>0.533937100159938</v>
      </c>
      <c r="BE166" s="11" t="n">
        <v>0.532207116287776</v>
      </c>
      <c r="BF166" s="11" t="n">
        <v>0.472239303610618</v>
      </c>
      <c r="BG166" s="11" t="n">
        <v>0.395591548892984</v>
      </c>
      <c r="BH166" s="11" t="n">
        <v>0.381781037642599</v>
      </c>
      <c r="BI166" s="11" t="n">
        <v>0.433423576206002</v>
      </c>
      <c r="BJ166" s="11" t="n">
        <v>0.492862261945019</v>
      </c>
      <c r="BK166" s="11" t="n">
        <v>0.537514092314661</v>
      </c>
      <c r="BL166" s="11" t="n">
        <v>0.559213168164554</v>
      </c>
      <c r="BM166" s="11" t="n">
        <v>0.587997598217513</v>
      </c>
      <c r="BN166" s="11" t="n">
        <v>0.627624656363427</v>
      </c>
      <c r="BO166" s="11" t="n">
        <v>0.632472485464784</v>
      </c>
      <c r="BP166" s="11" t="n">
        <v>0.582125310182791</v>
      </c>
      <c r="BQ166" s="11" t="n">
        <v>0.531199123198026</v>
      </c>
      <c r="BR166" s="11" t="n">
        <v>0.470782512469459</v>
      </c>
      <c r="BS166" s="11" t="n">
        <v>0.410639172226025</v>
      </c>
      <c r="BT166" s="11" t="n">
        <v>0.403227449169194</v>
      </c>
      <c r="BU166" s="11" t="n">
        <v>0.453669790475513</v>
      </c>
      <c r="BV166" s="11" t="n">
        <v>0.525221394490141</v>
      </c>
      <c r="BW166" s="11" t="n">
        <v>0.571830375386405</v>
      </c>
      <c r="BX166" s="11" t="n">
        <v>0.580750441197102</v>
      </c>
      <c r="BY166" s="11" t="n">
        <v>0.635296453090261</v>
      </c>
      <c r="BZ166" s="11" t="n">
        <v>0.701827805097738</v>
      </c>
      <c r="CA166" s="11" t="n">
        <v>0.671723616673777</v>
      </c>
      <c r="CB166" s="11" t="n">
        <v>0.60179402313819</v>
      </c>
      <c r="CC166" s="11" t="n">
        <v>0.521390490430414</v>
      </c>
      <c r="CD166" s="11" t="n">
        <v>0.469530619023012</v>
      </c>
      <c r="CE166" s="11" t="n">
        <v>0.427651558855648</v>
      </c>
      <c r="CF166" s="11" t="n">
        <v>0.42963081978582</v>
      </c>
      <c r="CG166" s="11" t="n">
        <v>0.46603564184307</v>
      </c>
      <c r="CH166" s="11" t="n">
        <v>0.542606388967509</v>
      </c>
      <c r="CI166" s="11" t="n">
        <v>0.59108300019918</v>
      </c>
      <c r="CJ166" s="11" t="n">
        <v>0.624642198498689</v>
      </c>
      <c r="CK166" s="11" t="n">
        <v>0.69867140533179</v>
      </c>
      <c r="CL166" s="11" t="n">
        <v>0.779970043657163</v>
      </c>
      <c r="CM166" s="11" t="n">
        <v>0.753118024156137</v>
      </c>
      <c r="CN166" s="11" t="n">
        <v>0.640722574308407</v>
      </c>
      <c r="CO166" s="11" t="n">
        <v>0.571390153768085</v>
      </c>
      <c r="CP166" s="11" t="n">
        <v>0.520382505764622</v>
      </c>
      <c r="CQ166" s="11" t="n">
        <v>0.489644817171928</v>
      </c>
      <c r="CR166" s="11" t="n">
        <v>0.461562953165597</v>
      </c>
      <c r="CS166" s="11" t="n">
        <v>0.530046869432579</v>
      </c>
      <c r="CT166" s="11" t="n">
        <v>0.577838810697034</v>
      </c>
      <c r="CU166" s="11" t="n">
        <v>0.641354741404765</v>
      </c>
      <c r="CV166" s="11" t="n">
        <v>0.706086788708845</v>
      </c>
      <c r="CW166" s="11" t="n">
        <v>0.843711957844599</v>
      </c>
      <c r="CX166" s="11" t="n">
        <v>0.913032033112738</v>
      </c>
      <c r="CY166" s="11" t="n">
        <v>0.861700119798149</v>
      </c>
      <c r="CZ166" s="11" t="n">
        <v>0.770884355522217</v>
      </c>
      <c r="DA166" s="11" t="n">
        <v>0.661651634721807</v>
      </c>
      <c r="DB166" s="11" t="n">
        <v>0.618783982018184</v>
      </c>
      <c r="DC166" s="11" t="n">
        <v>0.582799506486546</v>
      </c>
      <c r="DD166" s="11" t="n">
        <v>0.517420687334327</v>
      </c>
      <c r="DE166" s="11" t="n">
        <v>0.556261710999006</v>
      </c>
      <c r="DF166" s="11" t="n">
        <v>0.599625826339062</v>
      </c>
      <c r="DG166" s="11" t="n">
        <v>0.691953757070279</v>
      </c>
      <c r="DH166" s="11" t="n">
        <v>0.869444160023993</v>
      </c>
      <c r="DI166" s="11" t="n">
        <v>1.01924075948968</v>
      </c>
      <c r="DJ166" s="11" t="n">
        <v>1.07132482822279</v>
      </c>
      <c r="DK166" s="11" t="n">
        <v>1.02067889731294</v>
      </c>
      <c r="DL166" s="11" t="n">
        <v>0.846024469766208</v>
      </c>
      <c r="DM166" s="11" t="n">
        <v>0.756059933939122</v>
      </c>
      <c r="DN166" s="11" t="n">
        <v>0.66355912632032</v>
      </c>
      <c r="DO166" s="11" t="n">
        <v>0.627535784479301</v>
      </c>
      <c r="DP166" s="11" t="n">
        <v>0.600794739829099</v>
      </c>
      <c r="DQ166" s="11" t="n">
        <v>0.594746238383821</v>
      </c>
      <c r="DR166" s="11" t="n">
        <v>0.648169213504355</v>
      </c>
      <c r="DS166" s="11" t="n">
        <v>0.767347509266252</v>
      </c>
      <c r="DT166" s="11" t="n">
        <v>0.906179412169381</v>
      </c>
    </row>
    <row r="167" customFormat="false" ht="15.75" hidden="false" customHeight="false" outlineLevel="0" collapsed="false">
      <c r="A167" s="12" t="s">
        <v>545</v>
      </c>
      <c r="B167" s="13" t="s">
        <v>546</v>
      </c>
      <c r="C167" s="14"/>
      <c r="D167" s="11" t="n">
        <v>0</v>
      </c>
      <c r="E167" s="11" t="n">
        <v>10.4462928928399</v>
      </c>
      <c r="F167" s="11" t="n">
        <v>10.7353565103232</v>
      </c>
      <c r="G167" s="101" t="n">
        <v>10.3932608079095</v>
      </c>
      <c r="H167" s="11" t="n">
        <v>10.0638214829153</v>
      </c>
      <c r="I167" s="101" t="n">
        <v>9.82932004629659</v>
      </c>
      <c r="J167" s="101" t="n">
        <v>11.4634503153017</v>
      </c>
      <c r="K167" s="101" t="n">
        <v>12.0526954443097</v>
      </c>
      <c r="L167" s="101" t="n">
        <v>11.7953723063019</v>
      </c>
      <c r="M167" s="11" t="n">
        <v>11.2609105076942</v>
      </c>
      <c r="N167" s="11" t="n">
        <v>10.8188162608913</v>
      </c>
      <c r="O167" s="11" t="n">
        <v>10.8923969502021</v>
      </c>
      <c r="P167" s="11" t="n">
        <v>10.6651249690074</v>
      </c>
      <c r="Q167" s="11" t="n">
        <v>10.1094295235941</v>
      </c>
      <c r="R167" s="11" t="n">
        <v>10.6044455826692</v>
      </c>
      <c r="S167" s="11" t="n">
        <v>10.9671213470669</v>
      </c>
      <c r="T167" s="11" t="n">
        <v>11.2207097480749</v>
      </c>
      <c r="U167" s="11" t="n">
        <v>11.7010408027705</v>
      </c>
      <c r="V167" s="11" t="n">
        <v>11.2696083941088</v>
      </c>
      <c r="W167" s="11" t="n">
        <v>10.9466330865936</v>
      </c>
      <c r="X167" s="11" t="n">
        <v>10.8948534875927</v>
      </c>
      <c r="Y167" s="11" t="n">
        <v>11.1131410401486</v>
      </c>
      <c r="Z167" s="11" t="n">
        <v>10.5757769033842</v>
      </c>
      <c r="AA167" s="11" t="n">
        <v>10.1486538753365</v>
      </c>
      <c r="AB167" s="11" t="n">
        <v>9.26620088269116</v>
      </c>
      <c r="AC167" s="11" t="n">
        <v>9.50795107489292</v>
      </c>
      <c r="AD167" s="11" t="n">
        <v>9.44841786603207</v>
      </c>
      <c r="AE167" s="11" t="n">
        <v>9.16579621268551</v>
      </c>
      <c r="AF167" s="11" t="n">
        <v>9.39518053875552</v>
      </c>
      <c r="AG167" s="11" t="n">
        <v>9.30831360797472</v>
      </c>
      <c r="AH167" s="11" t="n">
        <v>9.51656216000671</v>
      </c>
      <c r="AI167" s="11" t="n">
        <v>8.78261004294571</v>
      </c>
      <c r="AJ167" s="11" t="n">
        <v>8.42637110619779</v>
      </c>
      <c r="AK167" s="11" t="n">
        <v>8.34535387647427</v>
      </c>
      <c r="AL167" s="11" t="n">
        <v>8.11469814842215</v>
      </c>
      <c r="AM167" s="11" t="n">
        <v>7.77873547403519</v>
      </c>
      <c r="AN167" s="11" t="n">
        <v>7.99740831814672</v>
      </c>
      <c r="AO167" s="11" t="n">
        <v>7.68162271492863</v>
      </c>
      <c r="AP167" s="11" t="n">
        <v>7.75535678940707</v>
      </c>
      <c r="AQ167" s="11" t="n">
        <v>7.8456136695809</v>
      </c>
      <c r="AR167" s="11" t="n">
        <v>7.88234241479958</v>
      </c>
      <c r="AS167" s="11" t="n">
        <v>7.90781078607326</v>
      </c>
      <c r="AT167" s="11" t="n">
        <v>7.96992828403785</v>
      </c>
      <c r="AU167" s="11" t="n">
        <v>7.82723808395923</v>
      </c>
      <c r="AV167" s="11" t="n">
        <v>7.3534558997615</v>
      </c>
      <c r="AW167" s="11" t="n">
        <v>7.17735916257441</v>
      </c>
      <c r="AX167" s="11" t="n">
        <v>7.09751757661668</v>
      </c>
      <c r="AY167" s="11" t="n">
        <v>7.06669404843699</v>
      </c>
      <c r="AZ167" s="11" t="n">
        <v>7.07586049124551</v>
      </c>
      <c r="BA167" s="11" t="n">
        <v>7.38572226635145</v>
      </c>
      <c r="BB167" s="11" t="n">
        <v>7.52309127446057</v>
      </c>
      <c r="BC167" s="11" t="n">
        <v>7.20838496609505</v>
      </c>
      <c r="BD167" s="11" t="n">
        <v>6.55027553428903</v>
      </c>
      <c r="BE167" s="11" t="n">
        <v>6.55448253473075</v>
      </c>
      <c r="BF167" s="11" t="n">
        <v>6.45888118921901</v>
      </c>
      <c r="BG167" s="11" t="n">
        <v>6.48965517527458</v>
      </c>
      <c r="BH167" s="11" t="n">
        <v>6.4968067065901</v>
      </c>
      <c r="BI167" s="11" t="n">
        <v>6.19850339649028</v>
      </c>
      <c r="BJ167" s="11" t="n">
        <v>6.04824136772273</v>
      </c>
      <c r="BK167" s="11" t="n">
        <v>6.20631693653891</v>
      </c>
      <c r="BL167" s="11" t="n">
        <v>6.89453906291949</v>
      </c>
      <c r="BM167" s="11" t="n">
        <v>7.0713105533393</v>
      </c>
      <c r="BN167" s="11" t="n">
        <v>7.24203367529441</v>
      </c>
      <c r="BO167" s="11" t="n">
        <v>6.74423792822874</v>
      </c>
      <c r="BP167" s="11" t="n">
        <v>6.05796302054787</v>
      </c>
      <c r="BQ167" s="11" t="n">
        <v>5.72105131885089</v>
      </c>
      <c r="BR167" s="11" t="n">
        <v>6.10616217783801</v>
      </c>
      <c r="BS167" s="11" t="n">
        <v>6.3466366735931</v>
      </c>
      <c r="BT167" s="11" t="n">
        <v>6.17758778533267</v>
      </c>
      <c r="BU167" s="11" t="n">
        <v>5.76987213429858</v>
      </c>
      <c r="BV167" s="11" t="n">
        <v>5.60349207201704</v>
      </c>
      <c r="BW167" s="11" t="n">
        <v>5.70229446048452</v>
      </c>
      <c r="BX167" s="11" t="n">
        <v>6.18772250294256</v>
      </c>
      <c r="BY167" s="11" t="n">
        <v>6.93159124987793</v>
      </c>
      <c r="BZ167" s="11" t="n">
        <v>6.74423743185867</v>
      </c>
      <c r="CA167" s="11" t="n">
        <v>6.00210654335467</v>
      </c>
      <c r="CB167" s="11" t="n">
        <v>5.12814169916847</v>
      </c>
      <c r="CC167" s="11" t="n">
        <v>5.02593930465891</v>
      </c>
      <c r="CD167" s="11" t="n">
        <v>5.34594022484031</v>
      </c>
      <c r="CE167" s="11" t="n">
        <v>6.16879271037409</v>
      </c>
      <c r="CF167" s="11" t="n">
        <v>6.39560287210772</v>
      </c>
      <c r="CG167" s="11" t="n">
        <v>6.1202969661372</v>
      </c>
      <c r="CH167" s="11" t="n">
        <v>5.82416971345373</v>
      </c>
      <c r="CI167" s="11" t="n">
        <v>5.81482119544764</v>
      </c>
      <c r="CJ167" s="11" t="n">
        <v>6.49798348780194</v>
      </c>
      <c r="CK167" s="11" t="n">
        <v>7.0734729062574</v>
      </c>
      <c r="CL167" s="11" t="n">
        <v>6.71505722565057</v>
      </c>
      <c r="CM167" s="11" t="n">
        <v>6.15883871482525</v>
      </c>
      <c r="CN167" s="11" t="n">
        <v>5.59425102865466</v>
      </c>
      <c r="CO167" s="11" t="n">
        <v>5.80431582857677</v>
      </c>
      <c r="CP167" s="11" t="n">
        <v>6.66395616128984</v>
      </c>
      <c r="CQ167" s="11" t="n">
        <v>7.40532622296824</v>
      </c>
      <c r="CR167" s="11" t="n">
        <v>7.62025318598269</v>
      </c>
      <c r="CS167" s="11" t="n">
        <v>7.40149605611624</v>
      </c>
      <c r="CT167" s="11" t="n">
        <v>7.31408057637338</v>
      </c>
      <c r="CU167" s="11" t="n">
        <v>7.51655107975059</v>
      </c>
      <c r="CV167" s="11" t="n">
        <v>8.13141637822371</v>
      </c>
      <c r="CW167" s="11" t="n">
        <v>8.42689570286338</v>
      </c>
      <c r="CX167" s="11" t="n">
        <v>8.08231205312287</v>
      </c>
      <c r="CY167" s="11" t="n">
        <v>7.72271234389035</v>
      </c>
      <c r="CZ167" s="11" t="n">
        <v>7.66848468409568</v>
      </c>
      <c r="DA167" s="11" t="n">
        <v>7.63426272878731</v>
      </c>
      <c r="DB167" s="11" t="n">
        <v>8.28948314457289</v>
      </c>
      <c r="DC167" s="11" t="n">
        <v>8.87088450069435</v>
      </c>
      <c r="DD167" s="11" t="n">
        <v>9.08617933429853</v>
      </c>
      <c r="DE167" s="11" t="n">
        <v>8.982552869375</v>
      </c>
      <c r="DF167" s="11" t="n">
        <v>8.98784203220411</v>
      </c>
      <c r="DG167" s="11" t="n">
        <v>9.14822261669797</v>
      </c>
      <c r="DH167" s="11" t="n">
        <v>9.69679902785242</v>
      </c>
      <c r="DI167" s="11" t="n">
        <v>10.4383691960851</v>
      </c>
      <c r="DJ167" s="11" t="n">
        <v>10.4894561200081</v>
      </c>
      <c r="DK167" s="11" t="n">
        <v>9.83465839803647</v>
      </c>
      <c r="DL167" s="11" t="n">
        <v>9.25178884892611</v>
      </c>
      <c r="DM167" s="11" t="n">
        <v>8.89368814313954</v>
      </c>
      <c r="DN167" s="11" t="n">
        <v>9.30558460937762</v>
      </c>
      <c r="DO167" s="11" t="n">
        <v>10.2161333252708</v>
      </c>
      <c r="DP167" s="11" t="n">
        <v>10.6828489858603</v>
      </c>
      <c r="DQ167" s="11" t="n">
        <v>10.4031667734145</v>
      </c>
      <c r="DR167" s="11" t="n">
        <v>10.0547590738195</v>
      </c>
      <c r="DS167" s="11" t="n">
        <v>10.1101242926437</v>
      </c>
      <c r="DT167" s="11" t="n">
        <v>10.8567151114467</v>
      </c>
    </row>
    <row r="168" customFormat="false" ht="15.75" hidden="false" customHeight="false" outlineLevel="0" collapsed="false">
      <c r="A168" s="12" t="s">
        <v>283</v>
      </c>
      <c r="B168" s="13" t="s">
        <v>284</v>
      </c>
      <c r="C168" s="14" t="n">
        <v>0</v>
      </c>
      <c r="D168" s="5" t="n">
        <v>0</v>
      </c>
    </row>
    <row r="169" customFormat="false" ht="15.75" hidden="false" customHeight="false" outlineLevel="0" collapsed="false">
      <c r="A169" s="12" t="s">
        <v>285</v>
      </c>
      <c r="B169" s="13" t="s">
        <v>286</v>
      </c>
      <c r="C169" s="14" t="n">
        <v>2782</v>
      </c>
      <c r="D169" s="11" t="n">
        <v>1</v>
      </c>
      <c r="E169" s="11" t="n">
        <v>1.25307230730804</v>
      </c>
      <c r="F169" s="11" t="n">
        <v>1.25367846568973</v>
      </c>
      <c r="G169" s="101" t="n">
        <v>1.16446966839296</v>
      </c>
      <c r="H169" s="11" t="n">
        <v>1.03527954468509</v>
      </c>
      <c r="I169" s="101" t="n">
        <v>0.961512922389098</v>
      </c>
      <c r="J169" s="101" t="n">
        <v>0.932072750118132</v>
      </c>
      <c r="K169" s="11" t="n">
        <v>0.804617605532861</v>
      </c>
      <c r="L169" s="11" t="n">
        <v>0.780306824251848</v>
      </c>
      <c r="M169" s="11" t="n">
        <v>0.820221624164208</v>
      </c>
      <c r="N169" s="11" t="n">
        <v>0.823418956292081</v>
      </c>
      <c r="O169" s="11" t="n">
        <v>0.775359495051149</v>
      </c>
      <c r="P169" s="11" t="n">
        <v>0.637903450301987</v>
      </c>
      <c r="Q169" s="11" t="n">
        <v>0.588870255322997</v>
      </c>
      <c r="R169" s="11" t="n">
        <v>0.625494423262561</v>
      </c>
      <c r="S169" s="11" t="n">
        <v>0.699798427051329</v>
      </c>
      <c r="T169" s="11" t="n">
        <v>0.756385592285336</v>
      </c>
      <c r="U169" s="11" t="n">
        <v>0.77247750350272</v>
      </c>
      <c r="V169" s="11" t="n">
        <v>0.690685779521733</v>
      </c>
      <c r="W169" s="11" t="n">
        <v>0.623627098494677</v>
      </c>
      <c r="X169" s="11" t="n">
        <v>0.633497019919744</v>
      </c>
      <c r="Y169" s="11" t="n">
        <v>0.654585219628031</v>
      </c>
      <c r="Z169" s="11" t="n">
        <v>0.678221661285326</v>
      </c>
      <c r="AA169" s="11" t="n">
        <v>0.642235920927908</v>
      </c>
      <c r="AB169" s="11" t="n">
        <v>0.558452461567825</v>
      </c>
      <c r="AC169" s="11" t="n">
        <v>0.550726354911298</v>
      </c>
      <c r="AD169" s="11" t="n">
        <v>0.533241914274222</v>
      </c>
      <c r="AE169" s="11" t="n">
        <v>0.559077587932166</v>
      </c>
      <c r="AF169" s="11" t="n">
        <v>0.571602426565577</v>
      </c>
      <c r="AG169" s="11" t="n">
        <v>0.585972414384307</v>
      </c>
      <c r="AH169" s="11" t="n">
        <v>0.507581060856766</v>
      </c>
      <c r="AI169" s="11" t="n">
        <v>0.476498579339626</v>
      </c>
      <c r="AJ169" s="11" t="n">
        <v>0.460375197883433</v>
      </c>
      <c r="AK169" s="11" t="n">
        <v>0.495445346912131</v>
      </c>
      <c r="AL169" s="11" t="n">
        <v>0.555511373771659</v>
      </c>
      <c r="AM169" s="11" t="n">
        <v>0.535378583926726</v>
      </c>
      <c r="AN169" s="11" t="n">
        <v>0.522042355245346</v>
      </c>
      <c r="AO169" s="11" t="n">
        <v>0.509751643933992</v>
      </c>
      <c r="AP169" s="11" t="n">
        <v>0.505917636988734</v>
      </c>
      <c r="AQ169" s="11" t="n">
        <v>0.503919661751173</v>
      </c>
      <c r="AR169" s="11" t="n">
        <v>0.513327853544145</v>
      </c>
      <c r="AS169" s="11" t="n">
        <v>0.514175353449103</v>
      </c>
      <c r="AT169" s="11" t="n">
        <v>0.470236486652447</v>
      </c>
      <c r="AU169" s="11" t="n">
        <v>0.433099151096754</v>
      </c>
      <c r="AV169" s="11" t="n">
        <v>0.417731034252111</v>
      </c>
      <c r="AW169" s="11" t="n">
        <v>0.4589048904543</v>
      </c>
      <c r="AX169" s="11" t="n">
        <v>0.511477485927674</v>
      </c>
      <c r="AY169" s="11" t="n">
        <v>0.521946469376341</v>
      </c>
      <c r="AZ169" s="11" t="n">
        <v>0.540108889789081</v>
      </c>
      <c r="BA169" s="11" t="n">
        <v>0.539886903447276</v>
      </c>
      <c r="BB169" s="11" t="n">
        <v>0.545419791111906</v>
      </c>
      <c r="BC169" s="11" t="n">
        <v>0.546698827321603</v>
      </c>
      <c r="BD169" s="11" t="n">
        <v>0.533937100159938</v>
      </c>
      <c r="BE169" s="11" t="n">
        <v>0.532207116287776</v>
      </c>
      <c r="BF169" s="11" t="n">
        <v>0.472239303610618</v>
      </c>
      <c r="BG169" s="11" t="n">
        <v>0.395591548892984</v>
      </c>
      <c r="BH169" s="11" t="n">
        <v>0.381781037642599</v>
      </c>
      <c r="BI169" s="11" t="n">
        <v>0.433423576206002</v>
      </c>
      <c r="BJ169" s="11" t="n">
        <v>0.492862261945019</v>
      </c>
      <c r="BK169" s="11" t="n">
        <v>0.537514092314661</v>
      </c>
      <c r="BL169" s="11" t="n">
        <v>0.559213168164554</v>
      </c>
      <c r="BM169" s="11" t="n">
        <v>0.587997598217513</v>
      </c>
      <c r="BN169" s="11" t="n">
        <v>0.627624656363427</v>
      </c>
      <c r="BO169" s="11" t="n">
        <v>0.632472485464784</v>
      </c>
      <c r="BP169" s="11" t="n">
        <v>0.582125310182791</v>
      </c>
      <c r="BQ169" s="11" t="n">
        <v>0.531199123198026</v>
      </c>
      <c r="BR169" s="11" t="n">
        <v>0.470782512469459</v>
      </c>
      <c r="BS169" s="11" t="n">
        <v>0.410639172226025</v>
      </c>
      <c r="BT169" s="11" t="n">
        <v>0.403227449169194</v>
      </c>
      <c r="BU169" s="11" t="n">
        <v>0.453669790475513</v>
      </c>
      <c r="BV169" s="11" t="n">
        <v>0.525221394490141</v>
      </c>
      <c r="BW169" s="11" t="n">
        <v>0.571830375386405</v>
      </c>
      <c r="BX169" s="11" t="n">
        <v>0.580750441197102</v>
      </c>
      <c r="BY169" s="11" t="n">
        <v>0.635296453090261</v>
      </c>
      <c r="BZ169" s="11" t="n">
        <v>0.701827805097738</v>
      </c>
      <c r="CA169" s="11" t="n">
        <v>0.671723616673777</v>
      </c>
      <c r="CB169" s="11" t="n">
        <v>0.60179402313819</v>
      </c>
      <c r="CC169" s="11" t="n">
        <v>0.521390490430414</v>
      </c>
      <c r="CD169" s="11" t="n">
        <v>0.469530619023012</v>
      </c>
      <c r="CE169" s="11" t="n">
        <v>0.427651558855648</v>
      </c>
      <c r="CF169" s="11" t="n">
        <v>0.42963081978582</v>
      </c>
      <c r="CG169" s="11" t="n">
        <v>0.46603564184307</v>
      </c>
      <c r="CH169" s="11" t="n">
        <v>0.542606388967509</v>
      </c>
      <c r="CI169" s="11" t="n">
        <v>0.59108300019918</v>
      </c>
      <c r="CJ169" s="11" t="n">
        <v>0.624642198498689</v>
      </c>
      <c r="CK169" s="11" t="n">
        <v>0.69867140533179</v>
      </c>
      <c r="CL169" s="11" t="n">
        <v>0.779970043657163</v>
      </c>
      <c r="CM169" s="11" t="n">
        <v>0.753118024156137</v>
      </c>
      <c r="CN169" s="11" t="n">
        <v>0.640722574308407</v>
      </c>
      <c r="CO169" s="11" t="n">
        <v>0.571390153768085</v>
      </c>
      <c r="CP169" s="11" t="n">
        <v>0.520382505764622</v>
      </c>
      <c r="CQ169" s="11" t="n">
        <v>0.489644817171928</v>
      </c>
      <c r="CR169" s="11" t="n">
        <v>0.461562953165597</v>
      </c>
      <c r="CS169" s="11" t="n">
        <v>0.530046869432579</v>
      </c>
      <c r="CT169" s="11" t="n">
        <v>0.577838810697034</v>
      </c>
      <c r="CU169" s="11" t="n">
        <v>0.641354741404765</v>
      </c>
      <c r="CV169" s="11" t="n">
        <v>0.706086788708845</v>
      </c>
      <c r="CW169" s="11" t="n">
        <v>0.843711957844599</v>
      </c>
      <c r="CX169" s="11" t="n">
        <v>0.913032033112738</v>
      </c>
      <c r="CY169" s="11" t="n">
        <v>0.861700119798149</v>
      </c>
      <c r="CZ169" s="11" t="n">
        <v>0.770884355522217</v>
      </c>
      <c r="DA169" s="11" t="n">
        <v>0.661651634721807</v>
      </c>
      <c r="DB169" s="11" t="n">
        <v>0.618783982018184</v>
      </c>
      <c r="DC169" s="11" t="n">
        <v>0.582799506486546</v>
      </c>
      <c r="DD169" s="11" t="n">
        <v>0.517420687334327</v>
      </c>
      <c r="DE169" s="11" t="n">
        <v>0.556261710999006</v>
      </c>
      <c r="DF169" s="11" t="n">
        <v>0.599625826339062</v>
      </c>
      <c r="DG169" s="11" t="n">
        <v>0.691953757070279</v>
      </c>
      <c r="DH169" s="11" t="n">
        <v>0.869444160023993</v>
      </c>
      <c r="DI169" s="11" t="n">
        <v>1.01924075948968</v>
      </c>
      <c r="DJ169" s="11" t="n">
        <v>1.07132482822279</v>
      </c>
      <c r="DK169" s="11" t="n">
        <v>1.02067889731294</v>
      </c>
      <c r="DL169" s="11" t="n">
        <v>0.846024469766208</v>
      </c>
      <c r="DM169" s="11" t="n">
        <v>0.756059933939122</v>
      </c>
      <c r="DN169" s="11" t="n">
        <v>0.66355912632032</v>
      </c>
      <c r="DO169" s="11" t="n">
        <v>0.627535784479301</v>
      </c>
      <c r="DP169" s="11" t="n">
        <v>0.600794739829099</v>
      </c>
      <c r="DQ169" s="11" t="n">
        <v>0.594746238383821</v>
      </c>
      <c r="DR169" s="11" t="n">
        <v>0.648169213504355</v>
      </c>
      <c r="DS169" s="11" t="n">
        <v>0.767347509266252</v>
      </c>
      <c r="DT169" s="11" t="n">
        <v>0.906179412169381</v>
      </c>
    </row>
    <row r="170" customFormat="false" ht="15.75" hidden="false" customHeight="false" outlineLevel="0" collapsed="false">
      <c r="A170" s="12" t="s">
        <v>287</v>
      </c>
      <c r="B170" s="13" t="s">
        <v>288</v>
      </c>
      <c r="C170" s="14" t="n">
        <v>1318</v>
      </c>
      <c r="D170" s="11" t="n">
        <v>0</v>
      </c>
      <c r="E170" s="11" t="n">
        <v>1.25307230730804</v>
      </c>
      <c r="F170" s="11" t="n">
        <v>1.25367846568973</v>
      </c>
      <c r="G170" s="101" t="n">
        <v>1.16446966839296</v>
      </c>
      <c r="H170" s="11" t="n">
        <v>1.03527954468509</v>
      </c>
      <c r="I170" s="101" t="n">
        <v>0.961512922389098</v>
      </c>
      <c r="J170" s="101" t="n">
        <v>0.932072750118132</v>
      </c>
      <c r="K170" s="101" t="n">
        <v>0.804617605532861</v>
      </c>
      <c r="L170" s="11" t="n">
        <v>0.780306824251848</v>
      </c>
      <c r="M170" s="11" t="n">
        <v>0.820221624164208</v>
      </c>
      <c r="N170" s="11" t="n">
        <v>0.823418956292081</v>
      </c>
      <c r="O170" s="11" t="n">
        <v>0.775359495051149</v>
      </c>
      <c r="P170" s="11" t="n">
        <v>0.637903450301987</v>
      </c>
      <c r="Q170" s="11" t="n">
        <v>0.588870255322997</v>
      </c>
      <c r="R170" s="11" t="n">
        <v>0.625494423262561</v>
      </c>
      <c r="S170" s="11" t="n">
        <v>0.699798427051329</v>
      </c>
      <c r="T170" s="11" t="n">
        <v>0.756385592285336</v>
      </c>
      <c r="U170" s="11" t="n">
        <v>0.77247750350272</v>
      </c>
      <c r="V170" s="11" t="n">
        <v>0.690685779521733</v>
      </c>
      <c r="W170" s="11" t="n">
        <v>0.623627098494677</v>
      </c>
      <c r="X170" s="11" t="n">
        <v>0.633497019919744</v>
      </c>
      <c r="Y170" s="11" t="n">
        <v>0.654585219628031</v>
      </c>
      <c r="Z170" s="11" t="n">
        <v>0.678221661285326</v>
      </c>
      <c r="AA170" s="11" t="n">
        <v>0.642235920927908</v>
      </c>
      <c r="AB170" s="11" t="n">
        <v>0.558452461567825</v>
      </c>
      <c r="AC170" s="11" t="n">
        <v>0.550726354911298</v>
      </c>
      <c r="AD170" s="11" t="n">
        <v>0.533241914274222</v>
      </c>
      <c r="AE170" s="11" t="n">
        <v>0.559077587932166</v>
      </c>
      <c r="AF170" s="11" t="n">
        <v>0.571602426565577</v>
      </c>
      <c r="AG170" s="11" t="n">
        <v>0.585972414384307</v>
      </c>
      <c r="AH170" s="11" t="n">
        <v>0.507581060856766</v>
      </c>
      <c r="AI170" s="11" t="n">
        <v>0.476498579339626</v>
      </c>
      <c r="AJ170" s="11" t="n">
        <v>0.460375197883433</v>
      </c>
      <c r="AK170" s="11" t="n">
        <v>0.495445346912131</v>
      </c>
      <c r="AL170" s="11" t="n">
        <v>0.555511373771659</v>
      </c>
      <c r="AM170" s="11" t="n">
        <v>0.535378583926726</v>
      </c>
      <c r="AN170" s="11" t="n">
        <v>0.522042355245346</v>
      </c>
      <c r="AO170" s="11" t="n">
        <v>0.509751643933992</v>
      </c>
      <c r="AP170" s="11" t="n">
        <v>0.505917636988734</v>
      </c>
      <c r="AQ170" s="11" t="n">
        <v>0.503919661751173</v>
      </c>
      <c r="AR170" s="11" t="n">
        <v>0.513327853544145</v>
      </c>
      <c r="AS170" s="11" t="n">
        <v>0.514175353449103</v>
      </c>
      <c r="AT170" s="11" t="n">
        <v>0.470236486652447</v>
      </c>
      <c r="AU170" s="11" t="n">
        <v>0.433099151096754</v>
      </c>
      <c r="AV170" s="11" t="n">
        <v>0.417731034252111</v>
      </c>
      <c r="AW170" s="11" t="n">
        <v>0.4589048904543</v>
      </c>
      <c r="AX170" s="11" t="n">
        <v>0.511477485927674</v>
      </c>
      <c r="AY170" s="11" t="n">
        <v>0.521946469376341</v>
      </c>
      <c r="AZ170" s="11" t="n">
        <v>0.540108889789081</v>
      </c>
      <c r="BA170" s="11" t="n">
        <v>0.539886903447276</v>
      </c>
      <c r="BB170" s="11" t="n">
        <v>0.545419791111906</v>
      </c>
      <c r="BC170" s="11" t="n">
        <v>0.546698827321603</v>
      </c>
      <c r="BD170" s="11" t="n">
        <v>0.533937100159938</v>
      </c>
      <c r="BE170" s="11" t="n">
        <v>0.532207116287776</v>
      </c>
      <c r="BF170" s="11" t="n">
        <v>0.472239303610618</v>
      </c>
      <c r="BG170" s="11" t="n">
        <v>0.395591548892984</v>
      </c>
      <c r="BH170" s="11" t="n">
        <v>0.381781037642599</v>
      </c>
      <c r="BI170" s="11" t="n">
        <v>0.433423576206002</v>
      </c>
      <c r="BJ170" s="11" t="n">
        <v>0.492862261945019</v>
      </c>
      <c r="BK170" s="11" t="n">
        <v>0.537514092314661</v>
      </c>
      <c r="BL170" s="11" t="n">
        <v>0.559213168164554</v>
      </c>
      <c r="BM170" s="11" t="n">
        <v>0.587997598217513</v>
      </c>
      <c r="BN170" s="11" t="n">
        <v>0.627624656363427</v>
      </c>
      <c r="BO170" s="11" t="n">
        <v>0.632472485464784</v>
      </c>
      <c r="BP170" s="11" t="n">
        <v>0.582125310182791</v>
      </c>
      <c r="BQ170" s="11" t="n">
        <v>0.531199123198026</v>
      </c>
      <c r="BR170" s="11" t="n">
        <v>0.470782512469459</v>
      </c>
      <c r="BS170" s="11" t="n">
        <v>0.410639172226025</v>
      </c>
      <c r="BT170" s="11" t="n">
        <v>0.403227449169194</v>
      </c>
      <c r="BU170" s="11" t="n">
        <v>0.453669790475513</v>
      </c>
      <c r="BV170" s="11" t="n">
        <v>0.525221394490141</v>
      </c>
      <c r="BW170" s="11" t="n">
        <v>0.571830375386405</v>
      </c>
      <c r="BX170" s="11" t="n">
        <v>0.580750441197102</v>
      </c>
      <c r="BY170" s="11" t="n">
        <v>0.635296453090261</v>
      </c>
      <c r="BZ170" s="11" t="n">
        <v>0.701827805097738</v>
      </c>
      <c r="CA170" s="11" t="n">
        <v>0.671723616673777</v>
      </c>
      <c r="CB170" s="11" t="n">
        <v>0.60179402313819</v>
      </c>
      <c r="CC170" s="11" t="n">
        <v>0.521390490430414</v>
      </c>
      <c r="CD170" s="11" t="n">
        <v>0.469530619023012</v>
      </c>
      <c r="CE170" s="11" t="n">
        <v>0.427651558855648</v>
      </c>
      <c r="CF170" s="11" t="n">
        <v>0.42963081978582</v>
      </c>
      <c r="CG170" s="11" t="n">
        <v>0.46603564184307</v>
      </c>
      <c r="CH170" s="11" t="n">
        <v>0.542606388967509</v>
      </c>
      <c r="CI170" s="11" t="n">
        <v>0.59108300019918</v>
      </c>
      <c r="CJ170" s="11" t="n">
        <v>0.624642198498689</v>
      </c>
      <c r="CK170" s="11" t="n">
        <v>0.69867140533179</v>
      </c>
      <c r="CL170" s="11" t="n">
        <v>0.779970043657163</v>
      </c>
      <c r="CM170" s="11" t="n">
        <v>0.753118024156137</v>
      </c>
      <c r="CN170" s="11" t="n">
        <v>0.640722574308407</v>
      </c>
      <c r="CO170" s="11" t="n">
        <v>0.571390153768085</v>
      </c>
      <c r="CP170" s="11" t="n">
        <v>0.520382505764622</v>
      </c>
      <c r="CQ170" s="11" t="n">
        <v>0.489644817171928</v>
      </c>
      <c r="CR170" s="11" t="n">
        <v>0.461562953165597</v>
      </c>
      <c r="CS170" s="11" t="n">
        <v>0.530046869432579</v>
      </c>
      <c r="CT170" s="11" t="n">
        <v>0.577838810697034</v>
      </c>
      <c r="CU170" s="11" t="n">
        <v>0.641354741404765</v>
      </c>
      <c r="CV170" s="11" t="n">
        <v>0.706086788708845</v>
      </c>
      <c r="CW170" s="11" t="n">
        <v>0.843711957844599</v>
      </c>
      <c r="CX170" s="11" t="n">
        <v>0.913032033112738</v>
      </c>
      <c r="CY170" s="11" t="n">
        <v>0.861700119798149</v>
      </c>
      <c r="CZ170" s="11" t="n">
        <v>0.770884355522217</v>
      </c>
      <c r="DA170" s="11" t="n">
        <v>0.661651634721807</v>
      </c>
      <c r="DB170" s="11" t="n">
        <v>0.618783982018184</v>
      </c>
      <c r="DC170" s="11" t="n">
        <v>0.582799506486546</v>
      </c>
      <c r="DD170" s="11" t="n">
        <v>0.517420687334327</v>
      </c>
      <c r="DE170" s="11" t="n">
        <v>0.556261710999006</v>
      </c>
      <c r="DF170" s="11" t="n">
        <v>0.599625826339062</v>
      </c>
      <c r="DG170" s="11" t="n">
        <v>0.691953757070279</v>
      </c>
      <c r="DH170" s="11" t="n">
        <v>0.869444160023993</v>
      </c>
      <c r="DI170" s="11" t="n">
        <v>1.01924075948968</v>
      </c>
      <c r="DJ170" s="11" t="n">
        <v>1.07132482822279</v>
      </c>
      <c r="DK170" s="11" t="n">
        <v>1.02067889731294</v>
      </c>
      <c r="DL170" s="11" t="n">
        <v>0.846024469766208</v>
      </c>
      <c r="DM170" s="11" t="n">
        <v>0.756059933939122</v>
      </c>
      <c r="DN170" s="11" t="n">
        <v>0.66355912632032</v>
      </c>
      <c r="DO170" s="11" t="n">
        <v>0.627535784479301</v>
      </c>
      <c r="DP170" s="11" t="n">
        <v>0.600794739829099</v>
      </c>
      <c r="DQ170" s="11" t="n">
        <v>0.594746238383821</v>
      </c>
      <c r="DR170" s="11" t="n">
        <v>0.648169213504355</v>
      </c>
      <c r="DS170" s="11" t="n">
        <v>0.767347509266252</v>
      </c>
      <c r="DT170" s="11" t="n">
        <v>0.906179412169381</v>
      </c>
    </row>
    <row r="171" customFormat="false" ht="15.75" hidden="false" customHeight="false" outlineLevel="0" collapsed="false">
      <c r="A171" s="12" t="s">
        <v>359</v>
      </c>
      <c r="B171" s="13" t="s">
        <v>547</v>
      </c>
      <c r="C171" s="19"/>
      <c r="D171" s="11" t="n">
        <v>2</v>
      </c>
      <c r="E171" s="11" t="n">
        <v>1.78384142496815</v>
      </c>
      <c r="F171" s="11" t="n">
        <v>1.77589089709007</v>
      </c>
      <c r="G171" s="101" t="n">
        <v>1.33472577597996</v>
      </c>
      <c r="H171" s="11" t="n">
        <v>1.09260027161642</v>
      </c>
      <c r="I171" s="101" t="n">
        <v>1.3045743771705</v>
      </c>
      <c r="J171" s="101" t="n">
        <v>3.20197232370143</v>
      </c>
      <c r="K171" s="11" t="n">
        <v>4.3144901506665</v>
      </c>
      <c r="L171" s="11" t="n">
        <v>4.3270587444138</v>
      </c>
      <c r="M171" s="11" t="n">
        <v>3.90276500271059</v>
      </c>
      <c r="N171" s="11" t="n">
        <v>3.81091680189156</v>
      </c>
      <c r="O171" s="11" t="n">
        <v>3.84691545069796</v>
      </c>
      <c r="P171" s="11" t="n">
        <v>3.55653454421995</v>
      </c>
      <c r="Q171" s="11" t="n">
        <v>3.10935125236415</v>
      </c>
      <c r="R171" s="11" t="n">
        <v>3.32130781288034</v>
      </c>
      <c r="S171" s="11" t="n">
        <v>3.68433420901225</v>
      </c>
      <c r="T171" s="11" t="n">
        <v>4.11784537547544</v>
      </c>
      <c r="U171" s="11" t="n">
        <v>4.7429397964183</v>
      </c>
      <c r="V171" s="11" t="n">
        <v>4.84895236135709</v>
      </c>
      <c r="W171" s="11" t="n">
        <v>4.6391152284738</v>
      </c>
      <c r="X171" s="11" t="n">
        <v>4.62133581556657</v>
      </c>
      <c r="Y171" s="11" t="n">
        <v>4.60147709022517</v>
      </c>
      <c r="Z171" s="11" t="n">
        <v>4.32081831455218</v>
      </c>
      <c r="AA171" s="11" t="n">
        <v>4.15338949047714</v>
      </c>
      <c r="AB171" s="11" t="n">
        <v>3.72354457677048</v>
      </c>
      <c r="AC171" s="11" t="n">
        <v>3.58670191384048</v>
      </c>
      <c r="AD171" s="11" t="n">
        <v>3.36954827899751</v>
      </c>
      <c r="AE171" s="11" t="n">
        <v>3.32091966436164</v>
      </c>
      <c r="AF171" s="11" t="n">
        <v>3.34904386406382</v>
      </c>
      <c r="AG171" s="11" t="n">
        <v>3.6313158843962</v>
      </c>
      <c r="AH171" s="11" t="n">
        <v>3.85802469607004</v>
      </c>
      <c r="AI171" s="11" t="n">
        <v>3.6692561116939</v>
      </c>
      <c r="AJ171" s="11" t="n">
        <v>3.43911721554855</v>
      </c>
      <c r="AK171" s="11" t="n">
        <v>3.23734569514109</v>
      </c>
      <c r="AL171" s="11" t="n">
        <v>3.23252048809983</v>
      </c>
      <c r="AM171" s="11" t="n">
        <v>3.01282437003721</v>
      </c>
      <c r="AN171" s="11" t="n">
        <v>3.04081636176412</v>
      </c>
      <c r="AO171" s="11" t="n">
        <v>2.82017324510054</v>
      </c>
      <c r="AP171" s="11" t="n">
        <v>2.79519506440882</v>
      </c>
      <c r="AQ171" s="11" t="n">
        <v>2.71304566744884</v>
      </c>
      <c r="AR171" s="11" t="n">
        <v>2.68132876473849</v>
      </c>
      <c r="AS171" s="11" t="n">
        <v>2.8246345894435</v>
      </c>
      <c r="AT171" s="11" t="n">
        <v>3.03332368484848</v>
      </c>
      <c r="AU171" s="11" t="n">
        <v>2.94025994340722</v>
      </c>
      <c r="AV171" s="11" t="n">
        <v>2.83253143294172</v>
      </c>
      <c r="AW171" s="11" t="n">
        <v>2.61081232451874</v>
      </c>
      <c r="AX171" s="11" t="n">
        <v>2.39680994690662</v>
      </c>
      <c r="AY171" s="11" t="n">
        <v>2.41296383543584</v>
      </c>
      <c r="AZ171" s="11" t="n">
        <v>2.60318616370492</v>
      </c>
      <c r="BA171" s="11" t="n">
        <v>2.67178752135095</v>
      </c>
      <c r="BB171" s="11" t="n">
        <v>2.65887516800965</v>
      </c>
      <c r="BC171" s="11" t="n">
        <v>2.43153502662825</v>
      </c>
      <c r="BD171" s="11" t="n">
        <v>2.09194438216765</v>
      </c>
      <c r="BE171" s="11" t="n">
        <v>2.13005448887211</v>
      </c>
      <c r="BF171" s="11" t="n">
        <v>2.27102177704982</v>
      </c>
      <c r="BG171" s="11" t="n">
        <v>2.32279449383607</v>
      </c>
      <c r="BH171" s="11" t="n">
        <v>2.30397848652081</v>
      </c>
      <c r="BI171" s="11" t="n">
        <v>2.0112411566254</v>
      </c>
      <c r="BJ171" s="11" t="n">
        <v>1.85354426268518</v>
      </c>
      <c r="BK171" s="11" t="n">
        <v>2.0511624023092</v>
      </c>
      <c r="BL171" s="11" t="n">
        <v>2.45634579387399</v>
      </c>
      <c r="BM171" s="11" t="n">
        <v>2.59435649802984</v>
      </c>
      <c r="BN171" s="11" t="n">
        <v>2.55308467950814</v>
      </c>
      <c r="BO171" s="11" t="n">
        <v>2.11844824003609</v>
      </c>
      <c r="BP171" s="11" t="n">
        <v>1.78219889174063</v>
      </c>
      <c r="BQ171" s="11" t="n">
        <v>1.78540966155802</v>
      </c>
      <c r="BR171" s="11" t="n">
        <v>2.0448792755208</v>
      </c>
      <c r="BS171" s="11" t="n">
        <v>2.21076940318527</v>
      </c>
      <c r="BT171" s="11" t="n">
        <v>2.19731389889273</v>
      </c>
      <c r="BU171" s="11" t="n">
        <v>2.02240482357342</v>
      </c>
      <c r="BV171" s="11" t="n">
        <v>1.82030122652684</v>
      </c>
      <c r="BW171" s="11" t="n">
        <v>1.91671732542169</v>
      </c>
      <c r="BX171" s="11" t="n">
        <v>2.07002338354551</v>
      </c>
      <c r="BY171" s="11" t="n">
        <v>2.52752069842777</v>
      </c>
      <c r="BZ171" s="11" t="n">
        <v>2.47654178970037</v>
      </c>
      <c r="CA171" s="11" t="n">
        <v>2.00375883820357</v>
      </c>
      <c r="CB171" s="11" t="n">
        <v>1.50037020951588</v>
      </c>
      <c r="CC171" s="11" t="n">
        <v>1.50171156845043</v>
      </c>
      <c r="CD171" s="11" t="n">
        <v>1.86663315432419</v>
      </c>
      <c r="CE171" s="11" t="n">
        <v>2.36022925073226</v>
      </c>
      <c r="CF171" s="11" t="n">
        <v>2.35040080545204</v>
      </c>
      <c r="CG171" s="11" t="n">
        <v>2.04611950628031</v>
      </c>
      <c r="CH171" s="11" t="n">
        <v>1.84404410354049</v>
      </c>
      <c r="CI171" s="11" t="n">
        <v>1.91127749715441</v>
      </c>
      <c r="CJ171" s="11" t="n">
        <v>2.25064341915005</v>
      </c>
      <c r="CK171" s="11" t="n">
        <v>2.53227181396564</v>
      </c>
      <c r="CL171" s="11" t="n">
        <v>2.25565684268873</v>
      </c>
      <c r="CM171" s="11" t="n">
        <v>1.73664050274371</v>
      </c>
      <c r="CN171" s="11" t="n">
        <v>1.40487439818088</v>
      </c>
      <c r="CO171" s="11" t="n">
        <v>1.4195616863003</v>
      </c>
      <c r="CP171" s="11" t="n">
        <v>1.97633500661602</v>
      </c>
      <c r="CQ171" s="11" t="n">
        <v>2.5118407654517</v>
      </c>
      <c r="CR171" s="11" t="n">
        <v>2.45894122423673</v>
      </c>
      <c r="CS171" s="11" t="n">
        <v>2.209051943966</v>
      </c>
      <c r="CT171" s="11" t="n">
        <v>2.08666941740217</v>
      </c>
      <c r="CU171" s="11" t="n">
        <v>2.13576669039642</v>
      </c>
      <c r="CV171" s="11" t="n">
        <v>2.38754759058142</v>
      </c>
      <c r="CW171" s="11" t="n">
        <v>2.59553290520652</v>
      </c>
      <c r="CX171" s="11" t="n">
        <v>2.28188583292016</v>
      </c>
      <c r="CY171" s="11" t="n">
        <v>1.90446406802297</v>
      </c>
      <c r="CZ171" s="11" t="n">
        <v>1.90951058415002</v>
      </c>
      <c r="DA171" s="11" t="n">
        <v>1.82119795243024</v>
      </c>
      <c r="DB171" s="11" t="n">
        <v>2.29715823718137</v>
      </c>
      <c r="DC171" s="11" t="n">
        <v>2.81568059357447</v>
      </c>
      <c r="DD171" s="11" t="n">
        <v>2.76616892828627</v>
      </c>
      <c r="DE171" s="11" t="n">
        <v>2.58009577224524</v>
      </c>
      <c r="DF171" s="11" t="n">
        <v>2.33802168354347</v>
      </c>
      <c r="DG171" s="11" t="n">
        <v>2.46416058592905</v>
      </c>
      <c r="DH171" s="11" t="n">
        <v>2.66999050076925</v>
      </c>
      <c r="DI171" s="11" t="n">
        <v>2.90251802447743</v>
      </c>
      <c r="DJ171" s="11" t="n">
        <v>2.74592022447588</v>
      </c>
      <c r="DK171" s="11" t="n">
        <v>2.11626475110118</v>
      </c>
      <c r="DL171" s="11" t="n">
        <v>1.85294210473686</v>
      </c>
      <c r="DM171" s="11" t="n">
        <v>1.84295770789709</v>
      </c>
      <c r="DN171" s="11" t="n">
        <v>2.3972382173129</v>
      </c>
      <c r="DO171" s="11" t="n">
        <v>3.22013246103592</v>
      </c>
      <c r="DP171" s="11" t="n">
        <v>3.66299383838215</v>
      </c>
      <c r="DQ171" s="11" t="n">
        <v>3.25945450440071</v>
      </c>
      <c r="DR171" s="11" t="n">
        <v>2.7143442745636</v>
      </c>
      <c r="DS171" s="11" t="n">
        <v>2.57641769014687</v>
      </c>
      <c r="DT171" s="11" t="n">
        <v>2.83376263790531</v>
      </c>
    </row>
    <row r="172" customFormat="false" ht="15.75" hidden="false" customHeight="false" outlineLevel="0" collapsed="false">
      <c r="A172" s="12" t="s">
        <v>289</v>
      </c>
      <c r="B172" s="13" t="s">
        <v>290</v>
      </c>
      <c r="C172" s="19" t="n">
        <v>3866</v>
      </c>
      <c r="D172" s="11" t="n">
        <v>2</v>
      </c>
      <c r="E172" s="11" t="n">
        <v>5.6596643663938</v>
      </c>
      <c r="F172" s="11" t="n">
        <v>5.78771422673035</v>
      </c>
      <c r="G172" s="101" t="n">
        <v>5.43246447496558</v>
      </c>
      <c r="H172" s="11" t="n">
        <v>5.1637696266542</v>
      </c>
      <c r="I172" s="101" t="n">
        <v>5.13960819919765</v>
      </c>
      <c r="J172" s="101" t="n">
        <v>6.69351438961863</v>
      </c>
      <c r="K172" s="11" t="n">
        <v>7.4241437258676</v>
      </c>
      <c r="L172" s="11" t="n">
        <v>7.30975029191989</v>
      </c>
      <c r="M172" s="11" t="n">
        <v>6.88930337514472</v>
      </c>
      <c r="N172" s="11" t="n">
        <v>6.64929306886728</v>
      </c>
      <c r="O172" s="11" t="n">
        <v>6.69261013744288</v>
      </c>
      <c r="P172" s="11" t="n">
        <v>6.44867910518339</v>
      </c>
      <c r="Q172" s="11" t="n">
        <v>5.99842186589318</v>
      </c>
      <c r="R172" s="11" t="n">
        <v>6.31867494075806</v>
      </c>
      <c r="S172" s="11" t="n">
        <v>6.64800349911233</v>
      </c>
      <c r="T172" s="11" t="n">
        <v>6.95594748921574</v>
      </c>
      <c r="U172" s="11" t="n">
        <v>7.44449766427003</v>
      </c>
      <c r="V172" s="11" t="n">
        <v>7.28440140966741</v>
      </c>
      <c r="W172" s="11" t="n">
        <v>7.03972320949028</v>
      </c>
      <c r="X172" s="11" t="n">
        <v>7.00970095790232</v>
      </c>
      <c r="Y172" s="11" t="n">
        <v>7.10284700168665</v>
      </c>
      <c r="Z172" s="11" t="n">
        <v>6.74085139520746</v>
      </c>
      <c r="AA172" s="11" t="n">
        <v>6.47064839218275</v>
      </c>
      <c r="AB172" s="11" t="n">
        <v>5.8752715913321</v>
      </c>
      <c r="AC172" s="11" t="n">
        <v>5.92551497767558</v>
      </c>
      <c r="AD172" s="11" t="n">
        <v>5.80320088730294</v>
      </c>
      <c r="AE172" s="11" t="n">
        <v>5.65686169260038</v>
      </c>
      <c r="AF172" s="11" t="n">
        <v>5.77465572093146</v>
      </c>
      <c r="AG172" s="11" t="n">
        <v>5.8580173758699</v>
      </c>
      <c r="AH172" s="11" t="n">
        <v>6.04089423215284</v>
      </c>
      <c r="AI172" s="11" t="n">
        <v>5.62263202365609</v>
      </c>
      <c r="AJ172" s="11" t="n">
        <v>5.3600353153068</v>
      </c>
      <c r="AK172" s="11" t="n">
        <v>5.24066401994271</v>
      </c>
      <c r="AL172" s="11" t="n">
        <v>5.14072644668296</v>
      </c>
      <c r="AM172" s="11" t="n">
        <v>4.89136349265982</v>
      </c>
      <c r="AN172" s="11" t="n">
        <v>5.0012278462313</v>
      </c>
      <c r="AO172" s="11" t="n">
        <v>4.76154069690709</v>
      </c>
      <c r="AP172" s="11" t="n">
        <v>4.78388786450569</v>
      </c>
      <c r="AQ172" s="11" t="n">
        <v>4.78941547583692</v>
      </c>
      <c r="AR172" s="11" t="n">
        <v>4.79358738871843</v>
      </c>
      <c r="AS172" s="11" t="n">
        <v>4.86678254534657</v>
      </c>
      <c r="AT172" s="11" t="n">
        <v>4.9795025149926</v>
      </c>
      <c r="AU172" s="11" t="n">
        <v>4.87037779404631</v>
      </c>
      <c r="AV172" s="11" t="n">
        <v>4.60698998265848</v>
      </c>
      <c r="AW172" s="11" t="n">
        <v>4.43654638735474</v>
      </c>
      <c r="AX172" s="11" t="n">
        <v>4.31449196746919</v>
      </c>
      <c r="AY172" s="11" t="n">
        <v>4.30863211700521</v>
      </c>
      <c r="AZ172" s="11" t="n">
        <v>4.39656955854628</v>
      </c>
      <c r="BA172" s="11" t="n">
        <v>4.56684011144318</v>
      </c>
      <c r="BB172" s="11" t="n">
        <v>4.62438009685781</v>
      </c>
      <c r="BC172" s="11" t="n">
        <v>4.38388483454724</v>
      </c>
      <c r="BD172" s="11" t="n">
        <v>3.93747789835324</v>
      </c>
      <c r="BE172" s="11" t="n">
        <v>3.95554961290159</v>
      </c>
      <c r="BF172" s="11" t="n">
        <v>3.96564475788884</v>
      </c>
      <c r="BG172" s="11" t="n">
        <v>3.9929550675521</v>
      </c>
      <c r="BH172" s="11" t="n">
        <v>3.98652393339979</v>
      </c>
      <c r="BI172" s="11" t="n">
        <v>3.73126033459607</v>
      </c>
      <c r="BJ172" s="11" t="n">
        <v>3.60216574468698</v>
      </c>
      <c r="BK172" s="11" t="n">
        <v>3.76404117478798</v>
      </c>
      <c r="BL172" s="11" t="n">
        <v>4.25333237883751</v>
      </c>
      <c r="BM172" s="11" t="n">
        <v>4.39627372167716</v>
      </c>
      <c r="BN172" s="11" t="n">
        <v>4.46076058399519</v>
      </c>
      <c r="BO172" s="11" t="n">
        <v>4.04846657125932</v>
      </c>
      <c r="BP172" s="11" t="n">
        <v>3.58632555445185</v>
      </c>
      <c r="BQ172" s="11" t="n">
        <v>3.4286465644574</v>
      </c>
      <c r="BR172" s="11" t="n">
        <v>3.70806733440145</v>
      </c>
      <c r="BS172" s="11" t="n">
        <v>3.88160303462285</v>
      </c>
      <c r="BT172" s="11" t="n">
        <v>3.79812532028643</v>
      </c>
      <c r="BU172" s="11" t="n">
        <v>3.54357225894722</v>
      </c>
      <c r="BV172" s="11" t="n">
        <v>3.38949486267469</v>
      </c>
      <c r="BW172" s="11" t="n">
        <v>3.48120996332494</v>
      </c>
      <c r="BX172" s="11" t="n">
        <v>3.7687084495643</v>
      </c>
      <c r="BY172" s="11" t="n">
        <v>4.30956712260833</v>
      </c>
      <c r="BZ172" s="11" t="n">
        <v>4.21024980055081</v>
      </c>
      <c r="CA172" s="11" t="n">
        <v>3.66645824915516</v>
      </c>
      <c r="CB172" s="11" t="n">
        <v>3.04497718821308</v>
      </c>
      <c r="CC172" s="11" t="n">
        <v>2.98975758594691</v>
      </c>
      <c r="CD172" s="11" t="n">
        <v>3.28584667975108</v>
      </c>
      <c r="CE172" s="11" t="n">
        <v>3.86690311161409</v>
      </c>
      <c r="CF172" s="11" t="n">
        <v>3.96600927175855</v>
      </c>
      <c r="CG172" s="11" t="n">
        <v>3.71447325630588</v>
      </c>
      <c r="CH172" s="11" t="n">
        <v>3.50201499978803</v>
      </c>
      <c r="CI172" s="11" t="n">
        <v>3.53225961541916</v>
      </c>
      <c r="CJ172" s="11" t="n">
        <v>3.99237361159292</v>
      </c>
      <c r="CK172" s="11" t="n">
        <v>4.3834601417822</v>
      </c>
      <c r="CL172" s="11" t="n">
        <v>4.11123885323843</v>
      </c>
      <c r="CM172" s="11" t="n">
        <v>3.6324830385004</v>
      </c>
      <c r="CN172" s="11" t="n">
        <v>3.22037139208782</v>
      </c>
      <c r="CO172" s="11" t="n">
        <v>3.3141067749702</v>
      </c>
      <c r="CP172" s="11" t="n">
        <v>3.93794609955067</v>
      </c>
      <c r="CQ172" s="11" t="n">
        <v>4.50125078750248</v>
      </c>
      <c r="CR172" s="11" t="n">
        <v>4.57297342788572</v>
      </c>
      <c r="CS172" s="11" t="n">
        <v>4.37421787012384</v>
      </c>
      <c r="CT172" s="11" t="n">
        <v>4.28749719696374</v>
      </c>
      <c r="CU172" s="11" t="n">
        <v>4.4079844692604</v>
      </c>
      <c r="CV172" s="11" t="n">
        <v>4.80307583525181</v>
      </c>
      <c r="CW172" s="11" t="n">
        <v>5.04265800621558</v>
      </c>
      <c r="CX172" s="11" t="n">
        <v>4.75943493606497</v>
      </c>
      <c r="CY172" s="11" t="n">
        <v>4.42799322973455</v>
      </c>
      <c r="CZ172" s="11" t="n">
        <v>4.39496142120391</v>
      </c>
      <c r="DA172" s="11" t="n">
        <v>4.32880534922237</v>
      </c>
      <c r="DB172" s="11" t="n">
        <v>4.82597961999189</v>
      </c>
      <c r="DC172" s="11" t="n">
        <v>5.30867093012885</v>
      </c>
      <c r="DD172" s="11" t="n">
        <v>5.37768270100954</v>
      </c>
      <c r="DE172" s="11" t="n">
        <v>5.25521170827057</v>
      </c>
      <c r="DF172" s="11" t="n">
        <v>5.15873242426951</v>
      </c>
      <c r="DG172" s="11" t="n">
        <v>5.29650819050204</v>
      </c>
      <c r="DH172" s="11" t="n">
        <v>5.65484000380129</v>
      </c>
      <c r="DI172" s="11" t="n">
        <v>6.10914038988134</v>
      </c>
      <c r="DJ172" s="11" t="n">
        <v>6.07118556025406</v>
      </c>
      <c r="DK172" s="11" t="n">
        <v>5.49736047628829</v>
      </c>
      <c r="DL172" s="11" t="n">
        <v>5.0990890813667</v>
      </c>
      <c r="DM172" s="11" t="n">
        <v>4.92157937643642</v>
      </c>
      <c r="DN172" s="11" t="n">
        <v>5.33600870313611</v>
      </c>
      <c r="DO172" s="11" t="n">
        <v>6.09897263386591</v>
      </c>
      <c r="DP172" s="11" t="n">
        <v>6.49812709093927</v>
      </c>
      <c r="DQ172" s="11" t="n">
        <v>6.19705962608177</v>
      </c>
      <c r="DR172" s="11" t="n">
        <v>5.81088622167809</v>
      </c>
      <c r="DS172" s="11" t="n">
        <v>5.79068526623</v>
      </c>
      <c r="DT172" s="11" t="n">
        <v>6.25664803400027</v>
      </c>
    </row>
    <row r="173" customFormat="false" ht="15.75" hidden="false" customHeight="false" outlineLevel="0" collapsed="false">
      <c r="A173" s="12" t="s">
        <v>291</v>
      </c>
      <c r="B173" s="13" t="s">
        <v>292</v>
      </c>
      <c r="C173" s="14" t="n">
        <v>660</v>
      </c>
      <c r="D173" s="11" t="n">
        <v>0</v>
      </c>
      <c r="E173" s="11" t="n">
        <v>1.25307230730804</v>
      </c>
      <c r="F173" s="11" t="n">
        <v>1.25367846568973</v>
      </c>
      <c r="G173" s="101" t="n">
        <v>1.16446966839296</v>
      </c>
      <c r="H173" s="11" t="n">
        <v>1.03527954468509</v>
      </c>
      <c r="I173" s="101" t="n">
        <v>0.961512922389098</v>
      </c>
      <c r="J173" s="101" t="n">
        <v>0.932072750118132</v>
      </c>
      <c r="K173" s="11" t="n">
        <v>0.804617605532861</v>
      </c>
      <c r="L173" s="11" t="n">
        <v>0.780306824251848</v>
      </c>
      <c r="M173" s="11" t="n">
        <v>0.820221624164208</v>
      </c>
      <c r="N173" s="11" t="n">
        <v>0.823418956292081</v>
      </c>
      <c r="O173" s="11" t="n">
        <v>0.775359495051149</v>
      </c>
      <c r="P173" s="11" t="n">
        <v>0.637903450301987</v>
      </c>
      <c r="Q173" s="11" t="n">
        <v>0.588870255322997</v>
      </c>
      <c r="R173" s="11" t="n">
        <v>0.625494423262561</v>
      </c>
      <c r="S173" s="11" t="n">
        <v>0.699798427051329</v>
      </c>
      <c r="T173" s="11" t="n">
        <v>0.756385592285336</v>
      </c>
      <c r="U173" s="11" t="n">
        <v>0.77247750350272</v>
      </c>
      <c r="V173" s="11" t="n">
        <v>0.690685779521733</v>
      </c>
      <c r="W173" s="11" t="n">
        <v>0.623627098494677</v>
      </c>
      <c r="X173" s="11" t="n">
        <v>0.633497019919744</v>
      </c>
      <c r="Y173" s="11" t="n">
        <v>0.654585219628031</v>
      </c>
      <c r="Z173" s="11" t="n">
        <v>0.678221661285326</v>
      </c>
      <c r="AA173" s="11" t="n">
        <v>0.642235920927908</v>
      </c>
      <c r="AB173" s="11" t="n">
        <v>0.558452461567825</v>
      </c>
      <c r="AC173" s="11" t="n">
        <v>0.550726354911298</v>
      </c>
      <c r="AD173" s="11" t="n">
        <v>0.533241914274222</v>
      </c>
      <c r="AE173" s="11" t="n">
        <v>0.559077587932166</v>
      </c>
      <c r="AF173" s="11" t="n">
        <v>0.571602426565577</v>
      </c>
      <c r="AG173" s="11" t="n">
        <v>0.585972414384307</v>
      </c>
      <c r="AH173" s="11" t="n">
        <v>0.507581060856766</v>
      </c>
      <c r="AI173" s="11" t="n">
        <v>0.476498579339626</v>
      </c>
      <c r="AJ173" s="11" t="n">
        <v>0.460375197883433</v>
      </c>
      <c r="AK173" s="11" t="n">
        <v>0.495445346912131</v>
      </c>
      <c r="AL173" s="11" t="n">
        <v>0.555511373771659</v>
      </c>
      <c r="AM173" s="11" t="n">
        <v>0.535378583926726</v>
      </c>
      <c r="AN173" s="11" t="n">
        <v>0.522042355245346</v>
      </c>
      <c r="AO173" s="11" t="n">
        <v>0.509751643933992</v>
      </c>
      <c r="AP173" s="11" t="n">
        <v>0.505917636988734</v>
      </c>
      <c r="AQ173" s="11" t="n">
        <v>0.503919661751173</v>
      </c>
      <c r="AR173" s="11" t="n">
        <v>0.513327853544145</v>
      </c>
      <c r="AS173" s="11" t="n">
        <v>0.514175353449103</v>
      </c>
      <c r="AT173" s="11" t="n">
        <v>0.470236486652447</v>
      </c>
      <c r="AU173" s="11" t="n">
        <v>0.433099151096754</v>
      </c>
      <c r="AV173" s="11" t="n">
        <v>0.417731034252111</v>
      </c>
      <c r="AW173" s="11" t="n">
        <v>0.4589048904543</v>
      </c>
      <c r="AX173" s="11" t="n">
        <v>0.511477485927674</v>
      </c>
      <c r="AY173" s="11" t="n">
        <v>0.521946469376341</v>
      </c>
      <c r="AZ173" s="11" t="n">
        <v>0.540108889789081</v>
      </c>
      <c r="BA173" s="11" t="n">
        <v>0.539886903447276</v>
      </c>
      <c r="BB173" s="11" t="n">
        <v>0.545419791111906</v>
      </c>
      <c r="BC173" s="11" t="n">
        <v>0.546698827321603</v>
      </c>
      <c r="BD173" s="11" t="n">
        <v>0.533937100159938</v>
      </c>
      <c r="BE173" s="11" t="n">
        <v>0.532207116287776</v>
      </c>
      <c r="BF173" s="11" t="n">
        <v>0.472239303610618</v>
      </c>
      <c r="BG173" s="11" t="n">
        <v>0.395591548892984</v>
      </c>
      <c r="BH173" s="11" t="n">
        <v>0.381781037642599</v>
      </c>
      <c r="BI173" s="11" t="n">
        <v>0.433423576206002</v>
      </c>
      <c r="BJ173" s="11" t="n">
        <v>0.492862261945019</v>
      </c>
      <c r="BK173" s="11" t="n">
        <v>0.537514092314661</v>
      </c>
      <c r="BL173" s="11" t="n">
        <v>0.559213168164554</v>
      </c>
      <c r="BM173" s="11" t="n">
        <v>0.587997598217513</v>
      </c>
      <c r="BN173" s="11" t="n">
        <v>0.627624656363427</v>
      </c>
      <c r="BO173" s="11" t="n">
        <v>0.632472485464784</v>
      </c>
      <c r="BP173" s="11" t="n">
        <v>0.582125310182791</v>
      </c>
      <c r="BQ173" s="11" t="n">
        <v>0.531199123198026</v>
      </c>
      <c r="BR173" s="11" t="n">
        <v>0.470782512469459</v>
      </c>
      <c r="BS173" s="11" t="n">
        <v>0.410639172226025</v>
      </c>
      <c r="BT173" s="11" t="n">
        <v>0.403227449169194</v>
      </c>
      <c r="BU173" s="11" t="n">
        <v>0.453669790475513</v>
      </c>
      <c r="BV173" s="11" t="n">
        <v>0.525221394490141</v>
      </c>
      <c r="BW173" s="11" t="n">
        <v>0.571830375386405</v>
      </c>
      <c r="BX173" s="11" t="n">
        <v>0.580750441197102</v>
      </c>
      <c r="BY173" s="11" t="n">
        <v>0.635296453090261</v>
      </c>
      <c r="BZ173" s="11" t="n">
        <v>0.701827805097738</v>
      </c>
      <c r="CA173" s="11" t="n">
        <v>0.671723616673777</v>
      </c>
      <c r="CB173" s="11" t="n">
        <v>0.60179402313819</v>
      </c>
      <c r="CC173" s="11" t="n">
        <v>0.521390490430414</v>
      </c>
      <c r="CD173" s="11" t="n">
        <v>0.469530619023012</v>
      </c>
      <c r="CE173" s="11" t="n">
        <v>0.427651558855648</v>
      </c>
      <c r="CF173" s="11" t="n">
        <v>0.42963081978582</v>
      </c>
      <c r="CG173" s="11" t="n">
        <v>0.46603564184307</v>
      </c>
      <c r="CH173" s="11" t="n">
        <v>0.542606388967509</v>
      </c>
      <c r="CI173" s="11" t="n">
        <v>0.59108300019918</v>
      </c>
      <c r="CJ173" s="11" t="n">
        <v>0.624642198498689</v>
      </c>
      <c r="CK173" s="11" t="n">
        <v>0.69867140533179</v>
      </c>
      <c r="CL173" s="11" t="n">
        <v>0.779970043657163</v>
      </c>
      <c r="CM173" s="11" t="n">
        <v>0.753118024156137</v>
      </c>
      <c r="CN173" s="11" t="n">
        <v>0.640722574308407</v>
      </c>
      <c r="CO173" s="11" t="n">
        <v>0.571390153768085</v>
      </c>
      <c r="CP173" s="11" t="n">
        <v>0.520382505764622</v>
      </c>
      <c r="CQ173" s="11" t="n">
        <v>0.489644817171928</v>
      </c>
      <c r="CR173" s="11" t="n">
        <v>0.461562953165597</v>
      </c>
      <c r="CS173" s="11" t="n">
        <v>0.530046869432579</v>
      </c>
      <c r="CT173" s="11" t="n">
        <v>0.577838810697034</v>
      </c>
      <c r="CU173" s="11" t="n">
        <v>0.641354741404765</v>
      </c>
      <c r="CV173" s="11" t="n">
        <v>0.706086788708845</v>
      </c>
      <c r="CW173" s="11" t="n">
        <v>0.843711957844599</v>
      </c>
      <c r="CX173" s="11" t="n">
        <v>0.913032033112738</v>
      </c>
      <c r="CY173" s="11" t="n">
        <v>0.861700119798149</v>
      </c>
      <c r="CZ173" s="11" t="n">
        <v>0.770884355522217</v>
      </c>
      <c r="DA173" s="11" t="n">
        <v>0.661651634721807</v>
      </c>
      <c r="DB173" s="11" t="n">
        <v>0.618783982018184</v>
      </c>
      <c r="DC173" s="11" t="n">
        <v>0.582799506486546</v>
      </c>
      <c r="DD173" s="11" t="n">
        <v>0.517420687334327</v>
      </c>
      <c r="DE173" s="11" t="n">
        <v>0.556261710999006</v>
      </c>
      <c r="DF173" s="11" t="n">
        <v>0.599625826339062</v>
      </c>
      <c r="DG173" s="11" t="n">
        <v>0.691953757070279</v>
      </c>
      <c r="DH173" s="11" t="n">
        <v>0.869444160023993</v>
      </c>
      <c r="DI173" s="11" t="n">
        <v>1.01924075948968</v>
      </c>
      <c r="DJ173" s="11" t="n">
        <v>1.07132482822279</v>
      </c>
      <c r="DK173" s="11" t="n">
        <v>1.02067889731294</v>
      </c>
      <c r="DL173" s="11" t="n">
        <v>0.846024469766208</v>
      </c>
      <c r="DM173" s="11" t="n">
        <v>0.756059933939122</v>
      </c>
      <c r="DN173" s="11" t="n">
        <v>0.66355912632032</v>
      </c>
      <c r="DO173" s="11" t="n">
        <v>0.627535784479301</v>
      </c>
      <c r="DP173" s="11" t="n">
        <v>0.600794739829099</v>
      </c>
      <c r="DQ173" s="11" t="n">
        <v>0.594746238383821</v>
      </c>
      <c r="DR173" s="11" t="n">
        <v>0.648169213504355</v>
      </c>
      <c r="DS173" s="11" t="n">
        <v>0.767347509266252</v>
      </c>
      <c r="DT173" s="11" t="n">
        <v>0.906179412169381</v>
      </c>
    </row>
    <row r="174" customFormat="false" ht="15.75" hidden="false" customHeight="false" outlineLevel="0" collapsed="false">
      <c r="A174" s="12" t="s">
        <v>548</v>
      </c>
      <c r="B174" s="11" t="s">
        <v>549</v>
      </c>
      <c r="C174" s="14"/>
      <c r="D174" s="11" t="n">
        <v>0</v>
      </c>
      <c r="E174" s="11" t="n">
        <v>2.25563619622158</v>
      </c>
      <c r="F174" s="11" t="n">
        <v>2.24007972500148</v>
      </c>
      <c r="G174" s="101" t="n">
        <v>1.48606453827951</v>
      </c>
      <c r="H174" s="11" t="n">
        <v>1.14355202888872</v>
      </c>
      <c r="I174" s="101" t="n">
        <v>1.60951789253174</v>
      </c>
      <c r="J174" s="101" t="n">
        <v>5.21966083355326</v>
      </c>
      <c r="K174" s="11" t="n">
        <v>7.43437685745195</v>
      </c>
      <c r="L174" s="11" t="n">
        <v>7.47972711789109</v>
      </c>
      <c r="M174" s="11" t="n">
        <v>6.64280356141849</v>
      </c>
      <c r="N174" s="11" t="n">
        <v>6.46647044242444</v>
      </c>
      <c r="O174" s="11" t="n">
        <v>6.5771874112729</v>
      </c>
      <c r="P174" s="11" t="n">
        <v>6.15087329436925</v>
      </c>
      <c r="Q174" s="11" t="n">
        <v>5.34977880528962</v>
      </c>
      <c r="R174" s="11" t="n">
        <v>5.71758638142947</v>
      </c>
      <c r="S174" s="11" t="n">
        <v>6.33725490408862</v>
      </c>
      <c r="T174" s="11" t="n">
        <v>7.10580962719998</v>
      </c>
      <c r="U174" s="11" t="n">
        <v>8.27223961234327</v>
      </c>
      <c r="V174" s="11" t="n">
        <v>8.54518932298853</v>
      </c>
      <c r="W174" s="11" t="n">
        <v>8.20843801067746</v>
      </c>
      <c r="X174" s="11" t="n">
        <v>8.16608141169708</v>
      </c>
      <c r="Y174" s="11" t="n">
        <v>8.10982541964485</v>
      </c>
      <c r="Z174" s="11" t="n">
        <v>7.55868200634493</v>
      </c>
      <c r="AA174" s="11" t="n">
        <v>7.27441488563201</v>
      </c>
      <c r="AB174" s="11" t="n">
        <v>6.53695979028396</v>
      </c>
      <c r="AC174" s="11" t="n">
        <v>6.28534685511087</v>
      </c>
      <c r="AD174" s="11" t="n">
        <v>5.89070949208488</v>
      </c>
      <c r="AE174" s="11" t="n">
        <v>5.77589039896562</v>
      </c>
      <c r="AF174" s="11" t="n">
        <v>5.81788069739559</v>
      </c>
      <c r="AG174" s="11" t="n">
        <v>6.33828785774011</v>
      </c>
      <c r="AH174" s="11" t="n">
        <v>6.83619681625962</v>
      </c>
      <c r="AI174" s="11" t="n">
        <v>6.50726280711991</v>
      </c>
      <c r="AJ174" s="11" t="n">
        <v>6.08688789791755</v>
      </c>
      <c r="AK174" s="11" t="n">
        <v>5.67459044912239</v>
      </c>
      <c r="AL174" s="11" t="n">
        <v>5.61208414528042</v>
      </c>
      <c r="AM174" s="11" t="n">
        <v>5.21499840213542</v>
      </c>
      <c r="AN174" s="11" t="n">
        <v>5.27972658978082</v>
      </c>
      <c r="AO174" s="11" t="n">
        <v>4.87388133502636</v>
      </c>
      <c r="AP174" s="11" t="n">
        <v>4.83010833322668</v>
      </c>
      <c r="AQ174" s="11" t="n">
        <v>4.676713228069</v>
      </c>
      <c r="AR174" s="11" t="n">
        <v>4.60844068580014</v>
      </c>
      <c r="AS174" s="11" t="n">
        <v>4.87837613254963</v>
      </c>
      <c r="AT174" s="11" t="n">
        <v>5.31162341657829</v>
      </c>
      <c r="AU174" s="11" t="n">
        <v>5.16884731434986</v>
      </c>
      <c r="AV174" s="11" t="n">
        <v>4.97902067622137</v>
      </c>
      <c r="AW174" s="11" t="n">
        <v>4.52361893257602</v>
      </c>
      <c r="AX174" s="11" t="n">
        <v>4.07266102333234</v>
      </c>
      <c r="AY174" s="11" t="n">
        <v>4.09386816082206</v>
      </c>
      <c r="AZ174" s="11" t="n">
        <v>4.43703262940789</v>
      </c>
      <c r="BA174" s="11" t="n">
        <v>4.56681029282089</v>
      </c>
      <c r="BB174" s="11" t="n">
        <v>4.53750216969654</v>
      </c>
      <c r="BC174" s="11" t="n">
        <v>4.1069449815675</v>
      </c>
      <c r="BD174" s="11" t="n">
        <v>3.47683974395228</v>
      </c>
      <c r="BE174" s="11" t="n">
        <v>3.55036326450263</v>
      </c>
      <c r="BF174" s="11" t="n">
        <v>3.869939531218</v>
      </c>
      <c r="BG174" s="11" t="n">
        <v>4.03586377822991</v>
      </c>
      <c r="BH174" s="11" t="n">
        <v>4.01259844107923</v>
      </c>
      <c r="BI174" s="11" t="n">
        <v>3.41374567255376</v>
      </c>
      <c r="BJ174" s="11" t="n">
        <v>3.06303937445421</v>
      </c>
      <c r="BK174" s="11" t="n">
        <v>3.39662756674879</v>
      </c>
      <c r="BL174" s="11" t="n">
        <v>4.14268590561571</v>
      </c>
      <c r="BM174" s="11" t="n">
        <v>4.37778663119636</v>
      </c>
      <c r="BN174" s="11" t="n">
        <v>4.26460470008121</v>
      </c>
      <c r="BO174" s="11" t="n">
        <v>3.43931557743281</v>
      </c>
      <c r="BP174" s="11" t="n">
        <v>2.84893096423649</v>
      </c>
      <c r="BQ174" s="11" t="n">
        <v>2.90026347343356</v>
      </c>
      <c r="BR174" s="11" t="n">
        <v>3.44407639823311</v>
      </c>
      <c r="BS174" s="11" t="n">
        <v>3.81088516403793</v>
      </c>
      <c r="BT174" s="11" t="n">
        <v>3.7920574097581</v>
      </c>
      <c r="BU174" s="11" t="n">
        <v>3.4168359641049</v>
      </c>
      <c r="BV174" s="11" t="n">
        <v>2.97148329944834</v>
      </c>
      <c r="BW174" s="11" t="n">
        <v>3.11217239211973</v>
      </c>
      <c r="BX174" s="11" t="n">
        <v>3.39382155452187</v>
      </c>
      <c r="BY174" s="11" t="n">
        <v>4.20949780539445</v>
      </c>
      <c r="BZ174" s="11" t="n">
        <v>4.05406533156939</v>
      </c>
      <c r="CA174" s="11" t="n">
        <v>3.18779014623005</v>
      </c>
      <c r="CB174" s="11" t="n">
        <v>2.29910459740717</v>
      </c>
      <c r="CC174" s="11" t="n">
        <v>2.373108082246</v>
      </c>
      <c r="CD174" s="11" t="n">
        <v>3.1085020745919</v>
      </c>
      <c r="CE174" s="11" t="n">
        <v>4.07807608795591</v>
      </c>
      <c r="CF174" s="11" t="n">
        <v>4.05775190382202</v>
      </c>
      <c r="CG174" s="11" t="n">
        <v>3.45063849689118</v>
      </c>
      <c r="CH174" s="11" t="n">
        <v>3.00087762760537</v>
      </c>
      <c r="CI174" s="11" t="n">
        <v>3.08478371667017</v>
      </c>
      <c r="CJ174" s="11" t="n">
        <v>3.69597783750681</v>
      </c>
      <c r="CK174" s="11" t="n">
        <v>4.16213884386239</v>
      </c>
      <c r="CL174" s="11" t="n">
        <v>3.5673784418279</v>
      </c>
      <c r="CM174" s="11" t="n">
        <v>2.61088270593267</v>
      </c>
      <c r="CN174" s="11" t="n">
        <v>2.0841204638453</v>
      </c>
      <c r="CO174" s="11" t="n">
        <v>2.17349193744004</v>
      </c>
      <c r="CP174" s="11" t="n">
        <v>3.27051500737282</v>
      </c>
      <c r="CQ174" s="11" t="n">
        <v>4.30934827503372</v>
      </c>
      <c r="CR174" s="11" t="n">
        <v>4.23438857629996</v>
      </c>
      <c r="CS174" s="11" t="n">
        <v>3.70150089910681</v>
      </c>
      <c r="CT174" s="11" t="n">
        <v>3.42785217891785</v>
      </c>
      <c r="CU174" s="11" t="n">
        <v>3.46413286727789</v>
      </c>
      <c r="CV174" s="11" t="n">
        <v>3.88217941446816</v>
      </c>
      <c r="CW174" s="11" t="n">
        <v>4.15270708063935</v>
      </c>
      <c r="CX174" s="11" t="n">
        <v>3.49864476608232</v>
      </c>
      <c r="CY174" s="11" t="n">
        <v>2.83136535533392</v>
      </c>
      <c r="CZ174" s="11" t="n">
        <v>2.92162278737474</v>
      </c>
      <c r="DA174" s="11" t="n">
        <v>2.85190579039329</v>
      </c>
      <c r="DB174" s="11" t="n">
        <v>3.78904646399308</v>
      </c>
      <c r="DC174" s="11" t="n">
        <v>4.80046378209707</v>
      </c>
      <c r="DD174" s="11" t="n">
        <v>4.76505625357688</v>
      </c>
      <c r="DE174" s="11" t="n">
        <v>4.37905938224189</v>
      </c>
      <c r="DF174" s="11" t="n">
        <v>3.88326244550295</v>
      </c>
      <c r="DG174" s="11" t="n">
        <v>4.03945554491463</v>
      </c>
      <c r="DH174" s="11" t="n">
        <v>4.27047613698725</v>
      </c>
      <c r="DI174" s="11" t="n">
        <v>4.57654226002208</v>
      </c>
      <c r="DJ174" s="11" t="n">
        <v>4.23444946558973</v>
      </c>
      <c r="DK174" s="11" t="n">
        <v>3.0901188433574</v>
      </c>
      <c r="DL174" s="11" t="n">
        <v>2.74798000248855</v>
      </c>
      <c r="DM174" s="11" t="n">
        <v>2.80908906252639</v>
      </c>
      <c r="DN174" s="11" t="n">
        <v>3.93828629819519</v>
      </c>
      <c r="DO174" s="11" t="n">
        <v>5.52466284019736</v>
      </c>
      <c r="DP174" s="11" t="n">
        <v>6.38494859265154</v>
      </c>
      <c r="DQ174" s="11" t="n">
        <v>5.62808407419351</v>
      </c>
      <c r="DR174" s="11" t="n">
        <v>4.55094432883848</v>
      </c>
      <c r="DS174" s="11" t="n">
        <v>4.18448007315187</v>
      </c>
      <c r="DT174" s="11" t="n">
        <v>4.54716994967059</v>
      </c>
    </row>
    <row r="175" customFormat="false" ht="15.75" hidden="false" customHeight="false" outlineLevel="0" collapsed="false">
      <c r="A175" s="12" t="s">
        <v>293</v>
      </c>
      <c r="B175" s="13" t="s">
        <v>294</v>
      </c>
      <c r="C175" s="14" t="n">
        <v>0</v>
      </c>
      <c r="D175" s="5" t="n">
        <v>0</v>
      </c>
    </row>
    <row r="176" customFormat="false" ht="15.75" hidden="false" customHeight="false" outlineLevel="0" collapsed="false">
      <c r="A176" s="12" t="s">
        <v>295</v>
      </c>
      <c r="B176" s="13" t="s">
        <v>296</v>
      </c>
      <c r="C176" s="14" t="n">
        <v>2800</v>
      </c>
      <c r="D176" s="11" t="n">
        <v>0</v>
      </c>
      <c r="E176" s="11" t="n">
        <v>10.4462928928399</v>
      </c>
      <c r="F176" s="11" t="n">
        <v>10.7353565103232</v>
      </c>
      <c r="G176" s="101" t="n">
        <v>10.3932608079095</v>
      </c>
      <c r="H176" s="11" t="n">
        <v>10.0638214829153</v>
      </c>
      <c r="I176" s="101" t="n">
        <v>9.82932004629659</v>
      </c>
      <c r="J176" s="101" t="n">
        <v>11.4634503153017</v>
      </c>
      <c r="K176" s="11" t="n">
        <v>12.0526954443097</v>
      </c>
      <c r="L176" s="11" t="n">
        <v>11.7953723063019</v>
      </c>
      <c r="M176" s="11" t="n">
        <v>11.2609105076942</v>
      </c>
      <c r="N176" s="11" t="n">
        <v>10.8188162608913</v>
      </c>
      <c r="O176" s="11" t="n">
        <v>10.8923969502021</v>
      </c>
      <c r="P176" s="11" t="n">
        <v>10.6651249690074</v>
      </c>
      <c r="Q176" s="11" t="n">
        <v>10.1094295235941</v>
      </c>
      <c r="R176" s="11" t="n">
        <v>10.6044455826692</v>
      </c>
      <c r="S176" s="11" t="n">
        <v>10.9671213470669</v>
      </c>
      <c r="T176" s="11" t="n">
        <v>11.2207097480749</v>
      </c>
      <c r="U176" s="11" t="n">
        <v>11.7010408027705</v>
      </c>
      <c r="V176" s="11" t="n">
        <v>11.2696083941088</v>
      </c>
      <c r="W176" s="11" t="n">
        <v>10.9466330865936</v>
      </c>
      <c r="X176" s="11" t="n">
        <v>10.8948534875927</v>
      </c>
      <c r="Y176" s="11" t="n">
        <v>11.1131410401486</v>
      </c>
      <c r="Z176" s="11" t="n">
        <v>10.5757769033842</v>
      </c>
      <c r="AA176" s="11" t="n">
        <v>10.1486538753365</v>
      </c>
      <c r="AB176" s="11" t="n">
        <v>9.26620088269116</v>
      </c>
      <c r="AC176" s="11" t="n">
        <v>9.50795107489292</v>
      </c>
      <c r="AD176" s="11" t="n">
        <v>9.44841786603207</v>
      </c>
      <c r="AE176" s="11" t="n">
        <v>9.16579621268551</v>
      </c>
      <c r="AF176" s="11" t="n">
        <v>9.39518053875552</v>
      </c>
      <c r="AG176" s="11" t="n">
        <v>9.30831360797472</v>
      </c>
      <c r="AH176" s="11" t="n">
        <v>9.51656216000671</v>
      </c>
      <c r="AI176" s="11" t="n">
        <v>8.78261004294571</v>
      </c>
      <c r="AJ176" s="11" t="n">
        <v>8.42637110619779</v>
      </c>
      <c r="AK176" s="11" t="n">
        <v>8.34535387647427</v>
      </c>
      <c r="AL176" s="11" t="n">
        <v>8.11469814842215</v>
      </c>
      <c r="AM176" s="11" t="n">
        <v>7.77873547403519</v>
      </c>
      <c r="AN176" s="11" t="n">
        <v>7.99740831814672</v>
      </c>
      <c r="AO176" s="11" t="n">
        <v>7.68162271492863</v>
      </c>
      <c r="AP176" s="11" t="n">
        <v>7.75535678940707</v>
      </c>
      <c r="AQ176" s="11" t="n">
        <v>7.8456136695809</v>
      </c>
      <c r="AR176" s="11" t="n">
        <v>7.88234241479958</v>
      </c>
      <c r="AS176" s="11" t="n">
        <v>7.90781078607326</v>
      </c>
      <c r="AT176" s="11" t="n">
        <v>7.96992828403785</v>
      </c>
      <c r="AU176" s="11" t="n">
        <v>7.82723808395923</v>
      </c>
      <c r="AV176" s="11" t="n">
        <v>7.3534558997615</v>
      </c>
      <c r="AW176" s="11" t="n">
        <v>7.17735916257441</v>
      </c>
      <c r="AX176" s="11" t="n">
        <v>7.09751757661668</v>
      </c>
      <c r="AY176" s="11" t="n">
        <v>7.06669404843699</v>
      </c>
      <c r="AZ176" s="11" t="n">
        <v>7.07586049124551</v>
      </c>
      <c r="BA176" s="11" t="n">
        <v>7.38572226635145</v>
      </c>
      <c r="BB176" s="11" t="n">
        <v>7.52309127446057</v>
      </c>
      <c r="BC176" s="11" t="n">
        <v>7.20838496609505</v>
      </c>
      <c r="BD176" s="11" t="n">
        <v>6.55027553428903</v>
      </c>
      <c r="BE176" s="11" t="n">
        <v>6.55448253473075</v>
      </c>
      <c r="BF176" s="11" t="n">
        <v>6.45888118921901</v>
      </c>
      <c r="BG176" s="11" t="n">
        <v>6.48965517527458</v>
      </c>
      <c r="BH176" s="11" t="n">
        <v>6.4968067065901</v>
      </c>
      <c r="BI176" s="11" t="n">
        <v>6.19850339649028</v>
      </c>
      <c r="BJ176" s="11" t="n">
        <v>6.04824136772273</v>
      </c>
      <c r="BK176" s="11" t="n">
        <v>6.20631693653891</v>
      </c>
      <c r="BL176" s="11" t="n">
        <v>6.89453906291949</v>
      </c>
      <c r="BM176" s="11" t="n">
        <v>7.0713105533393</v>
      </c>
      <c r="BN176" s="11" t="n">
        <v>7.24203367529441</v>
      </c>
      <c r="BO176" s="11" t="n">
        <v>6.74423792822874</v>
      </c>
      <c r="BP176" s="11" t="n">
        <v>6.05796302054787</v>
      </c>
      <c r="BQ176" s="11" t="n">
        <v>5.72105131885089</v>
      </c>
      <c r="BR176" s="11" t="n">
        <v>6.10616217783801</v>
      </c>
      <c r="BS176" s="11" t="n">
        <v>6.3466366735931</v>
      </c>
      <c r="BT176" s="11" t="n">
        <v>6.17758778533267</v>
      </c>
      <c r="BU176" s="11" t="n">
        <v>5.76987213429858</v>
      </c>
      <c r="BV176" s="11" t="n">
        <v>5.60349207201704</v>
      </c>
      <c r="BW176" s="11" t="n">
        <v>5.70229446048452</v>
      </c>
      <c r="BX176" s="11" t="n">
        <v>6.18772250294256</v>
      </c>
      <c r="BY176" s="11" t="n">
        <v>6.93159124987793</v>
      </c>
      <c r="BZ176" s="11" t="n">
        <v>6.74423743185867</v>
      </c>
      <c r="CA176" s="11" t="n">
        <v>6.00210654335467</v>
      </c>
      <c r="CB176" s="11" t="n">
        <v>5.12814169916847</v>
      </c>
      <c r="CC176" s="11" t="n">
        <v>5.02593930465891</v>
      </c>
      <c r="CD176" s="11" t="n">
        <v>5.34594022484031</v>
      </c>
      <c r="CE176" s="11" t="n">
        <v>6.16879271037409</v>
      </c>
      <c r="CF176" s="11" t="n">
        <v>6.39560287210772</v>
      </c>
      <c r="CG176" s="11" t="n">
        <v>6.1202969661372</v>
      </c>
      <c r="CH176" s="11" t="n">
        <v>5.82416971345373</v>
      </c>
      <c r="CI176" s="11" t="n">
        <v>5.81482119544764</v>
      </c>
      <c r="CJ176" s="11" t="n">
        <v>6.49798348780194</v>
      </c>
      <c r="CK176" s="11" t="n">
        <v>7.0734729062574</v>
      </c>
      <c r="CL176" s="11" t="n">
        <v>6.71505722565057</v>
      </c>
      <c r="CM176" s="11" t="n">
        <v>6.15883871482525</v>
      </c>
      <c r="CN176" s="11" t="n">
        <v>5.59425102865466</v>
      </c>
      <c r="CO176" s="11" t="n">
        <v>5.80431582857677</v>
      </c>
      <c r="CP176" s="11" t="n">
        <v>6.66395616128984</v>
      </c>
      <c r="CQ176" s="11" t="n">
        <v>7.40532622296824</v>
      </c>
      <c r="CR176" s="11" t="n">
        <v>7.62025318598269</v>
      </c>
      <c r="CS176" s="11" t="n">
        <v>7.40149605611624</v>
      </c>
      <c r="CT176" s="11" t="n">
        <v>7.31408057637338</v>
      </c>
      <c r="CU176" s="11" t="n">
        <v>7.51655107975059</v>
      </c>
      <c r="CV176" s="11" t="n">
        <v>8.13141637822371</v>
      </c>
      <c r="CW176" s="11" t="n">
        <v>8.42689570286338</v>
      </c>
      <c r="CX176" s="11" t="n">
        <v>8.08231205312287</v>
      </c>
      <c r="CY176" s="11" t="n">
        <v>7.72271234389035</v>
      </c>
      <c r="CZ176" s="11" t="n">
        <v>7.66848468409568</v>
      </c>
      <c r="DA176" s="11" t="n">
        <v>7.63426272878731</v>
      </c>
      <c r="DB176" s="11" t="n">
        <v>8.28948314457289</v>
      </c>
      <c r="DC176" s="11" t="n">
        <v>8.87088450069435</v>
      </c>
      <c r="DD176" s="11" t="n">
        <v>9.08617933429853</v>
      </c>
      <c r="DE176" s="11" t="n">
        <v>8.982552869375</v>
      </c>
      <c r="DF176" s="11" t="n">
        <v>8.98784203220411</v>
      </c>
      <c r="DG176" s="11" t="n">
        <v>9.14822261669797</v>
      </c>
      <c r="DH176" s="11" t="n">
        <v>9.69679902785242</v>
      </c>
      <c r="DI176" s="11" t="n">
        <v>10.4383691960851</v>
      </c>
      <c r="DJ176" s="11" t="n">
        <v>10.4894561200081</v>
      </c>
      <c r="DK176" s="11" t="n">
        <v>9.83465839803647</v>
      </c>
      <c r="DL176" s="11" t="n">
        <v>9.25178884892611</v>
      </c>
      <c r="DM176" s="11" t="n">
        <v>8.89368814313954</v>
      </c>
      <c r="DN176" s="11" t="n">
        <v>9.30558460937762</v>
      </c>
      <c r="DO176" s="11" t="n">
        <v>10.2161333252708</v>
      </c>
      <c r="DP176" s="11" t="n">
        <v>10.6828489858603</v>
      </c>
      <c r="DQ176" s="11" t="n">
        <v>10.4031667734145</v>
      </c>
      <c r="DR176" s="11" t="n">
        <v>10.0547590738195</v>
      </c>
      <c r="DS176" s="11" t="n">
        <v>10.1101242926437</v>
      </c>
      <c r="DT176" s="11" t="n">
        <v>10.8567151114467</v>
      </c>
    </row>
    <row r="177" customFormat="false" ht="15.75" hidden="false" customHeight="false" outlineLevel="0" collapsed="false">
      <c r="A177" s="12" t="s">
        <v>297</v>
      </c>
      <c r="B177" s="13" t="s">
        <v>298</v>
      </c>
      <c r="C177" s="19" t="n">
        <v>3444</v>
      </c>
      <c r="D177" s="11" t="n">
        <v>0</v>
      </c>
      <c r="E177" s="11" t="n">
        <v>7.38188603099597</v>
      </c>
      <c r="F177" s="11" t="n">
        <v>7.57479716211206</v>
      </c>
      <c r="G177" s="101" t="n">
        <v>7.31699709473729</v>
      </c>
      <c r="H177" s="11" t="n">
        <v>7.05430750350524</v>
      </c>
      <c r="I177" s="101" t="n">
        <v>6.87338433832743</v>
      </c>
      <c r="J177" s="101" t="n">
        <v>7.95299112690715</v>
      </c>
      <c r="K177" s="11" t="n">
        <v>8.30333616471744</v>
      </c>
      <c r="L177" s="11" t="n">
        <v>8.12368381228524</v>
      </c>
      <c r="M177" s="11" t="n">
        <v>7.78068087985086</v>
      </c>
      <c r="N177" s="11" t="n">
        <v>7.48701715935825</v>
      </c>
      <c r="O177" s="11" t="n">
        <v>7.52005113181844</v>
      </c>
      <c r="P177" s="11" t="n">
        <v>7.32271779610562</v>
      </c>
      <c r="Q177" s="11" t="n">
        <v>6.93590976750372</v>
      </c>
      <c r="R177" s="11" t="n">
        <v>7.27812852953366</v>
      </c>
      <c r="S177" s="11" t="n">
        <v>7.54468037372836</v>
      </c>
      <c r="T177" s="11" t="n">
        <v>7.73260169614504</v>
      </c>
      <c r="U177" s="11" t="n">
        <v>8.05818636968126</v>
      </c>
      <c r="V177" s="11" t="n">
        <v>7.74330085591313</v>
      </c>
      <c r="W177" s="11" t="n">
        <v>7.50563109056063</v>
      </c>
      <c r="X177" s="11" t="n">
        <v>7.47440133170175</v>
      </c>
      <c r="Y177" s="11" t="n">
        <v>7.62695576664173</v>
      </c>
      <c r="Z177" s="11" t="n">
        <v>7.27659182268458</v>
      </c>
      <c r="AA177" s="11" t="n">
        <v>6.97984789053364</v>
      </c>
      <c r="AB177" s="11" t="n">
        <v>6.36361807565005</v>
      </c>
      <c r="AC177" s="11" t="n">
        <v>6.52220950156572</v>
      </c>
      <c r="AD177" s="11" t="n">
        <v>6.47669254877945</v>
      </c>
      <c r="AE177" s="11" t="n">
        <v>6.2968900044344</v>
      </c>
      <c r="AF177" s="11" t="n">
        <v>6.4539878346922</v>
      </c>
      <c r="AG177" s="11" t="n">
        <v>6.40086654344458</v>
      </c>
      <c r="AH177" s="11" t="n">
        <v>6.51356846029006</v>
      </c>
      <c r="AI177" s="11" t="n">
        <v>6.01390622174368</v>
      </c>
      <c r="AJ177" s="11" t="n">
        <v>5.77103913675967</v>
      </c>
      <c r="AK177" s="11" t="n">
        <v>5.72871769995356</v>
      </c>
      <c r="AL177" s="11" t="n">
        <v>5.59496922353865</v>
      </c>
      <c r="AM177" s="11" t="n">
        <v>5.36428317733237</v>
      </c>
      <c r="AN177" s="11" t="n">
        <v>5.50561966384626</v>
      </c>
      <c r="AO177" s="11" t="n">
        <v>5.29099902459708</v>
      </c>
      <c r="AP177" s="11" t="n">
        <v>5.33887707193429</v>
      </c>
      <c r="AQ177" s="11" t="n">
        <v>5.39838233363766</v>
      </c>
      <c r="AR177" s="11" t="n">
        <v>5.42600422771444</v>
      </c>
      <c r="AS177" s="11" t="n">
        <v>5.44326564186521</v>
      </c>
      <c r="AT177" s="11" t="n">
        <v>5.47003101824272</v>
      </c>
      <c r="AU177" s="11" t="n">
        <v>5.36252510633841</v>
      </c>
      <c r="AV177" s="11" t="n">
        <v>5.04154761125837</v>
      </c>
      <c r="AW177" s="11" t="n">
        <v>4.93787440520104</v>
      </c>
      <c r="AX177" s="11" t="n">
        <v>4.90217087972034</v>
      </c>
      <c r="AY177" s="11" t="n">
        <v>4.88511152208344</v>
      </c>
      <c r="AZ177" s="11" t="n">
        <v>4.89727662409337</v>
      </c>
      <c r="BA177" s="11" t="n">
        <v>5.10377714538339</v>
      </c>
      <c r="BB177" s="11" t="n">
        <v>5.19720078001101</v>
      </c>
      <c r="BC177" s="11" t="n">
        <v>4.98782291983723</v>
      </c>
      <c r="BD177" s="11" t="n">
        <v>4.54482938957933</v>
      </c>
      <c r="BE177" s="11" t="n">
        <v>4.54705739524976</v>
      </c>
      <c r="BF177" s="11" t="n">
        <v>4.46333389401621</v>
      </c>
      <c r="BG177" s="11" t="n">
        <v>4.45830063314738</v>
      </c>
      <c r="BH177" s="11" t="n">
        <v>4.45846481694094</v>
      </c>
      <c r="BI177" s="11" t="n">
        <v>4.27681012306218</v>
      </c>
      <c r="BJ177" s="11" t="n">
        <v>4.19644833246349</v>
      </c>
      <c r="BK177" s="11" t="n">
        <v>4.31671598846416</v>
      </c>
      <c r="BL177" s="11" t="n">
        <v>4.78276376466785</v>
      </c>
      <c r="BM177" s="11" t="n">
        <v>4.91020623496537</v>
      </c>
      <c r="BN177" s="11" t="n">
        <v>5.03723066898408</v>
      </c>
      <c r="BO177" s="11" t="n">
        <v>4.70698278064076</v>
      </c>
      <c r="BP177" s="11" t="n">
        <v>4.23268378375951</v>
      </c>
      <c r="BQ177" s="11" t="n">
        <v>3.9911005869666</v>
      </c>
      <c r="BR177" s="11" t="n">
        <v>4.22770228938183</v>
      </c>
      <c r="BS177" s="11" t="n">
        <v>4.36797083980407</v>
      </c>
      <c r="BT177" s="11" t="n">
        <v>4.25280100661151</v>
      </c>
      <c r="BU177" s="11" t="n">
        <v>3.99780468635756</v>
      </c>
      <c r="BV177" s="11" t="n">
        <v>3.91073517950807</v>
      </c>
      <c r="BW177" s="11" t="n">
        <v>3.99213976545181</v>
      </c>
      <c r="BX177" s="11" t="n">
        <v>4.31873181569407</v>
      </c>
      <c r="BY177" s="11" t="n">
        <v>4.83282631761537</v>
      </c>
      <c r="BZ177" s="11" t="n">
        <v>4.73010088960502</v>
      </c>
      <c r="CA177" s="11" t="n">
        <v>4.22531223446104</v>
      </c>
      <c r="CB177" s="11" t="n">
        <v>3.61935914049171</v>
      </c>
      <c r="CC177" s="11" t="n">
        <v>3.52442303324941</v>
      </c>
      <c r="CD177" s="11" t="n">
        <v>3.72047035623454</v>
      </c>
      <c r="CE177" s="11" t="n">
        <v>4.25507899320128</v>
      </c>
      <c r="CF177" s="11" t="n">
        <v>4.40694552133375</v>
      </c>
      <c r="CG177" s="11" t="n">
        <v>4.23554319137249</v>
      </c>
      <c r="CH177" s="11" t="n">
        <v>4.06364860529166</v>
      </c>
      <c r="CI177" s="11" t="n">
        <v>4.07357513036482</v>
      </c>
      <c r="CJ177" s="11" t="n">
        <v>4.54020305803419</v>
      </c>
      <c r="CK177" s="11" t="n">
        <v>4.94853907261553</v>
      </c>
      <c r="CL177" s="11" t="n">
        <v>4.73669483165277</v>
      </c>
      <c r="CM177" s="11" t="n">
        <v>4.35693181793555</v>
      </c>
      <c r="CN177" s="11" t="n">
        <v>3.94307487720591</v>
      </c>
      <c r="CO177" s="11" t="n">
        <v>4.06000727030721</v>
      </c>
      <c r="CP177" s="11" t="n">
        <v>4.61609827611477</v>
      </c>
      <c r="CQ177" s="11" t="n">
        <v>5.1000990877028</v>
      </c>
      <c r="CR177" s="11" t="n">
        <v>5.23402310837699</v>
      </c>
      <c r="CS177" s="11" t="n">
        <v>5.11101299388835</v>
      </c>
      <c r="CT177" s="11" t="n">
        <v>5.06866665448126</v>
      </c>
      <c r="CU177" s="11" t="n">
        <v>5.22481896696865</v>
      </c>
      <c r="CV177" s="11" t="n">
        <v>5.65630651505209</v>
      </c>
      <c r="CW177" s="11" t="n">
        <v>5.89916778785712</v>
      </c>
      <c r="CX177" s="11" t="n">
        <v>5.69255204645282</v>
      </c>
      <c r="CY177" s="11" t="n">
        <v>5.43570826919295</v>
      </c>
      <c r="CZ177" s="11" t="n">
        <v>5.36928457457119</v>
      </c>
      <c r="DA177" s="11" t="n">
        <v>5.31005903076548</v>
      </c>
      <c r="DB177" s="11" t="n">
        <v>5.73258342372132</v>
      </c>
      <c r="DC177" s="11" t="n">
        <v>6.10818950262508</v>
      </c>
      <c r="DD177" s="11" t="n">
        <v>6.22992645197713</v>
      </c>
      <c r="DE177" s="11" t="n">
        <v>6.17378914991634</v>
      </c>
      <c r="DF177" s="11" t="n">
        <v>6.19176996358243</v>
      </c>
      <c r="DG177" s="11" t="n">
        <v>6.32946633015541</v>
      </c>
      <c r="DH177" s="11" t="n">
        <v>6.75434740524295</v>
      </c>
      <c r="DI177" s="11" t="n">
        <v>7.29865971721998</v>
      </c>
      <c r="DJ177" s="11" t="n">
        <v>7.35007902274633</v>
      </c>
      <c r="DK177" s="11" t="n">
        <v>6.89666523112863</v>
      </c>
      <c r="DL177" s="11" t="n">
        <v>6.44986738920614</v>
      </c>
      <c r="DM177" s="11" t="n">
        <v>6.1811454067394</v>
      </c>
      <c r="DN177" s="11" t="n">
        <v>6.42490944835852</v>
      </c>
      <c r="DO177" s="11" t="n">
        <v>7.01993414500697</v>
      </c>
      <c r="DP177" s="11" t="n">
        <v>7.3221642371832</v>
      </c>
      <c r="DQ177" s="11" t="n">
        <v>7.13369326173758</v>
      </c>
      <c r="DR177" s="11" t="n">
        <v>6.91922912038113</v>
      </c>
      <c r="DS177" s="11" t="n">
        <v>6.99586536485121</v>
      </c>
      <c r="DT177" s="11" t="n">
        <v>7.53986987835428</v>
      </c>
    </row>
    <row r="178" customFormat="false" ht="15.75" hidden="false" customHeight="false" outlineLevel="0" collapsed="false">
      <c r="A178" s="12" t="s">
        <v>550</v>
      </c>
      <c r="B178" s="11" t="s">
        <v>551</v>
      </c>
      <c r="C178" s="14"/>
      <c r="D178" s="11" t="n">
        <v>0</v>
      </c>
      <c r="E178" s="11" t="n">
        <v>7.38188603099597</v>
      </c>
      <c r="F178" s="11" t="n">
        <v>7.57479716211206</v>
      </c>
      <c r="G178" s="101" t="n">
        <v>7.31699709473729</v>
      </c>
      <c r="H178" s="11" t="n">
        <v>7.05430750350524</v>
      </c>
      <c r="I178" s="101" t="n">
        <v>6.87338433832743</v>
      </c>
      <c r="J178" s="101" t="n">
        <v>7.95299112690715</v>
      </c>
      <c r="K178" s="11" t="n">
        <v>8.30333616471744</v>
      </c>
      <c r="L178" s="11" t="n">
        <v>8.12368381228524</v>
      </c>
      <c r="M178" s="11" t="n">
        <v>7.78068087985086</v>
      </c>
      <c r="N178" s="11" t="n">
        <v>7.48701715935825</v>
      </c>
      <c r="O178" s="11" t="n">
        <v>7.52005113181844</v>
      </c>
      <c r="P178" s="11" t="n">
        <v>7.32271779610562</v>
      </c>
      <c r="Q178" s="11" t="n">
        <v>6.93590976750372</v>
      </c>
      <c r="R178" s="11" t="n">
        <v>7.27812852953366</v>
      </c>
      <c r="S178" s="11" t="n">
        <v>7.54468037372836</v>
      </c>
      <c r="T178" s="11" t="n">
        <v>7.73260169614504</v>
      </c>
      <c r="U178" s="11" t="n">
        <v>8.05818636968126</v>
      </c>
      <c r="V178" s="11" t="n">
        <v>7.74330085591313</v>
      </c>
      <c r="W178" s="11" t="n">
        <v>7.50563109056063</v>
      </c>
      <c r="X178" s="11" t="n">
        <v>7.47440133170175</v>
      </c>
      <c r="Y178" s="11" t="n">
        <v>7.62695576664173</v>
      </c>
      <c r="Z178" s="11" t="n">
        <v>7.27659182268458</v>
      </c>
      <c r="AA178" s="11" t="n">
        <v>6.97984789053364</v>
      </c>
      <c r="AB178" s="11" t="n">
        <v>6.36361807565005</v>
      </c>
      <c r="AC178" s="11" t="n">
        <v>6.52220950156572</v>
      </c>
      <c r="AD178" s="11" t="n">
        <v>6.47669254877945</v>
      </c>
      <c r="AE178" s="11" t="n">
        <v>6.2968900044344</v>
      </c>
      <c r="AF178" s="11" t="n">
        <v>6.4539878346922</v>
      </c>
      <c r="AG178" s="11" t="n">
        <v>6.40086654344458</v>
      </c>
      <c r="AH178" s="11" t="n">
        <v>6.51356846029006</v>
      </c>
      <c r="AI178" s="11" t="n">
        <v>6.01390622174368</v>
      </c>
      <c r="AJ178" s="11" t="n">
        <v>5.77103913675967</v>
      </c>
      <c r="AK178" s="11" t="n">
        <v>5.72871769995356</v>
      </c>
      <c r="AL178" s="11" t="n">
        <v>5.59496922353865</v>
      </c>
      <c r="AM178" s="11" t="n">
        <v>5.36428317733237</v>
      </c>
      <c r="AN178" s="11" t="n">
        <v>5.50561966384626</v>
      </c>
      <c r="AO178" s="11" t="n">
        <v>5.29099902459708</v>
      </c>
      <c r="AP178" s="11" t="n">
        <v>5.33887707193429</v>
      </c>
      <c r="AQ178" s="11" t="n">
        <v>5.39838233363766</v>
      </c>
      <c r="AR178" s="11" t="n">
        <v>5.42600422771444</v>
      </c>
      <c r="AS178" s="11" t="n">
        <v>5.44326564186521</v>
      </c>
      <c r="AT178" s="11" t="n">
        <v>5.47003101824272</v>
      </c>
      <c r="AU178" s="11" t="n">
        <v>5.36252510633841</v>
      </c>
      <c r="AV178" s="11" t="n">
        <v>5.04154761125837</v>
      </c>
      <c r="AW178" s="11" t="n">
        <v>4.93787440520104</v>
      </c>
      <c r="AX178" s="11" t="n">
        <v>4.90217087972034</v>
      </c>
      <c r="AY178" s="11" t="n">
        <v>4.88511152208344</v>
      </c>
      <c r="AZ178" s="11" t="n">
        <v>4.89727662409337</v>
      </c>
      <c r="BA178" s="11" t="n">
        <v>5.10377714538339</v>
      </c>
      <c r="BB178" s="11" t="n">
        <v>5.19720078001101</v>
      </c>
      <c r="BC178" s="11" t="n">
        <v>4.98782291983723</v>
      </c>
      <c r="BD178" s="11" t="n">
        <v>4.54482938957933</v>
      </c>
      <c r="BE178" s="11" t="n">
        <v>4.54705739524976</v>
      </c>
      <c r="BF178" s="11" t="n">
        <v>4.46333389401621</v>
      </c>
      <c r="BG178" s="11" t="n">
        <v>4.45830063314738</v>
      </c>
      <c r="BH178" s="11" t="n">
        <v>4.45846481694094</v>
      </c>
      <c r="BI178" s="11" t="n">
        <v>4.27681012306218</v>
      </c>
      <c r="BJ178" s="11" t="n">
        <v>4.19644833246349</v>
      </c>
      <c r="BK178" s="11" t="n">
        <v>4.31671598846416</v>
      </c>
      <c r="BL178" s="11" t="n">
        <v>4.78276376466785</v>
      </c>
      <c r="BM178" s="11" t="n">
        <v>4.91020623496537</v>
      </c>
      <c r="BN178" s="11" t="n">
        <v>5.03723066898408</v>
      </c>
      <c r="BO178" s="11" t="n">
        <v>4.70698278064076</v>
      </c>
      <c r="BP178" s="11" t="n">
        <v>4.23268378375951</v>
      </c>
      <c r="BQ178" s="11" t="n">
        <v>3.9911005869666</v>
      </c>
      <c r="BR178" s="11" t="n">
        <v>4.22770228938183</v>
      </c>
      <c r="BS178" s="11" t="n">
        <v>4.36797083980407</v>
      </c>
      <c r="BT178" s="11" t="n">
        <v>4.25280100661151</v>
      </c>
      <c r="BU178" s="11" t="n">
        <v>3.99780468635756</v>
      </c>
      <c r="BV178" s="11" t="n">
        <v>3.91073517950807</v>
      </c>
      <c r="BW178" s="11" t="n">
        <v>3.99213976545181</v>
      </c>
      <c r="BX178" s="11" t="n">
        <v>4.31873181569407</v>
      </c>
      <c r="BY178" s="11" t="n">
        <v>4.83282631761537</v>
      </c>
      <c r="BZ178" s="11" t="n">
        <v>4.73010088960502</v>
      </c>
      <c r="CA178" s="11" t="n">
        <v>4.22531223446104</v>
      </c>
      <c r="CB178" s="11" t="n">
        <v>3.61935914049171</v>
      </c>
      <c r="CC178" s="11" t="n">
        <v>3.52442303324941</v>
      </c>
      <c r="CD178" s="11" t="n">
        <v>3.72047035623454</v>
      </c>
      <c r="CE178" s="11" t="n">
        <v>4.25507899320128</v>
      </c>
      <c r="CF178" s="11" t="n">
        <v>4.40694552133375</v>
      </c>
      <c r="CG178" s="11" t="n">
        <v>4.23554319137249</v>
      </c>
      <c r="CH178" s="11" t="n">
        <v>4.06364860529166</v>
      </c>
      <c r="CI178" s="11" t="n">
        <v>4.07357513036482</v>
      </c>
      <c r="CJ178" s="11" t="n">
        <v>4.54020305803419</v>
      </c>
      <c r="CK178" s="11" t="n">
        <v>4.94853907261553</v>
      </c>
      <c r="CL178" s="11" t="n">
        <v>4.73669483165277</v>
      </c>
      <c r="CM178" s="11" t="n">
        <v>4.35693181793555</v>
      </c>
      <c r="CN178" s="11" t="n">
        <v>3.94307487720591</v>
      </c>
      <c r="CO178" s="11" t="n">
        <v>4.06000727030721</v>
      </c>
      <c r="CP178" s="11" t="n">
        <v>4.61609827611477</v>
      </c>
      <c r="CQ178" s="11" t="n">
        <v>5.1000990877028</v>
      </c>
      <c r="CR178" s="11" t="n">
        <v>5.23402310837699</v>
      </c>
      <c r="CS178" s="11" t="n">
        <v>5.11101299388835</v>
      </c>
      <c r="CT178" s="11" t="n">
        <v>5.06866665448126</v>
      </c>
      <c r="CU178" s="11" t="n">
        <v>5.22481896696865</v>
      </c>
      <c r="CV178" s="11" t="n">
        <v>5.65630651505209</v>
      </c>
      <c r="CW178" s="11" t="n">
        <v>5.89916778785712</v>
      </c>
      <c r="CX178" s="11" t="n">
        <v>5.69255204645282</v>
      </c>
      <c r="CY178" s="11" t="n">
        <v>5.43570826919295</v>
      </c>
      <c r="CZ178" s="11" t="n">
        <v>5.36928457457119</v>
      </c>
      <c r="DA178" s="11" t="n">
        <v>5.31005903076548</v>
      </c>
      <c r="DB178" s="11" t="n">
        <v>5.73258342372132</v>
      </c>
      <c r="DC178" s="11" t="n">
        <v>6.10818950262508</v>
      </c>
      <c r="DD178" s="11" t="n">
        <v>6.22992645197713</v>
      </c>
      <c r="DE178" s="11" t="n">
        <v>6.17378914991634</v>
      </c>
      <c r="DF178" s="11" t="n">
        <v>6.19176996358243</v>
      </c>
      <c r="DG178" s="11" t="n">
        <v>6.32946633015541</v>
      </c>
      <c r="DH178" s="11" t="n">
        <v>6.75434740524295</v>
      </c>
      <c r="DI178" s="11" t="n">
        <v>7.29865971721998</v>
      </c>
      <c r="DJ178" s="11" t="n">
        <v>7.35007902274633</v>
      </c>
      <c r="DK178" s="11" t="n">
        <v>6.89666523112863</v>
      </c>
      <c r="DL178" s="11" t="n">
        <v>6.44986738920614</v>
      </c>
      <c r="DM178" s="11" t="n">
        <v>6.1811454067394</v>
      </c>
      <c r="DN178" s="11" t="n">
        <v>6.42490944835852</v>
      </c>
      <c r="DO178" s="11" t="n">
        <v>7.01993414500697</v>
      </c>
      <c r="DP178" s="11" t="n">
        <v>7.3221642371832</v>
      </c>
      <c r="DQ178" s="11" t="n">
        <v>7.13369326173758</v>
      </c>
      <c r="DR178" s="11" t="n">
        <v>6.91922912038113</v>
      </c>
      <c r="DS178" s="11" t="n">
        <v>6.99586536485121</v>
      </c>
      <c r="DT178" s="11" t="n">
        <v>7.53986987835428</v>
      </c>
    </row>
    <row r="179" customFormat="false" ht="15.75" hidden="false" customHeight="false" outlineLevel="0" collapsed="false">
      <c r="A179" s="12" t="s">
        <v>299</v>
      </c>
      <c r="B179" s="13" t="s">
        <v>300</v>
      </c>
      <c r="C179" s="14" t="n">
        <v>1906</v>
      </c>
      <c r="D179" s="11" t="n">
        <v>0</v>
      </c>
      <c r="E179" s="11" t="n">
        <v>7.38188603099597</v>
      </c>
      <c r="F179" s="11" t="n">
        <v>7.57479716211206</v>
      </c>
      <c r="G179" s="101" t="n">
        <v>7.31699709473729</v>
      </c>
      <c r="H179" s="11" t="n">
        <v>7.05430750350524</v>
      </c>
      <c r="I179" s="101" t="n">
        <v>6.87338433832743</v>
      </c>
      <c r="J179" s="101" t="n">
        <v>7.95299112690715</v>
      </c>
      <c r="K179" s="101" t="n">
        <v>8.30333616471744</v>
      </c>
      <c r="L179" s="11" t="n">
        <v>8.12368381228524</v>
      </c>
      <c r="M179" s="11" t="n">
        <v>7.78068087985086</v>
      </c>
      <c r="N179" s="11" t="n">
        <v>7.48701715935825</v>
      </c>
      <c r="O179" s="11" t="n">
        <v>7.52005113181844</v>
      </c>
      <c r="P179" s="11" t="n">
        <v>7.32271779610562</v>
      </c>
      <c r="Q179" s="11" t="n">
        <v>6.93590976750372</v>
      </c>
      <c r="R179" s="11" t="n">
        <v>7.27812852953366</v>
      </c>
      <c r="S179" s="11" t="n">
        <v>7.54468037372836</v>
      </c>
      <c r="T179" s="11" t="n">
        <v>7.73260169614504</v>
      </c>
      <c r="U179" s="11" t="n">
        <v>8.05818636968126</v>
      </c>
      <c r="V179" s="11" t="n">
        <v>7.74330085591313</v>
      </c>
      <c r="W179" s="11" t="n">
        <v>7.50563109056063</v>
      </c>
      <c r="X179" s="11" t="n">
        <v>7.47440133170175</v>
      </c>
      <c r="Y179" s="11" t="n">
        <v>7.62695576664173</v>
      </c>
      <c r="Z179" s="11" t="n">
        <v>7.27659182268458</v>
      </c>
      <c r="AA179" s="11" t="n">
        <v>6.97984789053364</v>
      </c>
      <c r="AB179" s="11" t="n">
        <v>6.36361807565005</v>
      </c>
      <c r="AC179" s="11" t="n">
        <v>6.52220950156572</v>
      </c>
      <c r="AD179" s="11" t="n">
        <v>6.47669254877945</v>
      </c>
      <c r="AE179" s="11" t="n">
        <v>6.2968900044344</v>
      </c>
      <c r="AF179" s="11" t="n">
        <v>6.4539878346922</v>
      </c>
      <c r="AG179" s="11" t="n">
        <v>6.40086654344458</v>
      </c>
      <c r="AH179" s="11" t="n">
        <v>6.51356846029006</v>
      </c>
      <c r="AI179" s="11" t="n">
        <v>6.01390622174368</v>
      </c>
      <c r="AJ179" s="11" t="n">
        <v>5.77103913675967</v>
      </c>
      <c r="AK179" s="11" t="n">
        <v>5.72871769995356</v>
      </c>
      <c r="AL179" s="11" t="n">
        <v>5.59496922353865</v>
      </c>
      <c r="AM179" s="11" t="n">
        <v>5.36428317733237</v>
      </c>
      <c r="AN179" s="11" t="n">
        <v>5.50561966384626</v>
      </c>
      <c r="AO179" s="11" t="n">
        <v>5.29099902459708</v>
      </c>
      <c r="AP179" s="11" t="n">
        <v>5.33887707193429</v>
      </c>
      <c r="AQ179" s="11" t="n">
        <v>5.39838233363766</v>
      </c>
      <c r="AR179" s="11" t="n">
        <v>5.42600422771444</v>
      </c>
      <c r="AS179" s="11" t="n">
        <v>5.44326564186521</v>
      </c>
      <c r="AT179" s="11" t="n">
        <v>5.47003101824272</v>
      </c>
      <c r="AU179" s="11" t="n">
        <v>5.36252510633841</v>
      </c>
      <c r="AV179" s="11" t="n">
        <v>5.04154761125837</v>
      </c>
      <c r="AW179" s="11" t="n">
        <v>4.93787440520104</v>
      </c>
      <c r="AX179" s="11" t="n">
        <v>4.90217087972034</v>
      </c>
      <c r="AY179" s="11" t="n">
        <v>4.88511152208344</v>
      </c>
      <c r="AZ179" s="11" t="n">
        <v>4.89727662409337</v>
      </c>
      <c r="BA179" s="11" t="n">
        <v>5.10377714538339</v>
      </c>
      <c r="BB179" s="11" t="n">
        <v>5.19720078001101</v>
      </c>
      <c r="BC179" s="11" t="n">
        <v>4.98782291983723</v>
      </c>
      <c r="BD179" s="11" t="n">
        <v>4.54482938957933</v>
      </c>
      <c r="BE179" s="11" t="n">
        <v>4.54705739524976</v>
      </c>
      <c r="BF179" s="11" t="n">
        <v>4.46333389401621</v>
      </c>
      <c r="BG179" s="11" t="n">
        <v>4.45830063314738</v>
      </c>
      <c r="BH179" s="11" t="n">
        <v>4.45846481694094</v>
      </c>
      <c r="BI179" s="11" t="n">
        <v>4.27681012306218</v>
      </c>
      <c r="BJ179" s="11" t="n">
        <v>4.19644833246349</v>
      </c>
      <c r="BK179" s="11" t="n">
        <v>4.31671598846416</v>
      </c>
      <c r="BL179" s="11" t="n">
        <v>4.78276376466785</v>
      </c>
      <c r="BM179" s="11" t="n">
        <v>4.91020623496537</v>
      </c>
      <c r="BN179" s="11" t="n">
        <v>5.03723066898408</v>
      </c>
      <c r="BO179" s="11" t="n">
        <v>4.70698278064076</v>
      </c>
      <c r="BP179" s="11" t="n">
        <v>4.23268378375951</v>
      </c>
      <c r="BQ179" s="11" t="n">
        <v>3.9911005869666</v>
      </c>
      <c r="BR179" s="11" t="n">
        <v>4.22770228938183</v>
      </c>
      <c r="BS179" s="11" t="n">
        <v>4.36797083980407</v>
      </c>
      <c r="BT179" s="11" t="n">
        <v>4.25280100661151</v>
      </c>
      <c r="BU179" s="11" t="n">
        <v>3.99780468635756</v>
      </c>
      <c r="BV179" s="11" t="n">
        <v>3.91073517950807</v>
      </c>
      <c r="BW179" s="11" t="n">
        <v>3.99213976545181</v>
      </c>
      <c r="BX179" s="11" t="n">
        <v>4.31873181569407</v>
      </c>
      <c r="BY179" s="11" t="n">
        <v>4.83282631761537</v>
      </c>
      <c r="BZ179" s="11" t="n">
        <v>4.73010088960502</v>
      </c>
      <c r="CA179" s="11" t="n">
        <v>4.22531223446104</v>
      </c>
      <c r="CB179" s="11" t="n">
        <v>3.61935914049171</v>
      </c>
      <c r="CC179" s="11" t="n">
        <v>3.52442303324941</v>
      </c>
      <c r="CD179" s="11" t="n">
        <v>3.72047035623454</v>
      </c>
      <c r="CE179" s="11" t="n">
        <v>4.25507899320128</v>
      </c>
      <c r="CF179" s="11" t="n">
        <v>4.40694552133375</v>
      </c>
      <c r="CG179" s="11" t="n">
        <v>4.23554319137249</v>
      </c>
      <c r="CH179" s="11" t="n">
        <v>4.06364860529166</v>
      </c>
      <c r="CI179" s="11" t="n">
        <v>4.07357513036482</v>
      </c>
      <c r="CJ179" s="11" t="n">
        <v>4.54020305803419</v>
      </c>
      <c r="CK179" s="11" t="n">
        <v>4.94853907261553</v>
      </c>
      <c r="CL179" s="11" t="n">
        <v>4.73669483165277</v>
      </c>
      <c r="CM179" s="11" t="n">
        <v>4.35693181793555</v>
      </c>
      <c r="CN179" s="11" t="n">
        <v>3.94307487720591</v>
      </c>
      <c r="CO179" s="11" t="n">
        <v>4.06000727030721</v>
      </c>
      <c r="CP179" s="11" t="n">
        <v>4.61609827611477</v>
      </c>
      <c r="CQ179" s="11" t="n">
        <v>5.1000990877028</v>
      </c>
      <c r="CR179" s="11" t="n">
        <v>5.23402310837699</v>
      </c>
      <c r="CS179" s="11" t="n">
        <v>5.11101299388835</v>
      </c>
      <c r="CT179" s="11" t="n">
        <v>5.06866665448126</v>
      </c>
      <c r="CU179" s="11" t="n">
        <v>5.22481896696865</v>
      </c>
      <c r="CV179" s="11" t="n">
        <v>5.65630651505209</v>
      </c>
      <c r="CW179" s="11" t="n">
        <v>5.89916778785712</v>
      </c>
      <c r="CX179" s="11" t="n">
        <v>5.69255204645282</v>
      </c>
      <c r="CY179" s="11" t="n">
        <v>5.43570826919295</v>
      </c>
      <c r="CZ179" s="11" t="n">
        <v>5.36928457457119</v>
      </c>
      <c r="DA179" s="11" t="n">
        <v>5.31005903076548</v>
      </c>
      <c r="DB179" s="11" t="n">
        <v>5.73258342372132</v>
      </c>
      <c r="DC179" s="11" t="n">
        <v>6.10818950262508</v>
      </c>
      <c r="DD179" s="11" t="n">
        <v>6.22992645197713</v>
      </c>
      <c r="DE179" s="11" t="n">
        <v>6.17378914991634</v>
      </c>
      <c r="DF179" s="11" t="n">
        <v>6.19176996358243</v>
      </c>
      <c r="DG179" s="11" t="n">
        <v>6.32946633015541</v>
      </c>
      <c r="DH179" s="11" t="n">
        <v>6.75434740524295</v>
      </c>
      <c r="DI179" s="11" t="n">
        <v>7.29865971721998</v>
      </c>
      <c r="DJ179" s="11" t="n">
        <v>7.35007902274633</v>
      </c>
      <c r="DK179" s="11" t="n">
        <v>6.89666523112863</v>
      </c>
      <c r="DL179" s="11" t="n">
        <v>6.44986738920614</v>
      </c>
      <c r="DM179" s="11" t="n">
        <v>6.1811454067394</v>
      </c>
      <c r="DN179" s="11" t="n">
        <v>6.42490944835852</v>
      </c>
      <c r="DO179" s="11" t="n">
        <v>7.01993414500697</v>
      </c>
      <c r="DP179" s="11" t="n">
        <v>7.3221642371832</v>
      </c>
      <c r="DQ179" s="11" t="n">
        <v>7.13369326173758</v>
      </c>
      <c r="DR179" s="11" t="n">
        <v>6.91922912038113</v>
      </c>
      <c r="DS179" s="11" t="n">
        <v>6.99586536485121</v>
      </c>
      <c r="DT179" s="11" t="n">
        <v>7.53986987835428</v>
      </c>
    </row>
    <row r="180" customFormat="false" ht="15.75" hidden="false" customHeight="false" outlineLevel="0" collapsed="false">
      <c r="A180" s="12" t="s">
        <v>301</v>
      </c>
      <c r="B180" s="13" t="s">
        <v>302</v>
      </c>
      <c r="C180" s="14" t="n">
        <v>0</v>
      </c>
      <c r="D180" s="5" t="n">
        <v>0</v>
      </c>
    </row>
    <row r="181" customFormat="false" ht="15.75" hidden="false" customHeight="false" outlineLevel="0" collapsed="false">
      <c r="A181" s="12" t="s">
        <v>303</v>
      </c>
      <c r="B181" s="13" t="s">
        <v>304</v>
      </c>
      <c r="C181" s="14" t="n">
        <v>0</v>
      </c>
      <c r="D181" s="5" t="n">
        <v>0</v>
      </c>
    </row>
    <row r="182" customFormat="false" ht="13.8" hidden="false" customHeight="false" outlineLevel="0" collapsed="false">
      <c r="A182" s="63" t="s">
        <v>329</v>
      </c>
      <c r="B182" s="63" t="s">
        <v>330</v>
      </c>
      <c r="C182" s="14"/>
    </row>
    <row r="183" customFormat="false" ht="13.8" hidden="false" customHeight="false" outlineLevel="0" collapsed="false">
      <c r="A183" s="63" t="s">
        <v>339</v>
      </c>
      <c r="B183" s="63" t="s">
        <v>340</v>
      </c>
      <c r="C183" s="14"/>
    </row>
    <row r="184" customFormat="false" ht="13.8" hidden="false" customHeight="false" outlineLevel="0" collapsed="false">
      <c r="A184" s="63" t="s">
        <v>353</v>
      </c>
      <c r="B184" s="63" t="s">
        <v>354</v>
      </c>
      <c r="C184" s="14"/>
    </row>
    <row r="185" customFormat="false" ht="13.8" hidden="false" customHeight="false" outlineLevel="0" collapsed="false">
      <c r="A185" s="63" t="s">
        <v>305</v>
      </c>
      <c r="B185" s="63" t="s">
        <v>306</v>
      </c>
      <c r="C185" s="14"/>
    </row>
    <row r="186" customFormat="false" ht="13.8" hidden="false" customHeight="false" outlineLevel="0" collapsed="false">
      <c r="A186" s="63" t="s">
        <v>351</v>
      </c>
      <c r="B186" s="63" t="s">
        <v>352</v>
      </c>
      <c r="C186" s="14"/>
    </row>
    <row r="187" customFormat="false" ht="13.8" hidden="false" customHeight="false" outlineLevel="0" collapsed="false">
      <c r="A187" s="63" t="s">
        <v>315</v>
      </c>
      <c r="B187" s="63" t="s">
        <v>316</v>
      </c>
      <c r="C187" s="19"/>
    </row>
    <row r="188" customFormat="false" ht="15.75" hidden="false" customHeight="false" outlineLevel="0" collapsed="false">
      <c r="A188" s="12"/>
      <c r="B188" s="13"/>
      <c r="C188" s="14"/>
    </row>
    <row r="189" customFormat="false" ht="15.75" hidden="false" customHeight="false" outlineLevel="0" collapsed="false">
      <c r="A189" s="12"/>
      <c r="B189" s="13"/>
      <c r="C189" s="14"/>
    </row>
    <row r="190" customFormat="false" ht="15.75" hidden="false" customHeight="false" outlineLevel="0" collapsed="false">
      <c r="A190" s="12"/>
      <c r="B190" s="13"/>
      <c r="C190" s="14"/>
    </row>
    <row r="191" customFormat="false" ht="15.75" hidden="false" customHeight="false" outlineLevel="0" collapsed="false">
      <c r="A191" s="12"/>
      <c r="B191" s="13"/>
      <c r="C191" s="14"/>
    </row>
    <row r="192" customFormat="false" ht="15.75" hidden="false" customHeight="false" outlineLevel="0" collapsed="false">
      <c r="A192" s="12"/>
      <c r="B192" s="13"/>
      <c r="C192" s="14"/>
    </row>
    <row r="193" customFormat="false" ht="15.75" hidden="false" customHeight="false" outlineLevel="0" collapsed="false">
      <c r="A193" s="12"/>
      <c r="B193" s="13"/>
      <c r="C193" s="14"/>
    </row>
    <row r="194" customFormat="false" ht="15.75" hidden="false" customHeight="false" outlineLevel="0" collapsed="false">
      <c r="A194" s="12"/>
      <c r="B194" s="13"/>
      <c r="C194" s="14"/>
    </row>
    <row r="195" customFormat="false" ht="15.75" hidden="false" customHeight="false" outlineLevel="0" collapsed="false">
      <c r="A195" s="12"/>
      <c r="B195" s="13"/>
      <c r="C195" s="14"/>
    </row>
    <row r="196" customFormat="false" ht="15.75" hidden="false" customHeight="false" outlineLevel="0" collapsed="false">
      <c r="A196" s="12"/>
      <c r="B196" s="13"/>
      <c r="C196" s="14"/>
    </row>
    <row r="197" customFormat="false" ht="15.75" hidden="false" customHeight="false" outlineLevel="0" collapsed="false">
      <c r="A197" s="12"/>
      <c r="B197" s="13"/>
      <c r="C197" s="14"/>
    </row>
    <row r="198" customFormat="false" ht="15.75" hidden="false" customHeight="false" outlineLevel="0" collapsed="false">
      <c r="A198" s="12"/>
      <c r="B198" s="13"/>
      <c r="C198" s="14"/>
    </row>
    <row r="199" customFormat="false" ht="15.75" hidden="false" customHeight="false" outlineLevel="0" collapsed="false">
      <c r="A199" s="12"/>
      <c r="B199" s="13"/>
      <c r="C199" s="14"/>
    </row>
    <row r="200" customFormat="false" ht="15.75" hidden="false" customHeight="false" outlineLevel="0" collapsed="false">
      <c r="A200" s="12"/>
      <c r="B200" s="13"/>
      <c r="C200" s="14"/>
    </row>
    <row r="201" customFormat="false" ht="15.75" hidden="false" customHeight="false" outlineLevel="0" collapsed="false">
      <c r="A201" s="12"/>
      <c r="B201" s="13"/>
      <c r="C201" s="19"/>
    </row>
    <row r="202" customFormat="false" ht="15.75" hidden="false" customHeight="false" outlineLevel="0" collapsed="false">
      <c r="A202" s="12"/>
      <c r="B202" s="13"/>
      <c r="C202" s="14"/>
    </row>
    <row r="203" customFormat="false" ht="15.75" hidden="false" customHeight="false" outlineLevel="0" collapsed="false">
      <c r="A203" s="12"/>
      <c r="B203" s="13"/>
      <c r="C203" s="14"/>
    </row>
    <row r="204" customFormat="false" ht="15.75" hidden="false" customHeight="false" outlineLevel="0" collapsed="false">
      <c r="A204" s="12"/>
      <c r="B204" s="13"/>
      <c r="C204" s="14"/>
    </row>
    <row r="205" customFormat="false" ht="15.75" hidden="false" customHeight="false" outlineLevel="0" collapsed="false">
      <c r="A205" s="12"/>
      <c r="B205" s="13"/>
      <c r="C205" s="14"/>
    </row>
    <row r="206" customFormat="false" ht="15.75" hidden="false" customHeight="false" outlineLevel="0" collapsed="false">
      <c r="A206" s="12"/>
      <c r="B206" s="13"/>
      <c r="C206" s="14"/>
    </row>
    <row r="207" customFormat="false" ht="15.75" hidden="false" customHeight="false" outlineLevel="0" collapsed="false">
      <c r="A207" s="12"/>
      <c r="B207" s="13"/>
      <c r="C207" s="14"/>
    </row>
    <row r="208" customFormat="false" ht="15.75" hidden="false" customHeight="false" outlineLevel="0" collapsed="false">
      <c r="A208" s="12"/>
      <c r="B208" s="13"/>
      <c r="C208" s="14"/>
    </row>
    <row r="209" customFormat="false" ht="15.75" hidden="false" customHeight="false" outlineLevel="0" collapsed="false">
      <c r="A209" s="12"/>
      <c r="B209" s="13"/>
      <c r="C209" s="14"/>
    </row>
    <row r="210" customFormat="false" ht="15.75" hidden="false" customHeight="false" outlineLevel="0" collapsed="false">
      <c r="A210" s="12"/>
      <c r="B210" s="13"/>
      <c r="C210" s="14"/>
      <c r="D210" s="105"/>
      <c r="E210" s="105"/>
      <c r="F210" s="74"/>
      <c r="G210" s="55"/>
      <c r="H210" s="74"/>
      <c r="I210" s="55"/>
      <c r="J210" s="55"/>
      <c r="K210" s="74"/>
      <c r="L210" s="74"/>
      <c r="M210" s="74"/>
    </row>
    <row r="211" customFormat="false" ht="15.75" hidden="false" customHeight="false" outlineLevel="0" collapsed="false">
      <c r="A211" s="12"/>
      <c r="B211" s="13"/>
      <c r="C211" s="19"/>
      <c r="D211" s="105"/>
      <c r="E211" s="105"/>
      <c r="F211" s="74"/>
      <c r="G211" s="55"/>
      <c r="H211" s="74"/>
      <c r="I211" s="55"/>
      <c r="J211" s="55"/>
      <c r="K211" s="74"/>
      <c r="L211" s="74"/>
      <c r="M211" s="74"/>
    </row>
    <row r="212" customFormat="false" ht="15.75" hidden="false" customHeight="false" outlineLevel="0" collapsed="false">
      <c r="B212" s="13"/>
      <c r="C212" s="14"/>
      <c r="D212" s="105"/>
      <c r="E212" s="105"/>
      <c r="F212" s="74"/>
      <c r="G212" s="55"/>
      <c r="H212" s="74"/>
      <c r="I212" s="55"/>
      <c r="J212" s="55"/>
      <c r="K212" s="74"/>
      <c r="L212" s="74"/>
      <c r="M212" s="74"/>
    </row>
    <row r="213" customFormat="false" ht="15.75" hidden="false" customHeight="false" outlineLevel="0" collapsed="false">
      <c r="B213" s="13"/>
      <c r="C213" s="14"/>
      <c r="D213" s="105"/>
      <c r="E213" s="105"/>
      <c r="F213" s="74"/>
      <c r="G213" s="55"/>
      <c r="H213" s="74"/>
      <c r="I213" s="55"/>
      <c r="J213" s="55"/>
      <c r="K213" s="74"/>
      <c r="L213" s="74"/>
      <c r="M213" s="74"/>
    </row>
    <row r="214" customFormat="false" ht="15.75" hidden="false" customHeight="false" outlineLevel="0" collapsed="false">
      <c r="B214" s="13"/>
      <c r="C214" s="14"/>
      <c r="D214" s="105"/>
      <c r="E214" s="105"/>
      <c r="F214" s="74"/>
      <c r="G214" s="55"/>
      <c r="H214" s="74"/>
      <c r="I214" s="55"/>
      <c r="J214" s="55"/>
      <c r="K214" s="74"/>
      <c r="L214" s="74"/>
      <c r="M214" s="74"/>
    </row>
    <row r="215" customFormat="false" ht="15.75" hidden="false" customHeight="false" outlineLevel="0" collapsed="false">
      <c r="B215" s="13"/>
      <c r="C215" s="14"/>
      <c r="D215" s="105"/>
      <c r="E215" s="105"/>
      <c r="F215" s="74"/>
      <c r="G215" s="55"/>
      <c r="H215" s="74"/>
      <c r="I215" s="55"/>
      <c r="J215" s="55"/>
      <c r="K215" s="55"/>
      <c r="L215" s="74"/>
      <c r="M215" s="74"/>
    </row>
    <row r="216" customFormat="false" ht="15.75" hidden="false" customHeight="false" outlineLevel="0" collapsed="false">
      <c r="B216" s="13"/>
      <c r="C216" s="14"/>
      <c r="D216" s="105"/>
      <c r="E216" s="105"/>
      <c r="F216" s="74"/>
      <c r="G216" s="55"/>
      <c r="H216" s="74"/>
      <c r="I216" s="55"/>
      <c r="J216" s="55"/>
      <c r="K216" s="74"/>
      <c r="L216" s="74"/>
      <c r="M216" s="74"/>
    </row>
    <row r="217" customFormat="false" ht="15.75" hidden="false" customHeight="false" outlineLevel="0" collapsed="false">
      <c r="B217" s="13"/>
      <c r="C217" s="14"/>
      <c r="D217" s="105"/>
      <c r="E217" s="105"/>
      <c r="F217" s="74"/>
      <c r="G217" s="55"/>
      <c r="H217" s="74"/>
      <c r="I217" s="55"/>
      <c r="J217" s="55"/>
      <c r="K217" s="74"/>
      <c r="L217" s="55"/>
      <c r="M217" s="74"/>
    </row>
    <row r="218" customFormat="false" ht="15.75" hidden="false" customHeight="false" outlineLevel="0" collapsed="false">
      <c r="B218" s="13"/>
      <c r="C218" s="14"/>
      <c r="D218" s="105"/>
      <c r="E218" s="105"/>
      <c r="F218" s="74"/>
      <c r="G218" s="55"/>
      <c r="H218" s="74"/>
      <c r="I218" s="55"/>
      <c r="J218" s="55"/>
      <c r="K218" s="74"/>
      <c r="L218" s="74"/>
      <c r="M218" s="74"/>
    </row>
    <row r="219" customFormat="false" ht="15.75" hidden="false" customHeight="false" outlineLevel="0" collapsed="false">
      <c r="B219" s="13"/>
      <c r="C219" s="14"/>
      <c r="D219" s="105"/>
      <c r="E219" s="105"/>
      <c r="F219" s="74"/>
      <c r="G219" s="55"/>
      <c r="H219" s="74"/>
      <c r="I219" s="55"/>
      <c r="J219" s="55"/>
      <c r="K219" s="55"/>
      <c r="L219" s="74"/>
      <c r="M219" s="74"/>
    </row>
    <row r="220" customFormat="false" ht="15.75" hidden="false" customHeight="false" outlineLevel="0" collapsed="false">
      <c r="B220" s="13"/>
      <c r="C220" s="14"/>
      <c r="D220" s="105"/>
      <c r="E220" s="105"/>
      <c r="F220" s="74"/>
      <c r="G220" s="55"/>
      <c r="H220" s="74"/>
      <c r="I220" s="55"/>
      <c r="J220" s="55"/>
      <c r="K220" s="74"/>
      <c r="L220" s="74"/>
      <c r="M220" s="74"/>
    </row>
    <row r="221" customFormat="false" ht="15.75" hidden="false" customHeight="false" outlineLevel="0" collapsed="false">
      <c r="B221" s="13"/>
      <c r="C221" s="14"/>
      <c r="D221" s="105"/>
      <c r="E221" s="105"/>
      <c r="F221" s="74"/>
      <c r="G221" s="55"/>
      <c r="H221" s="74"/>
      <c r="I221" s="55"/>
      <c r="J221" s="55"/>
      <c r="K221" s="74"/>
      <c r="L221" s="74"/>
      <c r="M221" s="74"/>
    </row>
    <row r="222" customFormat="false" ht="15.75" hidden="false" customHeight="false" outlineLevel="0" collapsed="false">
      <c r="B222" s="13"/>
      <c r="C222" s="14"/>
      <c r="D222" s="105"/>
      <c r="E222" s="105"/>
      <c r="F222" s="74"/>
      <c r="G222" s="55"/>
      <c r="H222" s="74"/>
      <c r="I222" s="55"/>
      <c r="J222" s="55"/>
      <c r="K222" s="55"/>
      <c r="L222" s="74"/>
      <c r="M222" s="74"/>
    </row>
    <row r="223" customFormat="false" ht="15.75" hidden="false" customHeight="false" outlineLevel="0" collapsed="false">
      <c r="B223" s="13"/>
      <c r="C223" s="14"/>
      <c r="D223" s="105"/>
      <c r="E223" s="105"/>
      <c r="F223" s="74"/>
      <c r="G223" s="55"/>
      <c r="H223" s="74"/>
      <c r="I223" s="74"/>
      <c r="J223" s="55"/>
      <c r="K223" s="74"/>
      <c r="L223" s="74"/>
      <c r="M223" s="74"/>
    </row>
    <row r="224" customFormat="false" ht="15.75" hidden="false" customHeight="false" outlineLevel="0" collapsed="false">
      <c r="B224" s="13"/>
      <c r="C224" s="14"/>
      <c r="D224" s="105"/>
      <c r="E224" s="105"/>
      <c r="F224" s="74"/>
      <c r="G224" s="55"/>
      <c r="H224" s="74"/>
      <c r="I224" s="55"/>
      <c r="J224" s="55"/>
      <c r="K224" s="74"/>
      <c r="L224" s="74"/>
      <c r="M224" s="74"/>
    </row>
    <row r="225" customFormat="false" ht="15.75" hidden="false" customHeight="false" outlineLevel="0" collapsed="false">
      <c r="B225" s="13"/>
      <c r="C225" s="14"/>
      <c r="D225" s="105"/>
      <c r="E225" s="105"/>
      <c r="F225" s="74"/>
      <c r="G225" s="55"/>
      <c r="H225" s="74"/>
      <c r="I225" s="55"/>
      <c r="J225" s="55"/>
      <c r="K225" s="74"/>
      <c r="L225" s="74"/>
      <c r="M225" s="74"/>
    </row>
    <row r="226" customFormat="false" ht="15.75" hidden="false" customHeight="false" outlineLevel="0" collapsed="false">
      <c r="B226" s="13"/>
      <c r="C226" s="14"/>
      <c r="D226" s="105"/>
      <c r="E226" s="105"/>
      <c r="F226" s="74"/>
      <c r="G226" s="55"/>
      <c r="H226" s="74"/>
      <c r="I226" s="55"/>
      <c r="J226" s="55"/>
      <c r="K226" s="55"/>
      <c r="L226" s="74"/>
      <c r="M226" s="74"/>
    </row>
    <row r="227" customFormat="false" ht="15.75" hidden="false" customHeight="false" outlineLevel="0" collapsed="false">
      <c r="B227" s="13"/>
      <c r="C227" s="14"/>
      <c r="D227" s="105"/>
      <c r="E227" s="105"/>
      <c r="F227" s="74"/>
      <c r="G227" s="55"/>
      <c r="H227" s="74"/>
      <c r="I227" s="55"/>
      <c r="J227" s="55"/>
      <c r="K227" s="74"/>
      <c r="L227" s="74"/>
      <c r="M227" s="74"/>
    </row>
    <row r="228" customFormat="false" ht="15.75" hidden="false" customHeight="false" outlineLevel="0" collapsed="false">
      <c r="B228" s="13"/>
      <c r="C228" s="14"/>
      <c r="D228" s="105"/>
      <c r="E228" s="105"/>
      <c r="F228" s="74"/>
      <c r="G228" s="55"/>
      <c r="H228" s="74"/>
      <c r="I228" s="55"/>
      <c r="J228" s="55"/>
      <c r="K228" s="74"/>
      <c r="L228" s="74"/>
      <c r="M228" s="74"/>
    </row>
    <row r="229" customFormat="false" ht="15.75" hidden="false" customHeight="false" outlineLevel="0" collapsed="false">
      <c r="B229" s="13"/>
      <c r="C229" s="14"/>
      <c r="D229" s="105"/>
      <c r="E229" s="105"/>
      <c r="F229" s="74"/>
      <c r="G229" s="55"/>
      <c r="H229" s="74"/>
      <c r="I229" s="55"/>
      <c r="J229" s="55"/>
      <c r="K229" s="74"/>
      <c r="L229" s="74"/>
      <c r="M229" s="74"/>
    </row>
    <row r="230" customFormat="false" ht="15.75" hidden="false" customHeight="false" outlineLevel="0" collapsed="false">
      <c r="B230" s="13"/>
      <c r="C230" s="14"/>
      <c r="D230" s="105"/>
      <c r="E230" s="105"/>
      <c r="F230" s="74"/>
      <c r="G230" s="55"/>
      <c r="H230" s="74"/>
      <c r="I230" s="55"/>
      <c r="J230" s="55"/>
      <c r="K230" s="74"/>
      <c r="L230" s="74"/>
      <c r="M230" s="74"/>
    </row>
    <row r="231" customFormat="false" ht="15.75" hidden="false" customHeight="false" outlineLevel="0" collapsed="false">
      <c r="B231" s="13"/>
      <c r="C231" s="14"/>
      <c r="D231" s="105"/>
      <c r="E231" s="105"/>
      <c r="F231" s="74"/>
      <c r="G231" s="39"/>
      <c r="H231" s="74"/>
      <c r="I231" s="55"/>
      <c r="J231" s="55"/>
      <c r="K231" s="74"/>
      <c r="L231" s="55"/>
      <c r="M231" s="74"/>
    </row>
    <row r="232" customFormat="false" ht="15.75" hidden="false" customHeight="false" outlineLevel="0" collapsed="false">
      <c r="B232" s="13"/>
      <c r="C232" s="14"/>
      <c r="D232" s="105"/>
      <c r="E232" s="105"/>
      <c r="F232" s="74"/>
      <c r="G232" s="55"/>
      <c r="H232" s="74"/>
      <c r="I232" s="55"/>
      <c r="J232" s="55"/>
      <c r="K232" s="74"/>
      <c r="L232" s="74"/>
      <c r="M232" s="74"/>
    </row>
    <row r="233" customFormat="false" ht="15.75" hidden="false" customHeight="false" outlineLevel="0" collapsed="false">
      <c r="B233" s="13"/>
      <c r="C233" s="14"/>
      <c r="D233" s="105"/>
      <c r="E233" s="105"/>
      <c r="F233" s="74"/>
      <c r="G233" s="55"/>
      <c r="H233" s="74"/>
      <c r="I233" s="55"/>
      <c r="J233" s="55"/>
      <c r="K233" s="74"/>
      <c r="L233" s="74"/>
      <c r="M233" s="74"/>
    </row>
    <row r="234" customFormat="false" ht="15.75" hidden="false" customHeight="false" outlineLevel="0" collapsed="false">
      <c r="B234" s="13"/>
      <c r="C234" s="14"/>
      <c r="D234" s="105"/>
      <c r="E234" s="105"/>
      <c r="F234" s="74"/>
      <c r="G234" s="55"/>
      <c r="H234" s="74"/>
      <c r="I234" s="55"/>
      <c r="J234" s="55"/>
      <c r="K234" s="74"/>
      <c r="L234" s="74"/>
      <c r="M234" s="74"/>
    </row>
    <row r="235" customFormat="false" ht="15.75" hidden="false" customHeight="false" outlineLevel="0" collapsed="false">
      <c r="B235" s="13"/>
      <c r="C235" s="14"/>
      <c r="D235" s="105"/>
      <c r="E235" s="105"/>
      <c r="F235" s="74"/>
      <c r="G235" s="55"/>
      <c r="H235" s="74"/>
      <c r="I235" s="55"/>
      <c r="J235" s="55"/>
      <c r="K235" s="74"/>
      <c r="L235" s="74"/>
      <c r="M235" s="74"/>
    </row>
    <row r="236" customFormat="false" ht="15.75" hidden="false" customHeight="false" outlineLevel="0" collapsed="false">
      <c r="B236" s="13"/>
      <c r="C236" s="14"/>
      <c r="D236" s="105"/>
      <c r="E236" s="105"/>
      <c r="F236" s="74"/>
      <c r="G236" s="74"/>
      <c r="H236" s="74"/>
      <c r="I236" s="55"/>
      <c r="J236" s="55"/>
      <c r="K236" s="74"/>
      <c r="L236" s="74"/>
      <c r="M236" s="74"/>
    </row>
    <row r="237" customFormat="false" ht="15.75" hidden="false" customHeight="false" outlineLevel="0" collapsed="false">
      <c r="B237" s="13"/>
      <c r="C237" s="14"/>
      <c r="D237" s="105"/>
      <c r="E237" s="105"/>
      <c r="F237" s="74"/>
      <c r="G237" s="55"/>
      <c r="H237" s="74"/>
      <c r="I237" s="55"/>
      <c r="J237" s="55"/>
      <c r="K237" s="74"/>
      <c r="L237" s="74"/>
      <c r="M237" s="74"/>
    </row>
    <row r="238" customFormat="false" ht="15.75" hidden="false" customHeight="false" outlineLevel="0" collapsed="false">
      <c r="B238" s="13"/>
      <c r="C238" s="14"/>
      <c r="D238" s="105"/>
      <c r="E238" s="105"/>
      <c r="F238" s="74"/>
      <c r="G238" s="55"/>
      <c r="H238" s="74"/>
      <c r="I238" s="55"/>
      <c r="J238" s="55"/>
      <c r="K238" s="74"/>
      <c r="L238" s="74"/>
      <c r="M238" s="74"/>
    </row>
    <row r="239" customFormat="false" ht="15.75" hidden="false" customHeight="false" outlineLevel="0" collapsed="false">
      <c r="B239" s="13"/>
      <c r="C239" s="14"/>
      <c r="D239" s="105"/>
      <c r="E239" s="105"/>
      <c r="F239" s="74"/>
      <c r="G239" s="55"/>
      <c r="H239" s="74"/>
      <c r="I239" s="55"/>
      <c r="J239" s="55"/>
      <c r="K239" s="74"/>
      <c r="L239" s="74"/>
      <c r="M239" s="74"/>
    </row>
    <row r="240" customFormat="false" ht="15.75" hidden="false" customHeight="false" outlineLevel="0" collapsed="false">
      <c r="B240" s="13"/>
      <c r="C240" s="14"/>
      <c r="D240" s="105"/>
      <c r="E240" s="105"/>
      <c r="F240" s="74"/>
      <c r="G240" s="55"/>
      <c r="H240" s="74"/>
      <c r="I240" s="55"/>
      <c r="J240" s="55"/>
      <c r="K240" s="74"/>
      <c r="L240" s="74"/>
      <c r="M240" s="74"/>
    </row>
    <row r="241" customFormat="false" ht="15.75" hidden="false" customHeight="false" outlineLevel="0" collapsed="false">
      <c r="B241" s="13"/>
      <c r="C241" s="14"/>
      <c r="D241" s="105"/>
      <c r="E241" s="105"/>
      <c r="F241" s="74"/>
      <c r="G241" s="55"/>
      <c r="H241" s="74"/>
      <c r="I241" s="55"/>
      <c r="J241" s="55"/>
      <c r="K241" s="55"/>
      <c r="L241" s="74"/>
      <c r="M241" s="74"/>
    </row>
    <row r="242" customFormat="false" ht="15.75" hidden="false" customHeight="false" outlineLevel="0" collapsed="false">
      <c r="B242" s="13"/>
      <c r="C242" s="14"/>
      <c r="D242" s="105"/>
      <c r="E242" s="105"/>
      <c r="F242" s="74"/>
      <c r="G242" s="74"/>
      <c r="H242" s="74"/>
      <c r="I242" s="55"/>
      <c r="J242" s="55"/>
      <c r="K242" s="74"/>
      <c r="L242" s="74"/>
      <c r="M242" s="74"/>
    </row>
    <row r="243" customFormat="false" ht="15.75" hidden="false" customHeight="false" outlineLevel="0" collapsed="false">
      <c r="B243" s="13"/>
      <c r="C243" s="14"/>
      <c r="D243" s="105"/>
      <c r="E243" s="105"/>
      <c r="F243" s="74"/>
      <c r="G243" s="55"/>
      <c r="H243" s="74"/>
      <c r="I243" s="55"/>
      <c r="J243" s="55"/>
      <c r="K243" s="74"/>
      <c r="L243" s="74"/>
      <c r="M243" s="74"/>
    </row>
    <row r="244" customFormat="false" ht="15.75" hidden="false" customHeight="false" outlineLevel="0" collapsed="false">
      <c r="B244" s="13"/>
      <c r="C244" s="14"/>
      <c r="D244" s="105"/>
      <c r="E244" s="105"/>
      <c r="F244" s="74"/>
      <c r="G244" s="55"/>
      <c r="H244" s="74"/>
      <c r="I244" s="55"/>
      <c r="J244" s="55"/>
      <c r="K244" s="74"/>
      <c r="L244" s="74"/>
      <c r="M244" s="74"/>
    </row>
    <row r="245" customFormat="false" ht="15.75" hidden="false" customHeight="false" outlineLevel="0" collapsed="false">
      <c r="B245" s="13"/>
      <c r="C245" s="14"/>
      <c r="D245" s="105"/>
      <c r="E245" s="105"/>
      <c r="F245" s="74"/>
      <c r="G245" s="55"/>
      <c r="H245" s="74"/>
      <c r="I245" s="55"/>
      <c r="J245" s="55"/>
      <c r="K245" s="74"/>
      <c r="L245" s="74"/>
      <c r="M245" s="74"/>
    </row>
    <row r="246" customFormat="false" ht="15.75" hidden="false" customHeight="false" outlineLevel="0" collapsed="false">
      <c r="B246" s="13"/>
      <c r="C246" s="14"/>
      <c r="D246" s="105"/>
      <c r="E246" s="105"/>
      <c r="F246" s="74"/>
      <c r="G246" s="55"/>
      <c r="H246" s="74"/>
      <c r="I246" s="55"/>
      <c r="J246" s="55"/>
      <c r="K246" s="74"/>
      <c r="L246" s="74"/>
      <c r="M246" s="74"/>
    </row>
    <row r="247" customFormat="false" ht="15.75" hidden="false" customHeight="false" outlineLevel="0" collapsed="false">
      <c r="B247" s="13"/>
      <c r="C247" s="14"/>
      <c r="D247" s="105"/>
      <c r="E247" s="105"/>
      <c r="F247" s="74"/>
      <c r="G247" s="55"/>
      <c r="H247" s="74"/>
      <c r="I247" s="55"/>
      <c r="J247" s="55"/>
      <c r="K247" s="74"/>
      <c r="L247" s="74"/>
      <c r="M247" s="74"/>
    </row>
    <row r="248" customFormat="false" ht="15.75" hidden="false" customHeight="false" outlineLevel="0" collapsed="false">
      <c r="B248" s="13"/>
      <c r="C248" s="14"/>
      <c r="D248" s="105"/>
      <c r="E248" s="105"/>
      <c r="F248" s="74"/>
      <c r="G248" s="55"/>
      <c r="H248" s="74"/>
      <c r="I248" s="55"/>
      <c r="J248" s="55"/>
      <c r="K248" s="74"/>
      <c r="L248" s="74"/>
      <c r="M248" s="74"/>
    </row>
    <row r="249" customFormat="false" ht="15.75" hidden="false" customHeight="false" outlineLevel="0" collapsed="false">
      <c r="B249" s="13"/>
      <c r="C249" s="14"/>
      <c r="D249" s="105"/>
      <c r="E249" s="105"/>
      <c r="F249" s="74"/>
      <c r="G249" s="55"/>
      <c r="H249" s="74"/>
      <c r="I249" s="55"/>
      <c r="J249" s="55"/>
      <c r="K249" s="74"/>
      <c r="L249" s="74"/>
      <c r="M249" s="74"/>
    </row>
    <row r="250" customFormat="false" ht="15.75" hidden="false" customHeight="false" outlineLevel="0" collapsed="false">
      <c r="B250" s="13"/>
      <c r="C250" s="14"/>
      <c r="D250" s="105"/>
      <c r="E250" s="105"/>
      <c r="F250" s="74"/>
      <c r="G250" s="55"/>
      <c r="H250" s="74"/>
      <c r="I250" s="55"/>
      <c r="J250" s="55"/>
      <c r="K250" s="55"/>
      <c r="L250" s="55"/>
      <c r="M250" s="74"/>
    </row>
    <row r="251" customFormat="false" ht="15.75" hidden="false" customHeight="false" outlineLevel="0" collapsed="false">
      <c r="B251" s="13"/>
      <c r="C251" s="14"/>
      <c r="D251" s="105"/>
      <c r="E251" s="105"/>
      <c r="F251" s="74"/>
      <c r="G251" s="39"/>
      <c r="H251" s="74"/>
      <c r="I251" s="55"/>
      <c r="J251" s="55"/>
      <c r="K251" s="74"/>
      <c r="L251" s="74"/>
      <c r="M251" s="74"/>
    </row>
    <row r="252" customFormat="false" ht="15.75" hidden="false" customHeight="false" outlineLevel="0" collapsed="false">
      <c r="B252" s="13"/>
      <c r="C252" s="14"/>
      <c r="D252" s="105"/>
      <c r="E252" s="105"/>
      <c r="F252" s="74"/>
      <c r="G252" s="55"/>
      <c r="H252" s="74"/>
      <c r="I252" s="74"/>
      <c r="J252" s="74"/>
      <c r="K252" s="55"/>
      <c r="L252" s="74"/>
      <c r="M252" s="74"/>
    </row>
    <row r="253" customFormat="false" ht="15.75" hidden="false" customHeight="false" outlineLevel="0" collapsed="false">
      <c r="B253" s="13"/>
      <c r="C253" s="14"/>
      <c r="D253" s="105"/>
      <c r="E253" s="105"/>
      <c r="F253" s="74"/>
      <c r="G253" s="55"/>
      <c r="H253" s="74"/>
      <c r="I253" s="74"/>
      <c r="J253" s="74"/>
      <c r="K253" s="55"/>
      <c r="L253" s="74"/>
      <c r="M253" s="74"/>
    </row>
    <row r="254" customFormat="false" ht="15.75" hidden="false" customHeight="false" outlineLevel="0" collapsed="false">
      <c r="B254" s="13"/>
      <c r="C254" s="14"/>
    </row>
    <row r="255" customFormat="false" ht="15.75" hidden="false" customHeight="false" outlineLevel="0" collapsed="false">
      <c r="B255" s="13"/>
      <c r="C255" s="14"/>
      <c r="D255" s="105"/>
      <c r="E255" s="105"/>
      <c r="F255" s="74"/>
      <c r="G255" s="55"/>
      <c r="H255" s="74"/>
      <c r="I255" s="55"/>
      <c r="J255" s="55"/>
      <c r="K255" s="74"/>
      <c r="L255" s="74"/>
      <c r="M255" s="74"/>
    </row>
    <row r="256" customFormat="false" ht="15.75" hidden="false" customHeight="false" outlineLevel="0" collapsed="false">
      <c r="B256" s="13"/>
      <c r="C256" s="14"/>
      <c r="D256" s="105"/>
      <c r="E256" s="105"/>
      <c r="F256" s="74"/>
      <c r="G256" s="55"/>
      <c r="H256" s="74"/>
      <c r="I256" s="55"/>
      <c r="J256" s="55"/>
      <c r="K256" s="74"/>
      <c r="L256" s="74"/>
      <c r="M256" s="74"/>
    </row>
    <row r="257" customFormat="false" ht="15.75" hidden="false" customHeight="false" outlineLevel="0" collapsed="false">
      <c r="B257" s="13"/>
      <c r="C257" s="14"/>
      <c r="D257" s="105"/>
      <c r="E257" s="105"/>
      <c r="F257" s="74"/>
      <c r="G257" s="55"/>
      <c r="H257" s="74"/>
      <c r="I257" s="55"/>
      <c r="J257" s="55"/>
      <c r="K257" s="74"/>
      <c r="L257" s="74"/>
      <c r="M257" s="74"/>
    </row>
    <row r="258" customFormat="false" ht="15.75" hidden="false" customHeight="false" outlineLevel="0" collapsed="false">
      <c r="B258" s="13"/>
      <c r="C258" s="14"/>
      <c r="D258" s="105"/>
      <c r="E258" s="105"/>
      <c r="F258" s="74"/>
      <c r="G258" s="55"/>
      <c r="H258" s="74"/>
      <c r="I258" s="55"/>
      <c r="J258" s="55"/>
      <c r="K258" s="74"/>
      <c r="L258" s="74"/>
      <c r="M258" s="74"/>
    </row>
    <row r="259" customFormat="false" ht="15.75" hidden="false" customHeight="false" outlineLevel="0" collapsed="false">
      <c r="B259" s="13"/>
      <c r="C259" s="14"/>
      <c r="D259" s="105"/>
      <c r="E259" s="105"/>
      <c r="F259" s="74"/>
      <c r="G259" s="55"/>
      <c r="H259" s="74"/>
      <c r="I259" s="55"/>
      <c r="J259" s="55"/>
      <c r="K259" s="74"/>
      <c r="L259" s="74"/>
      <c r="M259" s="74"/>
    </row>
    <row r="260" customFormat="false" ht="15.75" hidden="false" customHeight="false" outlineLevel="0" collapsed="false">
      <c r="B260" s="13"/>
      <c r="C260" s="14"/>
      <c r="D260" s="105"/>
      <c r="E260" s="105"/>
      <c r="F260" s="74"/>
      <c r="G260" s="55"/>
      <c r="H260" s="74"/>
      <c r="I260" s="74"/>
      <c r="J260" s="55"/>
      <c r="K260" s="74"/>
      <c r="L260" s="74"/>
      <c r="M260" s="74"/>
    </row>
    <row r="261" customFormat="false" ht="15.75" hidden="false" customHeight="false" outlineLevel="0" collapsed="false">
      <c r="B261" s="13"/>
      <c r="C261" s="14"/>
      <c r="D261" s="105"/>
      <c r="E261" s="105"/>
      <c r="F261" s="74"/>
      <c r="G261" s="55"/>
      <c r="H261" s="74"/>
      <c r="I261" s="55"/>
      <c r="J261" s="55"/>
      <c r="K261" s="74"/>
      <c r="L261" s="74"/>
      <c r="M261" s="74"/>
    </row>
    <row r="262" customFormat="false" ht="15.75" hidden="false" customHeight="false" outlineLevel="0" collapsed="false">
      <c r="B262" s="13"/>
      <c r="C262" s="14"/>
      <c r="D262" s="105"/>
      <c r="E262" s="105"/>
      <c r="F262" s="74"/>
      <c r="G262" s="55"/>
      <c r="H262" s="74"/>
      <c r="I262" s="55"/>
      <c r="J262" s="55"/>
      <c r="K262" s="74"/>
      <c r="L262" s="74"/>
      <c r="M262" s="74"/>
    </row>
    <row r="263" customFormat="false" ht="15.75" hidden="false" customHeight="false" outlineLevel="0" collapsed="false">
      <c r="B263" s="13"/>
      <c r="C263" s="14"/>
      <c r="D263" s="105"/>
      <c r="E263" s="105"/>
      <c r="F263" s="74"/>
      <c r="G263" s="55"/>
      <c r="H263" s="74"/>
      <c r="I263" s="55"/>
      <c r="J263" s="55"/>
      <c r="K263" s="55"/>
      <c r="L263" s="55"/>
      <c r="M263" s="74"/>
    </row>
    <row r="264" customFormat="false" ht="15.75" hidden="false" customHeight="false" outlineLevel="0" collapsed="false">
      <c r="B264" s="13"/>
      <c r="C264" s="14"/>
      <c r="D264" s="105"/>
      <c r="E264" s="105"/>
      <c r="F264" s="74"/>
      <c r="G264" s="55"/>
      <c r="H264" s="74"/>
      <c r="I264" s="55"/>
      <c r="J264" s="55"/>
      <c r="K264" s="74"/>
      <c r="L264" s="74"/>
      <c r="M264" s="74"/>
    </row>
    <row r="265" customFormat="false" ht="15.75" hidden="false" customHeight="false" outlineLevel="0" collapsed="false">
      <c r="B265" s="13"/>
      <c r="C265" s="14"/>
      <c r="D265" s="105"/>
      <c r="E265" s="105"/>
      <c r="F265" s="74"/>
      <c r="G265" s="55"/>
      <c r="H265" s="74"/>
      <c r="I265" s="74"/>
      <c r="J265" s="55"/>
      <c r="K265" s="74"/>
      <c r="L265" s="74"/>
      <c r="M265" s="74"/>
    </row>
    <row r="266" customFormat="false" ht="15.75" hidden="false" customHeight="false" outlineLevel="0" collapsed="false">
      <c r="B266" s="13"/>
      <c r="C266" s="14"/>
      <c r="D266" s="105"/>
      <c r="E266" s="105"/>
      <c r="F266" s="74"/>
      <c r="G266" s="55"/>
      <c r="H266" s="74"/>
      <c r="I266" s="55"/>
      <c r="J266" s="55"/>
      <c r="K266" s="74"/>
      <c r="L266" s="74"/>
      <c r="M266" s="74"/>
    </row>
    <row r="267" customFormat="false" ht="15.75" hidden="false" customHeight="false" outlineLevel="0" collapsed="false">
      <c r="B267" s="13"/>
      <c r="C267" s="14"/>
      <c r="D267" s="105"/>
      <c r="E267" s="105"/>
      <c r="F267" s="74"/>
      <c r="G267" s="55"/>
      <c r="H267" s="74"/>
      <c r="I267" s="74"/>
      <c r="J267" s="55"/>
      <c r="K267" s="74"/>
      <c r="L267" s="74"/>
      <c r="M267" s="74"/>
    </row>
    <row r="268" customFormat="false" ht="15.75" hidden="false" customHeight="false" outlineLevel="0" collapsed="false">
      <c r="B268" s="13"/>
      <c r="C268" s="14"/>
      <c r="D268" s="105"/>
      <c r="E268" s="105"/>
      <c r="F268" s="74"/>
      <c r="G268" s="55"/>
      <c r="H268" s="74"/>
      <c r="I268" s="55"/>
      <c r="J268" s="55"/>
      <c r="K268" s="74"/>
      <c r="L268" s="74"/>
      <c r="M268" s="74"/>
    </row>
    <row r="269" customFormat="false" ht="15.75" hidden="false" customHeight="false" outlineLevel="0" collapsed="false">
      <c r="B269" s="13"/>
      <c r="C269" s="14"/>
      <c r="D269" s="105"/>
      <c r="E269" s="105"/>
      <c r="F269" s="74"/>
      <c r="G269" s="74"/>
      <c r="H269" s="74"/>
      <c r="I269" s="55"/>
      <c r="J269" s="55"/>
      <c r="K269" s="74"/>
      <c r="L269" s="74"/>
      <c r="M269" s="74"/>
    </row>
    <row r="270" customFormat="false" ht="15.75" hidden="false" customHeight="false" outlineLevel="0" collapsed="false">
      <c r="B270" s="13"/>
      <c r="C270" s="14"/>
      <c r="D270" s="105"/>
      <c r="E270" s="105"/>
      <c r="F270" s="74"/>
      <c r="G270" s="74"/>
      <c r="H270" s="74"/>
      <c r="I270" s="74"/>
      <c r="J270" s="55"/>
      <c r="K270" s="74"/>
      <c r="L270" s="74"/>
      <c r="M270" s="74"/>
    </row>
    <row r="271" customFormat="false" ht="15.75" hidden="false" customHeight="false" outlineLevel="0" collapsed="false">
      <c r="B271" s="13"/>
      <c r="C271" s="14"/>
      <c r="D271" s="105"/>
      <c r="E271" s="105"/>
      <c r="F271" s="74"/>
      <c r="G271" s="74"/>
      <c r="H271" s="74"/>
      <c r="I271" s="55"/>
      <c r="J271" s="55"/>
      <c r="K271" s="74"/>
      <c r="L271" s="74"/>
      <c r="M271" s="74"/>
    </row>
    <row r="272" customFormat="false" ht="15.75" hidden="false" customHeight="false" outlineLevel="0" collapsed="false">
      <c r="B272" s="13"/>
      <c r="C272" s="14"/>
      <c r="D272" s="105"/>
      <c r="E272" s="105"/>
      <c r="F272" s="74"/>
      <c r="G272" s="55"/>
      <c r="H272" s="74"/>
      <c r="I272" s="55"/>
      <c r="J272" s="55"/>
      <c r="K272" s="74"/>
      <c r="L272" s="74"/>
      <c r="M272" s="74"/>
    </row>
    <row r="273" customFormat="false" ht="15.75" hidden="false" customHeight="false" outlineLevel="0" collapsed="false">
      <c r="B273" s="13"/>
      <c r="C273" s="14"/>
      <c r="D273" s="105"/>
      <c r="E273" s="105"/>
      <c r="F273" s="74"/>
      <c r="G273" s="55"/>
      <c r="H273" s="74"/>
      <c r="I273" s="55"/>
      <c r="J273" s="55"/>
      <c r="K273" s="74"/>
      <c r="L273" s="74"/>
      <c r="M273" s="74"/>
    </row>
    <row r="274" customFormat="false" ht="15.75" hidden="false" customHeight="false" outlineLevel="0" collapsed="false">
      <c r="B274" s="13"/>
      <c r="C274" s="14"/>
      <c r="D274" s="105"/>
      <c r="E274" s="105"/>
      <c r="F274" s="74"/>
      <c r="G274" s="74"/>
      <c r="H274" s="74"/>
      <c r="I274" s="55"/>
      <c r="J274" s="55"/>
      <c r="K274" s="74"/>
      <c r="L274" s="74"/>
      <c r="M274" s="74"/>
    </row>
    <row r="275" customFormat="false" ht="15.75" hidden="false" customHeight="false" outlineLevel="0" collapsed="false">
      <c r="B275" s="13"/>
      <c r="C275" s="14"/>
      <c r="D275" s="105"/>
      <c r="E275" s="105"/>
      <c r="F275" s="74"/>
      <c r="G275" s="74"/>
      <c r="H275" s="74"/>
      <c r="I275" s="55"/>
      <c r="J275" s="55"/>
      <c r="K275" s="74"/>
      <c r="L275" s="74"/>
      <c r="M275" s="74"/>
    </row>
    <row r="276" customFormat="false" ht="15.75" hidden="false" customHeight="false" outlineLevel="0" collapsed="false">
      <c r="B276" s="13"/>
      <c r="C276" s="14"/>
      <c r="D276" s="105"/>
      <c r="E276" s="105"/>
      <c r="F276" s="74"/>
      <c r="G276" s="74"/>
      <c r="H276" s="74"/>
      <c r="I276" s="55"/>
      <c r="J276" s="55"/>
      <c r="K276" s="55"/>
      <c r="L276" s="74"/>
      <c r="M276" s="74"/>
    </row>
    <row r="277" customFormat="false" ht="15.75" hidden="false" customHeight="false" outlineLevel="0" collapsed="false">
      <c r="B277" s="13"/>
      <c r="C277" s="14"/>
      <c r="D277" s="105"/>
      <c r="E277" s="105"/>
      <c r="F277" s="74"/>
      <c r="G277" s="74"/>
      <c r="H277" s="74"/>
      <c r="I277" s="74"/>
      <c r="J277" s="55"/>
      <c r="K277" s="74"/>
      <c r="L277" s="55"/>
      <c r="M277" s="74"/>
    </row>
    <row r="278" customFormat="false" ht="15.75" hidden="false" customHeight="false" outlineLevel="0" collapsed="false">
      <c r="B278" s="13"/>
      <c r="C278" s="14"/>
      <c r="D278" s="105"/>
      <c r="E278" s="105"/>
      <c r="F278" s="74"/>
      <c r="G278" s="74"/>
      <c r="H278" s="74"/>
      <c r="I278" s="74"/>
      <c r="J278" s="55"/>
      <c r="K278" s="74"/>
      <c r="L278" s="74"/>
      <c r="M278" s="74"/>
    </row>
    <row r="279" customFormat="false" ht="15.75" hidden="false" customHeight="false" outlineLevel="0" collapsed="false">
      <c r="B279" s="13"/>
      <c r="C279" s="14"/>
      <c r="D279" s="105"/>
      <c r="E279" s="105"/>
      <c r="F279" s="74"/>
      <c r="G279" s="55"/>
      <c r="H279" s="74"/>
      <c r="I279" s="55"/>
      <c r="J279" s="55"/>
      <c r="K279" s="55"/>
      <c r="L279" s="74"/>
      <c r="M279" s="74"/>
    </row>
    <row r="280" customFormat="false" ht="15.75" hidden="false" customHeight="false" outlineLevel="0" collapsed="false">
      <c r="B280" s="13"/>
      <c r="C280" s="14"/>
      <c r="D280" s="105"/>
      <c r="E280" s="105"/>
      <c r="F280" s="74"/>
      <c r="G280" s="55"/>
      <c r="H280" s="74"/>
      <c r="I280" s="55"/>
      <c r="J280" s="55"/>
      <c r="K280" s="74"/>
      <c r="L280" s="74"/>
      <c r="M280" s="74"/>
    </row>
    <row r="281" customFormat="false" ht="15.75" hidden="false" customHeight="false" outlineLevel="0" collapsed="false">
      <c r="B281" s="13"/>
      <c r="C281" s="14"/>
      <c r="D281" s="105"/>
      <c r="E281" s="105"/>
      <c r="F281" s="74"/>
      <c r="G281" s="74"/>
      <c r="H281" s="74"/>
      <c r="I281" s="55"/>
      <c r="J281" s="55"/>
      <c r="K281" s="74"/>
      <c r="L281" s="74"/>
      <c r="M281" s="74"/>
    </row>
    <row r="282" customFormat="false" ht="15.75" hidden="false" customHeight="false" outlineLevel="0" collapsed="false">
      <c r="B282" s="13"/>
      <c r="C282" s="14"/>
      <c r="D282" s="105"/>
      <c r="E282" s="105"/>
      <c r="F282" s="74"/>
      <c r="G282" s="74"/>
      <c r="H282" s="74"/>
      <c r="I282" s="55"/>
      <c r="J282" s="74"/>
      <c r="K282" s="55"/>
      <c r="L282" s="55"/>
      <c r="M282" s="74"/>
    </row>
    <row r="283" customFormat="false" ht="15.75" hidden="false" customHeight="false" outlineLevel="0" collapsed="false">
      <c r="B283" s="13"/>
      <c r="C283" s="14"/>
      <c r="D283" s="105"/>
      <c r="E283" s="105"/>
      <c r="F283" s="74"/>
      <c r="G283" s="74"/>
      <c r="H283" s="74"/>
      <c r="I283" s="55"/>
      <c r="J283" s="55"/>
      <c r="K283" s="74"/>
      <c r="L283" s="74"/>
      <c r="M283" s="74"/>
    </row>
    <row r="284" customFormat="false" ht="15.75" hidden="false" customHeight="false" outlineLevel="0" collapsed="false">
      <c r="B284" s="13"/>
      <c r="C284" s="14"/>
      <c r="D284" s="105"/>
      <c r="E284" s="105"/>
      <c r="F284" s="74"/>
      <c r="G284" s="74"/>
      <c r="H284" s="74"/>
      <c r="I284" s="74"/>
      <c r="J284" s="55"/>
      <c r="K284" s="74"/>
      <c r="L284" s="55"/>
      <c r="M284" s="74"/>
    </row>
    <row r="285" customFormat="false" ht="15.75" hidden="false" customHeight="false" outlineLevel="0" collapsed="false">
      <c r="B285" s="13"/>
      <c r="C285" s="14"/>
      <c r="D285" s="105"/>
      <c r="E285" s="105"/>
      <c r="F285" s="74"/>
      <c r="G285" s="74"/>
      <c r="H285" s="74"/>
      <c r="I285" s="74"/>
      <c r="J285" s="55"/>
      <c r="K285" s="74"/>
      <c r="L285" s="74"/>
      <c r="M285" s="74"/>
    </row>
    <row r="286" customFormat="false" ht="15.75" hidden="false" customHeight="false" outlineLevel="0" collapsed="false">
      <c r="B286" s="13"/>
      <c r="C286" s="14"/>
      <c r="D286" s="105"/>
      <c r="E286" s="105"/>
      <c r="F286" s="74"/>
      <c r="G286" s="55"/>
      <c r="H286" s="74"/>
      <c r="I286" s="55"/>
      <c r="J286" s="55"/>
      <c r="K286" s="74"/>
      <c r="L286" s="74"/>
      <c r="M286" s="74"/>
    </row>
    <row r="287" customFormat="false" ht="15.75" hidden="false" customHeight="false" outlineLevel="0" collapsed="false">
      <c r="B287" s="13"/>
      <c r="C287" s="14"/>
      <c r="D287" s="105"/>
      <c r="E287" s="105"/>
      <c r="F287" s="74"/>
      <c r="G287" s="55"/>
      <c r="H287" s="74"/>
      <c r="I287" s="55"/>
      <c r="J287" s="55"/>
      <c r="K287" s="74"/>
      <c r="L287" s="74"/>
      <c r="M287" s="74"/>
    </row>
    <row r="288" customFormat="false" ht="15.75" hidden="false" customHeight="false" outlineLevel="0" collapsed="false">
      <c r="B288" s="13"/>
      <c r="C288" s="14"/>
      <c r="D288" s="105"/>
      <c r="E288" s="105"/>
      <c r="F288" s="74"/>
      <c r="G288" s="55"/>
      <c r="H288" s="74"/>
      <c r="I288" s="55"/>
      <c r="J288" s="55"/>
      <c r="K288" s="74"/>
      <c r="L288" s="74"/>
      <c r="M288" s="74"/>
    </row>
    <row r="289" customFormat="false" ht="15.75" hidden="false" customHeight="false" outlineLevel="0" collapsed="false">
      <c r="B289" s="13"/>
      <c r="C289" s="14"/>
      <c r="D289" s="105"/>
      <c r="E289" s="105"/>
      <c r="F289" s="74"/>
      <c r="G289" s="55"/>
      <c r="H289" s="74"/>
      <c r="I289" s="55"/>
      <c r="J289" s="55"/>
      <c r="K289" s="55"/>
      <c r="L289" s="74"/>
      <c r="M289" s="74"/>
    </row>
    <row r="290" customFormat="false" ht="15.75" hidden="false" customHeight="false" outlineLevel="0" collapsed="false">
      <c r="B290" s="13"/>
      <c r="C290" s="14"/>
      <c r="D290" s="105"/>
      <c r="E290" s="105"/>
      <c r="F290" s="74"/>
      <c r="G290" s="74"/>
      <c r="H290" s="74"/>
      <c r="I290" s="74"/>
      <c r="J290" s="55"/>
      <c r="K290" s="55"/>
      <c r="L290" s="74"/>
      <c r="M290" s="74"/>
    </row>
    <row r="291" customFormat="false" ht="15.75" hidden="false" customHeight="false" outlineLevel="0" collapsed="false">
      <c r="B291" s="13"/>
      <c r="C291" s="14"/>
      <c r="D291" s="105"/>
      <c r="E291" s="105"/>
      <c r="F291" s="74"/>
      <c r="G291" s="74"/>
      <c r="H291" s="74"/>
      <c r="I291" s="55"/>
      <c r="J291" s="55"/>
      <c r="K291" s="74"/>
      <c r="L291" s="74"/>
      <c r="M291" s="74"/>
    </row>
    <row r="292" customFormat="false" ht="15.75" hidden="false" customHeight="false" outlineLevel="0" collapsed="false">
      <c r="B292" s="13"/>
      <c r="C292" s="14"/>
      <c r="D292" s="105"/>
      <c r="E292" s="105"/>
      <c r="F292" s="74"/>
      <c r="G292" s="74"/>
      <c r="H292" s="74"/>
      <c r="I292" s="55"/>
      <c r="J292" s="55"/>
      <c r="K292" s="74"/>
      <c r="L292" s="74"/>
      <c r="M292" s="74"/>
    </row>
    <row r="293" customFormat="false" ht="15.75" hidden="false" customHeight="false" outlineLevel="0" collapsed="false">
      <c r="B293" s="13"/>
      <c r="C293" s="14"/>
      <c r="D293" s="105"/>
      <c r="E293" s="105"/>
      <c r="F293" s="74"/>
      <c r="G293" s="55"/>
      <c r="H293" s="74"/>
      <c r="I293" s="55"/>
      <c r="J293" s="55"/>
      <c r="K293" s="74"/>
      <c r="L293" s="74"/>
      <c r="M293" s="74"/>
    </row>
    <row r="294" customFormat="false" ht="15.75" hidden="false" customHeight="false" outlineLevel="0" collapsed="false">
      <c r="B294" s="13"/>
      <c r="C294" s="14"/>
      <c r="D294" s="105"/>
      <c r="E294" s="105"/>
      <c r="F294" s="74"/>
      <c r="G294" s="74"/>
      <c r="H294" s="74"/>
      <c r="I294" s="74"/>
      <c r="J294" s="74"/>
      <c r="K294" s="55"/>
      <c r="L294" s="55"/>
      <c r="M294" s="74"/>
    </row>
    <row r="295" customFormat="false" ht="15.75" hidden="false" customHeight="false" outlineLevel="0" collapsed="false">
      <c r="B295" s="13"/>
      <c r="C295" s="14"/>
      <c r="D295" s="105"/>
      <c r="E295" s="105"/>
      <c r="F295" s="74"/>
      <c r="G295" s="55"/>
      <c r="H295" s="74"/>
      <c r="I295" s="55"/>
      <c r="J295" s="55"/>
      <c r="K295" s="74"/>
      <c r="L295" s="74"/>
      <c r="M295" s="74"/>
    </row>
    <row r="296" customFormat="false" ht="15.75" hidden="false" customHeight="false" outlineLevel="0" collapsed="false">
      <c r="B296" s="13"/>
      <c r="C296" s="14"/>
      <c r="D296" s="105"/>
      <c r="E296" s="105"/>
      <c r="F296" s="74"/>
      <c r="G296" s="74"/>
      <c r="H296" s="74"/>
      <c r="I296" s="55"/>
      <c r="J296" s="55"/>
      <c r="K296" s="74"/>
      <c r="L296" s="74"/>
      <c r="M296" s="74"/>
    </row>
    <row r="297" customFormat="false" ht="15.75" hidden="false" customHeight="false" outlineLevel="0" collapsed="false">
      <c r="B297" s="13"/>
      <c r="C297" s="14"/>
      <c r="D297" s="105"/>
      <c r="E297" s="105"/>
      <c r="F297" s="74"/>
      <c r="G297" s="74"/>
      <c r="H297" s="74"/>
      <c r="I297" s="55"/>
      <c r="J297" s="55"/>
      <c r="K297" s="55"/>
      <c r="L297" s="74"/>
      <c r="M297" s="74"/>
    </row>
    <row r="298" customFormat="false" ht="15.75" hidden="false" customHeight="false" outlineLevel="0" collapsed="false">
      <c r="B298" s="13"/>
      <c r="C298" s="14"/>
      <c r="D298" s="105"/>
      <c r="E298" s="105"/>
      <c r="F298" s="74"/>
      <c r="G298" s="74"/>
      <c r="H298" s="74"/>
      <c r="I298" s="55"/>
      <c r="J298" s="55"/>
      <c r="K298" s="74"/>
      <c r="L298" s="74"/>
      <c r="M298" s="74"/>
    </row>
    <row r="299" customFormat="false" ht="15.75" hidden="false" customHeight="false" outlineLevel="0" collapsed="false">
      <c r="B299" s="13"/>
      <c r="C299" s="14"/>
      <c r="D299" s="105"/>
      <c r="E299" s="105"/>
      <c r="F299" s="74"/>
      <c r="G299" s="74"/>
      <c r="H299" s="74"/>
      <c r="I299" s="74"/>
      <c r="J299" s="55"/>
      <c r="K299" s="74"/>
      <c r="L299" s="55"/>
      <c r="M299" s="74"/>
    </row>
    <row r="300" customFormat="false" ht="15.75" hidden="false" customHeight="false" outlineLevel="0" collapsed="false">
      <c r="B300" s="13"/>
      <c r="C300" s="14"/>
      <c r="D300" s="105"/>
      <c r="E300" s="105"/>
      <c r="F300" s="74"/>
      <c r="G300" s="55"/>
      <c r="H300" s="74"/>
      <c r="I300" s="55"/>
      <c r="J300" s="55"/>
      <c r="K300" s="74"/>
      <c r="L300" s="74"/>
      <c r="M300" s="74"/>
    </row>
    <row r="301" customFormat="false" ht="15.75" hidden="false" customHeight="false" outlineLevel="0" collapsed="false">
      <c r="B301" s="13"/>
      <c r="C301" s="14"/>
      <c r="D301" s="105"/>
      <c r="E301" s="105"/>
      <c r="F301" s="74"/>
      <c r="G301" s="55"/>
      <c r="H301" s="74"/>
      <c r="I301" s="55"/>
      <c r="J301" s="55"/>
      <c r="K301" s="74"/>
      <c r="L301" s="74"/>
      <c r="M301" s="74"/>
    </row>
    <row r="302" customFormat="false" ht="15.75" hidden="false" customHeight="false" outlineLevel="0" collapsed="false">
      <c r="B302" s="13"/>
      <c r="C302" s="14"/>
      <c r="D302" s="105"/>
      <c r="E302" s="105"/>
      <c r="F302" s="74"/>
      <c r="G302" s="74"/>
      <c r="H302" s="74"/>
      <c r="I302" s="55"/>
      <c r="J302" s="55"/>
      <c r="K302" s="74"/>
      <c r="L302" s="74"/>
      <c r="M302" s="74"/>
    </row>
    <row r="303" customFormat="false" ht="15.75" hidden="false" customHeight="false" outlineLevel="0" collapsed="false">
      <c r="B303" s="13"/>
      <c r="C303" s="14"/>
      <c r="D303" s="105"/>
      <c r="E303" s="105"/>
      <c r="F303" s="74"/>
      <c r="G303" s="74"/>
      <c r="H303" s="74"/>
      <c r="I303" s="74"/>
      <c r="J303" s="55"/>
      <c r="K303" s="74"/>
      <c r="L303" s="74"/>
      <c r="M303" s="74"/>
    </row>
    <row r="304" customFormat="false" ht="15.75" hidden="false" customHeight="false" outlineLevel="0" collapsed="false">
      <c r="B304" s="13"/>
      <c r="C304" s="14"/>
      <c r="D304" s="105"/>
      <c r="E304" s="105"/>
      <c r="F304" s="74"/>
      <c r="G304" s="74"/>
      <c r="H304" s="74"/>
      <c r="I304" s="74"/>
      <c r="J304" s="74"/>
      <c r="K304" s="74"/>
      <c r="L304" s="74"/>
      <c r="M304" s="74"/>
    </row>
    <row r="305" customFormat="false" ht="15.75" hidden="false" customHeight="false" outlineLevel="0" collapsed="false">
      <c r="B305" s="13"/>
      <c r="C305" s="14"/>
      <c r="D305" s="105"/>
      <c r="E305" s="105"/>
      <c r="F305" s="74"/>
      <c r="G305" s="74"/>
      <c r="H305" s="74"/>
      <c r="I305" s="55"/>
      <c r="J305" s="55"/>
      <c r="K305" s="74"/>
      <c r="L305" s="74"/>
      <c r="M305" s="74"/>
    </row>
    <row r="306" customFormat="false" ht="15.75" hidden="false" customHeight="false" outlineLevel="0" collapsed="false">
      <c r="B306" s="13"/>
      <c r="C306" s="14"/>
      <c r="D306" s="105"/>
      <c r="E306" s="105"/>
      <c r="F306" s="74"/>
      <c r="G306" s="74"/>
      <c r="H306" s="74"/>
      <c r="I306" s="74"/>
      <c r="J306" s="55"/>
      <c r="K306" s="74"/>
      <c r="L306" s="74"/>
      <c r="M306" s="74"/>
    </row>
    <row r="307" customFormat="false" ht="15.75" hidden="false" customHeight="false" outlineLevel="0" collapsed="false">
      <c r="B307" s="13"/>
      <c r="C307" s="14"/>
      <c r="D307" s="105"/>
      <c r="E307" s="105"/>
      <c r="F307" s="74"/>
      <c r="G307" s="74"/>
      <c r="H307" s="74"/>
      <c r="I307" s="55"/>
      <c r="J307" s="74"/>
      <c r="K307" s="55"/>
      <c r="L307" s="55"/>
      <c r="M307" s="74"/>
    </row>
    <row r="308" customFormat="false" ht="15.75" hidden="false" customHeight="false" outlineLevel="0" collapsed="false">
      <c r="B308" s="13"/>
      <c r="C308" s="14"/>
      <c r="D308" s="105"/>
      <c r="E308" s="105"/>
      <c r="F308" s="74"/>
      <c r="G308" s="74"/>
      <c r="H308" s="74"/>
      <c r="I308" s="74"/>
      <c r="J308" s="74"/>
      <c r="K308" s="74"/>
      <c r="L308" s="74"/>
      <c r="M308" s="74"/>
    </row>
    <row r="309" customFormat="false" ht="15.75" hidden="false" customHeight="false" outlineLevel="0" collapsed="false">
      <c r="B309" s="13"/>
      <c r="C309" s="14"/>
      <c r="D309" s="105"/>
      <c r="E309" s="105"/>
      <c r="F309" s="74"/>
      <c r="G309" s="74"/>
      <c r="H309" s="74"/>
      <c r="I309" s="74"/>
      <c r="J309" s="55"/>
      <c r="K309" s="74"/>
      <c r="L309" s="74"/>
      <c r="M309" s="74"/>
    </row>
    <row r="310" customFormat="false" ht="15.75" hidden="false" customHeight="false" outlineLevel="0" collapsed="false">
      <c r="B310" s="13"/>
      <c r="C310" s="14"/>
      <c r="D310" s="105"/>
      <c r="E310" s="105"/>
      <c r="F310" s="74"/>
      <c r="G310" s="74"/>
      <c r="H310" s="74"/>
      <c r="I310" s="74"/>
      <c r="J310" s="55"/>
      <c r="K310" s="74"/>
      <c r="L310" s="74"/>
      <c r="M310" s="74"/>
    </row>
    <row r="311" customFormat="false" ht="15.75" hidden="false" customHeight="false" outlineLevel="0" collapsed="false">
      <c r="B311" s="13"/>
      <c r="C311" s="14"/>
      <c r="D311" s="105"/>
      <c r="E311" s="105"/>
      <c r="F311" s="74"/>
      <c r="G311" s="74"/>
      <c r="H311" s="74"/>
      <c r="I311" s="74"/>
      <c r="J311" s="55"/>
      <c r="K311" s="74"/>
      <c r="L311" s="74"/>
      <c r="M311" s="74"/>
    </row>
    <row r="312" customFormat="false" ht="15.75" hidden="false" customHeight="false" outlineLevel="0" collapsed="false">
      <c r="B312" s="13"/>
      <c r="C312" s="14"/>
      <c r="D312" s="105"/>
      <c r="E312" s="105"/>
      <c r="F312" s="74"/>
      <c r="G312" s="74"/>
      <c r="H312" s="74"/>
      <c r="I312" s="55"/>
      <c r="J312" s="55"/>
      <c r="K312" s="74"/>
      <c r="L312" s="74"/>
      <c r="M312" s="74"/>
    </row>
    <row r="313" customFormat="false" ht="15.75" hidden="false" customHeight="false" outlineLevel="0" collapsed="false">
      <c r="B313" s="13"/>
      <c r="C313" s="14"/>
      <c r="D313" s="105"/>
      <c r="E313" s="105"/>
      <c r="F313" s="74"/>
      <c r="G313" s="74"/>
      <c r="H313" s="74"/>
      <c r="I313" s="74"/>
      <c r="J313" s="55"/>
      <c r="K313" s="74"/>
      <c r="L313" s="74"/>
      <c r="M313" s="74"/>
    </row>
    <row r="314" customFormat="false" ht="15.75" hidden="false" customHeight="false" outlineLevel="0" collapsed="false">
      <c r="B314" s="13"/>
      <c r="C314" s="14"/>
      <c r="D314" s="105"/>
      <c r="E314" s="105"/>
      <c r="F314" s="74"/>
      <c r="G314" s="74"/>
      <c r="H314" s="74"/>
      <c r="I314" s="55"/>
      <c r="J314" s="55"/>
      <c r="K314" s="74"/>
      <c r="L314" s="74"/>
      <c r="M314" s="74"/>
    </row>
    <row r="315" customFormat="false" ht="15.75" hidden="false" customHeight="false" outlineLevel="0" collapsed="false">
      <c r="B315" s="13"/>
      <c r="C315" s="14"/>
      <c r="D315" s="105"/>
      <c r="E315" s="105"/>
      <c r="F315" s="74"/>
      <c r="G315" s="74"/>
      <c r="H315" s="74"/>
      <c r="I315" s="74"/>
      <c r="J315" s="55"/>
      <c r="K315" s="74"/>
      <c r="L315" s="74"/>
      <c r="M315" s="74"/>
    </row>
    <row r="316" customFormat="false" ht="15.75" hidden="false" customHeight="false" outlineLevel="0" collapsed="false">
      <c r="B316" s="13"/>
      <c r="C316" s="14"/>
      <c r="D316" s="105"/>
      <c r="E316" s="105"/>
      <c r="F316" s="74"/>
      <c r="G316" s="74"/>
      <c r="H316" s="74"/>
      <c r="I316" s="74"/>
      <c r="J316" s="55"/>
      <c r="K316" s="74"/>
      <c r="L316" s="74"/>
      <c r="M316" s="74"/>
    </row>
    <row r="317" customFormat="false" ht="15.75" hidden="false" customHeight="false" outlineLevel="0" collapsed="false">
      <c r="B317" s="13"/>
      <c r="C317" s="14"/>
      <c r="D317" s="105"/>
      <c r="E317" s="105"/>
      <c r="F317" s="74"/>
      <c r="G317" s="74"/>
      <c r="H317" s="74"/>
      <c r="I317" s="74"/>
      <c r="J317" s="55"/>
      <c r="K317" s="74"/>
      <c r="L317" s="74"/>
      <c r="M317" s="74"/>
    </row>
    <row r="318" customFormat="false" ht="15.75" hidden="false" customHeight="false" outlineLevel="0" collapsed="false">
      <c r="B318" s="13"/>
      <c r="C318" s="14"/>
      <c r="D318" s="105"/>
      <c r="E318" s="105"/>
      <c r="F318" s="74"/>
      <c r="G318" s="74"/>
      <c r="H318" s="74"/>
      <c r="I318" s="74"/>
      <c r="J318" s="55"/>
      <c r="K318" s="74"/>
      <c r="L318" s="74"/>
      <c r="M318" s="74"/>
    </row>
    <row r="319" customFormat="false" ht="15.75" hidden="false" customHeight="false" outlineLevel="0" collapsed="false">
      <c r="B319" s="13"/>
      <c r="C319" s="14"/>
      <c r="D319" s="105"/>
      <c r="E319" s="105"/>
      <c r="F319" s="74"/>
      <c r="G319" s="74"/>
      <c r="H319" s="74"/>
      <c r="I319" s="74"/>
      <c r="J319" s="55"/>
      <c r="K319" s="74"/>
      <c r="L319" s="74"/>
      <c r="M319" s="74"/>
    </row>
    <row r="320" customFormat="false" ht="15.75" hidden="false" customHeight="false" outlineLevel="0" collapsed="false">
      <c r="B320" s="23"/>
      <c r="C320" s="14"/>
      <c r="D320" s="105"/>
      <c r="E320" s="105"/>
      <c r="F320" s="74"/>
      <c r="G320" s="74"/>
      <c r="H320" s="74"/>
      <c r="I320" s="74"/>
      <c r="J320" s="55"/>
      <c r="K320" s="74"/>
      <c r="L320" s="74"/>
      <c r="M320" s="74"/>
    </row>
    <row r="321" customFormat="false" ht="15.75" hidden="false" customHeight="false" outlineLevel="0" collapsed="false">
      <c r="B321" s="23"/>
      <c r="C321" s="14"/>
      <c r="D321" s="105"/>
      <c r="E321" s="105"/>
      <c r="F321" s="74"/>
      <c r="G321" s="74"/>
      <c r="H321" s="74"/>
      <c r="I321" s="74"/>
      <c r="J321" s="74"/>
      <c r="K321" s="74"/>
      <c r="L321" s="74"/>
      <c r="M321" s="74"/>
    </row>
    <row r="322" customFormat="false" ht="15.75" hidden="false" customHeight="false" outlineLevel="0" collapsed="false">
      <c r="B322" s="23"/>
      <c r="C322" s="14"/>
      <c r="D322" s="105"/>
      <c r="E322" s="105"/>
      <c r="F322" s="74"/>
      <c r="G322" s="74"/>
      <c r="H322" s="74"/>
      <c r="I322" s="74"/>
      <c r="J322" s="55"/>
      <c r="K322" s="74"/>
      <c r="L322" s="74"/>
      <c r="M322" s="74"/>
    </row>
    <row r="323" customFormat="false" ht="15.75" hidden="false" customHeight="false" outlineLevel="0" collapsed="false">
      <c r="B323" s="23"/>
      <c r="C323" s="14"/>
      <c r="D323" s="105"/>
      <c r="E323" s="105"/>
      <c r="F323" s="74"/>
      <c r="G323" s="74"/>
      <c r="H323" s="74"/>
      <c r="I323" s="74"/>
      <c r="J323" s="55"/>
      <c r="K323" s="74"/>
      <c r="L323" s="74"/>
      <c r="M323" s="74"/>
    </row>
    <row r="324" customFormat="false" ht="15.75" hidden="false" customHeight="false" outlineLevel="0" collapsed="false">
      <c r="B324" s="23"/>
      <c r="C324" s="14"/>
      <c r="D324" s="105"/>
      <c r="E324" s="105"/>
      <c r="F324" s="74"/>
      <c r="G324" s="74"/>
      <c r="H324" s="74"/>
      <c r="I324" s="74"/>
      <c r="J324" s="74"/>
      <c r="K324" s="74"/>
      <c r="L324" s="74"/>
      <c r="M324" s="74"/>
    </row>
    <row r="325" customFormat="false" ht="15.75" hidden="false" customHeight="false" outlineLevel="0" collapsed="false">
      <c r="B325" s="23"/>
      <c r="C325" s="14"/>
      <c r="D325" s="105"/>
      <c r="E325" s="105"/>
      <c r="F325" s="74"/>
      <c r="G325" s="74"/>
      <c r="H325" s="74"/>
      <c r="I325" s="74"/>
      <c r="J325" s="74"/>
      <c r="K325" s="74"/>
      <c r="L325" s="74"/>
      <c r="M325" s="74"/>
    </row>
    <row r="326" customFormat="false" ht="15.75" hidden="false" customHeight="false" outlineLevel="0" collapsed="false">
      <c r="B326" s="23"/>
      <c r="C326" s="14"/>
      <c r="D326" s="105"/>
      <c r="E326" s="105"/>
      <c r="F326" s="74"/>
      <c r="G326" s="74"/>
      <c r="H326" s="74"/>
      <c r="I326" s="74"/>
      <c r="J326" s="55"/>
      <c r="K326" s="74"/>
      <c r="L326" s="74"/>
      <c r="M326" s="74"/>
    </row>
    <row r="327" customFormat="false" ht="15.75" hidden="false" customHeight="false" outlineLevel="0" collapsed="false">
      <c r="B327" s="23"/>
      <c r="C327" s="14"/>
      <c r="D327" s="105"/>
      <c r="E327" s="105"/>
      <c r="F327" s="74"/>
      <c r="G327" s="74"/>
      <c r="H327" s="74"/>
      <c r="I327" s="74"/>
      <c r="J327" s="74"/>
      <c r="K327" s="74"/>
      <c r="L327" s="55"/>
      <c r="M327" s="74"/>
    </row>
    <row r="328" customFormat="false" ht="15.75" hidden="false" customHeight="false" outlineLevel="0" collapsed="false">
      <c r="B328" s="23"/>
      <c r="C328" s="14"/>
      <c r="D328" s="105"/>
      <c r="E328" s="105"/>
      <c r="F328" s="74"/>
      <c r="G328" s="74"/>
      <c r="H328" s="74"/>
      <c r="I328" s="74"/>
      <c r="J328" s="55"/>
      <c r="K328" s="74"/>
      <c r="L328" s="74"/>
      <c r="M328" s="74"/>
    </row>
    <row r="329" customFormat="false" ht="15.75" hidden="false" customHeight="false" outlineLevel="0" collapsed="false">
      <c r="B329" s="23"/>
      <c r="C329" s="14"/>
      <c r="D329" s="105"/>
      <c r="E329" s="105"/>
      <c r="F329" s="74"/>
      <c r="G329" s="74"/>
      <c r="H329" s="74"/>
      <c r="I329" s="74"/>
      <c r="J329" s="55"/>
      <c r="K329" s="74"/>
      <c r="L329" s="74"/>
      <c r="M329" s="74"/>
    </row>
    <row r="330" customFormat="false" ht="15.75" hidden="false" customHeight="false" outlineLevel="0" collapsed="false">
      <c r="B330" s="23"/>
      <c r="C330" s="14"/>
      <c r="D330" s="105"/>
      <c r="E330" s="105"/>
      <c r="F330" s="74"/>
      <c r="G330" s="74"/>
      <c r="H330" s="74"/>
      <c r="I330" s="74"/>
      <c r="J330" s="74"/>
      <c r="K330" s="74"/>
      <c r="L330" s="74"/>
      <c r="M330" s="74"/>
    </row>
    <row r="331" customFormat="false" ht="15.75" hidden="false" customHeight="false" outlineLevel="0" collapsed="false">
      <c r="B331" s="23"/>
      <c r="C331" s="14"/>
      <c r="D331" s="105"/>
      <c r="E331" s="105"/>
      <c r="F331" s="74"/>
      <c r="G331" s="74"/>
      <c r="H331" s="74"/>
      <c r="I331" s="74"/>
      <c r="J331" s="55"/>
      <c r="K331" s="74"/>
      <c r="L331" s="74"/>
      <c r="M331" s="74"/>
    </row>
    <row r="332" customFormat="false" ht="15.75" hidden="false" customHeight="false" outlineLevel="0" collapsed="false">
      <c r="B332" s="23"/>
      <c r="C332" s="14"/>
      <c r="D332" s="105"/>
      <c r="E332" s="105"/>
      <c r="F332" s="74"/>
      <c r="G332" s="74"/>
      <c r="H332" s="74"/>
      <c r="I332" s="74"/>
      <c r="J332" s="74"/>
      <c r="K332" s="74"/>
      <c r="L332" s="74"/>
      <c r="M332" s="74"/>
    </row>
    <row r="333" customFormat="false" ht="15.75" hidden="false" customHeight="false" outlineLevel="0" collapsed="false">
      <c r="B333" s="23"/>
      <c r="C333" s="14"/>
      <c r="D333" s="105"/>
      <c r="E333" s="105"/>
      <c r="F333" s="74"/>
      <c r="G333" s="74"/>
      <c r="H333" s="74"/>
      <c r="I333" s="74"/>
      <c r="J333" s="74"/>
      <c r="K333" s="74"/>
      <c r="L333" s="74"/>
      <c r="M333" s="74"/>
    </row>
    <row r="334" customFormat="false" ht="15.75" hidden="false" customHeight="false" outlineLevel="0" collapsed="false">
      <c r="B334" s="23"/>
      <c r="C334" s="14"/>
      <c r="D334" s="105"/>
      <c r="E334" s="105"/>
      <c r="F334" s="74"/>
      <c r="G334" s="74"/>
      <c r="H334" s="74"/>
      <c r="I334" s="74"/>
      <c r="J334" s="74"/>
      <c r="K334" s="74"/>
      <c r="L334" s="74"/>
      <c r="M334" s="74"/>
    </row>
    <row r="335" customFormat="false" ht="15.75" hidden="false" customHeight="false" outlineLevel="0" collapsed="false">
      <c r="B335" s="23"/>
      <c r="C335" s="14"/>
      <c r="D335" s="105"/>
      <c r="E335" s="105"/>
      <c r="F335" s="74"/>
      <c r="G335" s="74"/>
      <c r="H335" s="74"/>
      <c r="I335" s="74"/>
      <c r="J335" s="74"/>
      <c r="K335" s="74"/>
      <c r="L335" s="74"/>
      <c r="M335" s="74"/>
    </row>
    <row r="336" customFormat="false" ht="15.75" hidden="false" customHeight="false" outlineLevel="0" collapsed="false">
      <c r="B336" s="23"/>
      <c r="C336" s="14"/>
      <c r="D336" s="105"/>
      <c r="E336" s="105"/>
      <c r="F336" s="74"/>
      <c r="G336" s="74"/>
      <c r="H336" s="74"/>
      <c r="I336" s="74"/>
      <c r="J336" s="74"/>
      <c r="K336" s="74"/>
      <c r="L336" s="74"/>
      <c r="M336" s="74"/>
    </row>
    <row r="337" customFormat="false" ht="15.75" hidden="false" customHeight="false" outlineLevel="0" collapsed="false">
      <c r="B337" s="23"/>
      <c r="C337" s="14"/>
      <c r="D337" s="105"/>
      <c r="E337" s="105"/>
      <c r="F337" s="74"/>
      <c r="G337" s="74"/>
      <c r="H337" s="74"/>
      <c r="I337" s="74"/>
      <c r="J337" s="74"/>
      <c r="K337" s="55"/>
      <c r="L337" s="74"/>
      <c r="M337" s="74"/>
    </row>
    <row r="338" customFormat="false" ht="15.75" hidden="false" customHeight="false" outlineLevel="0" collapsed="false">
      <c r="B338" s="23"/>
      <c r="C338" s="14"/>
      <c r="D338" s="105"/>
      <c r="E338" s="105"/>
      <c r="F338" s="74"/>
      <c r="G338" s="74"/>
      <c r="H338" s="74"/>
      <c r="I338" s="74"/>
      <c r="J338" s="74"/>
      <c r="K338" s="74"/>
      <c r="L338" s="74"/>
      <c r="M338" s="74"/>
    </row>
    <row r="339" customFormat="false" ht="15.75" hidden="false" customHeight="false" outlineLevel="0" collapsed="false">
      <c r="B339" s="23"/>
      <c r="C339" s="14"/>
      <c r="D339" s="105"/>
      <c r="E339" s="105"/>
      <c r="F339" s="74"/>
      <c r="G339" s="74"/>
      <c r="H339" s="74"/>
      <c r="I339" s="74"/>
      <c r="J339" s="74"/>
      <c r="K339" s="74"/>
      <c r="L339" s="74"/>
      <c r="M339" s="74"/>
    </row>
    <row r="340" customFormat="false" ht="15.75" hidden="false" customHeight="false" outlineLevel="0" collapsed="false">
      <c r="B340" s="23"/>
      <c r="C340" s="14"/>
      <c r="D340" s="105"/>
      <c r="E340" s="105"/>
      <c r="F340" s="74"/>
      <c r="G340" s="74"/>
      <c r="H340" s="74"/>
      <c r="I340" s="74"/>
      <c r="J340" s="74"/>
      <c r="K340" s="74"/>
      <c r="L340" s="74"/>
      <c r="M340" s="74"/>
    </row>
    <row r="341" customFormat="false" ht="15.75" hidden="false" customHeight="false" outlineLevel="0" collapsed="false">
      <c r="B341" s="23"/>
      <c r="C341" s="14"/>
      <c r="D341" s="105"/>
      <c r="E341" s="105"/>
      <c r="F341" s="74"/>
      <c r="G341" s="74"/>
      <c r="H341" s="74"/>
      <c r="I341" s="74"/>
      <c r="J341" s="74"/>
      <c r="K341" s="74"/>
      <c r="L341" s="74"/>
      <c r="M341" s="74"/>
    </row>
    <row r="342" customFormat="false" ht="15.75" hidden="false" customHeight="false" outlineLevel="0" collapsed="false">
      <c r="B342" s="23"/>
      <c r="C342" s="14"/>
      <c r="D342" s="105"/>
      <c r="E342" s="105"/>
      <c r="F342" s="74"/>
      <c r="G342" s="74"/>
      <c r="H342" s="74"/>
      <c r="I342" s="74"/>
      <c r="J342" s="55"/>
      <c r="K342" s="74"/>
      <c r="L342" s="74"/>
      <c r="M342" s="74"/>
    </row>
    <row r="343" customFormat="false" ht="15.75" hidden="false" customHeight="false" outlineLevel="0" collapsed="false">
      <c r="B343" s="23"/>
      <c r="C343" s="14"/>
      <c r="D343" s="105"/>
      <c r="E343" s="105"/>
      <c r="F343" s="74"/>
      <c r="G343" s="74"/>
      <c r="H343" s="74"/>
      <c r="I343" s="74"/>
      <c r="J343" s="74"/>
      <c r="K343" s="74"/>
      <c r="L343" s="74"/>
      <c r="M343" s="74"/>
    </row>
    <row r="344" customFormat="false" ht="15.75" hidden="false" customHeight="false" outlineLevel="0" collapsed="false">
      <c r="B344" s="23"/>
      <c r="C344" s="14"/>
      <c r="D344" s="105"/>
      <c r="E344" s="105"/>
      <c r="F344" s="74"/>
      <c r="G344" s="74"/>
      <c r="H344" s="74"/>
      <c r="I344" s="74"/>
      <c r="J344" s="74"/>
      <c r="K344" s="74"/>
      <c r="L344" s="74"/>
      <c r="M344" s="74"/>
    </row>
    <row r="345" customFormat="false" ht="15.75" hidden="false" customHeight="false" outlineLevel="0" collapsed="false">
      <c r="B345" s="23"/>
      <c r="C345" s="14"/>
      <c r="D345" s="105"/>
      <c r="E345" s="105"/>
      <c r="F345" s="74"/>
      <c r="G345" s="74"/>
      <c r="H345" s="74"/>
      <c r="I345" s="74"/>
      <c r="J345" s="74"/>
      <c r="K345" s="74"/>
      <c r="L345" s="74"/>
      <c r="M345" s="74"/>
    </row>
    <row r="346" customFormat="false" ht="15.75" hidden="false" customHeight="false" outlineLevel="0" collapsed="false">
      <c r="B346" s="23"/>
      <c r="C346" s="14"/>
      <c r="D346" s="105"/>
      <c r="E346" s="105"/>
      <c r="F346" s="74"/>
      <c r="G346" s="74"/>
      <c r="H346" s="74"/>
      <c r="I346" s="74"/>
      <c r="J346" s="74"/>
      <c r="K346" s="74"/>
      <c r="L346" s="74"/>
      <c r="M346" s="74"/>
    </row>
    <row r="347" customFormat="false" ht="15.75" hidden="false" customHeight="false" outlineLevel="0" collapsed="false">
      <c r="B347" s="23"/>
      <c r="C347" s="14"/>
      <c r="D347" s="105"/>
      <c r="E347" s="105"/>
      <c r="F347" s="74"/>
      <c r="G347" s="74"/>
      <c r="H347" s="74"/>
      <c r="I347" s="74"/>
      <c r="J347" s="74"/>
      <c r="K347" s="55"/>
      <c r="L347" s="55"/>
      <c r="M347" s="74"/>
    </row>
    <row r="348" customFormat="false" ht="15.75" hidden="false" customHeight="false" outlineLevel="0" collapsed="false">
      <c r="B348" s="23"/>
      <c r="C348" s="14"/>
      <c r="D348" s="105"/>
      <c r="E348" s="105"/>
      <c r="F348" s="74"/>
      <c r="G348" s="74"/>
      <c r="H348" s="74"/>
      <c r="I348" s="74"/>
      <c r="J348" s="74"/>
      <c r="K348" s="74"/>
      <c r="L348" s="74"/>
      <c r="M348" s="74"/>
    </row>
    <row r="349" customFormat="false" ht="15.75" hidden="false" customHeight="false" outlineLevel="0" collapsed="false">
      <c r="B349" s="23"/>
      <c r="C349" s="14"/>
      <c r="D349" s="105"/>
      <c r="E349" s="105"/>
      <c r="F349" s="74"/>
      <c r="G349" s="74"/>
      <c r="H349" s="74"/>
      <c r="I349" s="74"/>
      <c r="J349" s="74"/>
      <c r="K349" s="55"/>
      <c r="L349" s="74"/>
      <c r="M349" s="74"/>
    </row>
    <row r="350" customFormat="false" ht="15.75" hidden="false" customHeight="false" outlineLevel="0" collapsed="false">
      <c r="B350" s="23"/>
      <c r="C350" s="14"/>
      <c r="D350" s="105"/>
      <c r="E350" s="105"/>
      <c r="F350" s="74"/>
      <c r="G350" s="74"/>
      <c r="H350" s="74"/>
      <c r="I350" s="74"/>
      <c r="J350" s="74"/>
      <c r="K350" s="74"/>
      <c r="L350" s="74"/>
      <c r="M350" s="74"/>
    </row>
    <row r="351" customFormat="false" ht="15.75" hidden="false" customHeight="false" outlineLevel="0" collapsed="false">
      <c r="B351" s="23"/>
      <c r="C351" s="14"/>
      <c r="D351" s="105"/>
      <c r="E351" s="105"/>
      <c r="F351" s="74"/>
      <c r="G351" s="74"/>
      <c r="H351" s="74"/>
      <c r="I351" s="74"/>
      <c r="J351" s="74"/>
      <c r="K351" s="74"/>
      <c r="L351" s="74"/>
      <c r="M351" s="74"/>
    </row>
    <row r="352" customFormat="false" ht="15.75" hidden="false" customHeight="false" outlineLevel="0" collapsed="false">
      <c r="B352" s="23"/>
      <c r="C352" s="14"/>
      <c r="D352" s="105"/>
      <c r="E352" s="105"/>
      <c r="F352" s="74"/>
      <c r="G352" s="74"/>
      <c r="H352" s="74"/>
      <c r="I352" s="74"/>
      <c r="J352" s="55"/>
      <c r="K352" s="74"/>
      <c r="L352" s="74"/>
      <c r="M352" s="74"/>
    </row>
    <row r="353" customFormat="false" ht="15.75" hidden="false" customHeight="false" outlineLevel="0" collapsed="false">
      <c r="B353" s="23"/>
      <c r="C353" s="14"/>
      <c r="D353" s="105"/>
      <c r="E353" s="105"/>
      <c r="F353" s="74"/>
      <c r="G353" s="74"/>
      <c r="H353" s="74"/>
      <c r="I353" s="74"/>
      <c r="J353" s="74"/>
      <c r="K353" s="55"/>
      <c r="L353" s="74"/>
      <c r="M353" s="74"/>
    </row>
    <row r="354" customFormat="false" ht="15.75" hidden="false" customHeight="false" outlineLevel="0" collapsed="false">
      <c r="B354" s="23"/>
      <c r="C354" s="14"/>
      <c r="D354" s="105"/>
      <c r="E354" s="105"/>
      <c r="F354" s="74"/>
      <c r="G354" s="74"/>
      <c r="H354" s="74"/>
      <c r="I354" s="74"/>
      <c r="J354" s="74"/>
      <c r="K354" s="74"/>
      <c r="L354" s="74"/>
      <c r="M354" s="74"/>
    </row>
    <row r="355" customFormat="false" ht="15.75" hidden="false" customHeight="false" outlineLevel="0" collapsed="false">
      <c r="B355" s="23"/>
      <c r="C355" s="14"/>
      <c r="D355" s="105"/>
      <c r="E355" s="105"/>
      <c r="F355" s="74"/>
      <c r="G355" s="74"/>
      <c r="H355" s="74"/>
      <c r="I355" s="74"/>
      <c r="J355" s="74"/>
      <c r="K355" s="74"/>
      <c r="L355" s="74"/>
      <c r="M355" s="74"/>
    </row>
    <row r="356" customFormat="false" ht="15.75" hidden="false" customHeight="false" outlineLevel="0" collapsed="false">
      <c r="B356" s="23"/>
      <c r="C356" s="14"/>
      <c r="D356" s="105"/>
      <c r="E356" s="105"/>
      <c r="F356" s="74"/>
      <c r="G356" s="74"/>
      <c r="H356" s="74"/>
      <c r="I356" s="74"/>
      <c r="J356" s="74"/>
      <c r="K356" s="74"/>
      <c r="L356" s="74"/>
      <c r="M356" s="74"/>
    </row>
    <row r="357" customFormat="false" ht="15.75" hidden="false" customHeight="false" outlineLevel="0" collapsed="false">
      <c r="B357" s="23"/>
      <c r="C357" s="14"/>
      <c r="D357" s="105"/>
      <c r="E357" s="105"/>
      <c r="F357" s="74"/>
      <c r="G357" s="74"/>
      <c r="H357" s="74"/>
      <c r="I357" s="74"/>
      <c r="J357" s="55"/>
      <c r="K357" s="74"/>
      <c r="L357" s="74"/>
      <c r="M357" s="74"/>
    </row>
    <row r="358" customFormat="false" ht="15.75" hidden="false" customHeight="false" outlineLevel="0" collapsed="false">
      <c r="B358" s="23"/>
      <c r="C358" s="14"/>
      <c r="D358" s="105"/>
      <c r="E358" s="105"/>
      <c r="F358" s="74"/>
      <c r="G358" s="74"/>
      <c r="H358" s="74"/>
      <c r="I358" s="74"/>
      <c r="J358" s="74"/>
      <c r="K358" s="55"/>
      <c r="L358" s="74"/>
      <c r="M358" s="74"/>
    </row>
    <row r="359" customFormat="false" ht="15.75" hidden="false" customHeight="false" outlineLevel="0" collapsed="false">
      <c r="B359" s="23"/>
      <c r="C359" s="14"/>
      <c r="D359" s="105"/>
      <c r="E359" s="105"/>
      <c r="F359" s="74"/>
      <c r="G359" s="74"/>
      <c r="H359" s="74"/>
      <c r="I359" s="74"/>
      <c r="J359" s="74"/>
      <c r="K359" s="74"/>
      <c r="L359" s="74"/>
      <c r="M359" s="74"/>
    </row>
    <row r="360" customFormat="false" ht="15.75" hidden="false" customHeight="false" outlineLevel="0" collapsed="false">
      <c r="B360" s="23"/>
      <c r="C360" s="14"/>
      <c r="D360" s="105"/>
      <c r="E360" s="105"/>
      <c r="F360" s="74"/>
      <c r="G360" s="74"/>
      <c r="H360" s="74"/>
      <c r="I360" s="74"/>
      <c r="J360" s="74"/>
      <c r="K360" s="74"/>
      <c r="L360" s="74"/>
      <c r="M360" s="74"/>
    </row>
    <row r="361" customFormat="false" ht="15.75" hidden="false" customHeight="false" outlineLevel="0" collapsed="false">
      <c r="B361" s="23"/>
      <c r="C361" s="14"/>
      <c r="D361" s="105"/>
      <c r="E361" s="105"/>
      <c r="F361" s="74"/>
      <c r="G361" s="74"/>
      <c r="H361" s="74"/>
      <c r="I361" s="74"/>
      <c r="J361" s="55"/>
      <c r="K361" s="74"/>
      <c r="L361" s="74"/>
      <c r="M361" s="74"/>
    </row>
    <row r="362" customFormat="false" ht="15.75" hidden="false" customHeight="false" outlineLevel="0" collapsed="false">
      <c r="B362" s="23"/>
      <c r="C362" s="14"/>
      <c r="D362" s="105"/>
      <c r="E362" s="105"/>
      <c r="F362" s="74"/>
      <c r="G362" s="74"/>
      <c r="H362" s="74"/>
      <c r="I362" s="74"/>
      <c r="J362" s="74"/>
      <c r="K362" s="74"/>
      <c r="L362" s="74"/>
      <c r="M362" s="74"/>
    </row>
    <row r="363" customFormat="false" ht="15.75" hidden="false" customHeight="false" outlineLevel="0" collapsed="false">
      <c r="B363" s="23"/>
      <c r="C363" s="14"/>
      <c r="D363" s="105"/>
      <c r="E363" s="105"/>
      <c r="F363" s="74"/>
      <c r="G363" s="74"/>
      <c r="H363" s="74"/>
      <c r="I363" s="74"/>
      <c r="J363" s="74"/>
      <c r="K363" s="74"/>
      <c r="L363" s="74"/>
      <c r="M363" s="74"/>
    </row>
    <row r="364" customFormat="false" ht="15.75" hidden="false" customHeight="false" outlineLevel="0" collapsed="false">
      <c r="B364" s="23"/>
      <c r="C364" s="14"/>
      <c r="D364" s="105"/>
      <c r="E364" s="105"/>
      <c r="F364" s="74"/>
      <c r="G364" s="74"/>
      <c r="H364" s="74"/>
      <c r="I364" s="74"/>
      <c r="J364" s="74"/>
      <c r="K364" s="55"/>
      <c r="L364" s="74"/>
      <c r="M364" s="74"/>
    </row>
    <row r="365" customFormat="false" ht="15.75" hidden="false" customHeight="false" outlineLevel="0" collapsed="false">
      <c r="B365" s="23"/>
      <c r="C365" s="14"/>
      <c r="D365" s="105"/>
      <c r="E365" s="105"/>
      <c r="F365" s="74"/>
      <c r="G365" s="74"/>
      <c r="H365" s="74"/>
      <c r="I365" s="74"/>
      <c r="J365" s="55"/>
      <c r="K365" s="74"/>
      <c r="L365" s="74"/>
      <c r="M365" s="74"/>
    </row>
    <row r="366" customFormat="false" ht="15.75" hidden="false" customHeight="false" outlineLevel="0" collapsed="false">
      <c r="B366" s="23"/>
      <c r="C366" s="14"/>
      <c r="D366" s="105"/>
      <c r="E366" s="105"/>
      <c r="F366" s="74"/>
      <c r="G366" s="74"/>
      <c r="H366" s="74"/>
      <c r="I366" s="74"/>
      <c r="J366" s="55"/>
      <c r="K366" s="74"/>
      <c r="L366" s="74"/>
      <c r="M366" s="74"/>
    </row>
    <row r="367" customFormat="false" ht="15.75" hidden="false" customHeight="false" outlineLevel="0" collapsed="false">
      <c r="B367" s="23"/>
      <c r="C367" s="14"/>
      <c r="D367" s="105"/>
      <c r="E367" s="105"/>
      <c r="F367" s="74"/>
      <c r="G367" s="74"/>
      <c r="H367" s="74"/>
      <c r="I367" s="74"/>
      <c r="J367" s="74"/>
      <c r="K367" s="55"/>
      <c r="L367" s="74"/>
      <c r="M367" s="74"/>
    </row>
    <row r="368" customFormat="false" ht="15.75" hidden="false" customHeight="false" outlineLevel="0" collapsed="false">
      <c r="B368" s="23"/>
      <c r="C368" s="14"/>
      <c r="D368" s="105"/>
      <c r="E368" s="105"/>
      <c r="F368" s="74"/>
      <c r="G368" s="74"/>
      <c r="H368" s="74"/>
      <c r="I368" s="74"/>
      <c r="J368" s="74"/>
      <c r="K368" s="74"/>
      <c r="L368" s="74"/>
      <c r="M368" s="74"/>
    </row>
    <row r="369" customFormat="false" ht="15.75" hidden="false" customHeight="false" outlineLevel="0" collapsed="false">
      <c r="B369" s="23"/>
      <c r="C369" s="14"/>
      <c r="D369" s="105"/>
      <c r="E369" s="105"/>
      <c r="F369" s="74"/>
      <c r="G369" s="74"/>
      <c r="H369" s="74"/>
      <c r="I369" s="74"/>
      <c r="J369" s="55"/>
      <c r="K369" s="74"/>
      <c r="L369" s="74"/>
      <c r="M369" s="74"/>
    </row>
    <row r="370" customFormat="false" ht="15.75" hidden="false" customHeight="false" outlineLevel="0" collapsed="false">
      <c r="B370" s="23"/>
      <c r="C370" s="14"/>
      <c r="D370" s="105"/>
      <c r="E370" s="105"/>
      <c r="F370" s="74"/>
      <c r="G370" s="74"/>
      <c r="H370" s="74"/>
      <c r="I370" s="74"/>
      <c r="J370" s="74"/>
      <c r="K370" s="55"/>
      <c r="L370" s="55"/>
      <c r="M370" s="74"/>
    </row>
    <row r="371" customFormat="false" ht="15.75" hidden="false" customHeight="false" outlineLevel="0" collapsed="false">
      <c r="B371" s="23"/>
      <c r="C371" s="14"/>
      <c r="D371" s="105"/>
      <c r="E371" s="105"/>
      <c r="F371" s="74"/>
      <c r="G371" s="74"/>
      <c r="H371" s="74"/>
      <c r="I371" s="74"/>
      <c r="J371" s="74"/>
      <c r="K371" s="74"/>
      <c r="L371" s="74"/>
      <c r="M371" s="74"/>
    </row>
    <row r="372" customFormat="false" ht="15.75" hidden="false" customHeight="false" outlineLevel="0" collapsed="false">
      <c r="B372" s="23"/>
      <c r="C372" s="14"/>
      <c r="D372" s="105"/>
      <c r="E372" s="105"/>
      <c r="F372" s="74"/>
      <c r="G372" s="74"/>
      <c r="H372" s="74"/>
      <c r="I372" s="74"/>
      <c r="J372" s="74"/>
      <c r="K372" s="74"/>
      <c r="L372" s="74"/>
      <c r="M372" s="74"/>
    </row>
    <row r="373" customFormat="false" ht="15.75" hidden="false" customHeight="false" outlineLevel="0" collapsed="false">
      <c r="B373" s="23"/>
      <c r="C373" s="14"/>
      <c r="D373" s="105"/>
      <c r="E373" s="105"/>
      <c r="F373" s="74"/>
      <c r="G373" s="74"/>
      <c r="H373" s="74"/>
      <c r="I373" s="74"/>
      <c r="J373" s="55"/>
      <c r="K373" s="74"/>
      <c r="L373" s="74"/>
      <c r="M373" s="74"/>
    </row>
    <row r="374" customFormat="false" ht="15.75" hidden="false" customHeight="false" outlineLevel="0" collapsed="false">
      <c r="B374" s="23"/>
      <c r="C374" s="14"/>
      <c r="D374" s="105"/>
      <c r="E374" s="105"/>
      <c r="F374" s="74"/>
      <c r="G374" s="74"/>
      <c r="H374" s="74"/>
      <c r="I374" s="74"/>
      <c r="J374" s="74"/>
      <c r="K374" s="74"/>
      <c r="L374" s="74"/>
      <c r="M374" s="74"/>
    </row>
    <row r="375" customFormat="false" ht="15.75" hidden="false" customHeight="false" outlineLevel="0" collapsed="false">
      <c r="B375" s="23"/>
      <c r="C375" s="14"/>
      <c r="D375" s="105"/>
      <c r="E375" s="105"/>
      <c r="F375" s="74"/>
      <c r="G375" s="74"/>
      <c r="H375" s="74"/>
      <c r="I375" s="74"/>
      <c r="J375" s="74"/>
      <c r="K375" s="55"/>
      <c r="L375" s="74"/>
      <c r="M375" s="74"/>
    </row>
    <row r="376" customFormat="false" ht="15.75" hidden="false" customHeight="false" outlineLevel="0" collapsed="false">
      <c r="B376" s="23"/>
      <c r="C376" s="14"/>
      <c r="D376" s="105"/>
      <c r="E376" s="105"/>
      <c r="F376" s="74"/>
      <c r="G376" s="74"/>
      <c r="H376" s="74"/>
      <c r="I376" s="74"/>
      <c r="J376" s="74"/>
      <c r="K376" s="74"/>
      <c r="L376" s="74"/>
      <c r="M376" s="74"/>
    </row>
    <row r="377" customFormat="false" ht="15.75" hidden="false" customHeight="false" outlineLevel="0" collapsed="false">
      <c r="B377" s="23"/>
      <c r="C377" s="14"/>
      <c r="D377" s="105"/>
      <c r="E377" s="105"/>
      <c r="F377" s="74"/>
      <c r="G377" s="74"/>
      <c r="H377" s="74"/>
      <c r="I377" s="74"/>
      <c r="J377" s="74"/>
      <c r="K377" s="55"/>
      <c r="L377" s="74"/>
      <c r="M377" s="74"/>
    </row>
    <row r="378" customFormat="false" ht="15.75" hidden="false" customHeight="false" outlineLevel="0" collapsed="false">
      <c r="B378" s="23"/>
      <c r="C378" s="14"/>
      <c r="D378" s="105"/>
      <c r="E378" s="105"/>
      <c r="F378" s="74"/>
      <c r="G378" s="74"/>
      <c r="H378" s="74"/>
      <c r="I378" s="74"/>
      <c r="J378" s="55"/>
      <c r="K378" s="74"/>
      <c r="L378" s="74"/>
      <c r="M378" s="74"/>
    </row>
    <row r="379" customFormat="false" ht="15.75" hidden="false" customHeight="false" outlineLevel="0" collapsed="false">
      <c r="B379" s="23"/>
      <c r="C379" s="14"/>
      <c r="D379" s="105"/>
      <c r="E379" s="105"/>
      <c r="F379" s="74"/>
      <c r="G379" s="74"/>
      <c r="H379" s="74"/>
      <c r="I379" s="74"/>
      <c r="J379" s="74"/>
      <c r="K379" s="74"/>
      <c r="L379" s="74"/>
      <c r="M379" s="74"/>
    </row>
    <row r="380" customFormat="false" ht="15.75" hidden="false" customHeight="false" outlineLevel="0" collapsed="false">
      <c r="B380" s="23"/>
      <c r="C380" s="14"/>
      <c r="D380" s="105"/>
      <c r="E380" s="105"/>
      <c r="F380" s="74"/>
      <c r="G380" s="74"/>
      <c r="H380" s="74"/>
      <c r="I380" s="74"/>
      <c r="J380" s="55"/>
      <c r="K380" s="74"/>
      <c r="L380" s="74"/>
      <c r="M380" s="74"/>
    </row>
    <row r="381" customFormat="false" ht="15.75" hidden="false" customHeight="false" outlineLevel="0" collapsed="false">
      <c r="B381" s="23"/>
      <c r="C381" s="14"/>
      <c r="D381" s="105"/>
      <c r="E381" s="105"/>
      <c r="F381" s="74"/>
      <c r="G381" s="74"/>
      <c r="H381" s="74"/>
      <c r="I381" s="74"/>
      <c r="J381" s="74"/>
      <c r="K381" s="55"/>
      <c r="L381" s="74"/>
      <c r="M381" s="74"/>
    </row>
    <row r="382" customFormat="false" ht="15.75" hidden="false" customHeight="false" outlineLevel="0" collapsed="false">
      <c r="B382" s="23"/>
      <c r="C382" s="14"/>
      <c r="D382" s="105"/>
      <c r="E382" s="105"/>
      <c r="F382" s="74"/>
      <c r="G382" s="74"/>
      <c r="H382" s="74"/>
      <c r="I382" s="74"/>
      <c r="J382" s="74"/>
      <c r="K382" s="55"/>
      <c r="L382" s="74"/>
      <c r="M382" s="74"/>
    </row>
    <row r="383" customFormat="false" ht="15.75" hidden="false" customHeight="false" outlineLevel="0" collapsed="false">
      <c r="B383" s="23"/>
      <c r="C383" s="14"/>
      <c r="D383" s="105"/>
      <c r="E383" s="105"/>
      <c r="F383" s="74"/>
      <c r="G383" s="74"/>
      <c r="H383" s="74"/>
      <c r="I383" s="74"/>
      <c r="J383" s="74"/>
      <c r="K383" s="55"/>
      <c r="L383" s="74"/>
      <c r="M383" s="74"/>
    </row>
    <row r="384" customFormat="false" ht="15.75" hidden="false" customHeight="false" outlineLevel="0" collapsed="false">
      <c r="B384" s="23"/>
      <c r="C384" s="14"/>
      <c r="D384" s="105"/>
      <c r="E384" s="105"/>
      <c r="F384" s="74"/>
      <c r="G384" s="74"/>
      <c r="H384" s="74"/>
      <c r="I384" s="74"/>
      <c r="J384" s="74"/>
      <c r="K384" s="55"/>
      <c r="L384" s="74"/>
      <c r="M384" s="74"/>
    </row>
    <row r="385" customFormat="false" ht="15.75" hidden="false" customHeight="false" outlineLevel="0" collapsed="false">
      <c r="B385" s="23"/>
      <c r="C385" s="14"/>
      <c r="D385" s="105"/>
      <c r="E385" s="105"/>
      <c r="F385" s="74"/>
      <c r="G385" s="74"/>
      <c r="H385" s="74"/>
      <c r="I385" s="74"/>
      <c r="J385" s="74"/>
      <c r="K385" s="55"/>
      <c r="L385" s="74"/>
      <c r="M385" s="74"/>
    </row>
    <row r="386" customFormat="false" ht="15.75" hidden="false" customHeight="false" outlineLevel="0" collapsed="false">
      <c r="B386" s="23"/>
      <c r="C386" s="14"/>
      <c r="D386" s="105"/>
      <c r="E386" s="105"/>
      <c r="F386" s="74"/>
      <c r="G386" s="74"/>
      <c r="H386" s="74"/>
      <c r="I386" s="74"/>
      <c r="J386" s="74"/>
      <c r="K386" s="74"/>
      <c r="L386" s="74"/>
      <c r="M386" s="74"/>
    </row>
    <row r="387" customFormat="false" ht="15.75" hidden="false" customHeight="false" outlineLevel="0" collapsed="false">
      <c r="B387" s="23"/>
      <c r="C387" s="14"/>
      <c r="D387" s="105"/>
      <c r="E387" s="105"/>
      <c r="F387" s="74"/>
      <c r="G387" s="74"/>
      <c r="H387" s="74"/>
      <c r="I387" s="74"/>
      <c r="J387" s="74"/>
      <c r="K387" s="74"/>
      <c r="L387" s="74"/>
      <c r="M387" s="74"/>
    </row>
    <row r="388" customFormat="false" ht="15.75" hidden="false" customHeight="false" outlineLevel="0" collapsed="false">
      <c r="B388" s="23"/>
      <c r="C388" s="14"/>
      <c r="D388" s="105"/>
      <c r="E388" s="105"/>
      <c r="F388" s="74"/>
      <c r="G388" s="74"/>
      <c r="H388" s="74"/>
      <c r="I388" s="74"/>
      <c r="J388" s="55"/>
      <c r="K388" s="74"/>
      <c r="L388" s="74"/>
      <c r="M388" s="74"/>
    </row>
    <row r="389" customFormat="false" ht="15.75" hidden="false" customHeight="false" outlineLevel="0" collapsed="false">
      <c r="B389" s="23"/>
      <c r="C389" s="14"/>
      <c r="D389" s="105"/>
      <c r="E389" s="105"/>
      <c r="F389" s="74"/>
      <c r="G389" s="74"/>
      <c r="H389" s="74"/>
      <c r="I389" s="55"/>
      <c r="J389" s="55"/>
      <c r="K389" s="74"/>
      <c r="L389" s="74"/>
      <c r="M389" s="74"/>
    </row>
    <row r="390" customFormat="false" ht="15.75" hidden="false" customHeight="false" outlineLevel="0" collapsed="false">
      <c r="B390" s="23"/>
      <c r="C390" s="14"/>
      <c r="D390" s="105"/>
      <c r="E390" s="105"/>
      <c r="F390" s="74"/>
      <c r="G390" s="74"/>
      <c r="H390" s="74"/>
      <c r="I390" s="55"/>
      <c r="J390" s="55"/>
      <c r="K390" s="74"/>
      <c r="L390" s="74"/>
      <c r="M390" s="74"/>
    </row>
    <row r="391" customFormat="false" ht="15.75" hidden="false" customHeight="false" outlineLevel="0" collapsed="false">
      <c r="B391" s="23"/>
      <c r="C391" s="14"/>
      <c r="D391" s="105"/>
      <c r="E391" s="105"/>
      <c r="F391" s="74"/>
      <c r="G391" s="74"/>
      <c r="H391" s="74"/>
      <c r="I391" s="74"/>
      <c r="J391" s="55"/>
      <c r="K391" s="74"/>
      <c r="L391" s="74"/>
      <c r="M391" s="74"/>
    </row>
    <row r="392" customFormat="false" ht="15.75" hidden="false" customHeight="false" outlineLevel="0" collapsed="false">
      <c r="B392" s="23"/>
      <c r="C392" s="14"/>
      <c r="D392" s="105"/>
      <c r="E392" s="105"/>
      <c r="F392" s="74"/>
      <c r="G392" s="74"/>
      <c r="H392" s="74"/>
      <c r="I392" s="74"/>
      <c r="J392" s="55"/>
      <c r="K392" s="74"/>
      <c r="L392" s="74"/>
      <c r="M392" s="74"/>
    </row>
    <row r="393" customFormat="false" ht="15.75" hidden="false" customHeight="false" outlineLevel="0" collapsed="false">
      <c r="B393" s="23"/>
      <c r="C393" s="14"/>
      <c r="D393" s="105"/>
      <c r="E393" s="105"/>
      <c r="F393" s="74"/>
      <c r="G393" s="74"/>
      <c r="H393" s="74"/>
      <c r="I393" s="74"/>
      <c r="J393" s="55"/>
      <c r="K393" s="74"/>
      <c r="L393" s="74"/>
      <c r="M393" s="74"/>
    </row>
    <row r="394" customFormat="false" ht="15.75" hidden="false" customHeight="false" outlineLevel="0" collapsed="false">
      <c r="B394" s="23"/>
      <c r="C394" s="14"/>
      <c r="D394" s="105"/>
      <c r="E394" s="105"/>
      <c r="F394" s="74"/>
      <c r="G394" s="74"/>
      <c r="H394" s="74"/>
      <c r="I394" s="74"/>
      <c r="J394" s="74"/>
      <c r="K394" s="74"/>
      <c r="L394" s="74"/>
      <c r="M394" s="74"/>
    </row>
    <row r="395" customFormat="false" ht="15.75" hidden="false" customHeight="false" outlineLevel="0" collapsed="false">
      <c r="B395" s="23"/>
      <c r="C395" s="14"/>
      <c r="D395" s="105"/>
      <c r="E395" s="105"/>
      <c r="F395" s="74"/>
      <c r="G395" s="74"/>
      <c r="H395" s="74"/>
      <c r="I395" s="74"/>
      <c r="J395" s="55"/>
      <c r="K395" s="74"/>
      <c r="L395" s="74"/>
      <c r="M395" s="74"/>
    </row>
    <row r="396" customFormat="false" ht="15.75" hidden="false" customHeight="false" outlineLevel="0" collapsed="false">
      <c r="B396" s="23"/>
      <c r="C396" s="14"/>
      <c r="D396" s="105"/>
      <c r="E396" s="105"/>
      <c r="F396" s="74"/>
      <c r="G396" s="74"/>
      <c r="H396" s="74"/>
      <c r="I396" s="74"/>
      <c r="J396" s="55"/>
      <c r="K396" s="74"/>
      <c r="L396" s="74"/>
      <c r="M396" s="74"/>
    </row>
    <row r="397" customFormat="false" ht="15.75" hidden="false" customHeight="false" outlineLevel="0" collapsed="false">
      <c r="B397" s="23"/>
      <c r="C397" s="14"/>
      <c r="D397" s="105"/>
      <c r="E397" s="105"/>
      <c r="F397" s="74"/>
      <c r="G397" s="74"/>
      <c r="H397" s="74"/>
      <c r="I397" s="74"/>
      <c r="J397" s="55"/>
      <c r="K397" s="74"/>
      <c r="L397" s="74"/>
      <c r="M397" s="74"/>
    </row>
    <row r="398" customFormat="false" ht="15.75" hidden="false" customHeight="false" outlineLevel="0" collapsed="false">
      <c r="B398" s="23"/>
      <c r="C398" s="14"/>
      <c r="D398" s="105"/>
      <c r="E398" s="105"/>
      <c r="F398" s="74"/>
      <c r="G398" s="74"/>
      <c r="H398" s="74"/>
      <c r="I398" s="74"/>
      <c r="J398" s="55"/>
      <c r="K398" s="74"/>
      <c r="L398" s="74"/>
      <c r="M398" s="74"/>
    </row>
    <row r="399" customFormat="false" ht="15.75" hidden="false" customHeight="false" outlineLevel="0" collapsed="false">
      <c r="B399" s="23"/>
      <c r="C399" s="14"/>
      <c r="D399" s="105"/>
      <c r="E399" s="105"/>
      <c r="F399" s="74"/>
      <c r="G399" s="74"/>
      <c r="H399" s="74"/>
      <c r="I399" s="74"/>
      <c r="J399" s="55"/>
      <c r="K399" s="74"/>
      <c r="L399" s="74"/>
      <c r="M399" s="74"/>
    </row>
    <row r="400" customFormat="false" ht="15.75" hidden="false" customHeight="false" outlineLevel="0" collapsed="false">
      <c r="B400" s="23"/>
      <c r="C400" s="14"/>
      <c r="D400" s="105"/>
      <c r="E400" s="105"/>
      <c r="F400" s="74"/>
      <c r="G400" s="74"/>
      <c r="H400" s="74"/>
      <c r="I400" s="74"/>
      <c r="J400" s="55"/>
      <c r="K400" s="74"/>
      <c r="L400" s="74"/>
      <c r="M400" s="74"/>
    </row>
    <row r="401" customFormat="false" ht="15.75" hidden="false" customHeight="false" outlineLevel="0" collapsed="false">
      <c r="B401" s="23"/>
      <c r="C401" s="14"/>
      <c r="D401" s="105"/>
      <c r="E401" s="105"/>
      <c r="F401" s="74"/>
      <c r="G401" s="74"/>
      <c r="H401" s="74"/>
      <c r="I401" s="74"/>
      <c r="J401" s="55"/>
      <c r="K401" s="74"/>
      <c r="L401" s="74"/>
      <c r="M401" s="74"/>
    </row>
    <row r="402" customFormat="false" ht="15.75" hidden="false" customHeight="false" outlineLevel="0" collapsed="false">
      <c r="B402" s="23"/>
      <c r="C402" s="14"/>
      <c r="D402" s="105"/>
      <c r="E402" s="105"/>
      <c r="F402" s="74"/>
      <c r="G402" s="74"/>
      <c r="H402" s="74"/>
      <c r="I402" s="74"/>
      <c r="J402" s="55"/>
      <c r="K402" s="74"/>
      <c r="L402" s="74"/>
      <c r="M402" s="74"/>
    </row>
    <row r="403" customFormat="false" ht="15.75" hidden="false" customHeight="false" outlineLevel="0" collapsed="false">
      <c r="B403" s="23"/>
      <c r="C403" s="14"/>
      <c r="D403" s="105"/>
      <c r="E403" s="105"/>
      <c r="F403" s="74"/>
      <c r="G403" s="74"/>
      <c r="H403" s="74"/>
      <c r="I403" s="74"/>
      <c r="J403" s="55"/>
      <c r="K403" s="74"/>
      <c r="L403" s="74"/>
      <c r="M403" s="74"/>
    </row>
    <row r="404" customFormat="false" ht="15.75" hidden="false" customHeight="false" outlineLevel="0" collapsed="false">
      <c r="B404" s="23"/>
      <c r="C404" s="14"/>
      <c r="D404" s="105"/>
      <c r="E404" s="105"/>
      <c r="F404" s="74"/>
      <c r="G404" s="74"/>
      <c r="H404" s="74"/>
      <c r="I404" s="74"/>
      <c r="J404" s="55"/>
      <c r="K404" s="74"/>
      <c r="L404" s="74"/>
      <c r="M404" s="74"/>
    </row>
    <row r="405" customFormat="false" ht="15.75" hidden="false" customHeight="false" outlineLevel="0" collapsed="false">
      <c r="B405" s="23"/>
      <c r="C405" s="14"/>
      <c r="D405" s="105"/>
      <c r="E405" s="105"/>
      <c r="F405" s="74"/>
      <c r="G405" s="74"/>
      <c r="H405" s="74"/>
      <c r="I405" s="74"/>
      <c r="J405" s="55"/>
      <c r="K405" s="74"/>
      <c r="L405" s="74"/>
      <c r="M405" s="74"/>
    </row>
    <row r="406" customFormat="false" ht="15.75" hidden="false" customHeight="false" outlineLevel="0" collapsed="false">
      <c r="B406" s="23"/>
      <c r="C406" s="14"/>
      <c r="D406" s="105"/>
      <c r="E406" s="105"/>
      <c r="F406" s="74"/>
      <c r="G406" s="74"/>
      <c r="H406" s="74"/>
      <c r="I406" s="74"/>
      <c r="J406" s="55"/>
      <c r="K406" s="74"/>
      <c r="L406" s="74"/>
      <c r="M406" s="74"/>
    </row>
    <row r="407" customFormat="false" ht="15.75" hidden="false" customHeight="false" outlineLevel="0" collapsed="false">
      <c r="B407" s="23"/>
      <c r="C407" s="14"/>
      <c r="D407" s="105"/>
      <c r="E407" s="105"/>
      <c r="F407" s="74"/>
      <c r="G407" s="74"/>
      <c r="H407" s="74"/>
      <c r="I407" s="74"/>
      <c r="J407" s="55"/>
      <c r="K407" s="74"/>
      <c r="L407" s="74"/>
      <c r="M407" s="74"/>
    </row>
    <row r="408" customFormat="false" ht="15.75" hidden="false" customHeight="false" outlineLevel="0" collapsed="false">
      <c r="B408" s="23"/>
      <c r="C408" s="14"/>
      <c r="D408" s="105"/>
      <c r="E408" s="105"/>
      <c r="F408" s="74"/>
      <c r="G408" s="74"/>
      <c r="H408" s="74"/>
      <c r="I408" s="74"/>
      <c r="J408" s="55"/>
      <c r="K408" s="74"/>
      <c r="L408" s="74"/>
      <c r="M408" s="74"/>
    </row>
    <row r="409" customFormat="false" ht="15.75" hidden="false" customHeight="false" outlineLevel="0" collapsed="false">
      <c r="B409" s="23"/>
      <c r="C409" s="14"/>
      <c r="D409" s="105"/>
      <c r="E409" s="105"/>
      <c r="F409" s="74"/>
      <c r="G409" s="74"/>
      <c r="H409" s="74"/>
      <c r="I409" s="74"/>
      <c r="J409" s="55"/>
      <c r="K409" s="74"/>
      <c r="L409" s="74"/>
      <c r="M409" s="74"/>
    </row>
    <row r="410" customFormat="false" ht="15.75" hidden="false" customHeight="false" outlineLevel="0" collapsed="false">
      <c r="B410" s="23"/>
      <c r="C410" s="14"/>
      <c r="D410" s="105"/>
      <c r="E410" s="105"/>
      <c r="F410" s="74"/>
      <c r="G410" s="74"/>
      <c r="H410" s="74"/>
      <c r="I410" s="74"/>
      <c r="J410" s="55"/>
      <c r="K410" s="74"/>
      <c r="L410" s="74"/>
      <c r="M410" s="74"/>
    </row>
    <row r="411" customFormat="false" ht="15.75" hidden="false" customHeight="false" outlineLevel="0" collapsed="false">
      <c r="B411" s="23"/>
      <c r="C411" s="14"/>
      <c r="D411" s="105"/>
      <c r="E411" s="105"/>
      <c r="F411" s="74"/>
      <c r="G411" s="74"/>
      <c r="H411" s="74"/>
      <c r="I411" s="74"/>
      <c r="J411" s="55"/>
      <c r="K411" s="74"/>
      <c r="L411" s="74"/>
      <c r="M411" s="74"/>
    </row>
    <row r="412" customFormat="false" ht="15.75" hidden="false" customHeight="false" outlineLevel="0" collapsed="false">
      <c r="B412" s="23"/>
      <c r="C412" s="14"/>
      <c r="D412" s="105"/>
      <c r="E412" s="105"/>
      <c r="F412" s="74"/>
      <c r="G412" s="74"/>
      <c r="H412" s="74"/>
      <c r="I412" s="74"/>
      <c r="J412" s="74"/>
      <c r="K412" s="74"/>
      <c r="L412" s="74"/>
      <c r="M412" s="74"/>
    </row>
    <row r="413" customFormat="false" ht="15.75" hidden="false" customHeight="false" outlineLevel="0" collapsed="false">
      <c r="B413" s="23"/>
      <c r="C413" s="14"/>
      <c r="D413" s="105"/>
      <c r="E413" s="105"/>
      <c r="F413" s="74"/>
      <c r="G413" s="74"/>
      <c r="H413" s="74"/>
      <c r="I413" s="74"/>
      <c r="J413" s="55"/>
      <c r="K413" s="74"/>
      <c r="L413" s="74"/>
      <c r="M413" s="74"/>
    </row>
    <row r="414" customFormat="false" ht="15.75" hidden="false" customHeight="false" outlineLevel="0" collapsed="false">
      <c r="B414" s="23"/>
      <c r="C414" s="14"/>
      <c r="D414" s="105"/>
      <c r="E414" s="105"/>
      <c r="F414" s="74"/>
      <c r="G414" s="74"/>
      <c r="H414" s="74"/>
      <c r="I414" s="74"/>
      <c r="J414" s="55"/>
      <c r="K414" s="74"/>
      <c r="L414" s="74"/>
      <c r="M414" s="74"/>
    </row>
    <row r="415" customFormat="false" ht="15.75" hidden="false" customHeight="false" outlineLevel="0" collapsed="false">
      <c r="B415" s="23"/>
      <c r="C415" s="14"/>
      <c r="D415" s="105"/>
      <c r="E415" s="105"/>
      <c r="F415" s="74"/>
      <c r="G415" s="74"/>
      <c r="H415" s="74"/>
      <c r="I415" s="74"/>
      <c r="J415" s="55"/>
      <c r="K415" s="74"/>
      <c r="L415" s="74"/>
      <c r="M415" s="74"/>
    </row>
    <row r="416" customFormat="false" ht="15.75" hidden="false" customHeight="false" outlineLevel="0" collapsed="false">
      <c r="B416" s="23"/>
      <c r="C416" s="14"/>
      <c r="D416" s="105"/>
      <c r="E416" s="105"/>
      <c r="F416" s="74"/>
      <c r="G416" s="74"/>
      <c r="H416" s="74"/>
      <c r="I416" s="74"/>
      <c r="J416" s="55"/>
      <c r="K416" s="74"/>
      <c r="L416" s="74"/>
      <c r="M416" s="74"/>
    </row>
    <row r="417" customFormat="false" ht="15.75" hidden="false" customHeight="false" outlineLevel="0" collapsed="false">
      <c r="B417" s="23"/>
      <c r="C417" s="14"/>
      <c r="D417" s="105"/>
      <c r="E417" s="105"/>
      <c r="F417" s="74"/>
      <c r="G417" s="74"/>
      <c r="H417" s="74"/>
      <c r="I417" s="74"/>
      <c r="J417" s="55"/>
      <c r="K417" s="74"/>
      <c r="L417" s="74"/>
      <c r="M417" s="74"/>
    </row>
    <row r="418" customFormat="false" ht="15.75" hidden="false" customHeight="false" outlineLevel="0" collapsed="false">
      <c r="B418" s="23"/>
      <c r="C418" s="14"/>
      <c r="D418" s="105"/>
      <c r="E418" s="105"/>
      <c r="F418" s="74"/>
      <c r="G418" s="74"/>
      <c r="H418" s="74"/>
      <c r="I418" s="74"/>
      <c r="J418" s="55"/>
      <c r="K418" s="74"/>
      <c r="L418" s="74"/>
      <c r="M418" s="74"/>
    </row>
    <row r="419" customFormat="false" ht="15.75" hidden="false" customHeight="false" outlineLevel="0" collapsed="false">
      <c r="B419" s="23"/>
      <c r="C419" s="14"/>
      <c r="D419" s="105"/>
      <c r="E419" s="105"/>
      <c r="F419" s="74"/>
      <c r="G419" s="74"/>
      <c r="H419" s="74"/>
      <c r="I419" s="74"/>
      <c r="J419" s="55"/>
      <c r="K419" s="74"/>
      <c r="L419" s="74"/>
      <c r="M419" s="74"/>
    </row>
    <row r="420" customFormat="false" ht="15.75" hidden="false" customHeight="false" outlineLevel="0" collapsed="false">
      <c r="B420" s="23"/>
      <c r="C420" s="14"/>
      <c r="D420" s="105"/>
      <c r="E420" s="105"/>
      <c r="F420" s="74"/>
      <c r="G420" s="74"/>
      <c r="H420" s="74"/>
      <c r="I420" s="74"/>
      <c r="J420" s="55"/>
      <c r="K420" s="74"/>
      <c r="L420" s="74"/>
      <c r="M420" s="74"/>
    </row>
    <row r="421" customFormat="false" ht="15.75" hidden="false" customHeight="false" outlineLevel="0" collapsed="false">
      <c r="B421" s="23"/>
      <c r="C421" s="14"/>
      <c r="D421" s="105"/>
      <c r="E421" s="105"/>
      <c r="F421" s="74"/>
      <c r="G421" s="74"/>
      <c r="H421" s="74"/>
      <c r="I421" s="74"/>
      <c r="J421" s="55"/>
      <c r="K421" s="74"/>
      <c r="L421" s="74"/>
      <c r="M421" s="74"/>
    </row>
    <row r="422" customFormat="false" ht="15.75" hidden="false" customHeight="false" outlineLevel="0" collapsed="false">
      <c r="B422" s="23"/>
      <c r="C422" s="14"/>
      <c r="D422" s="105"/>
      <c r="E422" s="105"/>
      <c r="F422" s="74"/>
      <c r="G422" s="74"/>
      <c r="H422" s="74"/>
      <c r="I422" s="74"/>
      <c r="J422" s="55"/>
      <c r="K422" s="74"/>
      <c r="L422" s="74"/>
      <c r="M422" s="74"/>
    </row>
    <row r="423" customFormat="false" ht="15.75" hidden="false" customHeight="false" outlineLevel="0" collapsed="false">
      <c r="B423" s="23"/>
      <c r="C423" s="14"/>
      <c r="D423" s="105"/>
      <c r="E423" s="105"/>
      <c r="F423" s="74"/>
      <c r="G423" s="74"/>
      <c r="H423" s="74"/>
      <c r="I423" s="74"/>
      <c r="J423" s="74"/>
      <c r="K423" s="74"/>
      <c r="L423" s="74"/>
      <c r="M423" s="74"/>
    </row>
    <row r="424" customFormat="false" ht="15.75" hidden="false" customHeight="false" outlineLevel="0" collapsed="false">
      <c r="B424" s="23"/>
      <c r="C424" s="14"/>
      <c r="D424" s="105"/>
      <c r="E424" s="105"/>
      <c r="F424" s="74"/>
      <c r="G424" s="74"/>
      <c r="H424" s="74"/>
      <c r="I424" s="74"/>
      <c r="J424" s="55"/>
      <c r="K424" s="74"/>
      <c r="L424" s="74"/>
      <c r="M424" s="74"/>
    </row>
    <row r="425" customFormat="false" ht="15.75" hidden="false" customHeight="false" outlineLevel="0" collapsed="false">
      <c r="B425" s="23"/>
      <c r="C425" s="14"/>
      <c r="D425" s="105"/>
      <c r="E425" s="105"/>
      <c r="F425" s="74"/>
      <c r="G425" s="74"/>
      <c r="H425" s="74"/>
      <c r="I425" s="74"/>
      <c r="J425" s="55"/>
      <c r="K425" s="74"/>
      <c r="L425" s="74"/>
      <c r="M425" s="74"/>
    </row>
    <row r="426" customFormat="false" ht="15.75" hidden="false" customHeight="false" outlineLevel="0" collapsed="false">
      <c r="B426" s="23"/>
      <c r="C426" s="14"/>
      <c r="D426" s="105"/>
      <c r="E426" s="105"/>
      <c r="F426" s="74"/>
      <c r="G426" s="74"/>
      <c r="H426" s="74"/>
      <c r="I426" s="74"/>
      <c r="J426" s="74"/>
      <c r="K426" s="74"/>
      <c r="L426" s="74"/>
      <c r="M426" s="74"/>
    </row>
    <row r="427" customFormat="false" ht="15.75" hidden="false" customHeight="false" outlineLevel="0" collapsed="false">
      <c r="B427" s="23"/>
      <c r="C427" s="14"/>
      <c r="D427" s="105"/>
      <c r="E427" s="105"/>
      <c r="F427" s="74"/>
      <c r="G427" s="74"/>
      <c r="H427" s="74"/>
      <c r="I427" s="74"/>
      <c r="J427" s="55"/>
      <c r="K427" s="74"/>
      <c r="L427" s="74"/>
      <c r="M427" s="74"/>
    </row>
    <row r="428" customFormat="false" ht="15.75" hidden="false" customHeight="false" outlineLevel="0" collapsed="false">
      <c r="B428" s="23"/>
      <c r="C428" s="14"/>
      <c r="D428" s="105"/>
      <c r="E428" s="105"/>
      <c r="F428" s="74"/>
      <c r="G428" s="74"/>
      <c r="H428" s="74"/>
      <c r="I428" s="74"/>
      <c r="J428" s="55"/>
      <c r="K428" s="74"/>
      <c r="L428" s="74"/>
      <c r="M428" s="74"/>
    </row>
    <row r="429" customFormat="false" ht="15.75" hidden="false" customHeight="false" outlineLevel="0" collapsed="false">
      <c r="B429" s="23"/>
      <c r="C429" s="14"/>
      <c r="D429" s="105"/>
      <c r="E429" s="105"/>
      <c r="F429" s="74"/>
      <c r="G429" s="74"/>
      <c r="H429" s="74"/>
      <c r="I429" s="74"/>
      <c r="J429" s="55"/>
      <c r="K429" s="74"/>
      <c r="L429" s="74"/>
      <c r="M429" s="74"/>
    </row>
    <row r="430" customFormat="false" ht="15.75" hidden="false" customHeight="false" outlineLevel="0" collapsed="false">
      <c r="B430" s="23"/>
      <c r="C430" s="14"/>
      <c r="D430" s="105"/>
      <c r="E430" s="105"/>
      <c r="F430" s="74"/>
      <c r="G430" s="74"/>
      <c r="H430" s="74"/>
      <c r="I430" s="74"/>
      <c r="J430" s="55"/>
      <c r="K430" s="74"/>
      <c r="L430" s="74"/>
      <c r="M430" s="74"/>
    </row>
    <row r="431" customFormat="false" ht="15.75" hidden="false" customHeight="false" outlineLevel="0" collapsed="false">
      <c r="B431" s="23"/>
      <c r="C431" s="14"/>
      <c r="D431" s="105"/>
      <c r="E431" s="105"/>
      <c r="F431" s="74"/>
      <c r="G431" s="74"/>
      <c r="H431" s="74"/>
      <c r="I431" s="55"/>
      <c r="J431" s="55"/>
      <c r="K431" s="74"/>
      <c r="L431" s="74"/>
      <c r="M431" s="74"/>
    </row>
    <row r="432" customFormat="false" ht="15.75" hidden="false" customHeight="false" outlineLevel="0" collapsed="false">
      <c r="B432" s="23"/>
      <c r="C432" s="14"/>
      <c r="D432" s="105"/>
      <c r="E432" s="105"/>
      <c r="F432" s="74"/>
      <c r="G432" s="74"/>
      <c r="H432" s="74"/>
      <c r="I432" s="74"/>
      <c r="J432" s="74"/>
      <c r="K432" s="74"/>
      <c r="L432" s="74"/>
      <c r="M432" s="74"/>
    </row>
    <row r="433" customFormat="false" ht="15.75" hidden="false" customHeight="false" outlineLevel="0" collapsed="false">
      <c r="B433" s="23"/>
      <c r="C433" s="14"/>
      <c r="D433" s="105"/>
      <c r="E433" s="105"/>
      <c r="F433" s="74"/>
      <c r="G433" s="74"/>
      <c r="H433" s="74"/>
      <c r="I433" s="74"/>
      <c r="J433" s="55"/>
      <c r="K433" s="74"/>
      <c r="L433" s="74"/>
      <c r="M433" s="74"/>
    </row>
    <row r="434" customFormat="false" ht="15.75" hidden="false" customHeight="false" outlineLevel="0" collapsed="false">
      <c r="B434" s="23"/>
      <c r="C434" s="14"/>
      <c r="D434" s="105"/>
      <c r="E434" s="105"/>
      <c r="F434" s="74"/>
      <c r="G434" s="74"/>
      <c r="H434" s="74"/>
      <c r="I434" s="74"/>
      <c r="J434" s="55"/>
      <c r="K434" s="74"/>
      <c r="L434" s="74"/>
      <c r="M434" s="74"/>
    </row>
    <row r="435" customFormat="false" ht="15.75" hidden="false" customHeight="false" outlineLevel="0" collapsed="false">
      <c r="B435" s="23"/>
      <c r="C435" s="14"/>
      <c r="D435" s="105"/>
      <c r="E435" s="105"/>
      <c r="F435" s="74"/>
      <c r="G435" s="74"/>
      <c r="H435" s="74"/>
      <c r="I435" s="74"/>
      <c r="J435" s="74"/>
      <c r="K435" s="74"/>
      <c r="L435" s="74"/>
      <c r="M435" s="74"/>
    </row>
    <row r="436" customFormat="false" ht="15.75" hidden="false" customHeight="false" outlineLevel="0" collapsed="false">
      <c r="B436" s="23"/>
      <c r="C436" s="14"/>
      <c r="D436" s="105"/>
      <c r="E436" s="105"/>
      <c r="F436" s="74"/>
      <c r="G436" s="74"/>
      <c r="H436" s="74"/>
      <c r="I436" s="74"/>
      <c r="J436" s="74"/>
      <c r="K436" s="74"/>
      <c r="L436" s="74"/>
      <c r="M436" s="74"/>
    </row>
    <row r="437" customFormat="false" ht="15.75" hidden="false" customHeight="false" outlineLevel="0" collapsed="false">
      <c r="B437" s="23"/>
      <c r="C437" s="14"/>
      <c r="D437" s="105"/>
      <c r="E437" s="105"/>
      <c r="F437" s="74"/>
      <c r="G437" s="74"/>
      <c r="H437" s="74"/>
      <c r="I437" s="74"/>
      <c r="J437" s="74"/>
      <c r="K437" s="74"/>
      <c r="L437" s="74"/>
      <c r="M437" s="74"/>
    </row>
    <row r="438" customFormat="false" ht="15.75" hidden="false" customHeight="false" outlineLevel="0" collapsed="false">
      <c r="B438" s="23"/>
      <c r="C438" s="14"/>
      <c r="D438" s="105"/>
      <c r="E438" s="105"/>
      <c r="F438" s="74"/>
      <c r="G438" s="74"/>
      <c r="H438" s="74"/>
      <c r="I438" s="74"/>
      <c r="J438" s="74"/>
      <c r="K438" s="74"/>
      <c r="L438" s="74"/>
      <c r="M438" s="74"/>
    </row>
    <row r="439" customFormat="false" ht="15.75" hidden="false" customHeight="false" outlineLevel="0" collapsed="false">
      <c r="B439" s="23"/>
      <c r="C439" s="14"/>
      <c r="D439" s="105"/>
      <c r="E439" s="105"/>
      <c r="F439" s="74"/>
      <c r="G439" s="74"/>
      <c r="H439" s="74"/>
      <c r="I439" s="74"/>
      <c r="J439" s="74"/>
      <c r="K439" s="74"/>
      <c r="L439" s="74"/>
      <c r="M439" s="74"/>
    </row>
    <row r="440" customFormat="false" ht="15.75" hidden="false" customHeight="false" outlineLevel="0" collapsed="false">
      <c r="B440" s="23"/>
      <c r="C440" s="14"/>
      <c r="F440" s="11"/>
      <c r="G440" s="11"/>
    </row>
    <row r="441" customFormat="false" ht="15.75" hidden="false" customHeight="false" outlineLevel="0" collapsed="false">
      <c r="B441" s="23"/>
      <c r="C441" s="14"/>
      <c r="F441" s="11"/>
      <c r="G441" s="11"/>
    </row>
    <row r="442" customFormat="false" ht="15.75" hidden="false" customHeight="false" outlineLevel="0" collapsed="false">
      <c r="B442" s="23"/>
      <c r="C442" s="14"/>
      <c r="F442" s="11"/>
      <c r="G442" s="11"/>
    </row>
    <row r="443" customFormat="false" ht="15.75" hidden="false" customHeight="false" outlineLevel="0" collapsed="false">
      <c r="B443" s="23"/>
      <c r="C443" s="14"/>
      <c r="F443" s="11"/>
      <c r="G443" s="11"/>
    </row>
    <row r="444" customFormat="false" ht="15.75" hidden="false" customHeight="false" outlineLevel="0" collapsed="false">
      <c r="B444" s="23"/>
      <c r="C444" s="14"/>
      <c r="F444" s="11"/>
      <c r="G444" s="11"/>
    </row>
    <row r="445" customFormat="false" ht="15.75" hidden="false" customHeight="false" outlineLevel="0" collapsed="false">
      <c r="B445" s="23"/>
      <c r="C445" s="14"/>
      <c r="F445" s="11"/>
      <c r="G445" s="11"/>
    </row>
    <row r="446" customFormat="false" ht="15.75" hidden="false" customHeight="false" outlineLevel="0" collapsed="false">
      <c r="B446" s="23"/>
      <c r="C446" s="14"/>
      <c r="F446" s="11"/>
      <c r="G446" s="11"/>
    </row>
    <row r="447" customFormat="false" ht="15.75" hidden="false" customHeight="false" outlineLevel="0" collapsed="false">
      <c r="B447" s="23"/>
      <c r="C447" s="14"/>
      <c r="F447" s="11"/>
      <c r="G447" s="11"/>
    </row>
    <row r="448" customFormat="false" ht="15.75" hidden="false" customHeight="false" outlineLevel="0" collapsed="false">
      <c r="B448" s="23"/>
      <c r="C448" s="14"/>
      <c r="F448" s="11"/>
      <c r="G448" s="11"/>
    </row>
    <row r="449" customFormat="false" ht="15.75" hidden="false" customHeight="false" outlineLevel="0" collapsed="false">
      <c r="B449" s="23"/>
      <c r="C449" s="14"/>
      <c r="F449" s="11"/>
      <c r="G449" s="11"/>
    </row>
    <row r="450" customFormat="false" ht="15.75" hidden="false" customHeight="false" outlineLevel="0" collapsed="false">
      <c r="B450" s="23"/>
      <c r="C450" s="14"/>
      <c r="F450" s="11"/>
      <c r="G450" s="11"/>
    </row>
    <row r="451" customFormat="false" ht="15.75" hidden="false" customHeight="false" outlineLevel="0" collapsed="false">
      <c r="B451" s="23"/>
      <c r="C451" s="14"/>
      <c r="F451" s="11"/>
      <c r="G451" s="11"/>
    </row>
    <row r="452" customFormat="false" ht="15.75" hidden="false" customHeight="false" outlineLevel="0" collapsed="false">
      <c r="B452" s="23"/>
      <c r="C452" s="14"/>
      <c r="F452" s="11"/>
      <c r="G452" s="11"/>
    </row>
    <row r="453" customFormat="false" ht="15.75" hidden="false" customHeight="false" outlineLevel="0" collapsed="false">
      <c r="B453" s="23"/>
      <c r="C453" s="14"/>
      <c r="F453" s="11"/>
      <c r="G453" s="11"/>
    </row>
    <row r="454" customFormat="false" ht="15.75" hidden="false" customHeight="false" outlineLevel="0" collapsed="false">
      <c r="B454" s="23"/>
      <c r="C454" s="14"/>
      <c r="F454" s="11"/>
      <c r="G454" s="11"/>
    </row>
    <row r="455" customFormat="false" ht="15.75" hidden="false" customHeight="false" outlineLevel="0" collapsed="false">
      <c r="B455" s="23"/>
      <c r="C455" s="14"/>
      <c r="F455" s="11"/>
      <c r="G455" s="11"/>
    </row>
    <row r="456" customFormat="false" ht="15.75" hidden="false" customHeight="false" outlineLevel="0" collapsed="false">
      <c r="B456" s="23"/>
      <c r="C456" s="14"/>
      <c r="F456" s="11"/>
      <c r="G456" s="11"/>
    </row>
    <row r="457" customFormat="false" ht="15.75" hidden="false" customHeight="false" outlineLevel="0" collapsed="false">
      <c r="B457" s="23"/>
      <c r="C457" s="14"/>
      <c r="F457" s="11"/>
      <c r="G457" s="11"/>
    </row>
    <row r="458" customFormat="false" ht="15.75" hidden="false" customHeight="false" outlineLevel="0" collapsed="false">
      <c r="B458" s="23"/>
      <c r="C458" s="14"/>
      <c r="F458" s="11"/>
      <c r="G458" s="11"/>
    </row>
    <row r="459" customFormat="false" ht="15.75" hidden="false" customHeight="false" outlineLevel="0" collapsed="false">
      <c r="B459" s="23"/>
      <c r="C459" s="14"/>
      <c r="F459" s="11"/>
      <c r="G459" s="11"/>
    </row>
    <row r="460" customFormat="false" ht="15.75" hidden="false" customHeight="false" outlineLevel="0" collapsed="false">
      <c r="B460" s="23"/>
      <c r="C460" s="14"/>
      <c r="F460" s="11"/>
      <c r="G460" s="11"/>
    </row>
    <row r="461" customFormat="false" ht="15.75" hidden="false" customHeight="false" outlineLevel="0" collapsed="false">
      <c r="B461" s="23"/>
      <c r="C461" s="14"/>
      <c r="F461" s="11"/>
      <c r="G461" s="11"/>
    </row>
    <row r="462" customFormat="false" ht="15.75" hidden="false" customHeight="false" outlineLevel="0" collapsed="false">
      <c r="B462" s="23"/>
      <c r="C462" s="14"/>
      <c r="F462" s="11"/>
      <c r="G462" s="11"/>
    </row>
    <row r="463" customFormat="false" ht="15.75" hidden="false" customHeight="false" outlineLevel="0" collapsed="false">
      <c r="B463" s="23"/>
      <c r="C463" s="14"/>
      <c r="F463" s="11"/>
      <c r="G463" s="11"/>
    </row>
    <row r="464" customFormat="false" ht="15.75" hidden="false" customHeight="false" outlineLevel="0" collapsed="false">
      <c r="B464" s="23"/>
      <c r="C464" s="14"/>
      <c r="F464" s="11"/>
      <c r="G464" s="11"/>
    </row>
    <row r="465" customFormat="false" ht="15.75" hidden="false" customHeight="false" outlineLevel="0" collapsed="false">
      <c r="B465" s="23"/>
      <c r="C465" s="14"/>
      <c r="F465" s="11"/>
      <c r="G465" s="11"/>
    </row>
    <row r="466" customFormat="false" ht="15.75" hidden="false" customHeight="false" outlineLevel="0" collapsed="false">
      <c r="B466" s="23"/>
      <c r="C466" s="14"/>
      <c r="F466" s="11"/>
      <c r="G466" s="11"/>
    </row>
    <row r="467" customFormat="false" ht="15.75" hidden="false" customHeight="false" outlineLevel="0" collapsed="false">
      <c r="B467" s="23"/>
      <c r="C467" s="14"/>
      <c r="F467" s="11"/>
      <c r="G467" s="11"/>
    </row>
    <row r="468" customFormat="false" ht="15.75" hidden="false" customHeight="false" outlineLevel="0" collapsed="false">
      <c r="B468" s="23"/>
      <c r="C468" s="14"/>
      <c r="F468" s="11"/>
      <c r="G468" s="11"/>
    </row>
    <row r="469" customFormat="false" ht="15.75" hidden="false" customHeight="false" outlineLevel="0" collapsed="false">
      <c r="B469" s="23"/>
      <c r="C469" s="14"/>
      <c r="F469" s="11"/>
      <c r="G469" s="11"/>
    </row>
    <row r="470" customFormat="false" ht="15.75" hidden="false" customHeight="false" outlineLevel="0" collapsed="false">
      <c r="B470" s="23"/>
      <c r="C470" s="14"/>
      <c r="F470" s="11"/>
      <c r="G470" s="11"/>
    </row>
    <row r="471" customFormat="false" ht="15.75" hidden="false" customHeight="false" outlineLevel="0" collapsed="false">
      <c r="B471" s="23"/>
      <c r="C471" s="14"/>
      <c r="F471" s="11"/>
      <c r="G471" s="11"/>
    </row>
    <row r="472" customFormat="false" ht="15.75" hidden="false" customHeight="false" outlineLevel="0" collapsed="false">
      <c r="B472" s="23"/>
      <c r="C472" s="14"/>
      <c r="F472" s="11"/>
      <c r="G472" s="11"/>
    </row>
    <row r="473" customFormat="false" ht="15.75" hidden="false" customHeight="false" outlineLevel="0" collapsed="false">
      <c r="B473" s="23"/>
      <c r="C473" s="14"/>
      <c r="F473" s="11"/>
      <c r="G473" s="11"/>
    </row>
    <row r="474" customFormat="false" ht="15.75" hidden="false" customHeight="false" outlineLevel="0" collapsed="false">
      <c r="B474" s="23"/>
      <c r="C474" s="14"/>
      <c r="F474" s="11"/>
      <c r="G474" s="11"/>
    </row>
    <row r="475" customFormat="false" ht="15.75" hidden="false" customHeight="false" outlineLevel="0" collapsed="false">
      <c r="B475" s="23"/>
      <c r="C475" s="14"/>
      <c r="F475" s="11"/>
      <c r="G475" s="11"/>
    </row>
    <row r="476" customFormat="false" ht="15.75" hidden="false" customHeight="false" outlineLevel="0" collapsed="false">
      <c r="B476" s="23"/>
      <c r="C476" s="14"/>
      <c r="F476" s="11"/>
      <c r="G476" s="11"/>
    </row>
    <row r="477" customFormat="false" ht="15.75" hidden="false" customHeight="false" outlineLevel="0" collapsed="false">
      <c r="B477" s="23"/>
      <c r="C477" s="14"/>
      <c r="F477" s="11"/>
      <c r="G477" s="11"/>
    </row>
    <row r="478" customFormat="false" ht="15.75" hidden="false" customHeight="false" outlineLevel="0" collapsed="false">
      <c r="B478" s="23"/>
      <c r="C478" s="14"/>
      <c r="F478" s="11"/>
      <c r="G478" s="11"/>
    </row>
    <row r="479" customFormat="false" ht="15.75" hidden="false" customHeight="false" outlineLevel="0" collapsed="false">
      <c r="B479" s="23"/>
      <c r="C479" s="14"/>
      <c r="F479" s="11"/>
      <c r="G479" s="11"/>
    </row>
    <row r="480" customFormat="false" ht="15.75" hidden="false" customHeight="false" outlineLevel="0" collapsed="false">
      <c r="B480" s="23"/>
      <c r="C480" s="14"/>
      <c r="F480" s="11"/>
      <c r="G480" s="11"/>
    </row>
    <row r="481" customFormat="false" ht="15.75" hidden="false" customHeight="false" outlineLevel="0" collapsed="false">
      <c r="B481" s="23"/>
      <c r="C481" s="14"/>
      <c r="F481" s="11"/>
      <c r="G481" s="11"/>
    </row>
    <row r="482" customFormat="false" ht="15.75" hidden="false" customHeight="false" outlineLevel="0" collapsed="false">
      <c r="B482" s="23"/>
      <c r="C482" s="14"/>
      <c r="F482" s="11"/>
      <c r="G482" s="11"/>
    </row>
    <row r="483" customFormat="false" ht="15.75" hidden="false" customHeight="false" outlineLevel="0" collapsed="false">
      <c r="B483" s="23"/>
      <c r="C483" s="14"/>
      <c r="F483" s="11"/>
      <c r="G483" s="11"/>
    </row>
    <row r="484" customFormat="false" ht="15.75" hidden="false" customHeight="false" outlineLevel="0" collapsed="false">
      <c r="B484" s="23"/>
      <c r="C484" s="14"/>
      <c r="F484" s="11"/>
      <c r="G484" s="11"/>
    </row>
    <row r="485" customFormat="false" ht="15.75" hidden="false" customHeight="false" outlineLevel="0" collapsed="false">
      <c r="B485" s="23"/>
      <c r="C485" s="14"/>
      <c r="F485" s="11"/>
      <c r="G485" s="11"/>
    </row>
    <row r="486" customFormat="false" ht="15.75" hidden="false" customHeight="false" outlineLevel="0" collapsed="false">
      <c r="B486" s="23"/>
      <c r="C486" s="14"/>
      <c r="F486" s="11"/>
      <c r="G486" s="11"/>
    </row>
    <row r="487" customFormat="false" ht="15.75" hidden="false" customHeight="false" outlineLevel="0" collapsed="false">
      <c r="B487" s="23"/>
      <c r="C487" s="14"/>
      <c r="F487" s="11"/>
      <c r="G487" s="11"/>
    </row>
    <row r="488" customFormat="false" ht="15.75" hidden="false" customHeight="false" outlineLevel="0" collapsed="false">
      <c r="B488" s="23"/>
      <c r="C488" s="14"/>
      <c r="F488" s="11"/>
      <c r="G488" s="11"/>
    </row>
    <row r="489" customFormat="false" ht="15.75" hidden="false" customHeight="false" outlineLevel="0" collapsed="false">
      <c r="B489" s="23"/>
      <c r="C489" s="14"/>
      <c r="F489" s="11"/>
      <c r="G489" s="11"/>
    </row>
    <row r="490" customFormat="false" ht="15.75" hidden="false" customHeight="false" outlineLevel="0" collapsed="false">
      <c r="B490" s="23"/>
      <c r="C490" s="14"/>
      <c r="F490" s="11"/>
      <c r="G490" s="11"/>
    </row>
    <row r="491" customFormat="false" ht="15.75" hidden="false" customHeight="false" outlineLevel="0" collapsed="false">
      <c r="B491" s="23"/>
      <c r="C491" s="14"/>
      <c r="F491" s="11"/>
      <c r="G491" s="11"/>
    </row>
    <row r="492" customFormat="false" ht="15.75" hidden="false" customHeight="false" outlineLevel="0" collapsed="false">
      <c r="B492" s="23"/>
      <c r="C492" s="14"/>
      <c r="F492" s="11"/>
      <c r="G492" s="11"/>
    </row>
    <row r="493" customFormat="false" ht="15.75" hidden="false" customHeight="false" outlineLevel="0" collapsed="false">
      <c r="B493" s="23"/>
      <c r="C493" s="14"/>
      <c r="F493" s="11"/>
      <c r="G493" s="11"/>
    </row>
    <row r="494" customFormat="false" ht="15.75" hidden="false" customHeight="false" outlineLevel="0" collapsed="false">
      <c r="B494" s="23"/>
      <c r="C494" s="14"/>
      <c r="F494" s="11"/>
      <c r="G494" s="11"/>
    </row>
    <row r="495" customFormat="false" ht="15.75" hidden="false" customHeight="false" outlineLevel="0" collapsed="false">
      <c r="B495" s="23"/>
      <c r="C495" s="14"/>
      <c r="F495" s="11"/>
      <c r="G495" s="11"/>
    </row>
    <row r="496" customFormat="false" ht="15.75" hidden="false" customHeight="false" outlineLevel="0" collapsed="false">
      <c r="B496" s="23"/>
      <c r="C496" s="14"/>
      <c r="F496" s="11"/>
      <c r="G496" s="11"/>
    </row>
    <row r="497" customFormat="false" ht="15.75" hidden="false" customHeight="false" outlineLevel="0" collapsed="false">
      <c r="B497" s="23"/>
      <c r="C497" s="14"/>
      <c r="F497" s="11"/>
      <c r="G497" s="11"/>
    </row>
    <row r="498" customFormat="false" ht="15.75" hidden="false" customHeight="false" outlineLevel="0" collapsed="false">
      <c r="B498" s="23"/>
      <c r="C498" s="14"/>
      <c r="F498" s="11"/>
      <c r="G498" s="11"/>
    </row>
    <row r="499" customFormat="false" ht="15.75" hidden="false" customHeight="false" outlineLevel="0" collapsed="false">
      <c r="B499" s="23"/>
      <c r="C499" s="14"/>
      <c r="F499" s="11"/>
      <c r="G499" s="11"/>
    </row>
    <row r="500" customFormat="false" ht="15.75" hidden="false" customHeight="false" outlineLevel="0" collapsed="false">
      <c r="B500" s="23"/>
      <c r="C500" s="14"/>
      <c r="F500" s="11"/>
      <c r="G500" s="11"/>
    </row>
    <row r="501" customFormat="false" ht="15.75" hidden="false" customHeight="false" outlineLevel="0" collapsed="false">
      <c r="B501" s="23"/>
      <c r="C501" s="14"/>
      <c r="F501" s="11"/>
      <c r="G501" s="11"/>
    </row>
    <row r="502" customFormat="false" ht="15.75" hidden="false" customHeight="false" outlineLevel="0" collapsed="false">
      <c r="B502" s="23"/>
      <c r="C502" s="14"/>
      <c r="F502" s="11"/>
      <c r="G502" s="11"/>
    </row>
    <row r="503" customFormat="false" ht="15.75" hidden="false" customHeight="false" outlineLevel="0" collapsed="false">
      <c r="B503" s="23"/>
      <c r="C503" s="14"/>
      <c r="F503" s="11"/>
      <c r="G503" s="11"/>
    </row>
    <row r="504" customFormat="false" ht="15.75" hidden="false" customHeight="false" outlineLevel="0" collapsed="false">
      <c r="B504" s="23"/>
      <c r="C504" s="14"/>
      <c r="F504" s="11"/>
      <c r="G504" s="11"/>
    </row>
    <row r="505" customFormat="false" ht="15.75" hidden="false" customHeight="false" outlineLevel="0" collapsed="false">
      <c r="B505" s="23"/>
      <c r="C505" s="14"/>
      <c r="F505" s="11"/>
      <c r="G505" s="11"/>
    </row>
    <row r="506" customFormat="false" ht="15.75" hidden="false" customHeight="false" outlineLevel="0" collapsed="false">
      <c r="B506" s="23"/>
      <c r="C506" s="14"/>
      <c r="F506" s="11"/>
      <c r="G506" s="11"/>
    </row>
    <row r="507" customFormat="false" ht="15.75" hidden="false" customHeight="false" outlineLevel="0" collapsed="false">
      <c r="B507" s="23"/>
      <c r="C507" s="14"/>
      <c r="F507" s="11"/>
      <c r="G507" s="11"/>
    </row>
    <row r="508" customFormat="false" ht="15.75" hidden="false" customHeight="false" outlineLevel="0" collapsed="false">
      <c r="B508" s="23"/>
      <c r="C508" s="14"/>
      <c r="F508" s="11"/>
      <c r="G508" s="11"/>
    </row>
    <row r="509" customFormat="false" ht="15.75" hidden="false" customHeight="false" outlineLevel="0" collapsed="false">
      <c r="B509" s="23"/>
      <c r="C509" s="14"/>
      <c r="F509" s="11"/>
      <c r="G509" s="11"/>
    </row>
    <row r="510" customFormat="false" ht="15.75" hidden="false" customHeight="false" outlineLevel="0" collapsed="false">
      <c r="B510" s="23"/>
      <c r="C510" s="14"/>
      <c r="F510" s="11"/>
      <c r="G510" s="11"/>
    </row>
    <row r="511" customFormat="false" ht="15.75" hidden="false" customHeight="false" outlineLevel="0" collapsed="false">
      <c r="B511" s="23"/>
      <c r="C511" s="14"/>
      <c r="F511" s="11"/>
      <c r="G511" s="11"/>
    </row>
    <row r="512" customFormat="false" ht="15.75" hidden="false" customHeight="false" outlineLevel="0" collapsed="false">
      <c r="B512" s="23"/>
      <c r="C512" s="14"/>
      <c r="F512" s="11"/>
      <c r="G512" s="11"/>
    </row>
    <row r="513" customFormat="false" ht="15.75" hidden="false" customHeight="false" outlineLevel="0" collapsed="false">
      <c r="B513" s="23"/>
      <c r="C513" s="14"/>
      <c r="F513" s="11"/>
      <c r="G513" s="11"/>
    </row>
    <row r="514" customFormat="false" ht="15.75" hidden="false" customHeight="false" outlineLevel="0" collapsed="false">
      <c r="B514" s="23"/>
      <c r="C514" s="14"/>
      <c r="F514" s="11"/>
      <c r="G514" s="11"/>
    </row>
    <row r="515" customFormat="false" ht="15.75" hidden="false" customHeight="false" outlineLevel="0" collapsed="false">
      <c r="B515" s="23"/>
      <c r="C515" s="14"/>
      <c r="F515" s="11"/>
      <c r="G515" s="11"/>
    </row>
    <row r="516" customFormat="false" ht="15.75" hidden="false" customHeight="false" outlineLevel="0" collapsed="false">
      <c r="B516" s="23"/>
      <c r="C516" s="14"/>
      <c r="F516" s="11"/>
      <c r="G516" s="11"/>
    </row>
    <row r="517" customFormat="false" ht="15.75" hidden="false" customHeight="false" outlineLevel="0" collapsed="false">
      <c r="B517" s="23"/>
      <c r="C517" s="14"/>
      <c r="F517" s="11"/>
      <c r="G517" s="11"/>
    </row>
    <row r="518" customFormat="false" ht="15.75" hidden="false" customHeight="false" outlineLevel="0" collapsed="false">
      <c r="B518" s="23"/>
      <c r="C518" s="14"/>
      <c r="F518" s="11"/>
      <c r="G518" s="11"/>
    </row>
    <row r="519" customFormat="false" ht="15.75" hidden="false" customHeight="false" outlineLevel="0" collapsed="false">
      <c r="B519" s="23"/>
      <c r="C519" s="14"/>
      <c r="F519" s="11"/>
      <c r="G519" s="11"/>
    </row>
    <row r="520" customFormat="false" ht="15.75" hidden="false" customHeight="false" outlineLevel="0" collapsed="false">
      <c r="B520" s="23"/>
      <c r="C520" s="14"/>
      <c r="F520" s="11"/>
      <c r="G520" s="11"/>
    </row>
    <row r="521" customFormat="false" ht="15.75" hidden="false" customHeight="false" outlineLevel="0" collapsed="false">
      <c r="B521" s="23"/>
      <c r="C521" s="14"/>
      <c r="F521" s="11"/>
      <c r="G521" s="11"/>
    </row>
    <row r="522" customFormat="false" ht="15.75" hidden="false" customHeight="false" outlineLevel="0" collapsed="false">
      <c r="B522" s="23"/>
      <c r="C522" s="14"/>
      <c r="F522" s="11"/>
      <c r="G522" s="11"/>
    </row>
    <row r="523" customFormat="false" ht="15.75" hidden="false" customHeight="false" outlineLevel="0" collapsed="false">
      <c r="B523" s="23"/>
      <c r="C523" s="14"/>
      <c r="F523" s="11"/>
      <c r="G523" s="11"/>
    </row>
    <row r="524" customFormat="false" ht="15.75" hidden="false" customHeight="false" outlineLevel="0" collapsed="false">
      <c r="B524" s="23"/>
      <c r="C524" s="14"/>
      <c r="F524" s="11"/>
      <c r="G524" s="11"/>
    </row>
    <row r="525" customFormat="false" ht="15.75" hidden="false" customHeight="false" outlineLevel="0" collapsed="false">
      <c r="B525" s="23"/>
      <c r="C525" s="14"/>
      <c r="F525" s="11"/>
      <c r="G525" s="11"/>
    </row>
    <row r="526" customFormat="false" ht="15.75" hidden="false" customHeight="false" outlineLevel="0" collapsed="false">
      <c r="B526" s="23"/>
      <c r="C526" s="14"/>
      <c r="F526" s="11"/>
      <c r="G526" s="11"/>
    </row>
    <row r="527" customFormat="false" ht="15.75" hidden="false" customHeight="false" outlineLevel="0" collapsed="false">
      <c r="B527" s="23"/>
      <c r="C527" s="14"/>
      <c r="F527" s="11"/>
      <c r="G527" s="11"/>
    </row>
    <row r="528" customFormat="false" ht="15.75" hidden="false" customHeight="false" outlineLevel="0" collapsed="false">
      <c r="B528" s="23"/>
      <c r="C528" s="14"/>
      <c r="F528" s="11"/>
      <c r="G528" s="11"/>
    </row>
    <row r="529" customFormat="false" ht="15.75" hidden="false" customHeight="false" outlineLevel="0" collapsed="false">
      <c r="B529" s="23"/>
      <c r="C529" s="14"/>
      <c r="F529" s="11"/>
      <c r="G529" s="11"/>
    </row>
    <row r="530" customFormat="false" ht="15.75" hidden="false" customHeight="false" outlineLevel="0" collapsed="false">
      <c r="B530" s="23"/>
      <c r="C530" s="14"/>
      <c r="F530" s="11"/>
      <c r="G530" s="11"/>
    </row>
    <row r="531" customFormat="false" ht="15.75" hidden="false" customHeight="false" outlineLevel="0" collapsed="false">
      <c r="B531" s="23"/>
      <c r="C531" s="14"/>
      <c r="F531" s="11"/>
      <c r="G531" s="11"/>
    </row>
    <row r="532" customFormat="false" ht="15.75" hidden="false" customHeight="false" outlineLevel="0" collapsed="false">
      <c r="B532" s="23"/>
      <c r="C532" s="14"/>
      <c r="F532" s="11"/>
      <c r="G532" s="11"/>
    </row>
    <row r="533" customFormat="false" ht="15.75" hidden="false" customHeight="false" outlineLevel="0" collapsed="false">
      <c r="B533" s="23"/>
      <c r="C533" s="14"/>
      <c r="F533" s="11"/>
      <c r="G533" s="11"/>
    </row>
    <row r="534" customFormat="false" ht="15.75" hidden="false" customHeight="false" outlineLevel="0" collapsed="false">
      <c r="B534" s="23"/>
      <c r="C534" s="14"/>
      <c r="F534" s="11"/>
      <c r="G534" s="11"/>
    </row>
    <row r="535" customFormat="false" ht="15.75" hidden="false" customHeight="false" outlineLevel="0" collapsed="false">
      <c r="B535" s="23"/>
      <c r="C535" s="14"/>
      <c r="F535" s="11"/>
      <c r="G535" s="11"/>
    </row>
    <row r="536" customFormat="false" ht="15.75" hidden="false" customHeight="false" outlineLevel="0" collapsed="false">
      <c r="B536" s="23"/>
      <c r="C536" s="14"/>
      <c r="F536" s="11"/>
      <c r="G536" s="11"/>
    </row>
    <row r="537" customFormat="false" ht="15.75" hidden="false" customHeight="false" outlineLevel="0" collapsed="false">
      <c r="B537" s="23"/>
      <c r="C537" s="14"/>
      <c r="F537" s="11"/>
      <c r="G537" s="11"/>
    </row>
    <row r="538" customFormat="false" ht="15.75" hidden="false" customHeight="false" outlineLevel="0" collapsed="false">
      <c r="B538" s="23"/>
      <c r="C538" s="14"/>
      <c r="F538" s="11"/>
      <c r="G538" s="11"/>
    </row>
    <row r="539" customFormat="false" ht="15.75" hidden="false" customHeight="false" outlineLevel="0" collapsed="false">
      <c r="B539" s="23"/>
      <c r="C539" s="14"/>
      <c r="F539" s="11"/>
      <c r="G539" s="11"/>
    </row>
    <row r="540" customFormat="false" ht="15.75" hidden="false" customHeight="false" outlineLevel="0" collapsed="false">
      <c r="B540" s="23"/>
      <c r="C540" s="14"/>
      <c r="F540" s="11"/>
      <c r="G540" s="11"/>
    </row>
    <row r="541" customFormat="false" ht="15.75" hidden="false" customHeight="false" outlineLevel="0" collapsed="false">
      <c r="B541" s="23"/>
      <c r="C541" s="14"/>
      <c r="F541" s="11"/>
      <c r="G541" s="11"/>
    </row>
    <row r="542" customFormat="false" ht="15.75" hidden="false" customHeight="false" outlineLevel="0" collapsed="false">
      <c r="B542" s="23"/>
      <c r="C542" s="14"/>
      <c r="F542" s="11"/>
      <c r="G542" s="11"/>
    </row>
    <row r="543" customFormat="false" ht="15.75" hidden="false" customHeight="false" outlineLevel="0" collapsed="false">
      <c r="B543" s="23"/>
      <c r="C543" s="14"/>
      <c r="F543" s="11"/>
      <c r="G543" s="11"/>
    </row>
    <row r="544" customFormat="false" ht="15.75" hidden="false" customHeight="false" outlineLevel="0" collapsed="false">
      <c r="B544" s="23"/>
      <c r="C544" s="14"/>
      <c r="F544" s="11"/>
      <c r="G544" s="11"/>
    </row>
    <row r="545" customFormat="false" ht="15.75" hidden="false" customHeight="false" outlineLevel="0" collapsed="false">
      <c r="B545" s="23"/>
      <c r="C545" s="14"/>
      <c r="F545" s="11"/>
      <c r="G545" s="11"/>
    </row>
    <row r="546" customFormat="false" ht="15.75" hidden="false" customHeight="false" outlineLevel="0" collapsed="false">
      <c r="B546" s="23"/>
      <c r="C546" s="14"/>
      <c r="F546" s="11"/>
      <c r="G546" s="11"/>
    </row>
    <row r="547" customFormat="false" ht="15.75" hidden="false" customHeight="false" outlineLevel="0" collapsed="false">
      <c r="B547" s="23"/>
      <c r="C547" s="14"/>
      <c r="F547" s="11"/>
      <c r="G547" s="11"/>
    </row>
    <row r="548" customFormat="false" ht="15.75" hidden="false" customHeight="false" outlineLevel="0" collapsed="false">
      <c r="B548" s="23"/>
      <c r="C548" s="14"/>
      <c r="F548" s="11"/>
      <c r="G548" s="11"/>
    </row>
    <row r="549" customFormat="false" ht="15.75" hidden="false" customHeight="false" outlineLevel="0" collapsed="false">
      <c r="B549" s="23"/>
      <c r="C549" s="14"/>
      <c r="F549" s="11"/>
      <c r="G549" s="11"/>
    </row>
    <row r="550" customFormat="false" ht="15.75" hidden="false" customHeight="false" outlineLevel="0" collapsed="false">
      <c r="B550" s="23"/>
      <c r="C550" s="14"/>
      <c r="F550" s="11"/>
      <c r="G550" s="11"/>
    </row>
    <row r="551" customFormat="false" ht="15.75" hidden="false" customHeight="false" outlineLevel="0" collapsed="false">
      <c r="B551" s="23"/>
      <c r="C551" s="14"/>
      <c r="F551" s="11"/>
      <c r="G551" s="11"/>
    </row>
    <row r="552" customFormat="false" ht="15.75" hidden="false" customHeight="false" outlineLevel="0" collapsed="false">
      <c r="B552" s="23"/>
      <c r="C552" s="14"/>
      <c r="F552" s="11"/>
      <c r="G552" s="11"/>
    </row>
    <row r="553" customFormat="false" ht="15.75" hidden="false" customHeight="false" outlineLevel="0" collapsed="false">
      <c r="B553" s="23"/>
      <c r="C553" s="14"/>
      <c r="F553" s="11"/>
      <c r="G553" s="11"/>
    </row>
    <row r="554" customFormat="false" ht="15.75" hidden="false" customHeight="false" outlineLevel="0" collapsed="false">
      <c r="B554" s="23"/>
      <c r="C554" s="14"/>
      <c r="F554" s="11"/>
      <c r="G554" s="11"/>
    </row>
    <row r="555" customFormat="false" ht="15.75" hidden="false" customHeight="false" outlineLevel="0" collapsed="false">
      <c r="B555" s="23"/>
      <c r="C555" s="14"/>
      <c r="F555" s="11"/>
      <c r="G555" s="11"/>
    </row>
    <row r="556" customFormat="false" ht="15.75" hidden="false" customHeight="false" outlineLevel="0" collapsed="false">
      <c r="B556" s="23"/>
      <c r="C556" s="14"/>
      <c r="F556" s="11"/>
      <c r="G556" s="11"/>
    </row>
    <row r="557" customFormat="false" ht="15.75" hidden="false" customHeight="false" outlineLevel="0" collapsed="false">
      <c r="B557" s="23"/>
      <c r="C557" s="14"/>
      <c r="F557" s="11"/>
      <c r="G557" s="11"/>
    </row>
    <row r="558" customFormat="false" ht="15.75" hidden="false" customHeight="false" outlineLevel="0" collapsed="false">
      <c r="B558" s="23"/>
      <c r="C558" s="14"/>
      <c r="F558" s="11"/>
      <c r="G558" s="11"/>
    </row>
    <row r="559" customFormat="false" ht="15.75" hidden="false" customHeight="false" outlineLevel="0" collapsed="false">
      <c r="B559" s="23"/>
      <c r="C559" s="14"/>
      <c r="F559" s="11"/>
      <c r="G559" s="11"/>
    </row>
    <row r="560" customFormat="false" ht="15.75" hidden="false" customHeight="false" outlineLevel="0" collapsed="false">
      <c r="B560" s="23"/>
      <c r="C560" s="14"/>
      <c r="F560" s="11"/>
      <c r="G560" s="11"/>
    </row>
    <row r="561" customFormat="false" ht="15.75" hidden="false" customHeight="false" outlineLevel="0" collapsed="false">
      <c r="B561" s="23"/>
      <c r="C561" s="14"/>
      <c r="F561" s="11"/>
      <c r="G561" s="11"/>
    </row>
    <row r="562" customFormat="false" ht="15.75" hidden="false" customHeight="false" outlineLevel="0" collapsed="false">
      <c r="B562" s="23"/>
      <c r="C562" s="14"/>
      <c r="F562" s="11"/>
      <c r="G562" s="11"/>
    </row>
    <row r="563" customFormat="false" ht="15.75" hidden="false" customHeight="false" outlineLevel="0" collapsed="false">
      <c r="B563" s="23"/>
      <c r="C563" s="14"/>
      <c r="F563" s="11"/>
      <c r="G563" s="11"/>
    </row>
    <row r="564" customFormat="false" ht="15.75" hidden="false" customHeight="false" outlineLevel="0" collapsed="false">
      <c r="B564" s="23"/>
      <c r="C564" s="14"/>
      <c r="F564" s="11"/>
      <c r="G564" s="11"/>
    </row>
    <row r="565" customFormat="false" ht="15.75" hidden="false" customHeight="false" outlineLevel="0" collapsed="false">
      <c r="B565" s="23"/>
      <c r="C565" s="14"/>
      <c r="F565" s="11"/>
      <c r="G565" s="11"/>
    </row>
    <row r="566" customFormat="false" ht="15.75" hidden="false" customHeight="false" outlineLevel="0" collapsed="false">
      <c r="B566" s="23"/>
      <c r="C566" s="14"/>
      <c r="F566" s="11"/>
      <c r="G566" s="11"/>
    </row>
    <row r="567" customFormat="false" ht="15.75" hidden="false" customHeight="false" outlineLevel="0" collapsed="false">
      <c r="B567" s="23"/>
      <c r="C567" s="14"/>
      <c r="F567" s="11"/>
      <c r="G567" s="11"/>
    </row>
    <row r="568" customFormat="false" ht="15.75" hidden="false" customHeight="false" outlineLevel="0" collapsed="false">
      <c r="B568" s="23"/>
      <c r="C568" s="14"/>
      <c r="F568" s="11"/>
      <c r="G568" s="11"/>
    </row>
    <row r="569" customFormat="false" ht="15.75" hidden="false" customHeight="false" outlineLevel="0" collapsed="false">
      <c r="B569" s="23"/>
      <c r="C569" s="14"/>
      <c r="F569" s="11"/>
      <c r="G569" s="11"/>
    </row>
    <row r="570" customFormat="false" ht="15.75" hidden="false" customHeight="false" outlineLevel="0" collapsed="false">
      <c r="B570" s="23"/>
      <c r="C570" s="14"/>
      <c r="F570" s="11"/>
      <c r="G570" s="11"/>
    </row>
    <row r="571" customFormat="false" ht="15.75" hidden="false" customHeight="false" outlineLevel="0" collapsed="false">
      <c r="B571" s="23"/>
      <c r="C571" s="14"/>
      <c r="F571" s="11"/>
      <c r="G571" s="11"/>
    </row>
    <row r="572" customFormat="false" ht="15.75" hidden="false" customHeight="false" outlineLevel="0" collapsed="false">
      <c r="B572" s="23"/>
      <c r="C572" s="14"/>
      <c r="F572" s="11"/>
      <c r="G572" s="11"/>
    </row>
    <row r="573" customFormat="false" ht="15.75" hidden="false" customHeight="false" outlineLevel="0" collapsed="false">
      <c r="B573" s="23"/>
      <c r="C573" s="14"/>
      <c r="F573" s="11"/>
      <c r="G573" s="11"/>
    </row>
    <row r="574" customFormat="false" ht="15.75" hidden="false" customHeight="false" outlineLevel="0" collapsed="false">
      <c r="B574" s="23"/>
      <c r="C574" s="14"/>
      <c r="F574" s="11"/>
      <c r="G574" s="11"/>
    </row>
    <row r="575" customFormat="false" ht="15.75" hidden="false" customHeight="false" outlineLevel="0" collapsed="false">
      <c r="B575" s="23"/>
      <c r="C575" s="14"/>
      <c r="F575" s="11"/>
      <c r="G575" s="11"/>
    </row>
    <row r="576" customFormat="false" ht="15.75" hidden="false" customHeight="false" outlineLevel="0" collapsed="false">
      <c r="B576" s="23"/>
      <c r="C576" s="14"/>
      <c r="F576" s="11"/>
      <c r="G576" s="11"/>
    </row>
    <row r="577" customFormat="false" ht="15.75" hidden="false" customHeight="false" outlineLevel="0" collapsed="false">
      <c r="B577" s="23"/>
      <c r="C577" s="14"/>
      <c r="F577" s="11"/>
      <c r="G577" s="11"/>
    </row>
    <row r="578" customFormat="false" ht="15.75" hidden="false" customHeight="false" outlineLevel="0" collapsed="false">
      <c r="B578" s="23"/>
      <c r="C578" s="14"/>
      <c r="F578" s="11"/>
      <c r="G578" s="11"/>
    </row>
    <row r="579" customFormat="false" ht="15.75" hidden="false" customHeight="false" outlineLevel="0" collapsed="false">
      <c r="B579" s="23"/>
      <c r="C579" s="14"/>
      <c r="F579" s="11"/>
      <c r="G579" s="11"/>
    </row>
    <row r="580" customFormat="false" ht="15.75" hidden="false" customHeight="false" outlineLevel="0" collapsed="false">
      <c r="B580" s="23"/>
      <c r="C580" s="14"/>
      <c r="F580" s="11"/>
      <c r="G580" s="11"/>
    </row>
    <row r="581" customFormat="false" ht="15.75" hidden="false" customHeight="false" outlineLevel="0" collapsed="false">
      <c r="B581" s="23"/>
      <c r="C581" s="14"/>
      <c r="F581" s="11"/>
      <c r="G581" s="11"/>
    </row>
    <row r="582" customFormat="false" ht="15.75" hidden="false" customHeight="false" outlineLevel="0" collapsed="false">
      <c r="B582" s="23"/>
      <c r="C582" s="14"/>
      <c r="F582" s="11"/>
      <c r="G582" s="11"/>
    </row>
    <row r="583" customFormat="false" ht="15.75" hidden="false" customHeight="false" outlineLevel="0" collapsed="false">
      <c r="B583" s="23"/>
      <c r="C583" s="14"/>
      <c r="F583" s="11"/>
      <c r="G583" s="11"/>
    </row>
    <row r="584" customFormat="false" ht="15.75" hidden="false" customHeight="false" outlineLevel="0" collapsed="false">
      <c r="B584" s="23"/>
      <c r="C584" s="14"/>
      <c r="F584" s="11"/>
      <c r="G584" s="11"/>
    </row>
    <row r="585" customFormat="false" ht="15.75" hidden="false" customHeight="false" outlineLevel="0" collapsed="false">
      <c r="B585" s="23"/>
      <c r="C585" s="14"/>
      <c r="F585" s="11"/>
      <c r="G585" s="11"/>
    </row>
    <row r="586" customFormat="false" ht="15.75" hidden="false" customHeight="false" outlineLevel="0" collapsed="false">
      <c r="B586" s="23"/>
      <c r="C586" s="14"/>
      <c r="F586" s="11"/>
      <c r="G586" s="11"/>
    </row>
    <row r="587" customFormat="false" ht="15.75" hidden="false" customHeight="false" outlineLevel="0" collapsed="false">
      <c r="B587" s="23"/>
      <c r="C587" s="14"/>
      <c r="F587" s="11"/>
      <c r="G587" s="11"/>
    </row>
    <row r="588" customFormat="false" ht="15.75" hidden="false" customHeight="false" outlineLevel="0" collapsed="false">
      <c r="B588" s="23"/>
      <c r="C588" s="14"/>
      <c r="F588" s="11"/>
      <c r="G588" s="11"/>
    </row>
    <row r="589" customFormat="false" ht="15.75" hidden="false" customHeight="false" outlineLevel="0" collapsed="false">
      <c r="B589" s="23"/>
      <c r="C589" s="14"/>
      <c r="F589" s="11"/>
      <c r="G589" s="11"/>
    </row>
    <row r="590" customFormat="false" ht="15.75" hidden="false" customHeight="false" outlineLevel="0" collapsed="false">
      <c r="B590" s="23"/>
      <c r="C590" s="14"/>
      <c r="F590" s="11"/>
      <c r="G590" s="11"/>
    </row>
    <row r="591" customFormat="false" ht="15.75" hidden="false" customHeight="false" outlineLevel="0" collapsed="false">
      <c r="B591" s="23"/>
      <c r="C591" s="14"/>
      <c r="F591" s="11"/>
      <c r="G591" s="11"/>
    </row>
    <row r="592" customFormat="false" ht="15.75" hidden="false" customHeight="false" outlineLevel="0" collapsed="false">
      <c r="B592" s="23"/>
      <c r="C592" s="14"/>
      <c r="F592" s="11"/>
      <c r="G592" s="11"/>
    </row>
    <row r="593" customFormat="false" ht="15.75" hidden="false" customHeight="false" outlineLevel="0" collapsed="false">
      <c r="B593" s="23"/>
      <c r="C593" s="14"/>
      <c r="F593" s="11"/>
      <c r="G593" s="11"/>
    </row>
    <row r="594" customFormat="false" ht="15.75" hidden="false" customHeight="false" outlineLevel="0" collapsed="false">
      <c r="B594" s="23"/>
      <c r="C594" s="14"/>
      <c r="F594" s="11"/>
      <c r="G594" s="11"/>
    </row>
    <row r="595" customFormat="false" ht="15.75" hidden="false" customHeight="false" outlineLevel="0" collapsed="false">
      <c r="B595" s="23"/>
      <c r="C595" s="14"/>
      <c r="F595" s="11"/>
      <c r="G595" s="11"/>
    </row>
    <row r="596" customFormat="false" ht="15.75" hidden="false" customHeight="false" outlineLevel="0" collapsed="false">
      <c r="B596" s="23"/>
      <c r="C596" s="14"/>
      <c r="F596" s="11"/>
      <c r="G596" s="11"/>
    </row>
    <row r="597" customFormat="false" ht="15.75" hidden="false" customHeight="false" outlineLevel="0" collapsed="false">
      <c r="B597" s="23"/>
      <c r="C597" s="14"/>
      <c r="F597" s="11"/>
      <c r="G597" s="11"/>
    </row>
    <row r="598" customFormat="false" ht="15.75" hidden="false" customHeight="false" outlineLevel="0" collapsed="false">
      <c r="B598" s="23"/>
      <c r="C598" s="14"/>
      <c r="F598" s="11"/>
      <c r="G598" s="11"/>
    </row>
    <row r="599" customFormat="false" ht="15.75" hidden="false" customHeight="false" outlineLevel="0" collapsed="false">
      <c r="B599" s="23"/>
      <c r="C599" s="14"/>
      <c r="F599" s="11"/>
      <c r="G599" s="11"/>
    </row>
    <row r="600" customFormat="false" ht="15.75" hidden="false" customHeight="false" outlineLevel="0" collapsed="false">
      <c r="B600" s="23"/>
      <c r="C600" s="14"/>
      <c r="F600" s="11"/>
      <c r="G600" s="11"/>
    </row>
    <row r="601" customFormat="false" ht="15.75" hidden="false" customHeight="false" outlineLevel="0" collapsed="false">
      <c r="B601" s="23"/>
      <c r="C601" s="14"/>
      <c r="F601" s="11"/>
      <c r="G601" s="11"/>
    </row>
    <row r="602" customFormat="false" ht="15.75" hidden="false" customHeight="false" outlineLevel="0" collapsed="false">
      <c r="B602" s="23"/>
      <c r="C602" s="14"/>
      <c r="F602" s="11"/>
      <c r="G602" s="11"/>
    </row>
    <row r="603" customFormat="false" ht="15.75" hidden="false" customHeight="false" outlineLevel="0" collapsed="false">
      <c r="B603" s="23"/>
      <c r="C603" s="14"/>
      <c r="F603" s="11"/>
      <c r="G603" s="11"/>
    </row>
    <row r="604" customFormat="false" ht="15.75" hidden="false" customHeight="false" outlineLevel="0" collapsed="false">
      <c r="B604" s="23"/>
      <c r="C604" s="14"/>
      <c r="F604" s="11"/>
      <c r="G604" s="11"/>
    </row>
    <row r="605" customFormat="false" ht="15.75" hidden="false" customHeight="false" outlineLevel="0" collapsed="false">
      <c r="B605" s="23"/>
      <c r="C605" s="14"/>
      <c r="F605" s="11"/>
      <c r="G605" s="11"/>
    </row>
    <row r="606" customFormat="false" ht="15.75" hidden="false" customHeight="false" outlineLevel="0" collapsed="false">
      <c r="B606" s="23"/>
      <c r="C606" s="14"/>
      <c r="F606" s="11"/>
      <c r="G606" s="11"/>
    </row>
    <row r="607" customFormat="false" ht="15.75" hidden="false" customHeight="false" outlineLevel="0" collapsed="false">
      <c r="B607" s="23"/>
      <c r="C607" s="14"/>
      <c r="F607" s="11"/>
      <c r="G607" s="11"/>
    </row>
    <row r="608" customFormat="false" ht="15.75" hidden="false" customHeight="false" outlineLevel="0" collapsed="false">
      <c r="B608" s="23"/>
      <c r="C608" s="14"/>
      <c r="F608" s="11"/>
      <c r="G608" s="11"/>
    </row>
    <row r="609" customFormat="false" ht="15.75" hidden="false" customHeight="false" outlineLevel="0" collapsed="false">
      <c r="B609" s="23"/>
      <c r="C609" s="14"/>
      <c r="F609" s="11"/>
      <c r="G609" s="11"/>
    </row>
    <row r="610" customFormat="false" ht="15.75" hidden="false" customHeight="false" outlineLevel="0" collapsed="false">
      <c r="B610" s="23"/>
      <c r="C610" s="14"/>
      <c r="F610" s="11"/>
      <c r="G610" s="11"/>
    </row>
    <row r="611" customFormat="false" ht="15.75" hidden="false" customHeight="false" outlineLevel="0" collapsed="false">
      <c r="B611" s="23"/>
      <c r="C611" s="14"/>
      <c r="F611" s="11"/>
      <c r="G611" s="11"/>
    </row>
    <row r="612" customFormat="false" ht="15.75" hidden="false" customHeight="false" outlineLevel="0" collapsed="false">
      <c r="B612" s="23"/>
      <c r="C612" s="14"/>
      <c r="F612" s="11"/>
      <c r="G612" s="11"/>
    </row>
    <row r="613" customFormat="false" ht="15.75" hidden="false" customHeight="false" outlineLevel="0" collapsed="false">
      <c r="B613" s="23"/>
      <c r="C613" s="14"/>
      <c r="F613" s="11"/>
      <c r="G613" s="11"/>
    </row>
    <row r="614" customFormat="false" ht="15.75" hidden="false" customHeight="false" outlineLevel="0" collapsed="false">
      <c r="B614" s="23"/>
      <c r="C614" s="14"/>
      <c r="F614" s="11"/>
      <c r="G614" s="11"/>
    </row>
    <row r="615" customFormat="false" ht="15.75" hidden="false" customHeight="false" outlineLevel="0" collapsed="false">
      <c r="B615" s="23"/>
      <c r="C615" s="14"/>
      <c r="F615" s="11"/>
      <c r="G615" s="11"/>
    </row>
    <row r="616" customFormat="false" ht="15.75" hidden="false" customHeight="false" outlineLevel="0" collapsed="false">
      <c r="B616" s="23"/>
      <c r="C616" s="14"/>
      <c r="F616" s="11"/>
      <c r="G616" s="11"/>
    </row>
    <row r="617" customFormat="false" ht="15.75" hidden="false" customHeight="false" outlineLevel="0" collapsed="false">
      <c r="B617" s="23"/>
      <c r="C617" s="14"/>
      <c r="F617" s="11"/>
      <c r="G617" s="11"/>
    </row>
    <row r="618" customFormat="false" ht="15.75" hidden="false" customHeight="false" outlineLevel="0" collapsed="false">
      <c r="B618" s="23"/>
      <c r="C618" s="14"/>
      <c r="F618" s="11"/>
      <c r="G618" s="11"/>
    </row>
    <row r="619" customFormat="false" ht="15.75" hidden="false" customHeight="false" outlineLevel="0" collapsed="false">
      <c r="B619" s="23"/>
      <c r="C619" s="14"/>
      <c r="F619" s="11"/>
      <c r="G619" s="11"/>
    </row>
    <row r="620" customFormat="false" ht="15.75" hidden="false" customHeight="false" outlineLevel="0" collapsed="false">
      <c r="B620" s="23"/>
      <c r="C620" s="14"/>
      <c r="F620" s="11"/>
      <c r="G620" s="11"/>
    </row>
    <row r="621" customFormat="false" ht="15.75" hidden="false" customHeight="false" outlineLevel="0" collapsed="false">
      <c r="B621" s="23"/>
      <c r="C621" s="14"/>
      <c r="F621" s="11"/>
      <c r="G621" s="11"/>
    </row>
    <row r="622" customFormat="false" ht="15.75" hidden="false" customHeight="false" outlineLevel="0" collapsed="false">
      <c r="B622" s="23"/>
      <c r="C622" s="14"/>
      <c r="F622" s="11"/>
      <c r="G622" s="11"/>
    </row>
    <row r="623" customFormat="false" ht="15.75" hidden="false" customHeight="false" outlineLevel="0" collapsed="false">
      <c r="B623" s="23"/>
      <c r="C623" s="14"/>
      <c r="F623" s="11"/>
      <c r="G623" s="11"/>
    </row>
    <row r="624" customFormat="false" ht="15.75" hidden="false" customHeight="false" outlineLevel="0" collapsed="false">
      <c r="B624" s="23"/>
      <c r="C624" s="14"/>
      <c r="F624" s="11"/>
      <c r="G624" s="11"/>
    </row>
    <row r="625" customFormat="false" ht="15.75" hidden="false" customHeight="false" outlineLevel="0" collapsed="false">
      <c r="B625" s="23"/>
      <c r="C625" s="14"/>
      <c r="F625" s="11"/>
      <c r="G625" s="11"/>
    </row>
    <row r="626" customFormat="false" ht="15.75" hidden="false" customHeight="false" outlineLevel="0" collapsed="false">
      <c r="B626" s="23"/>
      <c r="C626" s="14"/>
      <c r="F626" s="11"/>
      <c r="G626" s="11"/>
    </row>
    <row r="627" customFormat="false" ht="15.75" hidden="false" customHeight="false" outlineLevel="0" collapsed="false">
      <c r="B627" s="23"/>
      <c r="C627" s="14"/>
      <c r="F627" s="11"/>
      <c r="G627" s="11"/>
    </row>
    <row r="628" customFormat="false" ht="15.75" hidden="false" customHeight="false" outlineLevel="0" collapsed="false">
      <c r="B628" s="23"/>
      <c r="C628" s="14"/>
      <c r="F628" s="11"/>
      <c r="G628" s="11"/>
    </row>
    <row r="629" customFormat="false" ht="15.75" hidden="false" customHeight="false" outlineLevel="0" collapsed="false">
      <c r="B629" s="23"/>
      <c r="C629" s="14"/>
      <c r="F629" s="11"/>
      <c r="G629" s="11"/>
    </row>
    <row r="630" customFormat="false" ht="15.75" hidden="false" customHeight="false" outlineLevel="0" collapsed="false">
      <c r="B630" s="23"/>
      <c r="C630" s="14"/>
      <c r="F630" s="11"/>
      <c r="G630" s="11"/>
    </row>
    <row r="631" customFormat="false" ht="15.75" hidden="false" customHeight="false" outlineLevel="0" collapsed="false">
      <c r="B631" s="23"/>
      <c r="C631" s="14"/>
      <c r="F631" s="11"/>
      <c r="G631" s="11"/>
    </row>
    <row r="632" customFormat="false" ht="15.75" hidden="false" customHeight="false" outlineLevel="0" collapsed="false">
      <c r="B632" s="23"/>
      <c r="C632" s="14"/>
      <c r="F632" s="11"/>
      <c r="G632" s="11"/>
    </row>
    <row r="633" customFormat="false" ht="15.75" hidden="false" customHeight="false" outlineLevel="0" collapsed="false">
      <c r="B633" s="23"/>
      <c r="C633" s="14"/>
      <c r="F633" s="11"/>
      <c r="G633" s="11"/>
    </row>
    <row r="634" customFormat="false" ht="15.75" hidden="false" customHeight="false" outlineLevel="0" collapsed="false">
      <c r="B634" s="23"/>
      <c r="C634" s="14"/>
      <c r="F634" s="11"/>
      <c r="G634" s="11"/>
    </row>
    <row r="635" customFormat="false" ht="15.75" hidden="false" customHeight="false" outlineLevel="0" collapsed="false">
      <c r="B635" s="23"/>
      <c r="C635" s="14"/>
      <c r="F635" s="11"/>
      <c r="G635" s="11"/>
    </row>
    <row r="636" customFormat="false" ht="15.75" hidden="false" customHeight="false" outlineLevel="0" collapsed="false">
      <c r="B636" s="23"/>
      <c r="C636" s="14"/>
      <c r="F636" s="11"/>
      <c r="G636" s="11"/>
    </row>
    <row r="637" customFormat="false" ht="15.75" hidden="false" customHeight="false" outlineLevel="0" collapsed="false">
      <c r="B637" s="23"/>
      <c r="C637" s="14"/>
      <c r="F637" s="11"/>
      <c r="G637" s="11"/>
    </row>
    <row r="638" customFormat="false" ht="15.75" hidden="false" customHeight="false" outlineLevel="0" collapsed="false">
      <c r="B638" s="23"/>
      <c r="C638" s="14"/>
      <c r="F638" s="11"/>
      <c r="G638" s="11"/>
    </row>
    <row r="639" customFormat="false" ht="15.75" hidden="false" customHeight="false" outlineLevel="0" collapsed="false">
      <c r="B639" s="23"/>
      <c r="C639" s="14"/>
      <c r="F639" s="11"/>
      <c r="G639" s="11"/>
    </row>
    <row r="640" customFormat="false" ht="15.75" hidden="false" customHeight="false" outlineLevel="0" collapsed="false">
      <c r="B640" s="23"/>
      <c r="C640" s="14"/>
      <c r="F640" s="11"/>
      <c r="G640" s="11"/>
    </row>
    <row r="641" customFormat="false" ht="15.75" hidden="false" customHeight="false" outlineLevel="0" collapsed="false">
      <c r="B641" s="23"/>
      <c r="C641" s="14"/>
      <c r="F641" s="11"/>
      <c r="G641" s="11"/>
    </row>
    <row r="642" customFormat="false" ht="15.75" hidden="false" customHeight="false" outlineLevel="0" collapsed="false">
      <c r="B642" s="23"/>
      <c r="C642" s="14"/>
      <c r="F642" s="11"/>
      <c r="G642" s="11"/>
    </row>
    <row r="643" customFormat="false" ht="15.75" hidden="false" customHeight="false" outlineLevel="0" collapsed="false">
      <c r="B643" s="23"/>
      <c r="C643" s="14"/>
      <c r="F643" s="11"/>
      <c r="G643" s="11"/>
    </row>
    <row r="644" customFormat="false" ht="15.75" hidden="false" customHeight="false" outlineLevel="0" collapsed="false">
      <c r="B644" s="23"/>
      <c r="C644" s="14"/>
      <c r="F644" s="11"/>
      <c r="G644" s="11"/>
    </row>
    <row r="645" customFormat="false" ht="15.75" hidden="false" customHeight="false" outlineLevel="0" collapsed="false">
      <c r="B645" s="23"/>
      <c r="C645" s="14"/>
      <c r="F645" s="11"/>
      <c r="G645" s="11"/>
    </row>
    <row r="646" customFormat="false" ht="15.75" hidden="false" customHeight="false" outlineLevel="0" collapsed="false">
      <c r="B646" s="23"/>
      <c r="C646" s="14"/>
      <c r="F646" s="11"/>
      <c r="G646" s="11"/>
    </row>
    <row r="647" customFormat="false" ht="15.75" hidden="false" customHeight="false" outlineLevel="0" collapsed="false">
      <c r="B647" s="23"/>
      <c r="C647" s="14"/>
      <c r="F647" s="11"/>
      <c r="G647" s="11"/>
    </row>
    <row r="648" customFormat="false" ht="15.75" hidden="false" customHeight="false" outlineLevel="0" collapsed="false">
      <c r="B648" s="23"/>
      <c r="C648" s="14"/>
      <c r="F648" s="11"/>
      <c r="G648" s="11"/>
    </row>
    <row r="649" customFormat="false" ht="15.75" hidden="false" customHeight="false" outlineLevel="0" collapsed="false">
      <c r="B649" s="23"/>
      <c r="C649" s="14"/>
      <c r="F649" s="11"/>
      <c r="G649" s="11"/>
    </row>
    <row r="650" customFormat="false" ht="15.75" hidden="false" customHeight="false" outlineLevel="0" collapsed="false">
      <c r="B650" s="23"/>
      <c r="C650" s="14"/>
      <c r="F650" s="11"/>
      <c r="G650" s="11"/>
    </row>
    <row r="651" customFormat="false" ht="15.75" hidden="false" customHeight="false" outlineLevel="0" collapsed="false">
      <c r="B651" s="23"/>
      <c r="C651" s="14"/>
      <c r="F651" s="11"/>
      <c r="G651" s="11"/>
    </row>
    <row r="652" customFormat="false" ht="15.75" hidden="false" customHeight="false" outlineLevel="0" collapsed="false">
      <c r="B652" s="23"/>
      <c r="C652" s="14"/>
      <c r="F652" s="11"/>
      <c r="G652" s="11"/>
    </row>
    <row r="653" customFormat="false" ht="15.75" hidden="false" customHeight="false" outlineLevel="0" collapsed="false">
      <c r="B653" s="23"/>
      <c r="C653" s="14"/>
      <c r="F653" s="11"/>
      <c r="G653" s="11"/>
    </row>
    <row r="654" customFormat="false" ht="15.75" hidden="false" customHeight="false" outlineLevel="0" collapsed="false">
      <c r="B654" s="23"/>
      <c r="C654" s="14"/>
      <c r="F654" s="11"/>
      <c r="G654" s="11"/>
    </row>
    <row r="655" customFormat="false" ht="15.75" hidden="false" customHeight="false" outlineLevel="0" collapsed="false">
      <c r="B655" s="23"/>
      <c r="C655" s="14"/>
      <c r="F655" s="11"/>
      <c r="G655" s="11"/>
    </row>
    <row r="656" customFormat="false" ht="15.75" hidden="false" customHeight="false" outlineLevel="0" collapsed="false">
      <c r="B656" s="23"/>
      <c r="C656" s="14"/>
      <c r="F656" s="11"/>
      <c r="G656" s="11"/>
    </row>
    <row r="657" customFormat="false" ht="15.75" hidden="false" customHeight="false" outlineLevel="0" collapsed="false">
      <c r="B657" s="23"/>
      <c r="C657" s="14"/>
      <c r="F657" s="11"/>
      <c r="G657" s="11"/>
    </row>
    <row r="658" customFormat="false" ht="15.75" hidden="false" customHeight="false" outlineLevel="0" collapsed="false">
      <c r="B658" s="23"/>
      <c r="C658" s="14"/>
      <c r="F658" s="11"/>
      <c r="G658" s="11"/>
    </row>
    <row r="659" customFormat="false" ht="15.75" hidden="false" customHeight="false" outlineLevel="0" collapsed="false">
      <c r="B659" s="23"/>
      <c r="C659" s="14"/>
      <c r="F659" s="11"/>
      <c r="G659" s="11"/>
    </row>
    <row r="660" customFormat="false" ht="15.75" hidden="false" customHeight="false" outlineLevel="0" collapsed="false">
      <c r="B660" s="23"/>
      <c r="C660" s="14"/>
      <c r="F660" s="11"/>
      <c r="G660" s="11"/>
    </row>
    <row r="661" customFormat="false" ht="15.75" hidden="false" customHeight="false" outlineLevel="0" collapsed="false">
      <c r="B661" s="23"/>
      <c r="C661" s="14"/>
      <c r="F661" s="11"/>
      <c r="G661" s="11"/>
    </row>
    <row r="662" customFormat="false" ht="15.75" hidden="false" customHeight="false" outlineLevel="0" collapsed="false">
      <c r="B662" s="23"/>
      <c r="C662" s="14"/>
      <c r="F662" s="11"/>
      <c r="G662" s="11"/>
    </row>
    <row r="663" customFormat="false" ht="15.75" hidden="false" customHeight="false" outlineLevel="0" collapsed="false">
      <c r="B663" s="23"/>
      <c r="C663" s="14"/>
      <c r="F663" s="11"/>
      <c r="G663" s="11"/>
    </row>
    <row r="664" customFormat="false" ht="15.75" hidden="false" customHeight="false" outlineLevel="0" collapsed="false">
      <c r="B664" s="23"/>
      <c r="C664" s="14"/>
      <c r="F664" s="11"/>
      <c r="G664" s="11"/>
    </row>
    <row r="665" customFormat="false" ht="15.75" hidden="false" customHeight="false" outlineLevel="0" collapsed="false">
      <c r="B665" s="23"/>
      <c r="C665" s="14"/>
      <c r="F665" s="11"/>
      <c r="G665" s="11"/>
    </row>
    <row r="666" customFormat="false" ht="15.75" hidden="false" customHeight="false" outlineLevel="0" collapsed="false">
      <c r="B666" s="23"/>
      <c r="C666" s="14"/>
      <c r="F666" s="11"/>
      <c r="G666" s="11"/>
    </row>
    <row r="667" customFormat="false" ht="15.75" hidden="false" customHeight="false" outlineLevel="0" collapsed="false">
      <c r="B667" s="23"/>
      <c r="C667" s="14"/>
      <c r="F667" s="11"/>
      <c r="G667" s="11"/>
    </row>
    <row r="668" customFormat="false" ht="15.75" hidden="false" customHeight="false" outlineLevel="0" collapsed="false">
      <c r="B668" s="23"/>
      <c r="C668" s="14"/>
      <c r="F668" s="11"/>
      <c r="G668" s="11"/>
    </row>
    <row r="669" customFormat="false" ht="15.75" hidden="false" customHeight="false" outlineLevel="0" collapsed="false">
      <c r="B669" s="23"/>
      <c r="C669" s="14"/>
      <c r="F669" s="11"/>
      <c r="G669" s="11"/>
    </row>
    <row r="670" customFormat="false" ht="15.75" hidden="false" customHeight="false" outlineLevel="0" collapsed="false">
      <c r="B670" s="23"/>
      <c r="C670" s="14"/>
      <c r="F670" s="11"/>
      <c r="G670" s="11"/>
    </row>
    <row r="671" customFormat="false" ht="15.75" hidden="false" customHeight="false" outlineLevel="0" collapsed="false">
      <c r="B671" s="23"/>
      <c r="C671" s="14"/>
      <c r="F671" s="11"/>
      <c r="G671" s="11"/>
    </row>
    <row r="672" customFormat="false" ht="15.75" hidden="false" customHeight="false" outlineLevel="0" collapsed="false">
      <c r="B672" s="23"/>
      <c r="C672" s="14"/>
      <c r="F672" s="11"/>
      <c r="G672" s="11"/>
    </row>
    <row r="673" customFormat="false" ht="15.75" hidden="false" customHeight="false" outlineLevel="0" collapsed="false">
      <c r="B673" s="23"/>
      <c r="C673" s="14"/>
      <c r="F673" s="11"/>
      <c r="G673" s="11"/>
    </row>
    <row r="674" customFormat="false" ht="15.75" hidden="false" customHeight="false" outlineLevel="0" collapsed="false">
      <c r="B674" s="23"/>
      <c r="C674" s="14"/>
      <c r="F674" s="11"/>
      <c r="G674" s="11"/>
    </row>
    <row r="675" customFormat="false" ht="15.75" hidden="false" customHeight="false" outlineLevel="0" collapsed="false">
      <c r="B675" s="23"/>
      <c r="C675" s="14"/>
      <c r="F675" s="11"/>
      <c r="G675" s="11"/>
    </row>
    <row r="676" customFormat="false" ht="15.75" hidden="false" customHeight="false" outlineLevel="0" collapsed="false">
      <c r="B676" s="23"/>
      <c r="C676" s="14"/>
      <c r="F676" s="11"/>
      <c r="G676" s="11"/>
    </row>
    <row r="677" customFormat="false" ht="15.75" hidden="false" customHeight="false" outlineLevel="0" collapsed="false">
      <c r="B677" s="23"/>
      <c r="C677" s="14"/>
      <c r="F677" s="11"/>
      <c r="G677" s="11"/>
    </row>
    <row r="678" customFormat="false" ht="15.75" hidden="false" customHeight="false" outlineLevel="0" collapsed="false">
      <c r="B678" s="23"/>
      <c r="C678" s="14"/>
      <c r="F678" s="11"/>
      <c r="G678" s="11"/>
    </row>
    <row r="679" customFormat="false" ht="15.75" hidden="false" customHeight="false" outlineLevel="0" collapsed="false">
      <c r="B679" s="23"/>
      <c r="C679" s="14"/>
      <c r="F679" s="11"/>
      <c r="G679" s="11"/>
    </row>
    <row r="680" customFormat="false" ht="15.75" hidden="false" customHeight="false" outlineLevel="0" collapsed="false">
      <c r="B680" s="23"/>
      <c r="C680" s="14"/>
      <c r="F680" s="11"/>
      <c r="G680" s="11"/>
    </row>
    <row r="681" customFormat="false" ht="15.75" hidden="false" customHeight="false" outlineLevel="0" collapsed="false">
      <c r="B681" s="23"/>
      <c r="C681" s="14"/>
      <c r="F681" s="11"/>
      <c r="G681" s="11"/>
    </row>
    <row r="682" customFormat="false" ht="15.75" hidden="false" customHeight="false" outlineLevel="0" collapsed="false">
      <c r="B682" s="23"/>
      <c r="C682" s="14"/>
      <c r="F682" s="11"/>
      <c r="G682" s="11"/>
    </row>
    <row r="683" customFormat="false" ht="15.75" hidden="false" customHeight="false" outlineLevel="0" collapsed="false">
      <c r="B683" s="23"/>
      <c r="C683" s="14"/>
      <c r="F683" s="11"/>
      <c r="G683" s="11"/>
    </row>
    <row r="684" customFormat="false" ht="15.75" hidden="false" customHeight="false" outlineLevel="0" collapsed="false">
      <c r="B684" s="23"/>
      <c r="C684" s="14"/>
      <c r="F684" s="11"/>
      <c r="G684" s="11"/>
    </row>
    <row r="685" customFormat="false" ht="15.75" hidden="false" customHeight="false" outlineLevel="0" collapsed="false">
      <c r="B685" s="23"/>
      <c r="C685" s="14"/>
      <c r="F685" s="11"/>
      <c r="G685" s="11"/>
    </row>
    <row r="686" customFormat="false" ht="15.75" hidden="false" customHeight="false" outlineLevel="0" collapsed="false">
      <c r="B686" s="23"/>
      <c r="C686" s="14"/>
      <c r="F686" s="11"/>
      <c r="G686" s="11"/>
    </row>
    <row r="687" customFormat="false" ht="15.75" hidden="false" customHeight="false" outlineLevel="0" collapsed="false">
      <c r="B687" s="23"/>
      <c r="C687" s="14"/>
      <c r="F687" s="11"/>
      <c r="G687" s="11"/>
    </row>
    <row r="688" customFormat="false" ht="15.75" hidden="false" customHeight="false" outlineLevel="0" collapsed="false">
      <c r="B688" s="23"/>
      <c r="C688" s="14"/>
      <c r="F688" s="11"/>
      <c r="G688" s="11"/>
    </row>
    <row r="689" customFormat="false" ht="15.75" hidden="false" customHeight="false" outlineLevel="0" collapsed="false">
      <c r="B689" s="23"/>
      <c r="C689" s="14"/>
      <c r="F689" s="11"/>
      <c r="G689" s="11"/>
    </row>
    <row r="690" customFormat="false" ht="15.75" hidden="false" customHeight="false" outlineLevel="0" collapsed="false">
      <c r="B690" s="23"/>
      <c r="C690" s="14"/>
      <c r="F690" s="11"/>
      <c r="G690" s="11"/>
    </row>
    <row r="691" customFormat="false" ht="15.75" hidden="false" customHeight="false" outlineLevel="0" collapsed="false">
      <c r="B691" s="23"/>
      <c r="C691" s="14"/>
      <c r="F691" s="11"/>
      <c r="G691" s="11"/>
    </row>
    <row r="692" customFormat="false" ht="15.75" hidden="false" customHeight="false" outlineLevel="0" collapsed="false">
      <c r="B692" s="23"/>
      <c r="C692" s="14"/>
      <c r="F692" s="11"/>
      <c r="G692" s="11"/>
    </row>
    <row r="693" customFormat="false" ht="15.75" hidden="false" customHeight="false" outlineLevel="0" collapsed="false">
      <c r="B693" s="23"/>
      <c r="C693" s="14"/>
      <c r="F693" s="11"/>
      <c r="G693" s="11"/>
    </row>
    <row r="694" customFormat="false" ht="15.75" hidden="false" customHeight="false" outlineLevel="0" collapsed="false">
      <c r="B694" s="23"/>
      <c r="C694" s="14"/>
      <c r="F694" s="11"/>
      <c r="G694" s="11"/>
    </row>
    <row r="695" customFormat="false" ht="15.75" hidden="false" customHeight="false" outlineLevel="0" collapsed="false">
      <c r="B695" s="23"/>
      <c r="C695" s="14"/>
      <c r="F695" s="11"/>
      <c r="G695" s="11"/>
    </row>
    <row r="696" customFormat="false" ht="15.75" hidden="false" customHeight="false" outlineLevel="0" collapsed="false">
      <c r="B696" s="23"/>
      <c r="C696" s="14"/>
      <c r="F696" s="11"/>
      <c r="G696" s="11"/>
    </row>
    <row r="697" customFormat="false" ht="15.75" hidden="false" customHeight="false" outlineLevel="0" collapsed="false">
      <c r="B697" s="23"/>
      <c r="C697" s="14"/>
      <c r="F697" s="11"/>
      <c r="G697" s="11"/>
    </row>
    <row r="698" customFormat="false" ht="15.75" hidden="false" customHeight="false" outlineLevel="0" collapsed="false">
      <c r="B698" s="23"/>
      <c r="C698" s="14"/>
      <c r="F698" s="11"/>
      <c r="G698" s="11"/>
    </row>
    <row r="699" customFormat="false" ht="15.75" hidden="false" customHeight="false" outlineLevel="0" collapsed="false">
      <c r="B699" s="23"/>
      <c r="C699" s="14"/>
      <c r="F699" s="11"/>
      <c r="G699" s="11"/>
    </row>
    <row r="700" customFormat="false" ht="15.75" hidden="false" customHeight="false" outlineLevel="0" collapsed="false">
      <c r="B700" s="23"/>
      <c r="C700" s="14"/>
      <c r="F700" s="11"/>
      <c r="G700" s="11"/>
    </row>
    <row r="701" customFormat="false" ht="15.75" hidden="false" customHeight="false" outlineLevel="0" collapsed="false">
      <c r="B701" s="23"/>
      <c r="C701" s="14"/>
      <c r="F701" s="11"/>
      <c r="G701" s="11"/>
    </row>
    <row r="702" customFormat="false" ht="15.75" hidden="false" customHeight="false" outlineLevel="0" collapsed="false">
      <c r="B702" s="23"/>
      <c r="C702" s="14"/>
      <c r="F702" s="11"/>
      <c r="G702" s="11"/>
    </row>
    <row r="703" customFormat="false" ht="15.75" hidden="false" customHeight="false" outlineLevel="0" collapsed="false">
      <c r="B703" s="23"/>
      <c r="C703" s="14"/>
      <c r="F703" s="11"/>
      <c r="G703" s="11"/>
    </row>
    <row r="704" customFormat="false" ht="15.75" hidden="false" customHeight="false" outlineLevel="0" collapsed="false">
      <c r="B704" s="23"/>
      <c r="C704" s="14"/>
      <c r="F704" s="11"/>
      <c r="G704" s="11"/>
    </row>
    <row r="705" customFormat="false" ht="15.75" hidden="false" customHeight="false" outlineLevel="0" collapsed="false">
      <c r="B705" s="23"/>
      <c r="C705" s="14"/>
      <c r="F705" s="11"/>
      <c r="G705" s="11"/>
    </row>
    <row r="706" customFormat="false" ht="15.75" hidden="false" customHeight="false" outlineLevel="0" collapsed="false">
      <c r="B706" s="23"/>
      <c r="C706" s="14"/>
      <c r="F706" s="11"/>
      <c r="G706" s="11"/>
    </row>
    <row r="707" customFormat="false" ht="15.75" hidden="false" customHeight="false" outlineLevel="0" collapsed="false">
      <c r="B707" s="23"/>
      <c r="C707" s="14"/>
      <c r="F707" s="11"/>
      <c r="G707" s="11"/>
    </row>
    <row r="708" customFormat="false" ht="15.75" hidden="false" customHeight="false" outlineLevel="0" collapsed="false">
      <c r="B708" s="23"/>
      <c r="C708" s="14"/>
      <c r="F708" s="11"/>
      <c r="G708" s="11"/>
    </row>
    <row r="709" customFormat="false" ht="15.75" hidden="false" customHeight="false" outlineLevel="0" collapsed="false">
      <c r="B709" s="23"/>
      <c r="C709" s="14"/>
      <c r="F709" s="11"/>
      <c r="G709" s="11"/>
    </row>
    <row r="710" customFormat="false" ht="15.75" hidden="false" customHeight="false" outlineLevel="0" collapsed="false">
      <c r="B710" s="23"/>
      <c r="C710" s="14"/>
      <c r="F710" s="11"/>
      <c r="G710" s="11"/>
    </row>
    <row r="711" customFormat="false" ht="15.75" hidden="false" customHeight="false" outlineLevel="0" collapsed="false">
      <c r="B711" s="23"/>
      <c r="C711" s="14"/>
      <c r="F711" s="11"/>
      <c r="G711" s="11"/>
    </row>
    <row r="712" customFormat="false" ht="15.75" hidden="false" customHeight="false" outlineLevel="0" collapsed="false">
      <c r="B712" s="23"/>
      <c r="C712" s="14"/>
      <c r="F712" s="11"/>
      <c r="G712" s="11"/>
    </row>
    <row r="713" customFormat="false" ht="15.75" hidden="false" customHeight="false" outlineLevel="0" collapsed="false">
      <c r="B713" s="23"/>
      <c r="C713" s="14"/>
      <c r="F713" s="11"/>
      <c r="G713" s="11"/>
    </row>
    <row r="714" customFormat="false" ht="15.75" hidden="false" customHeight="false" outlineLevel="0" collapsed="false">
      <c r="B714" s="23"/>
      <c r="C714" s="14"/>
      <c r="F714" s="11"/>
      <c r="G714" s="11"/>
    </row>
    <row r="715" customFormat="false" ht="15.75" hidden="false" customHeight="false" outlineLevel="0" collapsed="false">
      <c r="B715" s="23"/>
      <c r="C715" s="14"/>
      <c r="F715" s="11"/>
      <c r="G715" s="11"/>
    </row>
    <row r="716" customFormat="false" ht="15.75" hidden="false" customHeight="false" outlineLevel="0" collapsed="false">
      <c r="B716" s="23"/>
      <c r="C716" s="14"/>
      <c r="F716" s="11"/>
      <c r="G716" s="11"/>
    </row>
    <row r="717" customFormat="false" ht="15.75" hidden="false" customHeight="false" outlineLevel="0" collapsed="false">
      <c r="B717" s="23"/>
      <c r="C717" s="14"/>
      <c r="F717" s="11"/>
      <c r="G717" s="11"/>
    </row>
    <row r="718" customFormat="false" ht="15.75" hidden="false" customHeight="false" outlineLevel="0" collapsed="false">
      <c r="B718" s="23"/>
      <c r="C718" s="14"/>
      <c r="F718" s="11"/>
      <c r="G718" s="11"/>
    </row>
    <row r="719" customFormat="false" ht="15.75" hidden="false" customHeight="false" outlineLevel="0" collapsed="false">
      <c r="B719" s="23"/>
      <c r="C719" s="14"/>
      <c r="F719" s="11"/>
      <c r="G719" s="11"/>
    </row>
    <row r="720" customFormat="false" ht="15.75" hidden="false" customHeight="false" outlineLevel="0" collapsed="false">
      <c r="B720" s="23"/>
      <c r="C720" s="14"/>
      <c r="F720" s="11"/>
      <c r="G720" s="11"/>
    </row>
    <row r="721" customFormat="false" ht="15.75" hidden="false" customHeight="false" outlineLevel="0" collapsed="false">
      <c r="B721" s="23"/>
      <c r="C721" s="14"/>
      <c r="F721" s="11"/>
      <c r="G721" s="11"/>
    </row>
    <row r="722" customFormat="false" ht="15.75" hidden="false" customHeight="false" outlineLevel="0" collapsed="false">
      <c r="B722" s="23"/>
      <c r="C722" s="14"/>
      <c r="F722" s="11"/>
      <c r="G722" s="11"/>
    </row>
    <row r="723" customFormat="false" ht="15.75" hidden="false" customHeight="false" outlineLevel="0" collapsed="false">
      <c r="B723" s="23"/>
      <c r="C723" s="14"/>
      <c r="F723" s="11"/>
      <c r="G723" s="11"/>
    </row>
    <row r="724" customFormat="false" ht="15.75" hidden="false" customHeight="false" outlineLevel="0" collapsed="false">
      <c r="B724" s="23"/>
      <c r="C724" s="14"/>
      <c r="F724" s="11"/>
      <c r="G724" s="11"/>
    </row>
    <row r="725" customFormat="false" ht="15.75" hidden="false" customHeight="false" outlineLevel="0" collapsed="false">
      <c r="B725" s="23"/>
      <c r="C725" s="14"/>
      <c r="F725" s="11"/>
      <c r="G725" s="11"/>
    </row>
    <row r="726" customFormat="false" ht="15.75" hidden="false" customHeight="false" outlineLevel="0" collapsed="false">
      <c r="B726" s="23"/>
      <c r="C726" s="14"/>
      <c r="F726" s="11"/>
      <c r="G726" s="11"/>
    </row>
    <row r="727" customFormat="false" ht="15.75" hidden="false" customHeight="false" outlineLevel="0" collapsed="false">
      <c r="B727" s="23"/>
      <c r="C727" s="14"/>
      <c r="F727" s="11"/>
      <c r="G727" s="11"/>
    </row>
    <row r="728" customFormat="false" ht="15.75" hidden="false" customHeight="false" outlineLevel="0" collapsed="false">
      <c r="B728" s="23"/>
      <c r="C728" s="14"/>
      <c r="F728" s="11"/>
      <c r="G728" s="11"/>
    </row>
    <row r="729" customFormat="false" ht="15.75" hidden="false" customHeight="false" outlineLevel="0" collapsed="false">
      <c r="B729" s="23"/>
      <c r="C729" s="14"/>
      <c r="F729" s="11"/>
      <c r="G729" s="11"/>
    </row>
    <row r="730" customFormat="false" ht="15.75" hidden="false" customHeight="false" outlineLevel="0" collapsed="false">
      <c r="B730" s="23"/>
      <c r="C730" s="14"/>
      <c r="F730" s="11"/>
      <c r="G730" s="11"/>
    </row>
    <row r="731" customFormat="false" ht="15.75" hidden="false" customHeight="false" outlineLevel="0" collapsed="false">
      <c r="B731" s="23"/>
      <c r="C731" s="14"/>
      <c r="F731" s="11"/>
      <c r="G731" s="11"/>
    </row>
    <row r="732" customFormat="false" ht="15.75" hidden="false" customHeight="false" outlineLevel="0" collapsed="false">
      <c r="B732" s="23"/>
      <c r="C732" s="14"/>
      <c r="F732" s="11"/>
      <c r="G732" s="11"/>
    </row>
    <row r="733" customFormat="false" ht="15.75" hidden="false" customHeight="false" outlineLevel="0" collapsed="false">
      <c r="B733" s="23"/>
      <c r="C733" s="14"/>
      <c r="F733" s="11"/>
      <c r="G733" s="11"/>
    </row>
    <row r="734" customFormat="false" ht="15.75" hidden="false" customHeight="false" outlineLevel="0" collapsed="false">
      <c r="B734" s="23"/>
      <c r="C734" s="14"/>
      <c r="F734" s="11"/>
      <c r="G734" s="11"/>
    </row>
    <row r="735" customFormat="false" ht="15.75" hidden="false" customHeight="false" outlineLevel="0" collapsed="false">
      <c r="B735" s="23"/>
      <c r="C735" s="14"/>
      <c r="F735" s="11"/>
      <c r="G735" s="11"/>
    </row>
    <row r="736" customFormat="false" ht="15.75" hidden="false" customHeight="false" outlineLevel="0" collapsed="false">
      <c r="B736" s="23"/>
      <c r="C736" s="14"/>
      <c r="F736" s="11"/>
      <c r="G736" s="11"/>
    </row>
    <row r="737" customFormat="false" ht="15.75" hidden="false" customHeight="false" outlineLevel="0" collapsed="false">
      <c r="B737" s="23"/>
      <c r="C737" s="14"/>
      <c r="F737" s="11"/>
      <c r="G737" s="11"/>
    </row>
    <row r="738" customFormat="false" ht="15.75" hidden="false" customHeight="false" outlineLevel="0" collapsed="false">
      <c r="B738" s="23"/>
      <c r="C738" s="14"/>
      <c r="F738" s="11"/>
      <c r="G738" s="11"/>
    </row>
    <row r="739" customFormat="false" ht="15.75" hidden="false" customHeight="false" outlineLevel="0" collapsed="false">
      <c r="B739" s="23"/>
      <c r="C739" s="14"/>
      <c r="F739" s="11"/>
      <c r="G739" s="11"/>
    </row>
    <row r="740" customFormat="false" ht="15.75" hidden="false" customHeight="false" outlineLevel="0" collapsed="false">
      <c r="B740" s="23"/>
      <c r="C740" s="14"/>
      <c r="F740" s="11"/>
      <c r="G740" s="11"/>
    </row>
    <row r="741" customFormat="false" ht="15.75" hidden="false" customHeight="false" outlineLevel="0" collapsed="false">
      <c r="B741" s="23"/>
      <c r="C741" s="14"/>
      <c r="F741" s="11"/>
      <c r="G741" s="11"/>
    </row>
    <row r="742" customFormat="false" ht="15.75" hidden="false" customHeight="false" outlineLevel="0" collapsed="false">
      <c r="B742" s="23"/>
      <c r="C742" s="14"/>
      <c r="F742" s="11"/>
      <c r="G742" s="11"/>
    </row>
    <row r="743" customFormat="false" ht="15.75" hidden="false" customHeight="false" outlineLevel="0" collapsed="false">
      <c r="B743" s="23"/>
      <c r="C743" s="14"/>
      <c r="F743" s="11"/>
      <c r="G743" s="11"/>
    </row>
    <row r="744" customFormat="false" ht="15.75" hidden="false" customHeight="false" outlineLevel="0" collapsed="false">
      <c r="B744" s="23"/>
      <c r="C744" s="14"/>
      <c r="F744" s="11"/>
      <c r="G744" s="11"/>
    </row>
    <row r="745" customFormat="false" ht="15.75" hidden="false" customHeight="false" outlineLevel="0" collapsed="false">
      <c r="B745" s="23"/>
      <c r="C745" s="14"/>
      <c r="F745" s="11"/>
      <c r="G745" s="11"/>
    </row>
    <row r="746" customFormat="false" ht="15.75" hidden="false" customHeight="false" outlineLevel="0" collapsed="false">
      <c r="B746" s="23"/>
      <c r="C746" s="14"/>
      <c r="F746" s="11"/>
      <c r="G746" s="11"/>
    </row>
    <row r="747" customFormat="false" ht="15.75" hidden="false" customHeight="false" outlineLevel="0" collapsed="false">
      <c r="B747" s="23"/>
      <c r="C747" s="14"/>
      <c r="F747" s="11"/>
      <c r="G747" s="11"/>
    </row>
    <row r="748" customFormat="false" ht="15.75" hidden="false" customHeight="false" outlineLevel="0" collapsed="false">
      <c r="B748" s="23"/>
      <c r="C748" s="14"/>
      <c r="F748" s="11"/>
      <c r="G748" s="11"/>
    </row>
    <row r="749" customFormat="false" ht="15.75" hidden="false" customHeight="false" outlineLevel="0" collapsed="false">
      <c r="B749" s="23"/>
      <c r="C749" s="14"/>
      <c r="F749" s="11"/>
      <c r="G749" s="11"/>
    </row>
    <row r="750" customFormat="false" ht="15.75" hidden="false" customHeight="false" outlineLevel="0" collapsed="false">
      <c r="B750" s="23"/>
      <c r="C750" s="14"/>
      <c r="F750" s="11"/>
      <c r="G750" s="11"/>
    </row>
    <row r="751" customFormat="false" ht="15.75" hidden="false" customHeight="false" outlineLevel="0" collapsed="false">
      <c r="B751" s="23"/>
      <c r="C751" s="14"/>
      <c r="F751" s="11"/>
      <c r="G751" s="11"/>
    </row>
    <row r="752" customFormat="false" ht="15.75" hidden="false" customHeight="false" outlineLevel="0" collapsed="false">
      <c r="B752" s="23"/>
      <c r="C752" s="14"/>
      <c r="F752" s="11"/>
      <c r="G752" s="11"/>
    </row>
    <row r="753" customFormat="false" ht="15.75" hidden="false" customHeight="false" outlineLevel="0" collapsed="false">
      <c r="B753" s="23"/>
      <c r="C753" s="14"/>
      <c r="F753" s="11"/>
      <c r="G753" s="11"/>
    </row>
    <row r="754" customFormat="false" ht="15.75" hidden="false" customHeight="false" outlineLevel="0" collapsed="false">
      <c r="B754" s="23"/>
      <c r="C754" s="14"/>
      <c r="F754" s="11"/>
      <c r="G754" s="11"/>
    </row>
    <row r="755" customFormat="false" ht="15.75" hidden="false" customHeight="false" outlineLevel="0" collapsed="false">
      <c r="B755" s="23"/>
      <c r="C755" s="14"/>
      <c r="F755" s="11"/>
      <c r="G755" s="11"/>
    </row>
    <row r="756" customFormat="false" ht="15.75" hidden="false" customHeight="false" outlineLevel="0" collapsed="false">
      <c r="B756" s="23"/>
      <c r="C756" s="14"/>
      <c r="F756" s="11"/>
      <c r="G756" s="11"/>
    </row>
    <row r="757" customFormat="false" ht="15.75" hidden="false" customHeight="false" outlineLevel="0" collapsed="false">
      <c r="B757" s="23"/>
      <c r="C757" s="14"/>
      <c r="F757" s="11"/>
      <c r="G757" s="11"/>
    </row>
    <row r="758" customFormat="false" ht="15.75" hidden="false" customHeight="false" outlineLevel="0" collapsed="false">
      <c r="B758" s="23"/>
      <c r="C758" s="14"/>
      <c r="F758" s="11"/>
      <c r="G758" s="11"/>
    </row>
    <row r="759" customFormat="false" ht="15.75" hidden="false" customHeight="false" outlineLevel="0" collapsed="false">
      <c r="B759" s="23"/>
      <c r="C759" s="14"/>
      <c r="F759" s="11"/>
      <c r="G759" s="11"/>
    </row>
    <row r="760" customFormat="false" ht="15.75" hidden="false" customHeight="false" outlineLevel="0" collapsed="false">
      <c r="B760" s="23"/>
      <c r="C760" s="14"/>
      <c r="F760" s="11"/>
      <c r="G760" s="11"/>
    </row>
    <row r="761" customFormat="false" ht="15.75" hidden="false" customHeight="false" outlineLevel="0" collapsed="false">
      <c r="B761" s="23"/>
      <c r="C761" s="14"/>
      <c r="F761" s="11"/>
      <c r="G761" s="11"/>
    </row>
    <row r="762" customFormat="false" ht="15.75" hidden="false" customHeight="false" outlineLevel="0" collapsed="false">
      <c r="B762" s="23"/>
      <c r="C762" s="14"/>
      <c r="F762" s="11"/>
      <c r="G762" s="11"/>
    </row>
    <row r="763" customFormat="false" ht="15.75" hidden="false" customHeight="false" outlineLevel="0" collapsed="false">
      <c r="B763" s="23"/>
      <c r="C763" s="14"/>
      <c r="F763" s="11"/>
      <c r="G763" s="11"/>
    </row>
    <row r="764" customFormat="false" ht="15.75" hidden="false" customHeight="false" outlineLevel="0" collapsed="false">
      <c r="B764" s="23"/>
      <c r="C764" s="14"/>
      <c r="F764" s="11"/>
      <c r="G764" s="11"/>
    </row>
    <row r="765" customFormat="false" ht="15.75" hidden="false" customHeight="false" outlineLevel="0" collapsed="false">
      <c r="B765" s="23"/>
      <c r="C765" s="14"/>
      <c r="F765" s="11"/>
      <c r="G765" s="11"/>
    </row>
    <row r="766" customFormat="false" ht="15.75" hidden="false" customHeight="false" outlineLevel="0" collapsed="false">
      <c r="B766" s="23"/>
      <c r="C766" s="14"/>
      <c r="F766" s="11"/>
      <c r="G766" s="11"/>
    </row>
    <row r="767" customFormat="false" ht="15.75" hidden="false" customHeight="false" outlineLevel="0" collapsed="false">
      <c r="B767" s="23"/>
      <c r="C767" s="14"/>
      <c r="F767" s="11"/>
      <c r="G767" s="11"/>
    </row>
    <row r="768" customFormat="false" ht="15.75" hidden="false" customHeight="false" outlineLevel="0" collapsed="false">
      <c r="B768" s="23"/>
      <c r="C768" s="14"/>
      <c r="F768" s="11"/>
      <c r="G768" s="11"/>
    </row>
    <row r="769" customFormat="false" ht="15.75" hidden="false" customHeight="false" outlineLevel="0" collapsed="false">
      <c r="B769" s="23"/>
      <c r="C769" s="14"/>
      <c r="F769" s="11"/>
      <c r="G769" s="11"/>
    </row>
    <row r="770" customFormat="false" ht="15.75" hidden="false" customHeight="false" outlineLevel="0" collapsed="false">
      <c r="B770" s="23"/>
      <c r="C770" s="14"/>
      <c r="F770" s="11"/>
      <c r="G770" s="11"/>
    </row>
    <row r="771" customFormat="false" ht="15.75" hidden="false" customHeight="false" outlineLevel="0" collapsed="false">
      <c r="B771" s="23"/>
      <c r="C771" s="14"/>
      <c r="F771" s="11"/>
      <c r="G771" s="11"/>
    </row>
    <row r="772" customFormat="false" ht="15.75" hidden="false" customHeight="false" outlineLevel="0" collapsed="false">
      <c r="B772" s="23"/>
      <c r="C772" s="14"/>
      <c r="F772" s="11"/>
      <c r="G772" s="11"/>
    </row>
    <row r="773" customFormat="false" ht="15.75" hidden="false" customHeight="false" outlineLevel="0" collapsed="false">
      <c r="B773" s="23"/>
      <c r="C773" s="14"/>
      <c r="F773" s="11"/>
      <c r="G773" s="11"/>
    </row>
    <row r="774" customFormat="false" ht="15.75" hidden="false" customHeight="false" outlineLevel="0" collapsed="false">
      <c r="B774" s="23"/>
      <c r="C774" s="14"/>
      <c r="F774" s="11"/>
      <c r="G774" s="11"/>
    </row>
    <row r="775" customFormat="false" ht="15.75" hidden="false" customHeight="false" outlineLevel="0" collapsed="false">
      <c r="B775" s="23"/>
      <c r="C775" s="14"/>
      <c r="F775" s="11"/>
      <c r="G775" s="11"/>
    </row>
    <row r="776" customFormat="false" ht="15.75" hidden="false" customHeight="false" outlineLevel="0" collapsed="false">
      <c r="B776" s="23"/>
      <c r="C776" s="14"/>
      <c r="F776" s="11"/>
      <c r="G776" s="11"/>
    </row>
    <row r="777" customFormat="false" ht="15.75" hidden="false" customHeight="false" outlineLevel="0" collapsed="false">
      <c r="B777" s="23"/>
      <c r="C777" s="14"/>
      <c r="F777" s="11"/>
      <c r="G777" s="11"/>
    </row>
    <row r="778" customFormat="false" ht="15.75" hidden="false" customHeight="false" outlineLevel="0" collapsed="false">
      <c r="B778" s="23"/>
      <c r="C778" s="14"/>
      <c r="F778" s="11"/>
      <c r="G778" s="11"/>
    </row>
    <row r="779" customFormat="false" ht="15.75" hidden="false" customHeight="false" outlineLevel="0" collapsed="false">
      <c r="B779" s="23"/>
      <c r="C779" s="14"/>
      <c r="F779" s="11"/>
      <c r="G779" s="11"/>
    </row>
    <row r="780" customFormat="false" ht="15.75" hidden="false" customHeight="false" outlineLevel="0" collapsed="false">
      <c r="B780" s="23"/>
      <c r="C780" s="14"/>
      <c r="F780" s="11"/>
      <c r="G780" s="11"/>
    </row>
    <row r="781" customFormat="false" ht="15.75" hidden="false" customHeight="false" outlineLevel="0" collapsed="false">
      <c r="B781" s="23"/>
      <c r="C781" s="14"/>
      <c r="F781" s="11"/>
      <c r="G781" s="11"/>
    </row>
    <row r="782" customFormat="false" ht="15.75" hidden="false" customHeight="false" outlineLevel="0" collapsed="false">
      <c r="B782" s="23"/>
      <c r="C782" s="14"/>
      <c r="F782" s="11"/>
      <c r="G782" s="11"/>
    </row>
    <row r="783" customFormat="false" ht="15.75" hidden="false" customHeight="false" outlineLevel="0" collapsed="false">
      <c r="B783" s="23"/>
      <c r="C783" s="14"/>
      <c r="F783" s="11"/>
      <c r="G783" s="11"/>
    </row>
    <row r="784" customFormat="false" ht="15.75" hidden="false" customHeight="false" outlineLevel="0" collapsed="false">
      <c r="B784" s="23"/>
      <c r="C784" s="14"/>
      <c r="F784" s="11"/>
      <c r="G784" s="11"/>
    </row>
    <row r="785" customFormat="false" ht="15.75" hidden="false" customHeight="false" outlineLevel="0" collapsed="false">
      <c r="B785" s="23"/>
      <c r="C785" s="14"/>
      <c r="F785" s="11"/>
      <c r="G785" s="11"/>
    </row>
    <row r="786" customFormat="false" ht="15.75" hidden="false" customHeight="false" outlineLevel="0" collapsed="false">
      <c r="B786" s="23"/>
      <c r="C786" s="14"/>
      <c r="F786" s="11"/>
      <c r="G786" s="11"/>
    </row>
    <row r="787" customFormat="false" ht="15.75" hidden="false" customHeight="false" outlineLevel="0" collapsed="false">
      <c r="B787" s="23"/>
      <c r="C787" s="14"/>
      <c r="F787" s="11"/>
      <c r="G787" s="11"/>
    </row>
    <row r="788" customFormat="false" ht="15.75" hidden="false" customHeight="false" outlineLevel="0" collapsed="false">
      <c r="B788" s="23"/>
      <c r="C788" s="14"/>
      <c r="F788" s="11"/>
      <c r="G788" s="11"/>
    </row>
    <row r="789" customFormat="false" ht="15.75" hidden="false" customHeight="false" outlineLevel="0" collapsed="false">
      <c r="B789" s="23"/>
      <c r="C789" s="14"/>
      <c r="F789" s="11"/>
      <c r="G789" s="11"/>
    </row>
    <row r="790" customFormat="false" ht="15.75" hidden="false" customHeight="false" outlineLevel="0" collapsed="false">
      <c r="B790" s="23"/>
      <c r="C790" s="14"/>
      <c r="F790" s="11"/>
      <c r="G790" s="11"/>
    </row>
    <row r="791" customFormat="false" ht="15.75" hidden="false" customHeight="false" outlineLevel="0" collapsed="false">
      <c r="B791" s="23"/>
      <c r="C791" s="14"/>
      <c r="F791" s="11"/>
      <c r="G791" s="11"/>
    </row>
    <row r="792" customFormat="false" ht="15.75" hidden="false" customHeight="false" outlineLevel="0" collapsed="false">
      <c r="B792" s="23"/>
      <c r="C792" s="14"/>
      <c r="F792" s="11"/>
      <c r="G792" s="11"/>
    </row>
    <row r="793" customFormat="false" ht="15.75" hidden="false" customHeight="false" outlineLevel="0" collapsed="false">
      <c r="B793" s="23"/>
      <c r="C793" s="14"/>
      <c r="F793" s="11"/>
      <c r="G793" s="11"/>
    </row>
    <row r="794" customFormat="false" ht="15.75" hidden="false" customHeight="false" outlineLevel="0" collapsed="false">
      <c r="B794" s="23"/>
      <c r="C794" s="14"/>
      <c r="F794" s="11"/>
      <c r="G794" s="11"/>
    </row>
    <row r="795" customFormat="false" ht="15.75" hidden="false" customHeight="false" outlineLevel="0" collapsed="false">
      <c r="B795" s="23"/>
      <c r="C795" s="14"/>
      <c r="F795" s="11"/>
      <c r="G795" s="11"/>
    </row>
    <row r="796" customFormat="false" ht="15.75" hidden="false" customHeight="false" outlineLevel="0" collapsed="false">
      <c r="B796" s="23"/>
      <c r="C796" s="14"/>
      <c r="F796" s="11"/>
      <c r="G796" s="11"/>
    </row>
    <row r="797" customFormat="false" ht="15.75" hidden="false" customHeight="false" outlineLevel="0" collapsed="false">
      <c r="B797" s="23"/>
      <c r="C797" s="14"/>
      <c r="F797" s="11"/>
      <c r="G797" s="11"/>
    </row>
    <row r="798" customFormat="false" ht="15.75" hidden="false" customHeight="false" outlineLevel="0" collapsed="false">
      <c r="B798" s="23"/>
      <c r="C798" s="14"/>
      <c r="F798" s="11"/>
      <c r="G798" s="11"/>
    </row>
    <row r="799" customFormat="false" ht="15.75" hidden="false" customHeight="false" outlineLevel="0" collapsed="false">
      <c r="B799" s="23"/>
      <c r="C799" s="14"/>
      <c r="F799" s="11"/>
      <c r="G799" s="11"/>
    </row>
    <row r="800" customFormat="false" ht="15.75" hidden="false" customHeight="false" outlineLevel="0" collapsed="false">
      <c r="B800" s="23"/>
      <c r="C800" s="14"/>
      <c r="F800" s="11"/>
      <c r="G800" s="11"/>
    </row>
    <row r="801" customFormat="false" ht="15.75" hidden="false" customHeight="false" outlineLevel="0" collapsed="false">
      <c r="B801" s="23"/>
      <c r="C801" s="14"/>
      <c r="F801" s="11"/>
      <c r="G801" s="11"/>
    </row>
    <row r="802" customFormat="false" ht="15.75" hidden="false" customHeight="false" outlineLevel="0" collapsed="false">
      <c r="B802" s="23"/>
      <c r="C802" s="14"/>
      <c r="F802" s="11"/>
      <c r="G802" s="11"/>
    </row>
    <row r="803" customFormat="false" ht="15.75" hidden="false" customHeight="false" outlineLevel="0" collapsed="false">
      <c r="B803" s="23"/>
      <c r="C803" s="14"/>
      <c r="F803" s="11"/>
      <c r="G803" s="11"/>
    </row>
    <row r="804" customFormat="false" ht="15.75" hidden="false" customHeight="false" outlineLevel="0" collapsed="false">
      <c r="B804" s="23"/>
      <c r="C804" s="14"/>
      <c r="F804" s="11"/>
      <c r="G804" s="11"/>
    </row>
    <row r="805" customFormat="false" ht="15.75" hidden="false" customHeight="false" outlineLevel="0" collapsed="false">
      <c r="B805" s="23"/>
      <c r="C805" s="14"/>
      <c r="F805" s="11"/>
      <c r="G805" s="11"/>
    </row>
    <row r="806" customFormat="false" ht="15.75" hidden="false" customHeight="false" outlineLevel="0" collapsed="false">
      <c r="B806" s="23"/>
      <c r="C806" s="14"/>
      <c r="F806" s="11"/>
      <c r="G806" s="11"/>
    </row>
    <row r="807" customFormat="false" ht="15.75" hidden="false" customHeight="false" outlineLevel="0" collapsed="false">
      <c r="B807" s="23"/>
      <c r="C807" s="14"/>
      <c r="F807" s="11"/>
      <c r="G807" s="11"/>
    </row>
    <row r="808" customFormat="false" ht="15.75" hidden="false" customHeight="false" outlineLevel="0" collapsed="false">
      <c r="B808" s="23"/>
      <c r="C808" s="14"/>
      <c r="F808" s="11"/>
      <c r="G808" s="11"/>
    </row>
    <row r="809" customFormat="false" ht="15.75" hidden="false" customHeight="false" outlineLevel="0" collapsed="false">
      <c r="B809" s="23"/>
      <c r="C809" s="14"/>
      <c r="F809" s="11"/>
      <c r="G809" s="11"/>
    </row>
    <row r="810" customFormat="false" ht="15.75" hidden="false" customHeight="false" outlineLevel="0" collapsed="false">
      <c r="B810" s="23"/>
      <c r="C810" s="14"/>
      <c r="F810" s="11"/>
      <c r="G810" s="11"/>
    </row>
    <row r="811" customFormat="false" ht="15.75" hidden="false" customHeight="false" outlineLevel="0" collapsed="false">
      <c r="B811" s="23"/>
      <c r="C811" s="14"/>
      <c r="F811" s="11"/>
      <c r="G811" s="11"/>
    </row>
    <row r="812" customFormat="false" ht="15.75" hidden="false" customHeight="false" outlineLevel="0" collapsed="false">
      <c r="B812" s="23"/>
      <c r="C812" s="14"/>
      <c r="F812" s="11"/>
      <c r="G812" s="11"/>
    </row>
    <row r="813" customFormat="false" ht="15.75" hidden="false" customHeight="false" outlineLevel="0" collapsed="false">
      <c r="B813" s="23"/>
      <c r="C813" s="14"/>
      <c r="F813" s="11"/>
      <c r="G813" s="11"/>
    </row>
    <row r="814" customFormat="false" ht="15.75" hidden="false" customHeight="false" outlineLevel="0" collapsed="false">
      <c r="B814" s="23"/>
      <c r="C814" s="14"/>
      <c r="F814" s="11"/>
      <c r="G814" s="11"/>
    </row>
    <row r="815" customFormat="false" ht="15.75" hidden="false" customHeight="false" outlineLevel="0" collapsed="false">
      <c r="B815" s="23"/>
      <c r="C815" s="14"/>
      <c r="F815" s="11"/>
      <c r="G815" s="11"/>
    </row>
    <row r="816" customFormat="false" ht="15.75" hidden="false" customHeight="false" outlineLevel="0" collapsed="false">
      <c r="B816" s="23"/>
      <c r="C816" s="14"/>
      <c r="F816" s="11"/>
      <c r="G816" s="11"/>
    </row>
    <row r="817" customFormat="false" ht="15.75" hidden="false" customHeight="false" outlineLevel="0" collapsed="false">
      <c r="B817" s="23"/>
      <c r="C817" s="14"/>
      <c r="F817" s="11"/>
      <c r="G817" s="11"/>
    </row>
    <row r="818" customFormat="false" ht="15.75" hidden="false" customHeight="false" outlineLevel="0" collapsed="false">
      <c r="B818" s="23"/>
      <c r="C818" s="14"/>
      <c r="F818" s="11"/>
      <c r="G818" s="11"/>
    </row>
    <row r="819" customFormat="false" ht="15.75" hidden="false" customHeight="false" outlineLevel="0" collapsed="false">
      <c r="B819" s="23"/>
      <c r="C819" s="14"/>
      <c r="F819" s="11"/>
      <c r="G819" s="11"/>
    </row>
    <row r="820" customFormat="false" ht="15.75" hidden="false" customHeight="false" outlineLevel="0" collapsed="false">
      <c r="B820" s="23"/>
      <c r="C820" s="14"/>
      <c r="F820" s="11"/>
      <c r="G820" s="11"/>
    </row>
    <row r="821" customFormat="false" ht="15.75" hidden="false" customHeight="false" outlineLevel="0" collapsed="false">
      <c r="B821" s="23"/>
      <c r="C821" s="14"/>
      <c r="F821" s="11"/>
      <c r="G821" s="11"/>
    </row>
    <row r="822" customFormat="false" ht="15.75" hidden="false" customHeight="false" outlineLevel="0" collapsed="false">
      <c r="B822" s="23"/>
      <c r="C822" s="14"/>
      <c r="F822" s="11"/>
      <c r="G822" s="11"/>
    </row>
    <row r="823" customFormat="false" ht="15.75" hidden="false" customHeight="false" outlineLevel="0" collapsed="false">
      <c r="B823" s="23"/>
      <c r="C823" s="14"/>
      <c r="F823" s="11"/>
      <c r="G823" s="11"/>
    </row>
    <row r="824" customFormat="false" ht="15.75" hidden="false" customHeight="false" outlineLevel="0" collapsed="false">
      <c r="B824" s="23"/>
      <c r="C824" s="14"/>
      <c r="F824" s="11"/>
      <c r="G824" s="11"/>
    </row>
    <row r="825" customFormat="false" ht="15.75" hidden="false" customHeight="false" outlineLevel="0" collapsed="false">
      <c r="B825" s="23"/>
      <c r="C825" s="14"/>
      <c r="F825" s="11"/>
      <c r="G825" s="11"/>
    </row>
    <row r="826" customFormat="false" ht="15.75" hidden="false" customHeight="false" outlineLevel="0" collapsed="false">
      <c r="B826" s="23"/>
      <c r="C826" s="14"/>
      <c r="F826" s="11"/>
      <c r="G826" s="11"/>
    </row>
    <row r="827" customFormat="false" ht="15.75" hidden="false" customHeight="false" outlineLevel="0" collapsed="false">
      <c r="B827" s="23"/>
      <c r="C827" s="14"/>
      <c r="F827" s="11"/>
      <c r="G827" s="11"/>
    </row>
    <row r="828" customFormat="false" ht="15.75" hidden="false" customHeight="false" outlineLevel="0" collapsed="false">
      <c r="B828" s="23"/>
      <c r="C828" s="14"/>
      <c r="F828" s="11"/>
      <c r="G828" s="11"/>
    </row>
    <row r="829" customFormat="false" ht="15.75" hidden="false" customHeight="false" outlineLevel="0" collapsed="false">
      <c r="B829" s="23"/>
      <c r="C829" s="14"/>
      <c r="F829" s="11"/>
      <c r="G829" s="11"/>
    </row>
    <row r="830" customFormat="false" ht="15.75" hidden="false" customHeight="false" outlineLevel="0" collapsed="false">
      <c r="B830" s="23"/>
      <c r="C830" s="14"/>
      <c r="F830" s="11"/>
      <c r="G830" s="11"/>
    </row>
    <row r="831" customFormat="false" ht="15.75" hidden="false" customHeight="false" outlineLevel="0" collapsed="false">
      <c r="B831" s="23"/>
      <c r="C831" s="14"/>
      <c r="F831" s="11"/>
      <c r="G831" s="11"/>
    </row>
    <row r="832" customFormat="false" ht="15.75" hidden="false" customHeight="false" outlineLevel="0" collapsed="false">
      <c r="B832" s="23"/>
      <c r="C832" s="14"/>
      <c r="F832" s="11"/>
      <c r="G832" s="11"/>
    </row>
    <row r="833" customFormat="false" ht="15.75" hidden="false" customHeight="false" outlineLevel="0" collapsed="false">
      <c r="B833" s="23"/>
      <c r="C833" s="14"/>
      <c r="F833" s="11"/>
      <c r="G833" s="11"/>
    </row>
    <row r="834" customFormat="false" ht="15.75" hidden="false" customHeight="false" outlineLevel="0" collapsed="false">
      <c r="B834" s="23"/>
      <c r="C834" s="14"/>
      <c r="F834" s="11"/>
      <c r="G834" s="11"/>
    </row>
    <row r="835" customFormat="false" ht="15.75" hidden="false" customHeight="false" outlineLevel="0" collapsed="false">
      <c r="B835" s="23"/>
      <c r="C835" s="14"/>
      <c r="F835" s="11"/>
      <c r="G835" s="11"/>
    </row>
    <row r="836" customFormat="false" ht="15.75" hidden="false" customHeight="false" outlineLevel="0" collapsed="false">
      <c r="B836" s="23"/>
      <c r="C836" s="14"/>
      <c r="F836" s="11"/>
      <c r="G836" s="11"/>
    </row>
    <row r="837" customFormat="false" ht="15.75" hidden="false" customHeight="false" outlineLevel="0" collapsed="false">
      <c r="B837" s="23"/>
      <c r="C837" s="14"/>
      <c r="F837" s="11"/>
      <c r="G837" s="11"/>
    </row>
    <row r="838" customFormat="false" ht="15.75" hidden="false" customHeight="false" outlineLevel="0" collapsed="false">
      <c r="B838" s="23"/>
      <c r="C838" s="14"/>
      <c r="F838" s="11"/>
      <c r="G838" s="11"/>
    </row>
    <row r="839" customFormat="false" ht="15.75" hidden="false" customHeight="false" outlineLevel="0" collapsed="false">
      <c r="B839" s="23"/>
      <c r="C839" s="14"/>
      <c r="F839" s="11"/>
      <c r="G839" s="11"/>
    </row>
    <row r="840" customFormat="false" ht="15.75" hidden="false" customHeight="false" outlineLevel="0" collapsed="false">
      <c r="B840" s="23"/>
      <c r="C840" s="14"/>
      <c r="F840" s="11"/>
      <c r="G840" s="11"/>
    </row>
    <row r="841" customFormat="false" ht="15.75" hidden="false" customHeight="false" outlineLevel="0" collapsed="false">
      <c r="B841" s="23"/>
      <c r="C841" s="14"/>
      <c r="F841" s="11"/>
      <c r="G841" s="11"/>
    </row>
    <row r="842" customFormat="false" ht="15.75" hidden="false" customHeight="false" outlineLevel="0" collapsed="false">
      <c r="B842" s="23"/>
      <c r="C842" s="14"/>
      <c r="F842" s="11"/>
      <c r="G842" s="11"/>
    </row>
    <row r="843" customFormat="false" ht="15.75" hidden="false" customHeight="false" outlineLevel="0" collapsed="false">
      <c r="B843" s="23"/>
      <c r="C843" s="14"/>
      <c r="F843" s="11"/>
      <c r="G843" s="11"/>
    </row>
    <row r="844" customFormat="false" ht="15.75" hidden="false" customHeight="false" outlineLevel="0" collapsed="false">
      <c r="B844" s="23"/>
      <c r="C844" s="14"/>
      <c r="F844" s="11"/>
      <c r="G844" s="11"/>
    </row>
    <row r="845" customFormat="false" ht="15.75" hidden="false" customHeight="false" outlineLevel="0" collapsed="false">
      <c r="B845" s="23"/>
      <c r="C845" s="14"/>
      <c r="F845" s="11"/>
      <c r="G845" s="11"/>
    </row>
    <row r="846" customFormat="false" ht="15.75" hidden="false" customHeight="false" outlineLevel="0" collapsed="false">
      <c r="B846" s="23"/>
      <c r="C846" s="14"/>
      <c r="F846" s="11"/>
      <c r="G846" s="11"/>
    </row>
    <row r="847" customFormat="false" ht="15.75" hidden="false" customHeight="false" outlineLevel="0" collapsed="false">
      <c r="B847" s="23"/>
      <c r="C847" s="14"/>
      <c r="F847" s="11"/>
      <c r="G847" s="11"/>
    </row>
    <row r="848" customFormat="false" ht="15.75" hidden="false" customHeight="false" outlineLevel="0" collapsed="false">
      <c r="B848" s="23"/>
      <c r="C848" s="14"/>
      <c r="F848" s="11"/>
      <c r="G848" s="11"/>
    </row>
    <row r="849" customFormat="false" ht="15.75" hidden="false" customHeight="false" outlineLevel="0" collapsed="false">
      <c r="B849" s="23"/>
      <c r="C849" s="14"/>
      <c r="F849" s="11"/>
      <c r="G849" s="11"/>
    </row>
    <row r="850" customFormat="false" ht="15.75" hidden="false" customHeight="false" outlineLevel="0" collapsed="false">
      <c r="B850" s="23"/>
      <c r="C850" s="14"/>
      <c r="F850" s="11"/>
      <c r="G850" s="11"/>
    </row>
    <row r="851" customFormat="false" ht="15.75" hidden="false" customHeight="false" outlineLevel="0" collapsed="false">
      <c r="B851" s="23"/>
      <c r="C851" s="14"/>
      <c r="F851" s="11"/>
      <c r="G851" s="11"/>
    </row>
    <row r="852" customFormat="false" ht="15.75" hidden="false" customHeight="false" outlineLevel="0" collapsed="false">
      <c r="B852" s="23"/>
      <c r="C852" s="14"/>
      <c r="F852" s="11"/>
      <c r="G852" s="11"/>
    </row>
    <row r="853" customFormat="false" ht="15.75" hidden="false" customHeight="false" outlineLevel="0" collapsed="false">
      <c r="B853" s="23"/>
      <c r="C853" s="14"/>
      <c r="F853" s="11"/>
      <c r="G853" s="11"/>
    </row>
    <row r="854" customFormat="false" ht="15.75" hidden="false" customHeight="false" outlineLevel="0" collapsed="false">
      <c r="B854" s="23"/>
      <c r="C854" s="14"/>
      <c r="F854" s="11"/>
      <c r="G854" s="11"/>
    </row>
    <row r="855" customFormat="false" ht="15.75" hidden="false" customHeight="false" outlineLevel="0" collapsed="false">
      <c r="B855" s="23"/>
      <c r="C855" s="14"/>
      <c r="F855" s="11"/>
      <c r="G855" s="11"/>
    </row>
    <row r="856" customFormat="false" ht="15.75" hidden="false" customHeight="false" outlineLevel="0" collapsed="false">
      <c r="B856" s="23"/>
      <c r="C856" s="14"/>
      <c r="F856" s="11"/>
      <c r="G856" s="11"/>
    </row>
    <row r="857" customFormat="false" ht="15.75" hidden="false" customHeight="false" outlineLevel="0" collapsed="false">
      <c r="B857" s="23"/>
      <c r="C857" s="14"/>
      <c r="F857" s="11"/>
      <c r="G857" s="11"/>
    </row>
    <row r="858" customFormat="false" ht="15.75" hidden="false" customHeight="false" outlineLevel="0" collapsed="false">
      <c r="B858" s="23"/>
      <c r="C858" s="14"/>
      <c r="F858" s="11"/>
      <c r="G858" s="11"/>
    </row>
    <row r="859" customFormat="false" ht="15.75" hidden="false" customHeight="false" outlineLevel="0" collapsed="false">
      <c r="B859" s="23"/>
      <c r="C859" s="14"/>
      <c r="F859" s="11"/>
      <c r="G859" s="11"/>
    </row>
    <row r="860" customFormat="false" ht="15.75" hidden="false" customHeight="false" outlineLevel="0" collapsed="false">
      <c r="B860" s="23"/>
      <c r="C860" s="14"/>
      <c r="F860" s="11"/>
      <c r="G860" s="11"/>
    </row>
    <row r="861" customFormat="false" ht="15.75" hidden="false" customHeight="false" outlineLevel="0" collapsed="false">
      <c r="B861" s="23"/>
      <c r="C861" s="14"/>
      <c r="F861" s="11"/>
      <c r="G861" s="11"/>
    </row>
    <row r="862" customFormat="false" ht="15.75" hidden="false" customHeight="false" outlineLevel="0" collapsed="false">
      <c r="B862" s="23"/>
      <c r="C862" s="14"/>
      <c r="F862" s="11"/>
      <c r="G862" s="11"/>
    </row>
    <row r="863" customFormat="false" ht="15.75" hidden="false" customHeight="false" outlineLevel="0" collapsed="false">
      <c r="B863" s="23"/>
      <c r="C863" s="14"/>
      <c r="F863" s="11"/>
      <c r="G863" s="11"/>
    </row>
    <row r="864" customFormat="false" ht="15.75" hidden="false" customHeight="false" outlineLevel="0" collapsed="false">
      <c r="B864" s="23"/>
      <c r="C864" s="14"/>
      <c r="F864" s="11"/>
      <c r="G864" s="11"/>
    </row>
    <row r="865" customFormat="false" ht="15.75" hidden="false" customHeight="false" outlineLevel="0" collapsed="false">
      <c r="B865" s="23"/>
      <c r="C865" s="14"/>
      <c r="F865" s="11"/>
      <c r="G865" s="11"/>
    </row>
    <row r="866" customFormat="false" ht="15.75" hidden="false" customHeight="false" outlineLevel="0" collapsed="false">
      <c r="B866" s="23"/>
      <c r="C866" s="14"/>
      <c r="F866" s="11"/>
      <c r="G866" s="11"/>
    </row>
    <row r="867" customFormat="false" ht="15.75" hidden="false" customHeight="false" outlineLevel="0" collapsed="false">
      <c r="B867" s="23"/>
      <c r="C867" s="14"/>
      <c r="F867" s="11"/>
      <c r="G867" s="11"/>
    </row>
    <row r="868" customFormat="false" ht="15.75" hidden="false" customHeight="false" outlineLevel="0" collapsed="false">
      <c r="B868" s="23"/>
      <c r="C868" s="14"/>
      <c r="F868" s="11"/>
      <c r="G868" s="11"/>
    </row>
    <row r="869" customFormat="false" ht="15.75" hidden="false" customHeight="false" outlineLevel="0" collapsed="false">
      <c r="B869" s="23"/>
      <c r="C869" s="14"/>
      <c r="F869" s="11"/>
      <c r="G869" s="11"/>
    </row>
    <row r="870" customFormat="false" ht="15.75" hidden="false" customHeight="false" outlineLevel="0" collapsed="false">
      <c r="B870" s="23"/>
      <c r="C870" s="14"/>
      <c r="F870" s="11"/>
      <c r="G870" s="11"/>
    </row>
    <row r="871" customFormat="false" ht="15.75" hidden="false" customHeight="false" outlineLevel="0" collapsed="false">
      <c r="B871" s="23"/>
      <c r="C871" s="14"/>
      <c r="F871" s="11"/>
      <c r="G871" s="11"/>
    </row>
    <row r="872" customFormat="false" ht="15.75" hidden="false" customHeight="false" outlineLevel="0" collapsed="false">
      <c r="B872" s="23"/>
      <c r="C872" s="14"/>
      <c r="F872" s="11"/>
      <c r="G872" s="11"/>
    </row>
    <row r="873" customFormat="false" ht="15.75" hidden="false" customHeight="false" outlineLevel="0" collapsed="false">
      <c r="B873" s="23"/>
      <c r="C873" s="14"/>
      <c r="F873" s="11"/>
      <c r="G873" s="11"/>
    </row>
    <row r="874" customFormat="false" ht="15.75" hidden="false" customHeight="false" outlineLevel="0" collapsed="false">
      <c r="B874" s="23"/>
      <c r="C874" s="14"/>
      <c r="F874" s="11"/>
      <c r="G874" s="11"/>
    </row>
    <row r="875" customFormat="false" ht="15.75" hidden="false" customHeight="false" outlineLevel="0" collapsed="false">
      <c r="B875" s="23"/>
      <c r="C875" s="14"/>
      <c r="F875" s="11"/>
      <c r="G875" s="11"/>
    </row>
    <row r="876" customFormat="false" ht="15.75" hidden="false" customHeight="false" outlineLevel="0" collapsed="false">
      <c r="B876" s="23"/>
      <c r="C876" s="14"/>
      <c r="F876" s="11"/>
      <c r="G876" s="11"/>
    </row>
    <row r="877" customFormat="false" ht="15.75" hidden="false" customHeight="false" outlineLevel="0" collapsed="false">
      <c r="B877" s="23"/>
      <c r="C877" s="14"/>
      <c r="F877" s="11"/>
      <c r="G877" s="11"/>
    </row>
    <row r="878" customFormat="false" ht="15.75" hidden="false" customHeight="false" outlineLevel="0" collapsed="false">
      <c r="B878" s="23"/>
      <c r="C878" s="14"/>
      <c r="F878" s="11"/>
      <c r="G878" s="11"/>
    </row>
    <row r="879" customFormat="false" ht="15.75" hidden="false" customHeight="false" outlineLevel="0" collapsed="false">
      <c r="B879" s="23"/>
      <c r="C879" s="14"/>
      <c r="F879" s="11"/>
      <c r="G879" s="11"/>
    </row>
    <row r="880" customFormat="false" ht="15.75" hidden="false" customHeight="false" outlineLevel="0" collapsed="false">
      <c r="B880" s="23"/>
      <c r="C880" s="14"/>
      <c r="F880" s="11"/>
      <c r="G880" s="11"/>
    </row>
    <row r="881" customFormat="false" ht="15.75" hidden="false" customHeight="false" outlineLevel="0" collapsed="false">
      <c r="B881" s="23"/>
      <c r="C881" s="14"/>
      <c r="F881" s="11"/>
      <c r="G881" s="11"/>
    </row>
    <row r="882" customFormat="false" ht="15.75" hidden="false" customHeight="false" outlineLevel="0" collapsed="false">
      <c r="B882" s="23"/>
      <c r="C882" s="14"/>
      <c r="F882" s="11"/>
      <c r="G882" s="11"/>
    </row>
    <row r="883" customFormat="false" ht="15.75" hidden="false" customHeight="false" outlineLevel="0" collapsed="false">
      <c r="B883" s="23"/>
      <c r="C883" s="14"/>
      <c r="F883" s="11"/>
      <c r="G883" s="11"/>
    </row>
    <row r="884" customFormat="false" ht="15.75" hidden="false" customHeight="false" outlineLevel="0" collapsed="false">
      <c r="B884" s="23"/>
      <c r="C884" s="14"/>
      <c r="F884" s="11"/>
      <c r="G884" s="11"/>
    </row>
    <row r="885" customFormat="false" ht="15.75" hidden="false" customHeight="false" outlineLevel="0" collapsed="false">
      <c r="B885" s="23"/>
      <c r="C885" s="14"/>
      <c r="F885" s="11"/>
      <c r="G885" s="11"/>
    </row>
    <row r="886" customFormat="false" ht="15.75" hidden="false" customHeight="false" outlineLevel="0" collapsed="false">
      <c r="B886" s="23"/>
      <c r="C886" s="14"/>
      <c r="F886" s="11"/>
      <c r="G886" s="11"/>
    </row>
    <row r="887" customFormat="false" ht="15.75" hidden="false" customHeight="false" outlineLevel="0" collapsed="false">
      <c r="B887" s="23"/>
      <c r="C887" s="14"/>
      <c r="F887" s="11"/>
      <c r="G887" s="11"/>
    </row>
    <row r="888" customFormat="false" ht="15.75" hidden="false" customHeight="false" outlineLevel="0" collapsed="false">
      <c r="B888" s="23"/>
      <c r="C888" s="14"/>
      <c r="F888" s="11"/>
      <c r="G888" s="11"/>
    </row>
    <row r="889" customFormat="false" ht="15.75" hidden="false" customHeight="false" outlineLevel="0" collapsed="false">
      <c r="B889" s="23"/>
      <c r="C889" s="14"/>
      <c r="F889" s="11"/>
      <c r="G889" s="11"/>
    </row>
    <row r="890" customFormat="false" ht="15.75" hidden="false" customHeight="false" outlineLevel="0" collapsed="false">
      <c r="B890" s="23"/>
      <c r="C890" s="14"/>
      <c r="F890" s="11"/>
      <c r="G890" s="11"/>
    </row>
    <row r="891" customFormat="false" ht="15.75" hidden="false" customHeight="false" outlineLevel="0" collapsed="false">
      <c r="B891" s="23"/>
      <c r="C891" s="14"/>
      <c r="F891" s="11"/>
      <c r="G891" s="11"/>
    </row>
    <row r="892" customFormat="false" ht="15.75" hidden="false" customHeight="false" outlineLevel="0" collapsed="false">
      <c r="B892" s="23"/>
      <c r="C892" s="14"/>
      <c r="F892" s="11"/>
      <c r="G892" s="11"/>
    </row>
    <row r="893" customFormat="false" ht="15.75" hidden="false" customHeight="false" outlineLevel="0" collapsed="false">
      <c r="B893" s="23"/>
      <c r="C893" s="14"/>
      <c r="F893" s="11"/>
      <c r="G893" s="11"/>
    </row>
    <row r="894" customFormat="false" ht="15.75" hidden="false" customHeight="false" outlineLevel="0" collapsed="false">
      <c r="B894" s="23"/>
      <c r="C894" s="14"/>
      <c r="F894" s="11"/>
      <c r="G894" s="11"/>
    </row>
    <row r="895" customFormat="false" ht="15.75" hidden="false" customHeight="false" outlineLevel="0" collapsed="false">
      <c r="B895" s="23"/>
      <c r="C895" s="14"/>
      <c r="F895" s="11"/>
      <c r="G895" s="11"/>
    </row>
    <row r="896" customFormat="false" ht="15.75" hidden="false" customHeight="false" outlineLevel="0" collapsed="false">
      <c r="B896" s="23"/>
      <c r="C896" s="14"/>
      <c r="F896" s="11"/>
      <c r="G896" s="11"/>
    </row>
    <row r="897" customFormat="false" ht="15.75" hidden="false" customHeight="false" outlineLevel="0" collapsed="false">
      <c r="B897" s="23"/>
      <c r="C897" s="14"/>
      <c r="F897" s="11"/>
      <c r="G897" s="11"/>
    </row>
    <row r="898" customFormat="false" ht="15.75" hidden="false" customHeight="false" outlineLevel="0" collapsed="false">
      <c r="B898" s="23"/>
      <c r="C898" s="14"/>
      <c r="F898" s="11"/>
      <c r="G898" s="11"/>
    </row>
    <row r="899" customFormat="false" ht="15.75" hidden="false" customHeight="false" outlineLevel="0" collapsed="false">
      <c r="B899" s="23"/>
      <c r="C899" s="14"/>
      <c r="F899" s="11"/>
      <c r="G899" s="11"/>
    </row>
    <row r="900" customFormat="false" ht="15.75" hidden="false" customHeight="false" outlineLevel="0" collapsed="false">
      <c r="B900" s="23"/>
      <c r="C900" s="14"/>
      <c r="F900" s="11"/>
      <c r="G900" s="11"/>
    </row>
    <row r="901" customFormat="false" ht="15.75" hidden="false" customHeight="false" outlineLevel="0" collapsed="false">
      <c r="B901" s="23"/>
      <c r="C901" s="14"/>
      <c r="F901" s="11"/>
      <c r="G901" s="11"/>
    </row>
    <row r="902" customFormat="false" ht="15.75" hidden="false" customHeight="false" outlineLevel="0" collapsed="false">
      <c r="B902" s="23"/>
      <c r="C902" s="14"/>
      <c r="F902" s="11"/>
      <c r="G902" s="11"/>
    </row>
    <row r="903" customFormat="false" ht="15.75" hidden="false" customHeight="false" outlineLevel="0" collapsed="false">
      <c r="B903" s="23"/>
      <c r="C903" s="14"/>
      <c r="F903" s="11"/>
      <c r="G903" s="11"/>
    </row>
    <row r="904" customFormat="false" ht="15.75" hidden="false" customHeight="false" outlineLevel="0" collapsed="false">
      <c r="B904" s="23"/>
      <c r="C904" s="14"/>
      <c r="F904" s="11"/>
      <c r="G904" s="11"/>
    </row>
    <row r="905" customFormat="false" ht="15.75" hidden="false" customHeight="false" outlineLevel="0" collapsed="false">
      <c r="B905" s="23"/>
      <c r="C905" s="14"/>
      <c r="F905" s="11"/>
      <c r="G905" s="11"/>
    </row>
    <row r="906" customFormat="false" ht="15.75" hidden="false" customHeight="false" outlineLevel="0" collapsed="false">
      <c r="B906" s="23"/>
      <c r="C906" s="14"/>
      <c r="F906" s="11"/>
      <c r="G906" s="11"/>
    </row>
    <row r="907" customFormat="false" ht="15.75" hidden="false" customHeight="false" outlineLevel="0" collapsed="false">
      <c r="B907" s="23"/>
      <c r="C907" s="14"/>
      <c r="F907" s="11"/>
      <c r="G907" s="11"/>
    </row>
    <row r="908" customFormat="false" ht="15.75" hidden="false" customHeight="false" outlineLevel="0" collapsed="false">
      <c r="B908" s="23"/>
      <c r="C908" s="14"/>
      <c r="F908" s="11"/>
      <c r="G908" s="11"/>
    </row>
    <row r="909" customFormat="false" ht="15.75" hidden="false" customHeight="false" outlineLevel="0" collapsed="false">
      <c r="B909" s="23"/>
      <c r="C909" s="14"/>
      <c r="F909" s="11"/>
      <c r="G909" s="11"/>
    </row>
    <row r="910" customFormat="false" ht="15.75" hidden="false" customHeight="false" outlineLevel="0" collapsed="false">
      <c r="B910" s="23"/>
      <c r="C910" s="14"/>
      <c r="F910" s="11"/>
      <c r="G910" s="11"/>
    </row>
    <row r="911" customFormat="false" ht="15.75" hidden="false" customHeight="false" outlineLevel="0" collapsed="false">
      <c r="B911" s="23"/>
      <c r="C911" s="14"/>
      <c r="F911" s="11"/>
      <c r="G911" s="11"/>
    </row>
    <row r="912" customFormat="false" ht="15.75" hidden="false" customHeight="false" outlineLevel="0" collapsed="false">
      <c r="B912" s="23"/>
      <c r="C912" s="14"/>
      <c r="F912" s="11"/>
      <c r="G912" s="11"/>
    </row>
    <row r="913" customFormat="false" ht="15.75" hidden="false" customHeight="false" outlineLevel="0" collapsed="false">
      <c r="B913" s="23"/>
      <c r="C913" s="14"/>
      <c r="F913" s="11"/>
      <c r="G913" s="11"/>
    </row>
    <row r="914" customFormat="false" ht="15.75" hidden="false" customHeight="false" outlineLevel="0" collapsed="false">
      <c r="B914" s="23"/>
      <c r="C914" s="14"/>
      <c r="F914" s="11"/>
      <c r="G914" s="11"/>
    </row>
    <row r="915" customFormat="false" ht="15.75" hidden="false" customHeight="false" outlineLevel="0" collapsed="false">
      <c r="B915" s="23"/>
      <c r="C915" s="14"/>
      <c r="F915" s="11"/>
      <c r="G915" s="11"/>
    </row>
    <row r="916" customFormat="false" ht="15.75" hidden="false" customHeight="false" outlineLevel="0" collapsed="false">
      <c r="B916" s="23"/>
      <c r="C916" s="14"/>
      <c r="F916" s="11"/>
      <c r="G916" s="11"/>
    </row>
    <row r="917" customFormat="false" ht="15.75" hidden="false" customHeight="false" outlineLevel="0" collapsed="false">
      <c r="B917" s="23"/>
      <c r="C917" s="14"/>
      <c r="F917" s="11"/>
      <c r="G917" s="11"/>
    </row>
    <row r="918" customFormat="false" ht="15.75" hidden="false" customHeight="false" outlineLevel="0" collapsed="false">
      <c r="B918" s="23"/>
      <c r="C918" s="14"/>
      <c r="F918" s="11"/>
      <c r="G918" s="11"/>
    </row>
    <row r="919" customFormat="false" ht="15.75" hidden="false" customHeight="false" outlineLevel="0" collapsed="false">
      <c r="B919" s="23"/>
      <c r="C919" s="14"/>
      <c r="F919" s="11"/>
      <c r="G919" s="11"/>
    </row>
    <row r="920" customFormat="false" ht="15.75" hidden="false" customHeight="false" outlineLevel="0" collapsed="false">
      <c r="B920" s="23"/>
      <c r="C920" s="14"/>
      <c r="F920" s="11"/>
      <c r="G920" s="11"/>
    </row>
    <row r="921" customFormat="false" ht="15.75" hidden="false" customHeight="false" outlineLevel="0" collapsed="false">
      <c r="B921" s="23"/>
      <c r="C921" s="14"/>
      <c r="F921" s="11"/>
      <c r="G921" s="11"/>
    </row>
    <row r="922" customFormat="false" ht="15.75" hidden="false" customHeight="false" outlineLevel="0" collapsed="false">
      <c r="B922" s="23"/>
      <c r="C922" s="14"/>
      <c r="F922" s="11"/>
      <c r="G922" s="11"/>
    </row>
    <row r="923" customFormat="false" ht="15.75" hidden="false" customHeight="false" outlineLevel="0" collapsed="false">
      <c r="B923" s="23"/>
      <c r="C923" s="14"/>
      <c r="F923" s="11"/>
      <c r="G923" s="11"/>
    </row>
    <row r="924" customFormat="false" ht="15.75" hidden="false" customHeight="false" outlineLevel="0" collapsed="false">
      <c r="B924" s="23"/>
      <c r="C924" s="14"/>
      <c r="F924" s="11"/>
      <c r="G924" s="11"/>
    </row>
    <row r="925" customFormat="false" ht="15.75" hidden="false" customHeight="false" outlineLevel="0" collapsed="false">
      <c r="B925" s="23"/>
      <c r="C925" s="14"/>
      <c r="F925" s="11"/>
      <c r="G925" s="11"/>
    </row>
    <row r="926" customFormat="false" ht="15.75" hidden="false" customHeight="false" outlineLevel="0" collapsed="false">
      <c r="B926" s="23"/>
      <c r="C926" s="14"/>
      <c r="F926" s="11"/>
      <c r="G926" s="11"/>
    </row>
    <row r="927" customFormat="false" ht="15.75" hidden="false" customHeight="false" outlineLevel="0" collapsed="false">
      <c r="B927" s="23"/>
      <c r="C927" s="14"/>
      <c r="F927" s="11"/>
      <c r="G927" s="11"/>
    </row>
    <row r="928" customFormat="false" ht="15.75" hidden="false" customHeight="false" outlineLevel="0" collapsed="false">
      <c r="B928" s="23"/>
      <c r="C928" s="14"/>
      <c r="F928" s="11"/>
      <c r="G928" s="11"/>
    </row>
    <row r="929" customFormat="false" ht="15.75" hidden="false" customHeight="false" outlineLevel="0" collapsed="false">
      <c r="B929" s="23"/>
      <c r="C929" s="14"/>
      <c r="F929" s="11"/>
      <c r="G929" s="11"/>
    </row>
    <row r="930" customFormat="false" ht="15.75" hidden="false" customHeight="false" outlineLevel="0" collapsed="false">
      <c r="B930" s="23"/>
      <c r="C930" s="14"/>
      <c r="F930" s="11"/>
      <c r="G930" s="11"/>
    </row>
    <row r="931" customFormat="false" ht="15.75" hidden="false" customHeight="false" outlineLevel="0" collapsed="false">
      <c r="B931" s="23"/>
      <c r="C931" s="14"/>
      <c r="F931" s="11"/>
      <c r="G931" s="11"/>
    </row>
    <row r="932" customFormat="false" ht="15.75" hidden="false" customHeight="false" outlineLevel="0" collapsed="false">
      <c r="B932" s="23"/>
      <c r="C932" s="14"/>
      <c r="F932" s="11"/>
      <c r="G932" s="11"/>
    </row>
    <row r="933" customFormat="false" ht="15.75" hidden="false" customHeight="false" outlineLevel="0" collapsed="false">
      <c r="B933" s="23"/>
      <c r="C933" s="14"/>
      <c r="F933" s="11"/>
      <c r="G933" s="11"/>
    </row>
    <row r="934" customFormat="false" ht="15.75" hidden="false" customHeight="false" outlineLevel="0" collapsed="false">
      <c r="B934" s="23"/>
      <c r="C934" s="14"/>
      <c r="F934" s="11"/>
      <c r="G934" s="11"/>
    </row>
    <row r="935" customFormat="false" ht="15.75" hidden="false" customHeight="false" outlineLevel="0" collapsed="false">
      <c r="B935" s="23"/>
      <c r="C935" s="14"/>
      <c r="F935" s="11"/>
      <c r="G935" s="11"/>
    </row>
    <row r="936" customFormat="false" ht="15.75" hidden="false" customHeight="false" outlineLevel="0" collapsed="false">
      <c r="B936" s="23"/>
      <c r="C936" s="14"/>
      <c r="F936" s="11"/>
      <c r="G936" s="11"/>
    </row>
    <row r="937" customFormat="false" ht="15.75" hidden="false" customHeight="false" outlineLevel="0" collapsed="false">
      <c r="B937" s="23"/>
      <c r="C937" s="14"/>
      <c r="F937" s="11"/>
      <c r="G937" s="11"/>
    </row>
    <row r="938" customFormat="false" ht="15.75" hidden="false" customHeight="false" outlineLevel="0" collapsed="false">
      <c r="B938" s="23"/>
      <c r="C938" s="14"/>
      <c r="F938" s="11"/>
      <c r="G938" s="11"/>
    </row>
    <row r="939" customFormat="false" ht="15.75" hidden="false" customHeight="false" outlineLevel="0" collapsed="false">
      <c r="B939" s="23"/>
      <c r="C939" s="14"/>
      <c r="F939" s="11"/>
      <c r="G939" s="11"/>
    </row>
    <row r="940" customFormat="false" ht="15.75" hidden="false" customHeight="false" outlineLevel="0" collapsed="false">
      <c r="B940" s="23"/>
      <c r="C940" s="14"/>
      <c r="F940" s="11"/>
      <c r="G940" s="11"/>
    </row>
    <row r="941" customFormat="false" ht="15.75" hidden="false" customHeight="false" outlineLevel="0" collapsed="false">
      <c r="B941" s="23"/>
      <c r="C941" s="14"/>
      <c r="F941" s="11"/>
      <c r="G941" s="11"/>
    </row>
    <row r="942" customFormat="false" ht="15.75" hidden="false" customHeight="false" outlineLevel="0" collapsed="false">
      <c r="B942" s="23"/>
      <c r="C942" s="14"/>
      <c r="F942" s="11"/>
      <c r="G942" s="11"/>
    </row>
    <row r="943" customFormat="false" ht="15.75" hidden="false" customHeight="false" outlineLevel="0" collapsed="false">
      <c r="B943" s="23"/>
      <c r="C943" s="14"/>
      <c r="F943" s="11"/>
      <c r="G943" s="11"/>
    </row>
    <row r="944" customFormat="false" ht="15.75" hidden="false" customHeight="false" outlineLevel="0" collapsed="false">
      <c r="B944" s="23"/>
      <c r="C944" s="14"/>
      <c r="F944" s="11"/>
      <c r="G944" s="11"/>
    </row>
    <row r="945" customFormat="false" ht="15.75" hidden="false" customHeight="false" outlineLevel="0" collapsed="false">
      <c r="B945" s="23"/>
      <c r="C945" s="14"/>
      <c r="F945" s="11"/>
      <c r="G945" s="11"/>
    </row>
    <row r="946" customFormat="false" ht="15.75" hidden="false" customHeight="false" outlineLevel="0" collapsed="false">
      <c r="B946" s="23"/>
      <c r="C946" s="14"/>
      <c r="F946" s="11"/>
      <c r="G946" s="11"/>
    </row>
    <row r="947" customFormat="false" ht="15.75" hidden="false" customHeight="false" outlineLevel="0" collapsed="false">
      <c r="B947" s="23"/>
      <c r="C947" s="14"/>
      <c r="F947" s="11"/>
      <c r="G947" s="11"/>
    </row>
    <row r="948" customFormat="false" ht="15.75" hidden="false" customHeight="false" outlineLevel="0" collapsed="false">
      <c r="B948" s="23"/>
      <c r="C948" s="14"/>
      <c r="F948" s="11"/>
      <c r="G948" s="11"/>
    </row>
    <row r="949" customFormat="false" ht="15.75" hidden="false" customHeight="false" outlineLevel="0" collapsed="false">
      <c r="B949" s="23"/>
      <c r="C949" s="14"/>
      <c r="F949" s="11"/>
      <c r="G949" s="11"/>
    </row>
    <row r="950" customFormat="false" ht="15.75" hidden="false" customHeight="false" outlineLevel="0" collapsed="false">
      <c r="B950" s="23"/>
      <c r="C950" s="14"/>
      <c r="F950" s="11"/>
      <c r="G950" s="11"/>
    </row>
    <row r="951" customFormat="false" ht="15.75" hidden="false" customHeight="false" outlineLevel="0" collapsed="false">
      <c r="B951" s="23"/>
      <c r="C951" s="14"/>
      <c r="F951" s="11"/>
      <c r="G951" s="11"/>
    </row>
    <row r="952" customFormat="false" ht="15.75" hidden="false" customHeight="false" outlineLevel="0" collapsed="false">
      <c r="B952" s="23"/>
      <c r="C952" s="14"/>
      <c r="F952" s="11"/>
      <c r="G952" s="11"/>
    </row>
    <row r="953" customFormat="false" ht="15.75" hidden="false" customHeight="false" outlineLevel="0" collapsed="false">
      <c r="B953" s="23"/>
      <c r="C953" s="14"/>
      <c r="F953" s="11"/>
      <c r="G953" s="11"/>
    </row>
    <row r="954" customFormat="false" ht="15.75" hidden="false" customHeight="false" outlineLevel="0" collapsed="false">
      <c r="B954" s="23"/>
      <c r="C954" s="14"/>
      <c r="F954" s="11"/>
      <c r="G954" s="11"/>
    </row>
    <row r="955" customFormat="false" ht="15.75" hidden="false" customHeight="false" outlineLevel="0" collapsed="false">
      <c r="B955" s="23"/>
      <c r="C955" s="14"/>
      <c r="F955" s="11"/>
      <c r="G955" s="11"/>
    </row>
    <row r="956" customFormat="false" ht="15.75" hidden="false" customHeight="false" outlineLevel="0" collapsed="false">
      <c r="B956" s="23"/>
      <c r="C956" s="14"/>
      <c r="F956" s="11"/>
      <c r="G956" s="11"/>
    </row>
    <row r="957" customFormat="false" ht="15.75" hidden="false" customHeight="false" outlineLevel="0" collapsed="false">
      <c r="B957" s="23"/>
      <c r="C957" s="14"/>
      <c r="F957" s="11"/>
      <c r="G957" s="11"/>
    </row>
    <row r="958" customFormat="false" ht="15.75" hidden="false" customHeight="false" outlineLevel="0" collapsed="false">
      <c r="B958" s="23"/>
      <c r="C958" s="14"/>
      <c r="F958" s="11"/>
      <c r="G958" s="11"/>
    </row>
    <row r="959" customFormat="false" ht="15.75" hidden="false" customHeight="false" outlineLevel="0" collapsed="false">
      <c r="B959" s="23"/>
      <c r="C959" s="14"/>
      <c r="F959" s="11"/>
      <c r="G959" s="11"/>
    </row>
    <row r="960" customFormat="false" ht="15.75" hidden="false" customHeight="false" outlineLevel="0" collapsed="false">
      <c r="B960" s="23"/>
      <c r="C960" s="14"/>
      <c r="F960" s="11"/>
      <c r="G960" s="11"/>
    </row>
    <row r="961" customFormat="false" ht="15.75" hidden="false" customHeight="false" outlineLevel="0" collapsed="false">
      <c r="B961" s="23"/>
      <c r="C961" s="14"/>
      <c r="F961" s="11"/>
      <c r="G961" s="11"/>
    </row>
    <row r="962" customFormat="false" ht="15.75" hidden="false" customHeight="false" outlineLevel="0" collapsed="false">
      <c r="B962" s="23"/>
      <c r="C962" s="14"/>
      <c r="F962" s="11"/>
      <c r="G962" s="11"/>
    </row>
    <row r="963" customFormat="false" ht="15.75" hidden="false" customHeight="false" outlineLevel="0" collapsed="false">
      <c r="B963" s="23"/>
      <c r="C963" s="14"/>
      <c r="F963" s="11"/>
      <c r="G963" s="11"/>
    </row>
    <row r="964" customFormat="false" ht="15.75" hidden="false" customHeight="false" outlineLevel="0" collapsed="false">
      <c r="B964" s="23"/>
      <c r="C964" s="14"/>
      <c r="F964" s="11"/>
      <c r="G964" s="11"/>
    </row>
    <row r="965" customFormat="false" ht="15.75" hidden="false" customHeight="false" outlineLevel="0" collapsed="false">
      <c r="B965" s="23"/>
      <c r="C965" s="14"/>
      <c r="F965" s="11"/>
      <c r="G965" s="11"/>
    </row>
    <row r="966" customFormat="false" ht="15.75" hidden="false" customHeight="false" outlineLevel="0" collapsed="false">
      <c r="B966" s="23"/>
      <c r="C966" s="14"/>
      <c r="F966" s="11"/>
      <c r="G966" s="11"/>
    </row>
    <row r="967" customFormat="false" ht="15.75" hidden="false" customHeight="false" outlineLevel="0" collapsed="false">
      <c r="B967" s="23"/>
      <c r="C967" s="14"/>
      <c r="F967" s="11"/>
      <c r="G967" s="11"/>
    </row>
    <row r="968" customFormat="false" ht="15.75" hidden="false" customHeight="false" outlineLevel="0" collapsed="false">
      <c r="B968" s="23"/>
      <c r="C968" s="14"/>
      <c r="F968" s="11"/>
      <c r="G968" s="11"/>
    </row>
    <row r="969" customFormat="false" ht="15.75" hidden="false" customHeight="false" outlineLevel="0" collapsed="false">
      <c r="B969" s="23"/>
      <c r="C969" s="14"/>
      <c r="F969" s="11"/>
      <c r="G969" s="11"/>
    </row>
    <row r="970" customFormat="false" ht="15.75" hidden="false" customHeight="false" outlineLevel="0" collapsed="false">
      <c r="B970" s="23"/>
      <c r="C970" s="14"/>
      <c r="F970" s="11"/>
      <c r="G970" s="11"/>
    </row>
    <row r="971" customFormat="false" ht="15.75" hidden="false" customHeight="false" outlineLevel="0" collapsed="false">
      <c r="B971" s="23"/>
      <c r="C971" s="14"/>
      <c r="F971" s="11"/>
      <c r="G971" s="11"/>
    </row>
    <row r="972" customFormat="false" ht="15.75" hidden="false" customHeight="false" outlineLevel="0" collapsed="false">
      <c r="B972" s="23"/>
      <c r="C972" s="14"/>
      <c r="F972" s="11"/>
      <c r="G972" s="11"/>
    </row>
    <row r="973" customFormat="false" ht="15.75" hidden="false" customHeight="false" outlineLevel="0" collapsed="false">
      <c r="B973" s="23"/>
      <c r="C973" s="14"/>
      <c r="F973" s="11"/>
      <c r="G973" s="11"/>
    </row>
    <row r="974" customFormat="false" ht="15.75" hidden="false" customHeight="false" outlineLevel="0" collapsed="false">
      <c r="B974" s="23"/>
      <c r="C974" s="14"/>
      <c r="F974" s="11"/>
      <c r="G974" s="11"/>
    </row>
    <row r="975" customFormat="false" ht="15.75" hidden="false" customHeight="false" outlineLevel="0" collapsed="false">
      <c r="B975" s="23"/>
      <c r="C975" s="14"/>
      <c r="F975" s="11"/>
      <c r="G975" s="11"/>
    </row>
    <row r="976" customFormat="false" ht="15.75" hidden="false" customHeight="false" outlineLevel="0" collapsed="false">
      <c r="B976" s="23"/>
      <c r="C976" s="14"/>
      <c r="F976" s="11"/>
      <c r="G976" s="11"/>
    </row>
    <row r="977" customFormat="false" ht="15.75" hidden="false" customHeight="false" outlineLevel="0" collapsed="false">
      <c r="B977" s="23"/>
      <c r="C977" s="14"/>
      <c r="F977" s="11"/>
      <c r="G977" s="11"/>
    </row>
    <row r="978" customFormat="false" ht="15.75" hidden="false" customHeight="false" outlineLevel="0" collapsed="false">
      <c r="B978" s="23"/>
      <c r="C978" s="14"/>
      <c r="F978" s="11"/>
      <c r="G978" s="11"/>
    </row>
    <row r="979" customFormat="false" ht="15.75" hidden="false" customHeight="false" outlineLevel="0" collapsed="false">
      <c r="B979" s="23"/>
      <c r="C979" s="14"/>
      <c r="F979" s="11"/>
      <c r="G979" s="11"/>
    </row>
    <row r="980" customFormat="false" ht="15.75" hidden="false" customHeight="false" outlineLevel="0" collapsed="false">
      <c r="B980" s="23"/>
      <c r="C980" s="14"/>
      <c r="F980" s="11"/>
      <c r="G980" s="11"/>
    </row>
    <row r="981" customFormat="false" ht="15.75" hidden="false" customHeight="false" outlineLevel="0" collapsed="false">
      <c r="B981" s="23"/>
      <c r="C981" s="14"/>
      <c r="F981" s="11"/>
      <c r="G981" s="11"/>
    </row>
    <row r="982" customFormat="false" ht="15.75" hidden="false" customHeight="false" outlineLevel="0" collapsed="false">
      <c r="B982" s="23"/>
      <c r="C982" s="14"/>
      <c r="F982" s="11"/>
      <c r="G982" s="11"/>
    </row>
    <row r="983" customFormat="false" ht="15.75" hidden="false" customHeight="false" outlineLevel="0" collapsed="false">
      <c r="B983" s="23"/>
      <c r="C983" s="14"/>
      <c r="F983" s="11"/>
      <c r="G983" s="11"/>
    </row>
    <row r="984" customFormat="false" ht="15.75" hidden="false" customHeight="false" outlineLevel="0" collapsed="false">
      <c r="B984" s="23"/>
      <c r="C984" s="14"/>
      <c r="F984" s="11"/>
      <c r="G984" s="11"/>
    </row>
    <row r="985" customFormat="false" ht="15.75" hidden="false" customHeight="false" outlineLevel="0" collapsed="false">
      <c r="B985" s="23"/>
      <c r="C985" s="14"/>
      <c r="F985" s="11"/>
      <c r="G985" s="11"/>
    </row>
    <row r="986" customFormat="false" ht="15.75" hidden="false" customHeight="false" outlineLevel="0" collapsed="false">
      <c r="B986" s="23"/>
      <c r="C986" s="14"/>
      <c r="F986" s="11"/>
      <c r="G986" s="11"/>
    </row>
    <row r="987" customFormat="false" ht="15.75" hidden="false" customHeight="false" outlineLevel="0" collapsed="false">
      <c r="B987" s="23"/>
      <c r="C987" s="14"/>
      <c r="F987" s="11"/>
      <c r="G987" s="11"/>
    </row>
    <row r="988" customFormat="false" ht="15.75" hidden="false" customHeight="false" outlineLevel="0" collapsed="false">
      <c r="B988" s="23"/>
      <c r="C988" s="14"/>
      <c r="F988" s="11"/>
      <c r="G988" s="11"/>
    </row>
    <row r="989" customFormat="false" ht="15.75" hidden="false" customHeight="false" outlineLevel="0" collapsed="false">
      <c r="B989" s="23"/>
      <c r="C989" s="14"/>
      <c r="F989" s="11"/>
      <c r="G989" s="11"/>
    </row>
    <row r="990" customFormat="false" ht="15.75" hidden="false" customHeight="false" outlineLevel="0" collapsed="false">
      <c r="B990" s="23"/>
      <c r="C990" s="14"/>
      <c r="F990" s="11"/>
      <c r="G990" s="11"/>
    </row>
    <row r="991" customFormat="false" ht="15.75" hidden="false" customHeight="false" outlineLevel="0" collapsed="false">
      <c r="B991" s="23"/>
      <c r="C991" s="14"/>
      <c r="F991" s="11"/>
      <c r="G991" s="11"/>
    </row>
    <row r="992" customFormat="false" ht="15.75" hidden="false" customHeight="false" outlineLevel="0" collapsed="false">
      <c r="B992" s="23"/>
      <c r="C992" s="14"/>
      <c r="F992" s="11"/>
      <c r="G992" s="11"/>
    </row>
    <row r="993" customFormat="false" ht="15.75" hidden="false" customHeight="false" outlineLevel="0" collapsed="false">
      <c r="B993" s="23"/>
      <c r="C993" s="14"/>
      <c r="F993" s="11"/>
      <c r="G993" s="11"/>
    </row>
    <row r="994" customFormat="false" ht="15.75" hidden="false" customHeight="false" outlineLevel="0" collapsed="false">
      <c r="B994" s="23"/>
      <c r="C994" s="14"/>
      <c r="F994" s="11"/>
      <c r="G994" s="11"/>
    </row>
    <row r="995" customFormat="false" ht="15.75" hidden="false" customHeight="false" outlineLevel="0" collapsed="false">
      <c r="B995" s="23"/>
      <c r="C995" s="14"/>
      <c r="F995" s="11"/>
      <c r="G995" s="11"/>
    </row>
    <row r="996" customFormat="false" ht="15.75" hidden="false" customHeight="false" outlineLevel="0" collapsed="false">
      <c r="B996" s="23"/>
      <c r="C996" s="14"/>
      <c r="F996" s="11"/>
      <c r="G996" s="11"/>
    </row>
    <row r="997" customFormat="false" ht="15.75" hidden="false" customHeight="false" outlineLevel="0" collapsed="false">
      <c r="B997" s="23"/>
      <c r="C997" s="14"/>
      <c r="F997" s="11"/>
      <c r="G997" s="11"/>
    </row>
    <row r="998" customFormat="false" ht="15.75" hidden="false" customHeight="false" outlineLevel="0" collapsed="false">
      <c r="B998" s="23"/>
      <c r="C998" s="14"/>
      <c r="F998" s="11"/>
      <c r="G998" s="11"/>
    </row>
    <row r="999" customFormat="false" ht="15.75" hidden="false" customHeight="false" outlineLevel="0" collapsed="false">
      <c r="B999" s="23"/>
      <c r="C999" s="14"/>
      <c r="F999" s="11"/>
      <c r="G999" s="11"/>
    </row>
    <row r="1000" customFormat="false" ht="15.75" hidden="false" customHeight="false" outlineLevel="0" collapsed="false">
      <c r="B1000" s="23"/>
      <c r="C1000" s="14"/>
      <c r="F1000" s="11"/>
      <c r="G1000" s="11"/>
    </row>
    <row r="1001" customFormat="false" ht="15.75" hidden="false" customHeight="false" outlineLevel="0" collapsed="false">
      <c r="B1001" s="23"/>
      <c r="C1001" s="14"/>
      <c r="F1001" s="11"/>
      <c r="G1001" s="11"/>
    </row>
    <row r="1002" customFormat="false" ht="15.75" hidden="false" customHeight="false" outlineLevel="0" collapsed="false">
      <c r="B1002" s="23"/>
      <c r="C1002" s="14"/>
      <c r="F1002" s="11"/>
      <c r="G1002" s="11"/>
    </row>
    <row r="1003" customFormat="false" ht="15.75" hidden="false" customHeight="false" outlineLevel="0" collapsed="false">
      <c r="B1003" s="23"/>
      <c r="C1003" s="14"/>
      <c r="F1003" s="11"/>
      <c r="G1003" s="11"/>
    </row>
    <row r="1004" customFormat="false" ht="15.75" hidden="false" customHeight="false" outlineLevel="0" collapsed="false">
      <c r="B1004" s="23"/>
      <c r="C1004" s="14"/>
      <c r="F1004" s="11"/>
      <c r="G1004" s="11"/>
    </row>
    <row r="1005" customFormat="false" ht="15.75" hidden="false" customHeight="false" outlineLevel="0" collapsed="false">
      <c r="B1005" s="23"/>
      <c r="C1005" s="14"/>
      <c r="F1005" s="11"/>
      <c r="G1005" s="11"/>
    </row>
    <row r="1006" customFormat="false" ht="15.75" hidden="false" customHeight="false" outlineLevel="0" collapsed="false">
      <c r="B1006" s="23"/>
      <c r="C1006" s="14"/>
      <c r="F1006" s="11"/>
      <c r="G1006" s="11"/>
    </row>
    <row r="1007" customFormat="false" ht="15.75" hidden="false" customHeight="false" outlineLevel="0" collapsed="false">
      <c r="B1007" s="23"/>
      <c r="C1007" s="14"/>
      <c r="F1007" s="11"/>
      <c r="G1007" s="11"/>
    </row>
    <row r="1008" customFormat="false" ht="15.75" hidden="false" customHeight="false" outlineLevel="0" collapsed="false">
      <c r="B1008" s="23"/>
      <c r="C1008" s="14"/>
      <c r="F1008" s="11"/>
      <c r="G1008" s="11"/>
    </row>
    <row r="1009" customFormat="false" ht="15.75" hidden="false" customHeight="false" outlineLevel="0" collapsed="false">
      <c r="B1009" s="23"/>
      <c r="C1009" s="14"/>
      <c r="F1009" s="11"/>
      <c r="G1009" s="11"/>
    </row>
    <row r="1010" customFormat="false" ht="15.75" hidden="false" customHeight="false" outlineLevel="0" collapsed="false">
      <c r="B1010" s="23"/>
      <c r="C1010" s="14"/>
      <c r="F1010" s="11"/>
      <c r="G1010" s="11"/>
    </row>
    <row r="1011" customFormat="false" ht="15.75" hidden="false" customHeight="false" outlineLevel="0" collapsed="false">
      <c r="B1011" s="23"/>
      <c r="C1011" s="14"/>
      <c r="F1011" s="11"/>
      <c r="G1011" s="11"/>
    </row>
    <row r="1012" customFormat="false" ht="15.75" hidden="false" customHeight="false" outlineLevel="0" collapsed="false">
      <c r="B1012" s="23"/>
      <c r="C1012" s="14"/>
      <c r="F1012" s="11"/>
      <c r="G1012" s="11"/>
    </row>
    <row r="1013" customFormat="false" ht="15.75" hidden="false" customHeight="false" outlineLevel="0" collapsed="false">
      <c r="B1013" s="23"/>
      <c r="C1013" s="14"/>
      <c r="F1013" s="11"/>
      <c r="G1013" s="11"/>
    </row>
    <row r="1014" customFormat="false" ht="15.75" hidden="false" customHeight="false" outlineLevel="0" collapsed="false">
      <c r="B1014" s="23"/>
      <c r="C1014" s="14"/>
      <c r="F1014" s="11"/>
      <c r="G1014" s="11"/>
    </row>
    <row r="1015" customFormat="false" ht="15.75" hidden="false" customHeight="false" outlineLevel="0" collapsed="false">
      <c r="B1015" s="23"/>
      <c r="C1015" s="14"/>
      <c r="F1015" s="11"/>
      <c r="G1015" s="11"/>
    </row>
    <row r="1016" customFormat="false" ht="15.75" hidden="false" customHeight="false" outlineLevel="0" collapsed="false">
      <c r="B1016" s="23"/>
      <c r="C1016" s="14"/>
      <c r="F1016" s="11"/>
      <c r="G1016" s="11"/>
    </row>
    <row r="1017" customFormat="false" ht="15.75" hidden="false" customHeight="false" outlineLevel="0" collapsed="false">
      <c r="B1017" s="23"/>
      <c r="C1017" s="14"/>
      <c r="F1017" s="11"/>
      <c r="G1017" s="11"/>
    </row>
    <row r="1018" customFormat="false" ht="15.75" hidden="false" customHeight="false" outlineLevel="0" collapsed="false">
      <c r="B1018" s="23"/>
      <c r="C1018" s="14"/>
      <c r="F1018" s="11"/>
      <c r="G1018" s="11"/>
    </row>
    <row r="1019" customFormat="false" ht="15.75" hidden="false" customHeight="false" outlineLevel="0" collapsed="false">
      <c r="B1019" s="23"/>
      <c r="C1019" s="14"/>
      <c r="F1019" s="11"/>
      <c r="G1019" s="11"/>
    </row>
    <row r="1020" customFormat="false" ht="15.75" hidden="false" customHeight="false" outlineLevel="0" collapsed="false">
      <c r="B1020" s="23"/>
      <c r="C1020" s="14"/>
      <c r="F1020" s="11"/>
      <c r="G1020" s="11"/>
    </row>
    <row r="1021" customFormat="false" ht="15.75" hidden="false" customHeight="false" outlineLevel="0" collapsed="false">
      <c r="C1021" s="14"/>
      <c r="F1021" s="11"/>
      <c r="G1021" s="11"/>
    </row>
    <row r="1022" customFormat="false" ht="15.75" hidden="false" customHeight="false" outlineLevel="0" collapsed="false">
      <c r="C1022" s="14"/>
      <c r="F1022" s="11"/>
      <c r="G1022" s="11"/>
    </row>
    <row r="1023" customFormat="false" ht="15.75" hidden="false" customHeight="false" outlineLevel="0" collapsed="false">
      <c r="C1023" s="14"/>
      <c r="F1023" s="11"/>
      <c r="G1023" s="11"/>
    </row>
    <row r="1024" customFormat="false" ht="15.75" hidden="false" customHeight="false" outlineLevel="0" collapsed="false">
      <c r="C1024" s="14"/>
      <c r="F1024" s="11"/>
      <c r="G1024" s="11"/>
    </row>
    <row r="1025" customFormat="false" ht="15.75" hidden="false" customHeight="false" outlineLevel="0" collapsed="false">
      <c r="C1025" s="14"/>
      <c r="F1025" s="11"/>
      <c r="G1025" s="11"/>
    </row>
    <row r="1026" customFormat="false" ht="15.75" hidden="false" customHeight="false" outlineLevel="0" collapsed="false">
      <c r="C1026" s="14"/>
      <c r="F1026" s="11"/>
      <c r="G1026" s="11"/>
    </row>
    <row r="1027" customFormat="false" ht="15.75" hidden="false" customHeight="false" outlineLevel="0" collapsed="false">
      <c r="C1027" s="14"/>
      <c r="F1027" s="11"/>
      <c r="G1027" s="11"/>
    </row>
    <row r="1028" customFormat="false" ht="15.75" hidden="false" customHeight="false" outlineLevel="0" collapsed="false">
      <c r="C1028" s="14"/>
      <c r="F1028" s="11"/>
      <c r="G1028" s="11"/>
    </row>
    <row r="1029" customFormat="false" ht="15.75" hidden="false" customHeight="false" outlineLevel="0" collapsed="false">
      <c r="C1029" s="14"/>
      <c r="F1029" s="11"/>
      <c r="G1029" s="11"/>
    </row>
    <row r="1030" customFormat="false" ht="15.75" hidden="false" customHeight="false" outlineLevel="0" collapsed="false">
      <c r="C1030" s="14"/>
      <c r="F1030" s="11"/>
      <c r="G1030" s="11"/>
    </row>
    <row r="1031" customFormat="false" ht="15.75" hidden="false" customHeight="false" outlineLevel="0" collapsed="false">
      <c r="C1031" s="14"/>
      <c r="F1031" s="11"/>
      <c r="G1031" s="11"/>
    </row>
    <row r="1032" customFormat="false" ht="15.75" hidden="false" customHeight="false" outlineLevel="0" collapsed="false">
      <c r="C1032" s="14"/>
      <c r="F1032" s="11"/>
      <c r="G1032" s="11"/>
    </row>
    <row r="1033" customFormat="false" ht="15.75" hidden="false" customHeight="false" outlineLevel="0" collapsed="false">
      <c r="C1033" s="14"/>
      <c r="F1033" s="11"/>
      <c r="G1033" s="11"/>
    </row>
    <row r="1034" customFormat="false" ht="15.75" hidden="false" customHeight="false" outlineLevel="0" collapsed="false">
      <c r="C1034" s="14"/>
      <c r="F1034" s="11"/>
      <c r="G1034" s="11"/>
    </row>
    <row r="1035" customFormat="false" ht="15.75" hidden="false" customHeight="false" outlineLevel="0" collapsed="false">
      <c r="C1035" s="14"/>
      <c r="F1035" s="11"/>
      <c r="G1035" s="11"/>
    </row>
    <row r="1036" customFormat="false" ht="15.75" hidden="false" customHeight="false" outlineLevel="0" collapsed="false">
      <c r="C1036" s="14"/>
      <c r="F1036" s="11"/>
      <c r="G1036" s="11"/>
    </row>
    <row r="1037" customFormat="false" ht="15.75" hidden="false" customHeight="false" outlineLevel="0" collapsed="false">
      <c r="C1037" s="14"/>
      <c r="F1037" s="11"/>
      <c r="G1037" s="11"/>
    </row>
    <row r="1038" customFormat="false" ht="15.75" hidden="false" customHeight="false" outlineLevel="0" collapsed="false">
      <c r="C1038" s="14"/>
      <c r="F1038" s="11"/>
      <c r="G1038" s="11"/>
    </row>
    <row r="1039" customFormat="false" ht="15.75" hidden="false" customHeight="false" outlineLevel="0" collapsed="false">
      <c r="C1039" s="14"/>
      <c r="F1039" s="11"/>
      <c r="G1039" s="11"/>
    </row>
    <row r="1040" customFormat="false" ht="15.75" hidden="false" customHeight="false" outlineLevel="0" collapsed="false">
      <c r="C1040" s="14"/>
      <c r="F1040" s="11"/>
      <c r="G1040" s="11"/>
    </row>
    <row r="1041" customFormat="false" ht="15.75" hidden="false" customHeight="false" outlineLevel="0" collapsed="false">
      <c r="C1041" s="14"/>
      <c r="F1041" s="11"/>
      <c r="G1041" s="11"/>
    </row>
    <row r="1042" customFormat="false" ht="15.75" hidden="false" customHeight="false" outlineLevel="0" collapsed="false">
      <c r="C1042" s="14"/>
      <c r="F1042" s="11"/>
      <c r="G1042" s="11"/>
    </row>
    <row r="1043" customFormat="false" ht="15.75" hidden="false" customHeight="false" outlineLevel="0" collapsed="false">
      <c r="C1043" s="14"/>
      <c r="F1043" s="11"/>
      <c r="G1043" s="11"/>
    </row>
    <row r="1044" customFormat="false" ht="15.75" hidden="false" customHeight="false" outlineLevel="0" collapsed="false">
      <c r="C1044" s="14"/>
      <c r="F1044" s="11"/>
      <c r="G1044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5" min="5" style="0" width="16.13"/>
  </cols>
  <sheetData>
    <row r="1" customFormat="false" ht="15.75" hidden="false" customHeight="false" outlineLevel="0" collapsed="false">
      <c r="A1" s="9" t="s">
        <v>30</v>
      </c>
      <c r="B1" s="8" t="s">
        <v>31</v>
      </c>
      <c r="C1" s="9" t="s">
        <v>552</v>
      </c>
      <c r="D1" s="9" t="s">
        <v>553</v>
      </c>
      <c r="E1" s="9" t="s">
        <v>465</v>
      </c>
      <c r="F1" s="9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15.75" hidden="false" customHeight="false" outlineLevel="0" collapsed="false">
      <c r="A2" s="12" t="s">
        <v>33</v>
      </c>
      <c r="B2" s="13" t="s">
        <v>34</v>
      </c>
      <c r="C2" s="14" t="n">
        <f aca="false">'Grazing Baseline'!D2</f>
        <v>8010</v>
      </c>
      <c r="D2" s="5" t="n">
        <v>1</v>
      </c>
      <c r="E2" s="57" t="n">
        <f aca="false">( C2*D2)/SUMIF(D:D,1,C:C)</f>
        <v>0.00560129105347679</v>
      </c>
    </row>
    <row r="3" customFormat="false" ht="15.75" hidden="false" customHeight="false" outlineLevel="0" collapsed="false">
      <c r="A3" s="12" t="s">
        <v>35</v>
      </c>
      <c r="B3" s="13" t="s">
        <v>36</v>
      </c>
      <c r="C3" s="14" t="n">
        <f aca="false">'Grazing Baseline'!D3</f>
        <v>696</v>
      </c>
      <c r="D3" s="5" t="n">
        <v>1</v>
      </c>
      <c r="E3" s="57" t="n">
        <f aca="false">( C3*D3)/SUMIF(D:D,1,C:C)</f>
        <v>0.000486703941725324</v>
      </c>
    </row>
    <row r="4" customFormat="false" ht="15.75" hidden="false" customHeight="false" outlineLevel="0" collapsed="false">
      <c r="A4" s="12" t="s">
        <v>37</v>
      </c>
      <c r="B4" s="13" t="s">
        <v>38</v>
      </c>
      <c r="C4" s="14" t="n">
        <f aca="false">'Grazing Baseline'!D4</f>
        <v>8517</v>
      </c>
      <c r="D4" s="5" t="n">
        <v>1</v>
      </c>
      <c r="E4" s="57" t="n">
        <f aca="false">( C4*D4)/SUMIF(D:D,1,C:C)</f>
        <v>0.00595582970068187</v>
      </c>
    </row>
    <row r="5" customFormat="false" ht="15.75" hidden="false" customHeight="false" outlineLevel="0" collapsed="false">
      <c r="A5" s="12" t="s">
        <v>39</v>
      </c>
      <c r="B5" s="13" t="s">
        <v>40</v>
      </c>
      <c r="C5" s="14" t="n">
        <f aca="false">'Grazing Baseline'!D5</f>
        <v>5215</v>
      </c>
      <c r="D5" s="5" t="n">
        <v>1</v>
      </c>
      <c r="E5" s="57" t="n">
        <f aca="false">( C5*D5)/SUMIF(D:D,1,C:C)</f>
        <v>0.00364678312657696</v>
      </c>
    </row>
    <row r="6" customFormat="false" ht="15.75" hidden="false" customHeight="false" outlineLevel="0" collapsed="false">
      <c r="A6" s="12" t="s">
        <v>41</v>
      </c>
      <c r="B6" s="13" t="s">
        <v>42</v>
      </c>
      <c r="C6" s="14" t="n">
        <f aca="false">'Grazing Baseline'!D6</f>
        <v>33701</v>
      </c>
      <c r="D6" s="5" t="n">
        <v>1</v>
      </c>
      <c r="E6" s="57" t="n">
        <f aca="false">( C6*D6)/SUMIF(D:D,1,C:C)</f>
        <v>0.0235666803736855</v>
      </c>
    </row>
    <row r="7" customFormat="false" ht="15.75" hidden="false" customHeight="false" outlineLevel="0" collapsed="false">
      <c r="A7" s="12" t="s">
        <v>43</v>
      </c>
      <c r="B7" s="13" t="s">
        <v>44</v>
      </c>
      <c r="C7" s="14" t="n">
        <f aca="false">'Grazing Baseline'!D7</f>
        <v>505</v>
      </c>
      <c r="D7" s="5" t="n">
        <v>1</v>
      </c>
      <c r="E7" s="57" t="n">
        <f aca="false">( C7*D7)/SUMIF(D:D,1,C:C)</f>
        <v>0.000353140072659897</v>
      </c>
    </row>
    <row r="8" customFormat="false" ht="15.75" hidden="false" customHeight="false" outlineLevel="0" collapsed="false">
      <c r="A8" s="12" t="s">
        <v>45</v>
      </c>
      <c r="B8" s="13" t="s">
        <v>46</v>
      </c>
      <c r="C8" s="14" t="n">
        <f aca="false">'Grazing Baseline'!D8</f>
        <v>30920</v>
      </c>
      <c r="D8" s="5" t="n">
        <v>1</v>
      </c>
      <c r="E8" s="57" t="n">
        <f aca="false">( C8*D8)/SUMIF(D:D,1,C:C)</f>
        <v>0.021621962468602</v>
      </c>
    </row>
    <row r="9" customFormat="false" ht="15.75" hidden="false" customHeight="false" outlineLevel="0" collapsed="false">
      <c r="A9" s="12" t="s">
        <v>47</v>
      </c>
      <c r="B9" s="13" t="s">
        <v>48</v>
      </c>
      <c r="C9" s="14" t="n">
        <f aca="false">'Grazing Baseline'!D9</f>
        <v>2356</v>
      </c>
      <c r="D9" s="5" t="n">
        <v>1</v>
      </c>
      <c r="E9" s="57" t="n">
        <f aca="false">( C9*D9)/SUMIF(D:D,1,C:C)</f>
        <v>0.00164752081423112</v>
      </c>
    </row>
    <row r="10" customFormat="false" ht="15.75" hidden="false" customHeight="false" outlineLevel="0" collapsed="false">
      <c r="A10" s="12" t="s">
        <v>49</v>
      </c>
      <c r="B10" s="13" t="s">
        <v>50</v>
      </c>
      <c r="C10" s="14" t="n">
        <f aca="false">'Grazing Baseline'!D10</f>
        <v>5</v>
      </c>
      <c r="D10" s="5" t="n">
        <v>1</v>
      </c>
      <c r="E10" s="57" t="n">
        <f aca="false">( C10*D10)/SUMIF(D:D,1,C:C)</f>
        <v>3.49643636296928E-006</v>
      </c>
    </row>
    <row r="11" customFormat="false" ht="15.75" hidden="false" customHeight="false" outlineLevel="0" collapsed="false">
      <c r="A11" s="12" t="s">
        <v>51</v>
      </c>
      <c r="B11" s="13" t="s">
        <v>52</v>
      </c>
      <c r="C11" s="14" t="n">
        <f aca="false">'Grazing Baseline'!D11</f>
        <v>8797</v>
      </c>
      <c r="D11" s="5" t="n">
        <v>1</v>
      </c>
      <c r="E11" s="57" t="n">
        <f aca="false">( C11*D11)/SUMIF(D:D,1,C:C)</f>
        <v>0.00615163013700815</v>
      </c>
    </row>
    <row r="12" customFormat="false" ht="15.75" hidden="false" customHeight="false" outlineLevel="0" collapsed="false">
      <c r="A12" s="12" t="s">
        <v>53</v>
      </c>
      <c r="B12" s="13" t="s">
        <v>54</v>
      </c>
      <c r="C12" s="14" t="n">
        <f aca="false">'Grazing Baseline'!D12</f>
        <v>8</v>
      </c>
      <c r="D12" s="5" t="n">
        <v>1</v>
      </c>
      <c r="E12" s="57" t="n">
        <f aca="false">( C12*D12)/SUMIF(D:D,1,C:C)</f>
        <v>5.59429818075085E-006</v>
      </c>
    </row>
    <row r="13" customFormat="false" ht="15.75" hidden="false" customHeight="false" outlineLevel="0" collapsed="false">
      <c r="A13" s="12" t="s">
        <v>55</v>
      </c>
      <c r="B13" s="13" t="s">
        <v>56</v>
      </c>
      <c r="C13" s="14" t="n">
        <f aca="false">'Grazing Baseline'!D13</f>
        <v>5820</v>
      </c>
      <c r="D13" s="5" t="n">
        <v>1</v>
      </c>
      <c r="E13" s="57" t="n">
        <f aca="false">( C13*D13)/SUMIF(D:D,1,C:C)</f>
        <v>0.00406985192649624</v>
      </c>
    </row>
    <row r="14" customFormat="false" ht="15.75" hidden="false" customHeight="false" outlineLevel="0" collapsed="false">
      <c r="A14" s="12" t="s">
        <v>57</v>
      </c>
      <c r="B14" s="13" t="s">
        <v>58</v>
      </c>
      <c r="C14" s="14" t="n">
        <f aca="false">'Grazing Baseline'!D14</f>
        <v>3400</v>
      </c>
      <c r="D14" s="5" t="n">
        <v>1</v>
      </c>
      <c r="E14" s="57" t="n">
        <f aca="false">( C14*D14)/SUMIF(D:D,1,C:C)</f>
        <v>0.00237757672681911</v>
      </c>
    </row>
    <row r="15" customFormat="false" ht="15.75" hidden="false" customHeight="false" outlineLevel="0" collapsed="false">
      <c r="A15" s="12" t="s">
        <v>59</v>
      </c>
      <c r="B15" s="13" t="s">
        <v>60</v>
      </c>
      <c r="C15" s="14" t="n">
        <f aca="false">'Grazing Baseline'!D15</f>
        <v>100</v>
      </c>
      <c r="D15" s="5" t="n">
        <v>1</v>
      </c>
      <c r="E15" s="57" t="n">
        <f aca="false">( C15*D15)/SUMIF(D:D,1,C:C)</f>
        <v>6.99287272593856E-005</v>
      </c>
    </row>
    <row r="16" customFormat="false" ht="15.75" hidden="false" customHeight="false" outlineLevel="0" collapsed="false">
      <c r="A16" s="12" t="s">
        <v>61</v>
      </c>
      <c r="B16" s="13" t="s">
        <v>62</v>
      </c>
      <c r="C16" s="14" t="n">
        <f aca="false">'Grazing Baseline'!D16</f>
        <v>4787</v>
      </c>
      <c r="D16" s="5" t="n">
        <v>1</v>
      </c>
      <c r="E16" s="57" t="n">
        <f aca="false">( C16*D16)/SUMIF(D:D,1,C:C)</f>
        <v>0.00334748817390679</v>
      </c>
    </row>
    <row r="17" customFormat="false" ht="15.75" hidden="false" customHeight="false" outlineLevel="0" collapsed="false">
      <c r="A17" s="12" t="s">
        <v>63</v>
      </c>
      <c r="B17" s="13" t="s">
        <v>64</v>
      </c>
      <c r="C17" s="14" t="n">
        <f aca="false">'Grazing Baseline'!D17</f>
        <v>1121</v>
      </c>
      <c r="D17" s="5" t="n">
        <v>1</v>
      </c>
      <c r="E17" s="57" t="n">
        <f aca="false">( C17*D17)/SUMIF(D:D,1,C:C)</f>
        <v>0.000783901032577712</v>
      </c>
    </row>
    <row r="18" customFormat="false" ht="15.75" hidden="false" customHeight="false" outlineLevel="0" collapsed="false">
      <c r="A18" s="12" t="s">
        <v>65</v>
      </c>
      <c r="B18" s="13" t="s">
        <v>66</v>
      </c>
      <c r="C18" s="14" t="n">
        <f aca="false">'Grazing Baseline'!D18</f>
        <v>262</v>
      </c>
      <c r="D18" s="5" t="n">
        <v>1</v>
      </c>
      <c r="E18" s="57" t="n">
        <f aca="false">( C18*D18)/SUMIF(D:D,1,C:C)</f>
        <v>0.00018321326541959</v>
      </c>
    </row>
    <row r="19" customFormat="false" ht="15.75" hidden="false" customHeight="false" outlineLevel="0" collapsed="false">
      <c r="A19" s="12" t="s">
        <v>67</v>
      </c>
      <c r="B19" s="13" t="s">
        <v>68</v>
      </c>
      <c r="C19" s="14" t="n">
        <f aca="false">'Grazing Baseline'!D19</f>
        <v>63518</v>
      </c>
      <c r="D19" s="5" t="n">
        <v>1</v>
      </c>
      <c r="E19" s="57" t="n">
        <f aca="false">( C19*D19)/SUMIF(D:D,1,C:C)</f>
        <v>0.0444173289806165</v>
      </c>
    </row>
    <row r="20" customFormat="false" ht="15.75" hidden="false" customHeight="false" outlineLevel="0" collapsed="false">
      <c r="A20" s="12" t="s">
        <v>69</v>
      </c>
      <c r="B20" s="13" t="s">
        <v>70</v>
      </c>
      <c r="C20" s="14" t="n">
        <f aca="false">'Grazing Baseline'!D20</f>
        <v>10</v>
      </c>
      <c r="D20" s="5" t="n">
        <v>1</v>
      </c>
      <c r="E20" s="57" t="n">
        <f aca="false">( C20*D20)/SUMIF(D:D,1,C:C)</f>
        <v>6.99287272593856E-006</v>
      </c>
    </row>
    <row r="21" customFormat="false" ht="15.75" hidden="false" customHeight="false" outlineLevel="0" collapsed="false">
      <c r="A21" s="12" t="s">
        <v>71</v>
      </c>
      <c r="B21" s="13" t="s">
        <v>72</v>
      </c>
      <c r="C21" s="14" t="n">
        <f aca="false">'Grazing Baseline'!D21</f>
        <v>6100</v>
      </c>
      <c r="D21" s="5" t="n">
        <v>1</v>
      </c>
      <c r="E21" s="57" t="n">
        <f aca="false">( C21*D21)/SUMIF(D:D,1,C:C)</f>
        <v>0.00426565236282252</v>
      </c>
    </row>
    <row r="22" customFormat="false" ht="15.75" hidden="false" customHeight="false" outlineLevel="0" collapsed="false">
      <c r="A22" s="12" t="s">
        <v>73</v>
      </c>
      <c r="B22" s="13" t="s">
        <v>74</v>
      </c>
      <c r="C22" s="14" t="n">
        <f aca="false">'Grazing Baseline'!D22</f>
        <v>12500</v>
      </c>
      <c r="D22" s="5" t="n">
        <v>1</v>
      </c>
      <c r="E22" s="57" t="n">
        <f aca="false">( C22*D22)/SUMIF(D:D,1,C:C)</f>
        <v>0.0087410909074232</v>
      </c>
    </row>
    <row r="23" customFormat="false" ht="15.75" hidden="false" customHeight="false" outlineLevel="0" collapsed="false">
      <c r="A23" s="12" t="s">
        <v>75</v>
      </c>
      <c r="B23" s="13" t="s">
        <v>76</v>
      </c>
      <c r="C23" s="14" t="n">
        <f aca="false">'Grazing Baseline'!D23</f>
        <v>1550</v>
      </c>
      <c r="D23" s="5" t="n">
        <v>1</v>
      </c>
      <c r="E23" s="57" t="n">
        <f aca="false">( C23*D23)/SUMIF(D:D,1,C:C)</f>
        <v>0.00108389527252048</v>
      </c>
    </row>
    <row r="24" customFormat="false" ht="15.75" hidden="false" customHeight="false" outlineLevel="0" collapsed="false">
      <c r="A24" s="12" t="s">
        <v>77</v>
      </c>
      <c r="B24" s="13" t="s">
        <v>78</v>
      </c>
      <c r="C24" s="14" t="n">
        <f aca="false">'Grazing Baseline'!D24</f>
        <v>54</v>
      </c>
      <c r="D24" s="5" t="n">
        <v>1</v>
      </c>
      <c r="E24" s="57" t="n">
        <f aca="false">( C24*D24)/SUMIF(D:D,1,C:C)</f>
        <v>3.77615127200682E-005</v>
      </c>
    </row>
    <row r="25" customFormat="false" ht="15.75" hidden="false" customHeight="false" outlineLevel="0" collapsed="false">
      <c r="A25" s="12" t="s">
        <v>79</v>
      </c>
      <c r="B25" s="13" t="s">
        <v>80</v>
      </c>
      <c r="C25" s="14" t="n">
        <f aca="false">'Grazing Baseline'!D25</f>
        <v>4066</v>
      </c>
      <c r="D25" s="5" t="n">
        <v>1</v>
      </c>
      <c r="E25" s="57" t="n">
        <f aca="false">( C25*D25)/SUMIF(D:D,1,C:C)</f>
        <v>0.00284330205036662</v>
      </c>
    </row>
    <row r="26" customFormat="false" ht="15.75" hidden="false" customHeight="false" outlineLevel="0" collapsed="false">
      <c r="A26" s="12" t="s">
        <v>81</v>
      </c>
      <c r="B26" s="13" t="s">
        <v>82</v>
      </c>
      <c r="C26" s="14" t="n">
        <f aca="false">'Grazing Baseline'!D26</f>
        <v>7750</v>
      </c>
      <c r="D26" s="5" t="n">
        <v>1</v>
      </c>
      <c r="E26" s="57" t="n">
        <f aca="false">( C26*D26)/SUMIF(D:D,1,C:C)</f>
        <v>0.00541947636260238</v>
      </c>
    </row>
    <row r="27" customFormat="false" ht="15.75" hidden="false" customHeight="false" outlineLevel="0" collapsed="false">
      <c r="A27" s="12" t="s">
        <v>83</v>
      </c>
      <c r="B27" s="13" t="s">
        <v>84</v>
      </c>
      <c r="C27" s="14" t="n">
        <f aca="false">'Grazing Baseline'!D27</f>
        <v>38815</v>
      </c>
      <c r="D27" s="5" t="n">
        <v>1</v>
      </c>
      <c r="E27" s="57" t="n">
        <f aca="false">( C27*D27)/SUMIF(D:D,1,C:C)</f>
        <v>0.0271428354857305</v>
      </c>
    </row>
    <row r="28" customFormat="false" ht="15.75" hidden="false" customHeight="false" outlineLevel="0" collapsed="false">
      <c r="A28" s="12" t="s">
        <v>85</v>
      </c>
      <c r="B28" s="13" t="s">
        <v>86</v>
      </c>
      <c r="C28" s="14" t="n">
        <f aca="false">'Grazing Baseline'!D28</f>
        <v>1880</v>
      </c>
      <c r="D28" s="5" t="n">
        <v>1</v>
      </c>
      <c r="E28" s="57" t="n">
        <f aca="false">( C28*D28)/SUMIF(D:D,1,C:C)</f>
        <v>0.00131466007247645</v>
      </c>
    </row>
    <row r="29" customFormat="false" ht="15.75" hidden="false" customHeight="false" outlineLevel="0" collapsed="false">
      <c r="A29" s="12" t="s">
        <v>87</v>
      </c>
      <c r="B29" s="13" t="s">
        <v>88</v>
      </c>
      <c r="C29" s="14" t="n">
        <f aca="false">'Grazing Baseline'!D29</f>
        <v>5238</v>
      </c>
      <c r="D29" s="5" t="n">
        <v>1</v>
      </c>
      <c r="E29" s="57" t="n">
        <f aca="false">( C29*D29)/SUMIF(D:D,1,C:C)</f>
        <v>0.00366286673384662</v>
      </c>
    </row>
    <row r="30" customFormat="false" ht="15.75" hidden="false" customHeight="false" outlineLevel="0" collapsed="false">
      <c r="A30" s="12" t="s">
        <v>89</v>
      </c>
      <c r="B30" s="13" t="s">
        <v>90</v>
      </c>
      <c r="C30" s="14" t="n">
        <f aca="false">'Grazing Baseline'!D30</f>
        <v>1656</v>
      </c>
      <c r="D30" s="5" t="n">
        <v>1</v>
      </c>
      <c r="E30" s="57" t="n">
        <f aca="false">( C30*D30)/SUMIF(D:D,1,C:C)</f>
        <v>0.00115801972341543</v>
      </c>
    </row>
    <row r="31" customFormat="false" ht="15.75" hidden="false" customHeight="false" outlineLevel="0" collapsed="false">
      <c r="A31" s="12" t="s">
        <v>91</v>
      </c>
      <c r="B31" s="13" t="s">
        <v>92</v>
      </c>
      <c r="C31" s="14" t="n">
        <f aca="false">'Grazing Baseline'!D31</f>
        <v>135675</v>
      </c>
      <c r="D31" s="5" t="n">
        <v>1</v>
      </c>
      <c r="E31" s="57" t="n">
        <f aca="false">( C31*D31)/SUMIF(D:D,1,C:C)</f>
        <v>0.0948758007091714</v>
      </c>
    </row>
    <row r="32" customFormat="false" ht="15.75" hidden="false" customHeight="false" outlineLevel="0" collapsed="false">
      <c r="A32" s="12" t="s">
        <v>93</v>
      </c>
      <c r="B32" s="13" t="s">
        <v>94</v>
      </c>
      <c r="C32" s="14" t="n">
        <f aca="false">'Grazing Baseline'!D32</f>
        <v>9872</v>
      </c>
      <c r="D32" s="5" t="n">
        <v>1</v>
      </c>
      <c r="E32" s="57" t="n">
        <f aca="false">( C32*D32)/SUMIF(D:D,1,C:C)</f>
        <v>0.00690336395504655</v>
      </c>
    </row>
    <row r="33" customFormat="false" ht="15.75" hidden="false" customHeight="false" outlineLevel="0" collapsed="false">
      <c r="A33" s="12" t="s">
        <v>95</v>
      </c>
      <c r="B33" s="13" t="s">
        <v>96</v>
      </c>
      <c r="C33" s="14" t="n">
        <f aca="false">'Grazing Baseline'!D33</f>
        <v>628</v>
      </c>
      <c r="D33" s="5" t="n">
        <v>1</v>
      </c>
      <c r="E33" s="57" t="n">
        <f aca="false">( C33*D33)/SUMIF(D:D,1,C:C)</f>
        <v>0.000439152407188942</v>
      </c>
    </row>
    <row r="34" customFormat="false" ht="15.75" hidden="false" customHeight="false" outlineLevel="0" collapsed="false">
      <c r="A34" s="12" t="s">
        <v>97</v>
      </c>
      <c r="B34" s="18" t="s">
        <v>98</v>
      </c>
      <c r="C34" s="14" t="n">
        <f aca="false">'Grazing Baseline'!D34</f>
        <v>13300</v>
      </c>
      <c r="D34" s="5" t="n">
        <v>1</v>
      </c>
      <c r="E34" s="57" t="n">
        <f aca="false">( C34*D34)/SUMIF(D:D,1,C:C)</f>
        <v>0.00930052072549828</v>
      </c>
    </row>
    <row r="35" customFormat="false" ht="15.75" hidden="false" customHeight="false" outlineLevel="0" collapsed="false">
      <c r="A35" s="12" t="s">
        <v>99</v>
      </c>
      <c r="B35" s="13" t="s">
        <v>100</v>
      </c>
      <c r="C35" s="14" t="n">
        <f aca="false">'Grazing Baseline'!D35</f>
        <v>576</v>
      </c>
      <c r="D35" s="5" t="n">
        <v>1</v>
      </c>
      <c r="E35" s="57" t="n">
        <f aca="false">( C35*D35)/SUMIF(D:D,1,C:C)</f>
        <v>0.000402789469014061</v>
      </c>
    </row>
    <row r="36" customFormat="false" ht="15.75" hidden="false" customHeight="false" outlineLevel="0" collapsed="false">
      <c r="A36" s="12" t="s">
        <v>101</v>
      </c>
      <c r="B36" s="13" t="s">
        <v>102</v>
      </c>
      <c r="C36" s="14" t="n">
        <f aca="false">'Grazing Baseline'!D36</f>
        <v>8000</v>
      </c>
      <c r="D36" s="5" t="n">
        <v>1</v>
      </c>
      <c r="E36" s="57" t="n">
        <f aca="false">( C36*D36)/SUMIF(D:D,1,C:C)</f>
        <v>0.00559429818075085</v>
      </c>
    </row>
    <row r="37" customFormat="false" ht="15.75" hidden="false" customHeight="false" outlineLevel="0" collapsed="false">
      <c r="A37" s="12" t="s">
        <v>103</v>
      </c>
      <c r="B37" s="13" t="s">
        <v>104</v>
      </c>
      <c r="C37" s="14" t="n">
        <f aca="false">'Grazing Baseline'!D37</f>
        <v>3663</v>
      </c>
      <c r="D37" s="5" t="n">
        <v>1</v>
      </c>
      <c r="E37" s="57" t="n">
        <f aca="false">( C37*D37)/SUMIF(D:D,1,C:C)</f>
        <v>0.00256148927951129</v>
      </c>
    </row>
    <row r="38" customFormat="false" ht="15.75" hidden="false" customHeight="false" outlineLevel="0" collapsed="false">
      <c r="A38" s="12" t="s">
        <v>105</v>
      </c>
      <c r="B38" s="13" t="s">
        <v>106</v>
      </c>
      <c r="C38" s="14" t="n">
        <f aca="false">'Grazing Baseline'!D38</f>
        <v>2</v>
      </c>
      <c r="D38" s="5" t="n">
        <v>1</v>
      </c>
      <c r="E38" s="57" t="n">
        <f aca="false">( C38*D38)/SUMIF(D:D,1,C:C)</f>
        <v>1.39857454518771E-006</v>
      </c>
    </row>
    <row r="39" customFormat="false" ht="15.75" hidden="false" customHeight="false" outlineLevel="0" collapsed="false">
      <c r="A39" s="12" t="s">
        <v>107</v>
      </c>
      <c r="B39" s="13" t="s">
        <v>108</v>
      </c>
      <c r="C39" s="14" t="n">
        <f aca="false">'Grazing Baseline'!D39</f>
        <v>1232</v>
      </c>
      <c r="D39" s="5" t="n">
        <v>1</v>
      </c>
      <c r="E39" s="57" t="n">
        <f aca="false">( C39*D39)/SUMIF(D:D,1,C:C)</f>
        <v>0.00086152191983563</v>
      </c>
    </row>
    <row r="40" customFormat="false" ht="15.75" hidden="false" customHeight="false" outlineLevel="0" collapsed="false">
      <c r="A40" s="12" t="s">
        <v>109</v>
      </c>
      <c r="B40" s="13" t="s">
        <v>110</v>
      </c>
      <c r="C40" s="14" t="n">
        <f aca="false">'Grazing Baseline'!D40</f>
        <v>2429</v>
      </c>
      <c r="D40" s="5" t="n">
        <v>1</v>
      </c>
      <c r="E40" s="57" t="n">
        <f aca="false">( C40*D40)/SUMIF(D:D,1,C:C)</f>
        <v>0.00169856878513048</v>
      </c>
    </row>
    <row r="41" customFormat="false" ht="15.75" hidden="false" customHeight="false" outlineLevel="0" collapsed="false">
      <c r="A41" s="12" t="s">
        <v>111</v>
      </c>
      <c r="B41" s="13" t="s">
        <v>112</v>
      </c>
      <c r="C41" s="14" t="n">
        <f aca="false">'Grazing Baseline'!D41</f>
        <v>3836</v>
      </c>
      <c r="D41" s="5" t="n">
        <v>1</v>
      </c>
      <c r="E41" s="57" t="n">
        <f aca="false">( C41*D41)/SUMIF(D:D,1,C:C)</f>
        <v>0.00268246597767003</v>
      </c>
    </row>
    <row r="42" customFormat="false" ht="15.75" hidden="false" customHeight="false" outlineLevel="0" collapsed="false">
      <c r="A42" s="12" t="s">
        <v>113</v>
      </c>
      <c r="B42" s="13" t="s">
        <v>114</v>
      </c>
      <c r="C42" s="14" t="n">
        <f aca="false">'Grazing Baseline'!D42</f>
        <v>881</v>
      </c>
      <c r="D42" s="5" t="n">
        <v>1</v>
      </c>
      <c r="E42" s="57" t="n">
        <f aca="false">( C42*D42)/SUMIF(D:D,1,C:C)</f>
        <v>0.000616072087155187</v>
      </c>
    </row>
    <row r="43" customFormat="false" ht="15.75" hidden="false" customHeight="false" outlineLevel="0" collapsed="false">
      <c r="A43" s="12" t="s">
        <v>115</v>
      </c>
      <c r="B43" s="13" t="s">
        <v>116</v>
      </c>
      <c r="C43" s="14" t="n">
        <f aca="false">'Grazing Baseline'!D43</f>
        <v>692</v>
      </c>
      <c r="D43" s="5" t="n">
        <v>1</v>
      </c>
      <c r="E43" s="57" t="n">
        <f aca="false">( C43*D43)/SUMIF(D:D,1,C:C)</f>
        <v>0.000483906792634948</v>
      </c>
    </row>
    <row r="44" customFormat="false" ht="15.75" hidden="false" customHeight="false" outlineLevel="0" collapsed="false">
      <c r="A44" s="12" t="s">
        <v>117</v>
      </c>
      <c r="B44" s="13" t="s">
        <v>118</v>
      </c>
      <c r="C44" s="14" t="n">
        <f aca="false">'Grazing Baseline'!D44</f>
        <v>190</v>
      </c>
      <c r="D44" s="5" t="n">
        <v>1</v>
      </c>
      <c r="E44" s="57" t="n">
        <f aca="false">( C44*D44)/SUMIF(D:D,1,C:C)</f>
        <v>0.000132864581792833</v>
      </c>
    </row>
    <row r="45" customFormat="false" ht="15.75" hidden="false" customHeight="false" outlineLevel="0" collapsed="false">
      <c r="A45" s="12" t="s">
        <v>119</v>
      </c>
      <c r="B45" s="13" t="s">
        <v>120</v>
      </c>
      <c r="C45" s="14" t="n">
        <f aca="false">'Grazing Baseline'!D45</f>
        <v>17903</v>
      </c>
      <c r="D45" s="5" t="n">
        <v>1</v>
      </c>
      <c r="E45" s="57" t="n">
        <f aca="false">( C45*D45)/SUMIF(D:D,1,C:C)</f>
        <v>0.0125193400412478</v>
      </c>
    </row>
    <row r="46" customFormat="false" ht="15.75" hidden="false" customHeight="false" outlineLevel="0" collapsed="false">
      <c r="A46" s="12" t="s">
        <v>121</v>
      </c>
      <c r="B46" s="13" t="s">
        <v>122</v>
      </c>
      <c r="C46" s="14" t="n">
        <f aca="false">'Grazing Baseline'!D46</f>
        <v>250</v>
      </c>
      <c r="D46" s="5" t="n">
        <v>1</v>
      </c>
      <c r="E46" s="57" t="n">
        <f aca="false">( C46*D46)/SUMIF(D:D,1,C:C)</f>
        <v>0.000174821818148464</v>
      </c>
    </row>
    <row r="47" customFormat="false" ht="15.75" hidden="false" customHeight="false" outlineLevel="0" collapsed="false">
      <c r="A47" s="12" t="s">
        <v>123</v>
      </c>
      <c r="B47" s="13" t="s">
        <v>124</v>
      </c>
      <c r="C47" s="14" t="n">
        <f aca="false">'Grazing Baseline'!D47</f>
        <v>495</v>
      </c>
      <c r="D47" s="5" t="n">
        <v>1</v>
      </c>
      <c r="E47" s="57" t="n">
        <f aca="false">( C47*D47)/SUMIF(D:D,1,C:C)</f>
        <v>0.000346147199933959</v>
      </c>
    </row>
    <row r="48" customFormat="false" ht="15.75" hidden="false" customHeight="false" outlineLevel="0" collapsed="false">
      <c r="A48" s="12" t="s">
        <v>125</v>
      </c>
      <c r="B48" s="13" t="s">
        <v>126</v>
      </c>
      <c r="C48" s="14" t="n">
        <f aca="false">'Grazing Baseline'!D48</f>
        <v>445</v>
      </c>
      <c r="D48" s="5" t="n">
        <v>1</v>
      </c>
      <c r="E48" s="57" t="n">
        <f aca="false">( C48*D48)/SUMIF(D:D,1,C:C)</f>
        <v>0.000311182836304266</v>
      </c>
    </row>
    <row r="49" customFormat="false" ht="15.75" hidden="false" customHeight="false" outlineLevel="0" collapsed="false">
      <c r="A49" s="12" t="s">
        <v>127</v>
      </c>
      <c r="B49" s="13" t="s">
        <v>128</v>
      </c>
      <c r="C49" s="14" t="n">
        <f aca="false">'Grazing Baseline'!D49</f>
        <v>428</v>
      </c>
      <c r="D49" s="5" t="n">
        <v>1</v>
      </c>
      <c r="E49" s="57" t="n">
        <f aca="false">( C49*D49)/SUMIF(D:D,1,C:C)</f>
        <v>0.00029929495267017</v>
      </c>
    </row>
    <row r="50" customFormat="false" ht="15.75" hidden="false" customHeight="false" outlineLevel="0" collapsed="false">
      <c r="A50" s="12" t="s">
        <v>129</v>
      </c>
      <c r="B50" s="13" t="s">
        <v>130</v>
      </c>
      <c r="C50" s="14" t="n">
        <f aca="false">'Grazing Baseline'!D50</f>
        <v>5221</v>
      </c>
      <c r="D50" s="5" t="n">
        <v>1</v>
      </c>
      <c r="E50" s="57" t="n">
        <f aca="false">( C50*D50)/SUMIF(D:D,1,C:C)</f>
        <v>0.00365097885021252</v>
      </c>
    </row>
    <row r="51" customFormat="false" ht="15.75" hidden="false" customHeight="false" outlineLevel="0" collapsed="false">
      <c r="A51" s="12" t="s">
        <v>131</v>
      </c>
      <c r="B51" s="13" t="s">
        <v>132</v>
      </c>
      <c r="C51" s="14" t="n">
        <f aca="false">'Grazing Baseline'!D51</f>
        <v>2045</v>
      </c>
      <c r="D51" s="5" t="n">
        <v>1</v>
      </c>
      <c r="E51" s="57" t="n">
        <f aca="false">( C51*D51)/SUMIF(D:D,1,C:C)</f>
        <v>0.00143004247245444</v>
      </c>
    </row>
    <row r="52" customFormat="false" ht="15.75" hidden="false" customHeight="false" outlineLevel="0" collapsed="false">
      <c r="A52" s="12" t="s">
        <v>133</v>
      </c>
      <c r="B52" s="13" t="s">
        <v>134</v>
      </c>
      <c r="C52" s="14" t="n">
        <f aca="false">'Grazing Baseline'!D52</f>
        <v>3800</v>
      </c>
      <c r="D52" s="5" t="n">
        <v>1</v>
      </c>
      <c r="E52" s="57" t="n">
        <f aca="false">( C52*D52)/SUMIF(D:D,1,C:C)</f>
        <v>0.00265729163585665</v>
      </c>
    </row>
    <row r="53" customFormat="false" ht="15.75" hidden="false" customHeight="false" outlineLevel="0" collapsed="false">
      <c r="A53" s="12" t="s">
        <v>135</v>
      </c>
      <c r="B53" s="13" t="s">
        <v>136</v>
      </c>
      <c r="C53" s="14" t="n">
        <f aca="false">'Grazing Baseline'!D53</f>
        <v>550</v>
      </c>
      <c r="D53" s="5" t="n">
        <v>1</v>
      </c>
      <c r="E53" s="57" t="n">
        <f aca="false">( C53*D53)/SUMIF(D:D,1,C:C)</f>
        <v>0.000384607999926621</v>
      </c>
    </row>
    <row r="54" customFormat="false" ht="15.75" hidden="false" customHeight="false" outlineLevel="0" collapsed="false">
      <c r="A54" s="12" t="s">
        <v>137</v>
      </c>
      <c r="B54" s="13" t="s">
        <v>138</v>
      </c>
      <c r="C54" s="14" t="n">
        <f aca="false">'Grazing Baseline'!D54</f>
        <v>460</v>
      </c>
      <c r="D54" s="5" t="n">
        <v>1</v>
      </c>
      <c r="E54" s="57" t="n">
        <f aca="false">( C54*D54)/SUMIF(D:D,1,C:C)</f>
        <v>0.000321672145393174</v>
      </c>
    </row>
    <row r="55" customFormat="false" ht="15.75" hidden="false" customHeight="false" outlineLevel="0" collapsed="false">
      <c r="A55" s="12" t="s">
        <v>139</v>
      </c>
      <c r="B55" s="13" t="s">
        <v>140</v>
      </c>
      <c r="C55" s="14" t="n">
        <f aca="false">'Grazing Baseline'!D55</f>
        <v>1350</v>
      </c>
      <c r="D55" s="5" t="n">
        <v>1</v>
      </c>
      <c r="E55" s="57" t="n">
        <f aca="false">( C55*D55)/SUMIF(D:D,1,C:C)</f>
        <v>0.000944037818001705</v>
      </c>
    </row>
    <row r="56" customFormat="false" ht="15.75" hidden="false" customHeight="false" outlineLevel="0" collapsed="false">
      <c r="A56" s="12" t="s">
        <v>141</v>
      </c>
      <c r="B56" s="13" t="s">
        <v>142</v>
      </c>
      <c r="C56" s="14" t="n">
        <f aca="false">'Grazing Baseline'!D56</f>
        <v>1596</v>
      </c>
      <c r="D56" s="5" t="n">
        <v>1</v>
      </c>
      <c r="E56" s="57" t="n">
        <f aca="false">( C56*D56)/SUMIF(D:D,1,C:C)</f>
        <v>0.00111606248705979</v>
      </c>
    </row>
    <row r="57" customFormat="false" ht="15.75" hidden="false" customHeight="false" outlineLevel="0" collapsed="false">
      <c r="A57" s="12" t="s">
        <v>143</v>
      </c>
      <c r="B57" s="13" t="s">
        <v>144</v>
      </c>
      <c r="C57" s="14" t="n">
        <f aca="false">'Grazing Baseline'!D57</f>
        <v>169317</v>
      </c>
      <c r="D57" s="5" t="n">
        <v>1</v>
      </c>
      <c r="E57" s="57" t="n">
        <f aca="false">( C57*D57)/SUMIF(D:D,1,C:C)</f>
        <v>0.118401223133774</v>
      </c>
    </row>
    <row r="58" customFormat="false" ht="15.75" hidden="false" customHeight="false" outlineLevel="0" collapsed="false">
      <c r="A58" s="12" t="s">
        <v>145</v>
      </c>
      <c r="B58" s="13" t="s">
        <v>146</v>
      </c>
      <c r="C58" s="14" t="n">
        <f aca="false">'Grazing Baseline'!D58</f>
        <v>51300</v>
      </c>
      <c r="D58" s="5" t="n">
        <v>1</v>
      </c>
      <c r="E58" s="57" t="n">
        <f aca="false">( C58*D58)/SUMIF(D:D,1,C:C)</f>
        <v>0.0358734370840648</v>
      </c>
    </row>
    <row r="59" customFormat="false" ht="15.75" hidden="false" customHeight="false" outlineLevel="0" collapsed="false">
      <c r="A59" s="12" t="s">
        <v>147</v>
      </c>
      <c r="B59" s="13" t="s">
        <v>148</v>
      </c>
      <c r="C59" s="14" t="n">
        <f aca="false">'Grazing Baseline'!D59</f>
        <v>17536</v>
      </c>
      <c r="D59" s="5" t="n">
        <v>1</v>
      </c>
      <c r="E59" s="57" t="n">
        <f aca="false">( C59*D59)/SUMIF(D:D,1,C:C)</f>
        <v>0.0122627016122059</v>
      </c>
    </row>
    <row r="60" customFormat="false" ht="15.75" hidden="false" customHeight="false" outlineLevel="0" collapsed="false">
      <c r="A60" s="12" t="s">
        <v>149</v>
      </c>
      <c r="B60" s="13" t="s">
        <v>150</v>
      </c>
      <c r="C60" s="14" t="n">
        <f aca="false">'Grazing Baseline'!D60</f>
        <v>5250</v>
      </c>
      <c r="D60" s="5" t="n">
        <v>1</v>
      </c>
      <c r="E60" s="57" t="n">
        <f aca="false">( C60*D60)/SUMIF(D:D,1,C:C)</f>
        <v>0.00367125818111774</v>
      </c>
    </row>
    <row r="61" customFormat="false" ht="15.75" hidden="false" customHeight="false" outlineLevel="0" collapsed="false">
      <c r="A61" s="12" t="s">
        <v>151</v>
      </c>
      <c r="B61" s="13" t="s">
        <v>152</v>
      </c>
      <c r="C61" s="14" t="n">
        <f aca="false">'Grazing Baseline'!D61</f>
        <v>478</v>
      </c>
      <c r="D61" s="5" t="n">
        <v>1</v>
      </c>
      <c r="E61" s="57" t="n">
        <f aca="false">( C61*D61)/SUMIF(D:D,1,C:C)</f>
        <v>0.000334259316299863</v>
      </c>
    </row>
    <row r="62" customFormat="false" ht="15.75" hidden="false" customHeight="false" outlineLevel="0" collapsed="false">
      <c r="A62" s="12" t="s">
        <v>153</v>
      </c>
      <c r="B62" s="13" t="s">
        <v>154</v>
      </c>
      <c r="C62" s="14" t="n">
        <f aca="false">'Grazing Baseline'!D62</f>
        <v>215</v>
      </c>
      <c r="D62" s="5" t="n">
        <v>1</v>
      </c>
      <c r="E62" s="57" t="n">
        <f aca="false">( C62*D62)/SUMIF(D:D,1,C:C)</f>
        <v>0.000150346763607679</v>
      </c>
    </row>
    <row r="63" customFormat="false" ht="15.75" hidden="false" customHeight="false" outlineLevel="0" collapsed="false">
      <c r="A63" s="12" t="s">
        <v>155</v>
      </c>
      <c r="B63" s="13" t="s">
        <v>156</v>
      </c>
      <c r="C63" s="14" t="n">
        <f aca="false">'Grazing Baseline'!D63</f>
        <v>4397</v>
      </c>
      <c r="D63" s="5" t="n">
        <v>1</v>
      </c>
      <c r="E63" s="57" t="n">
        <f aca="false">( C63*D63)/SUMIF(D:D,1,C:C)</f>
        <v>0.00307476613759518</v>
      </c>
    </row>
    <row r="64" customFormat="false" ht="15.75" hidden="false" customHeight="false" outlineLevel="0" collapsed="false">
      <c r="A64" s="12" t="s">
        <v>157</v>
      </c>
      <c r="B64" s="13" t="s">
        <v>158</v>
      </c>
      <c r="C64" s="14" t="n">
        <f aca="false">'Grazing Baseline'!D64</f>
        <v>288</v>
      </c>
      <c r="D64" s="5" t="n">
        <v>1</v>
      </c>
      <c r="E64" s="57" t="n">
        <f aca="false">( C64*D64)/SUMIF(D:D,1,C:C)</f>
        <v>0.000201394734507031</v>
      </c>
    </row>
    <row r="65" customFormat="false" ht="15.75" hidden="false" customHeight="false" outlineLevel="0" collapsed="false">
      <c r="A65" s="12" t="s">
        <v>159</v>
      </c>
      <c r="B65" s="13" t="s">
        <v>160</v>
      </c>
      <c r="C65" s="14" t="n">
        <f aca="false">'Grazing Baseline'!D65</f>
        <v>29989</v>
      </c>
      <c r="D65" s="5" t="n">
        <v>1</v>
      </c>
      <c r="E65" s="57" t="n">
        <f aca="false">( C65*D65)/SUMIF(D:D,1,C:C)</f>
        <v>0.0209709260178171</v>
      </c>
    </row>
    <row r="66" customFormat="false" ht="15.75" hidden="false" customHeight="false" outlineLevel="0" collapsed="false">
      <c r="A66" s="12" t="s">
        <v>161</v>
      </c>
      <c r="B66" s="13" t="s">
        <v>162</v>
      </c>
      <c r="C66" s="14" t="n">
        <f aca="false">'Grazing Baseline'!D66</f>
        <v>6330</v>
      </c>
      <c r="D66" s="5" t="n">
        <v>1</v>
      </c>
      <c r="E66" s="57" t="n">
        <f aca="false">( C66*D66)/SUMIF(D:D,1,C:C)</f>
        <v>0.00442648843551911</v>
      </c>
    </row>
    <row r="67" customFormat="false" ht="15.75" hidden="false" customHeight="false" outlineLevel="0" collapsed="false">
      <c r="A67" s="12" t="s">
        <v>163</v>
      </c>
      <c r="B67" s="13" t="s">
        <v>164</v>
      </c>
      <c r="C67" s="14" t="n">
        <f aca="false">'Grazing Baseline'!D67</f>
        <v>2580</v>
      </c>
      <c r="D67" s="5" t="n">
        <v>1</v>
      </c>
      <c r="E67" s="57" t="n">
        <f aca="false">( C67*D67)/SUMIF(D:D,1,C:C)</f>
        <v>0.00180416116329215</v>
      </c>
    </row>
    <row r="68" customFormat="false" ht="15.75" hidden="false" customHeight="false" outlineLevel="0" collapsed="false">
      <c r="A68" s="12" t="s">
        <v>165</v>
      </c>
      <c r="B68" s="13" t="s">
        <v>166</v>
      </c>
      <c r="C68" s="14" t="n">
        <f aca="false">'Grazing Baseline'!D68</f>
        <v>1581</v>
      </c>
      <c r="D68" s="5" t="n">
        <v>1</v>
      </c>
      <c r="E68" s="57" t="n">
        <f aca="false">( C68*D68)/SUMIF(D:D,1,C:C)</f>
        <v>0.00110557317797089</v>
      </c>
    </row>
    <row r="69" customFormat="false" ht="15.75" hidden="false" customHeight="false" outlineLevel="0" collapsed="false">
      <c r="A69" s="12" t="s">
        <v>167</v>
      </c>
      <c r="B69" s="13" t="s">
        <v>168</v>
      </c>
      <c r="C69" s="14" t="n">
        <f aca="false">'Grazing Baseline'!D69</f>
        <v>14</v>
      </c>
      <c r="D69" s="5" t="n">
        <v>1</v>
      </c>
      <c r="E69" s="57" t="n">
        <f aca="false">( C69*D69)/SUMIF(D:D,1,C:C)</f>
        <v>9.79002181631398E-006</v>
      </c>
    </row>
    <row r="70" customFormat="false" ht="15.75" hidden="false" customHeight="false" outlineLevel="0" collapsed="false">
      <c r="A70" s="12" t="s">
        <v>169</v>
      </c>
      <c r="B70" s="13" t="s">
        <v>170</v>
      </c>
      <c r="C70" s="14" t="n">
        <f aca="false">'Grazing Baseline'!D70</f>
        <v>1364</v>
      </c>
      <c r="D70" s="5" t="n">
        <v>1</v>
      </c>
      <c r="E70" s="57" t="n">
        <f aca="false">( C70*D70)/SUMIF(D:D,1,C:C)</f>
        <v>0.000953827839818019</v>
      </c>
    </row>
    <row r="71" customFormat="false" ht="15.75" hidden="false" customHeight="false" outlineLevel="0" collapsed="false">
      <c r="A71" s="12" t="s">
        <v>171</v>
      </c>
      <c r="B71" s="13" t="s">
        <v>172</v>
      </c>
      <c r="C71" s="14" t="n">
        <f aca="false">'Grazing Baseline'!D71</f>
        <v>1719</v>
      </c>
      <c r="D71" s="5" t="n">
        <v>1</v>
      </c>
      <c r="E71" s="57" t="n">
        <f aca="false">( C71*D71)/SUMIF(D:D,1,C:C)</f>
        <v>0.00120207482158884</v>
      </c>
    </row>
    <row r="72" customFormat="false" ht="15.75" hidden="false" customHeight="false" outlineLevel="0" collapsed="false">
      <c r="A72" s="12" t="s">
        <v>173</v>
      </c>
      <c r="B72" s="13" t="s">
        <v>174</v>
      </c>
      <c r="C72" s="14" t="n">
        <f aca="false">'Grazing Baseline'!D72</f>
        <v>258</v>
      </c>
      <c r="D72" s="5" t="n">
        <v>1</v>
      </c>
      <c r="E72" s="57" t="n">
        <f aca="false">( C72*D72)/SUMIF(D:D,1,C:C)</f>
        <v>0.000180416116329215</v>
      </c>
    </row>
    <row r="73" customFormat="false" ht="15.75" hidden="false" customHeight="false" outlineLevel="0" collapsed="false">
      <c r="A73" s="12" t="s">
        <v>175</v>
      </c>
      <c r="B73" s="13" t="s">
        <v>176</v>
      </c>
      <c r="C73" s="14" t="n">
        <f aca="false">'Grazing Baseline'!D73</f>
        <v>142</v>
      </c>
      <c r="D73" s="5" t="n">
        <v>1</v>
      </c>
      <c r="E73" s="57" t="n">
        <f aca="false">( C73*D73)/SUMIF(D:D,1,C:C)</f>
        <v>9.92987927083275E-005</v>
      </c>
    </row>
    <row r="74" customFormat="false" ht="15.75" hidden="false" customHeight="false" outlineLevel="0" collapsed="false">
      <c r="A74" s="12" t="s">
        <v>177</v>
      </c>
      <c r="B74" s="13" t="s">
        <v>178</v>
      </c>
      <c r="C74" s="14" t="n">
        <f aca="false">'Grazing Baseline'!D74</f>
        <v>700</v>
      </c>
      <c r="D74" s="5" t="n">
        <v>1</v>
      </c>
      <c r="E74" s="57" t="n">
        <f aca="false">( C74*D74)/SUMIF(D:D,1,C:C)</f>
        <v>0.000489501090815699</v>
      </c>
    </row>
    <row r="75" customFormat="false" ht="15.75" hidden="false" customHeight="false" outlineLevel="0" collapsed="false">
      <c r="A75" s="12" t="s">
        <v>179</v>
      </c>
      <c r="B75" s="13" t="s">
        <v>180</v>
      </c>
      <c r="C75" s="14" t="n">
        <f aca="false">'Grazing Baseline'!D75</f>
        <v>2050</v>
      </c>
      <c r="D75" s="5" t="n">
        <v>1</v>
      </c>
      <c r="E75" s="57" t="n">
        <f aca="false">( C75*D75)/SUMIF(D:D,1,C:C)</f>
        <v>0.0014335389088174</v>
      </c>
    </row>
    <row r="76" customFormat="false" ht="15.75" hidden="false" customHeight="false" outlineLevel="0" collapsed="false">
      <c r="A76" s="12" t="s">
        <v>181</v>
      </c>
      <c r="B76" s="13" t="s">
        <v>182</v>
      </c>
      <c r="C76" s="14" t="n">
        <f aca="false">'Grazing Baseline'!D76</f>
        <v>3600</v>
      </c>
      <c r="D76" s="5" t="n">
        <v>1</v>
      </c>
      <c r="E76" s="57" t="n">
        <f aca="false">( C76*D76)/SUMIF(D:D,1,C:C)</f>
        <v>0.00251743418133788</v>
      </c>
    </row>
    <row r="77" customFormat="false" ht="15.75" hidden="false" customHeight="false" outlineLevel="0" collapsed="false">
      <c r="A77" s="12" t="s">
        <v>183</v>
      </c>
      <c r="B77" s="13" t="s">
        <v>184</v>
      </c>
      <c r="C77" s="14" t="n">
        <f aca="false">'Grazing Baseline'!D77</f>
        <v>3800</v>
      </c>
      <c r="D77" s="5" t="n">
        <v>1</v>
      </c>
      <c r="E77" s="57" t="n">
        <f aca="false">( C77*D77)/SUMIF(D:D,1,C:C)</f>
        <v>0.00265729163585665</v>
      </c>
    </row>
    <row r="78" customFormat="false" ht="15.75" hidden="false" customHeight="false" outlineLevel="0" collapsed="false">
      <c r="A78" s="12" t="s">
        <v>185</v>
      </c>
      <c r="B78" s="13" t="s">
        <v>186</v>
      </c>
      <c r="C78" s="14" t="n">
        <f aca="false">'Grazing Baseline'!D78</f>
        <v>8286</v>
      </c>
      <c r="D78" s="5" t="n">
        <v>1</v>
      </c>
      <c r="E78" s="57" t="n">
        <f aca="false">( C78*D78)/SUMIF(D:D,1,C:C)</f>
        <v>0.00579429434071269</v>
      </c>
    </row>
    <row r="79" customFormat="false" ht="15.75" hidden="false" customHeight="false" outlineLevel="0" collapsed="false">
      <c r="A79" s="12" t="s">
        <v>187</v>
      </c>
      <c r="B79" s="13" t="s">
        <v>188</v>
      </c>
      <c r="C79" s="14" t="n">
        <f aca="false">'Grazing Baseline'!D79</f>
        <v>6561</v>
      </c>
      <c r="D79" s="5" t="n">
        <v>1</v>
      </c>
      <c r="E79" s="57" t="n">
        <f aca="false">( C79*D79)/SUMIF(D:D,1,C:C)</f>
        <v>0.00458802379548829</v>
      </c>
    </row>
    <row r="80" customFormat="false" ht="15.75" hidden="false" customHeight="false" outlineLevel="0" collapsed="false">
      <c r="A80" s="12" t="s">
        <v>189</v>
      </c>
      <c r="B80" s="13" t="s">
        <v>190</v>
      </c>
      <c r="C80" s="14" t="n">
        <f aca="false">'Grazing Baseline'!D80</f>
        <v>411</v>
      </c>
      <c r="D80" s="5" t="n">
        <v>1</v>
      </c>
      <c r="E80" s="57" t="n">
        <f aca="false">( C80*D80)/SUMIF(D:D,1,C:C)</f>
        <v>0.000287407069036075</v>
      </c>
    </row>
    <row r="81" customFormat="false" ht="15.75" hidden="false" customHeight="false" outlineLevel="0" collapsed="false">
      <c r="A81" s="12" t="s">
        <v>191</v>
      </c>
      <c r="B81" s="13" t="s">
        <v>192</v>
      </c>
      <c r="C81" s="14" t="n">
        <f aca="false">'Grazing Baseline'!D81</f>
        <v>79</v>
      </c>
      <c r="D81" s="5" t="n">
        <v>1</v>
      </c>
      <c r="E81" s="57" t="n">
        <f aca="false">( C81*D81)/SUMIF(D:D,1,C:C)</f>
        <v>5.52436945349146E-005</v>
      </c>
    </row>
    <row r="82" customFormat="false" ht="15.75" hidden="false" customHeight="false" outlineLevel="0" collapsed="false">
      <c r="A82" s="12" t="s">
        <v>193</v>
      </c>
      <c r="B82" s="13" t="s">
        <v>194</v>
      </c>
      <c r="C82" s="14" t="n">
        <f aca="false">'Grazing Baseline'!D82</f>
        <v>22129</v>
      </c>
      <c r="D82" s="5" t="n">
        <v>1</v>
      </c>
      <c r="E82" s="57" t="n">
        <f aca="false">( C82*D82)/SUMIF(D:D,1,C:C)</f>
        <v>0.0154745280552294</v>
      </c>
    </row>
    <row r="83" customFormat="false" ht="15.75" hidden="false" customHeight="false" outlineLevel="0" collapsed="false">
      <c r="A83" s="12" t="s">
        <v>195</v>
      </c>
      <c r="B83" s="13" t="s">
        <v>196</v>
      </c>
      <c r="C83" s="14" t="n">
        <f aca="false">'Grazing Baseline'!D83</f>
        <v>1922</v>
      </c>
      <c r="D83" s="5" t="n">
        <v>1</v>
      </c>
      <c r="E83" s="57" t="n">
        <f aca="false">( C83*D83)/SUMIF(D:D,1,C:C)</f>
        <v>0.00134403013792539</v>
      </c>
    </row>
    <row r="84" customFormat="false" ht="15.75" hidden="false" customHeight="false" outlineLevel="0" collapsed="false">
      <c r="A84" s="12" t="s">
        <v>197</v>
      </c>
      <c r="B84" s="13" t="s">
        <v>198</v>
      </c>
      <c r="C84" s="14" t="n">
        <f aca="false">'Grazing Baseline'!D84</f>
        <v>1334</v>
      </c>
      <c r="D84" s="5" t="n">
        <v>1</v>
      </c>
      <c r="E84" s="57" t="n">
        <f aca="false">( C84*D84)/SUMIF(D:D,1,C:C)</f>
        <v>0.000932849221640204</v>
      </c>
    </row>
    <row r="85" customFormat="false" ht="15.75" hidden="false" customHeight="false" outlineLevel="0" collapsed="false">
      <c r="A85" s="12" t="s">
        <v>199</v>
      </c>
      <c r="B85" s="13" t="s">
        <v>200</v>
      </c>
      <c r="C85" s="14" t="n">
        <f aca="false">'Grazing Baseline'!D85</f>
        <v>8612</v>
      </c>
      <c r="D85" s="5" t="n">
        <v>1</v>
      </c>
      <c r="E85" s="57" t="n">
        <f aca="false">( C85*D85)/SUMIF(D:D,1,C:C)</f>
        <v>0.00602226199157829</v>
      </c>
    </row>
    <row r="86" customFormat="false" ht="15.75" hidden="false" customHeight="false" outlineLevel="0" collapsed="false">
      <c r="A86" s="12" t="s">
        <v>201</v>
      </c>
      <c r="B86" s="13" t="s">
        <v>202</v>
      </c>
      <c r="C86" s="14" t="n">
        <f aca="false">'Grazing Baseline'!D86</f>
        <v>5950</v>
      </c>
      <c r="D86" s="5" t="n">
        <v>1</v>
      </c>
      <c r="E86" s="57" t="n">
        <f aca="false">( C86*D86)/SUMIF(D:D,1,C:C)</f>
        <v>0.00416075927193344</v>
      </c>
    </row>
    <row r="87" customFormat="false" ht="15.75" hidden="false" customHeight="false" outlineLevel="0" collapsed="false">
      <c r="A87" s="12" t="s">
        <v>203</v>
      </c>
      <c r="B87" s="13" t="s">
        <v>204</v>
      </c>
      <c r="C87" s="14" t="n">
        <f aca="false">'Grazing Baseline'!D87</f>
        <v>810</v>
      </c>
      <c r="D87" s="5" t="n">
        <v>1</v>
      </c>
      <c r="E87" s="57" t="n">
        <f aca="false">( C87*D87)/SUMIF(D:D,1,C:C)</f>
        <v>0.000566422690801023</v>
      </c>
    </row>
    <row r="88" customFormat="false" ht="15.75" hidden="false" customHeight="false" outlineLevel="0" collapsed="false">
      <c r="A88" s="12" t="s">
        <v>205</v>
      </c>
      <c r="B88" s="13" t="s">
        <v>206</v>
      </c>
      <c r="C88" s="14" t="n">
        <f aca="false">'Grazing Baseline'!D88</f>
        <v>2326</v>
      </c>
      <c r="D88" s="5" t="n">
        <v>1</v>
      </c>
      <c r="E88" s="57" t="n">
        <f aca="false">( C88*D88)/SUMIF(D:D,1,C:C)</f>
        <v>0.00162654219605331</v>
      </c>
    </row>
    <row r="89" customFormat="false" ht="15.75" hidden="false" customHeight="false" outlineLevel="0" collapsed="false">
      <c r="A89" s="12" t="s">
        <v>207</v>
      </c>
      <c r="B89" s="13" t="s">
        <v>208</v>
      </c>
      <c r="C89" s="14" t="n">
        <f aca="false">'Grazing Baseline'!D89</f>
        <v>620</v>
      </c>
      <c r="D89" s="5" t="n">
        <v>1</v>
      </c>
      <c r="E89" s="57" t="n">
        <f aca="false">( C89*D89)/SUMIF(D:D,1,C:C)</f>
        <v>0.000433558109008191</v>
      </c>
    </row>
    <row r="90" customFormat="false" ht="15.75" hidden="false" customHeight="false" outlineLevel="0" collapsed="false">
      <c r="A90" s="12" t="s">
        <v>209</v>
      </c>
      <c r="B90" s="13" t="s">
        <v>210</v>
      </c>
      <c r="C90" s="14" t="n">
        <f aca="false">'Grazing Baseline'!D90</f>
        <v>1790</v>
      </c>
      <c r="D90" s="5" t="n">
        <v>1</v>
      </c>
      <c r="E90" s="57" t="n">
        <f aca="false">( C90*D90)/SUMIF(D:D,1,C:C)</f>
        <v>0.001251724217943</v>
      </c>
    </row>
    <row r="91" customFormat="false" ht="15.75" hidden="false" customHeight="false" outlineLevel="0" collapsed="false">
      <c r="A91" s="12" t="s">
        <v>211</v>
      </c>
      <c r="B91" s="13" t="s">
        <v>212</v>
      </c>
      <c r="C91" s="14" t="n">
        <f aca="false">'Grazing Baseline'!D91</f>
        <v>17818</v>
      </c>
      <c r="D91" s="5" t="n">
        <v>1</v>
      </c>
      <c r="E91" s="57" t="n">
        <f aca="false">( C91*D91)/SUMIF(D:D,1,C:C)</f>
        <v>0.0124599006230773</v>
      </c>
    </row>
    <row r="92" customFormat="false" ht="15.75" hidden="false" customHeight="false" outlineLevel="0" collapsed="false">
      <c r="A92" s="12" t="s">
        <v>213</v>
      </c>
      <c r="B92" s="13" t="s">
        <v>214</v>
      </c>
      <c r="C92" s="14" t="n">
        <f aca="false">'Grazing Baseline'!D92</f>
        <v>40500</v>
      </c>
      <c r="D92" s="5" t="n">
        <v>1</v>
      </c>
      <c r="E92" s="57" t="n">
        <f aca="false">( C92*D92)/SUMIF(D:D,1,C:C)</f>
        <v>0.0283211345400512</v>
      </c>
    </row>
    <row r="93" customFormat="false" ht="15.75" hidden="false" customHeight="false" outlineLevel="0" collapsed="false">
      <c r="A93" s="12" t="s">
        <v>215</v>
      </c>
      <c r="B93" s="13" t="s">
        <v>216</v>
      </c>
      <c r="C93" s="14" t="n">
        <f aca="false">'Grazing Baseline'!D93</f>
        <v>460</v>
      </c>
      <c r="D93" s="5" t="n">
        <v>1</v>
      </c>
      <c r="E93" s="57" t="n">
        <f aca="false">( C93*D93)/SUMIF(D:D,1,C:C)</f>
        <v>0.000321672145393174</v>
      </c>
    </row>
    <row r="94" customFormat="false" ht="15.75" hidden="false" customHeight="false" outlineLevel="0" collapsed="false">
      <c r="A94" s="12" t="s">
        <v>217</v>
      </c>
      <c r="B94" s="13" t="s">
        <v>218</v>
      </c>
      <c r="C94" s="14" t="n">
        <f aca="false">'Grazing Baseline'!D94</f>
        <v>803</v>
      </c>
      <c r="D94" s="5" t="n">
        <v>1</v>
      </c>
      <c r="E94" s="57" t="n">
        <f aca="false">( C94*D94)/SUMIF(D:D,1,C:C)</f>
        <v>0.000561527679892866</v>
      </c>
    </row>
    <row r="95" customFormat="false" ht="15.75" hidden="false" customHeight="false" outlineLevel="0" collapsed="false">
      <c r="A95" s="12" t="s">
        <v>219</v>
      </c>
      <c r="B95" s="13" t="s">
        <v>220</v>
      </c>
      <c r="C95" s="14" t="n">
        <f aca="false">'Grazing Baseline'!D95</f>
        <v>110</v>
      </c>
      <c r="D95" s="5" t="n">
        <v>1</v>
      </c>
      <c r="E95" s="57" t="n">
        <f aca="false">( C95*D95)/SUMIF(D:D,1,C:C)</f>
        <v>7.69215999853241E-005</v>
      </c>
    </row>
    <row r="96" customFormat="false" ht="15.75" hidden="false" customHeight="false" outlineLevel="0" collapsed="false">
      <c r="A96" s="12" t="s">
        <v>221</v>
      </c>
      <c r="B96" s="13" t="s">
        <v>222</v>
      </c>
      <c r="C96" s="14" t="n">
        <f aca="false">'Grazing Baseline'!D96</f>
        <v>31300</v>
      </c>
      <c r="D96" s="5" t="n">
        <v>1</v>
      </c>
      <c r="E96" s="57" t="n">
        <f aca="false">( C96*D96)/SUMIF(D:D,1,C:C)</f>
        <v>0.0218876916321877</v>
      </c>
    </row>
    <row r="97" customFormat="false" ht="15.75" hidden="false" customHeight="false" outlineLevel="0" collapsed="false">
      <c r="A97" s="12" t="s">
        <v>223</v>
      </c>
      <c r="B97" s="13" t="s">
        <v>224</v>
      </c>
      <c r="C97" s="14" t="n">
        <f aca="false">'Grazing Baseline'!D97</f>
        <v>750</v>
      </c>
      <c r="D97" s="5" t="n">
        <v>1</v>
      </c>
      <c r="E97" s="57" t="n">
        <f aca="false">( C97*D97)/SUMIF(D:D,1,C:C)</f>
        <v>0.000524465454445392</v>
      </c>
    </row>
    <row r="98" customFormat="false" ht="15.75" hidden="false" customHeight="false" outlineLevel="0" collapsed="false">
      <c r="A98" s="12" t="s">
        <v>225</v>
      </c>
      <c r="B98" s="13" t="s">
        <v>226</v>
      </c>
      <c r="C98" s="14" t="n">
        <f aca="false">'Grazing Baseline'!D98</f>
        <v>1000</v>
      </c>
      <c r="D98" s="5" t="n">
        <v>1</v>
      </c>
      <c r="E98" s="57" t="n">
        <f aca="false">( C98*D98)/SUMIF(D:D,1,C:C)</f>
        <v>0.000699287272593856</v>
      </c>
    </row>
    <row r="99" customFormat="false" ht="15.75" hidden="false" customHeight="false" outlineLevel="0" collapsed="false">
      <c r="A99" s="12" t="s">
        <v>227</v>
      </c>
      <c r="B99" s="13" t="s">
        <v>228</v>
      </c>
      <c r="C99" s="14" t="n">
        <f aca="false">'Grazing Baseline'!D99</f>
        <v>4824</v>
      </c>
      <c r="D99" s="5" t="n">
        <v>1</v>
      </c>
      <c r="E99" s="57" t="n">
        <f aca="false">( C99*D99)/SUMIF(D:D,1,C:C)</f>
        <v>0.00337336180299276</v>
      </c>
    </row>
    <row r="100" customFormat="false" ht="15.75" hidden="false" customHeight="false" outlineLevel="0" collapsed="false">
      <c r="A100" s="12" t="s">
        <v>229</v>
      </c>
      <c r="B100" s="13" t="s">
        <v>230</v>
      </c>
      <c r="C100" s="14" t="n">
        <f aca="false">'Grazing Baseline'!D100</f>
        <v>5678</v>
      </c>
      <c r="D100" s="5" t="n">
        <v>1</v>
      </c>
      <c r="E100" s="57" t="n">
        <f aca="false">( C100*D100)/SUMIF(D:D,1,C:C)</f>
        <v>0.00397055313378791</v>
      </c>
    </row>
    <row r="101" customFormat="false" ht="15.75" hidden="false" customHeight="false" outlineLevel="0" collapsed="false">
      <c r="A101" s="12" t="s">
        <v>231</v>
      </c>
      <c r="B101" s="13" t="s">
        <v>232</v>
      </c>
      <c r="C101" s="14" t="n">
        <f aca="false">'Grazing Baseline'!D101</f>
        <v>10940</v>
      </c>
      <c r="D101" s="5" t="n">
        <v>1</v>
      </c>
      <c r="E101" s="57" t="n">
        <f aca="false">( C101*D101)/SUMIF(D:D,1,C:C)</f>
        <v>0.00765020276217678</v>
      </c>
    </row>
    <row r="102" customFormat="false" ht="15.75" hidden="false" customHeight="false" outlineLevel="0" collapsed="false">
      <c r="A102" s="12" t="s">
        <v>233</v>
      </c>
      <c r="B102" s="13" t="s">
        <v>234</v>
      </c>
      <c r="C102" s="14" t="n">
        <f aca="false">'Grazing Baseline'!D102</f>
        <v>17</v>
      </c>
      <c r="D102" s="5" t="n">
        <v>1</v>
      </c>
      <c r="E102" s="57" t="n">
        <f aca="false">( C102*D102)/SUMIF(D:D,1,C:C)</f>
        <v>1.18878836340956E-005</v>
      </c>
    </row>
    <row r="103" customFormat="false" ht="15.75" hidden="false" customHeight="false" outlineLevel="0" collapsed="false">
      <c r="A103" s="12" t="s">
        <v>235</v>
      </c>
      <c r="B103" s="13" t="s">
        <v>236</v>
      </c>
      <c r="C103" s="14" t="n">
        <f aca="false">'Grazing Baseline'!D103</f>
        <v>123442</v>
      </c>
      <c r="D103" s="5" t="n">
        <v>1</v>
      </c>
      <c r="E103" s="57" t="n">
        <f aca="false">( C103*D103)/SUMIF(D:D,1,C:C)</f>
        <v>0.0863214195035308</v>
      </c>
    </row>
    <row r="104" customFormat="false" ht="15.75" hidden="false" customHeight="false" outlineLevel="0" collapsed="false">
      <c r="A104" s="12" t="s">
        <v>237</v>
      </c>
      <c r="B104" s="13" t="s">
        <v>238</v>
      </c>
      <c r="C104" s="14" t="n">
        <f aca="false">'Grazing Baseline'!D104</f>
        <v>1402</v>
      </c>
      <c r="D104" s="5" t="n">
        <v>1</v>
      </c>
      <c r="E104" s="57" t="n">
        <f aca="false">( C104*D104)/SUMIF(D:D,1,C:C)</f>
        <v>0.000980400756176586</v>
      </c>
    </row>
    <row r="105" customFormat="false" ht="15.75" hidden="false" customHeight="false" outlineLevel="0" collapsed="false">
      <c r="A105" s="12" t="s">
        <v>239</v>
      </c>
      <c r="B105" s="13" t="s">
        <v>240</v>
      </c>
      <c r="C105" s="14" t="n">
        <f aca="false">'Grazing Baseline'!D105</f>
        <v>3598</v>
      </c>
      <c r="D105" s="5" t="n">
        <v>1</v>
      </c>
      <c r="E105" s="57" t="n">
        <f aca="false">( C105*D105)/SUMIF(D:D,1,C:C)</f>
        <v>0.00251603560679269</v>
      </c>
    </row>
    <row r="106" customFormat="false" ht="15.75" hidden="false" customHeight="false" outlineLevel="0" collapsed="false">
      <c r="A106" s="12" t="s">
        <v>241</v>
      </c>
      <c r="B106" s="13" t="s">
        <v>242</v>
      </c>
      <c r="C106" s="14" t="n">
        <f aca="false">'Grazing Baseline'!D106</f>
        <v>3278</v>
      </c>
      <c r="D106" s="5" t="n">
        <v>1</v>
      </c>
      <c r="E106" s="57" t="n">
        <f aca="false">( C106*D106)/SUMIF(D:D,1,C:C)</f>
        <v>0.00229226367956266</v>
      </c>
    </row>
    <row r="107" customFormat="false" ht="15.75" hidden="false" customHeight="false" outlineLevel="0" collapsed="false">
      <c r="A107" s="12" t="s">
        <v>243</v>
      </c>
      <c r="B107" s="13" t="s">
        <v>244</v>
      </c>
      <c r="C107" s="14" t="n">
        <f aca="false">'Grazing Baseline'!D107</f>
        <v>2785</v>
      </c>
      <c r="D107" s="5" t="n">
        <v>1</v>
      </c>
      <c r="E107" s="57" t="n">
        <f aca="false">( C107*D107)/SUMIF(D:D,1,C:C)</f>
        <v>0.00194751505417389</v>
      </c>
    </row>
    <row r="108" customFormat="false" ht="15.75" hidden="false" customHeight="false" outlineLevel="0" collapsed="false">
      <c r="A108" s="12" t="s">
        <v>245</v>
      </c>
      <c r="B108" s="13" t="s">
        <v>246</v>
      </c>
      <c r="C108" s="14" t="n">
        <f aca="false">'Grazing Baseline'!D108</f>
        <v>1749</v>
      </c>
      <c r="D108" s="5" t="n">
        <v>1</v>
      </c>
      <c r="E108" s="57" t="n">
        <f aca="false">( C108*D108)/SUMIF(D:D,1,C:C)</f>
        <v>0.00122305343976665</v>
      </c>
    </row>
    <row r="109" customFormat="false" ht="15.75" hidden="false" customHeight="false" outlineLevel="0" collapsed="false">
      <c r="A109" s="12" t="s">
        <v>247</v>
      </c>
      <c r="B109" s="13" t="s">
        <v>248</v>
      </c>
      <c r="C109" s="14" t="n">
        <f aca="false">'Grazing Baseline'!D109</f>
        <v>0</v>
      </c>
      <c r="D109" s="5" t="n">
        <v>1</v>
      </c>
      <c r="E109" s="57" t="n">
        <f aca="false">( C109*D109)/SUMIF(D:D,1,C:C)</f>
        <v>0</v>
      </c>
    </row>
    <row r="110" customFormat="false" ht="15.75" hidden="false" customHeight="false" outlineLevel="0" collapsed="false">
      <c r="A110" s="12" t="s">
        <v>249</v>
      </c>
      <c r="B110" s="13" t="s">
        <v>250</v>
      </c>
      <c r="C110" s="14" t="n">
        <f aca="false">'Grazing Baseline'!D110</f>
        <v>1125</v>
      </c>
      <c r="D110" s="5" t="n">
        <v>1</v>
      </c>
      <c r="E110" s="57" t="n">
        <f aca="false">( C110*D110)/SUMIF(D:D,1,C:C)</f>
        <v>0.000786698181668088</v>
      </c>
    </row>
    <row r="111" customFormat="false" ht="15.75" hidden="false" customHeight="false" outlineLevel="0" collapsed="false">
      <c r="A111" s="12" t="s">
        <v>251</v>
      </c>
      <c r="B111" s="13" t="s">
        <v>252</v>
      </c>
      <c r="C111" s="14" t="n">
        <f aca="false">'Grazing Baseline'!D111</f>
        <v>12413</v>
      </c>
      <c r="D111" s="5" t="n">
        <v>1</v>
      </c>
      <c r="E111" s="57" t="n">
        <f aca="false">( C111*D111)/SUMIF(D:D,1,C:C)</f>
        <v>0.00868025291470753</v>
      </c>
    </row>
    <row r="112" customFormat="false" ht="15.75" hidden="false" customHeight="false" outlineLevel="0" collapsed="false">
      <c r="A112" s="12" t="s">
        <v>253</v>
      </c>
      <c r="B112" s="13" t="s">
        <v>254</v>
      </c>
      <c r="C112" s="14" t="n">
        <f aca="false">'Grazing Baseline'!D112</f>
        <v>2478</v>
      </c>
      <c r="D112" s="5" t="n">
        <v>1</v>
      </c>
      <c r="E112" s="57" t="n">
        <f aca="false">( C112*D112)/SUMIF(D:D,1,C:C)</f>
        <v>0.00173283386148758</v>
      </c>
    </row>
    <row r="113" customFormat="false" ht="15.75" hidden="false" customHeight="false" outlineLevel="0" collapsed="false">
      <c r="A113" s="12" t="s">
        <v>255</v>
      </c>
      <c r="B113" s="13" t="s">
        <v>256</v>
      </c>
      <c r="C113" s="14" t="n">
        <f aca="false">'Grazing Baseline'!D113</f>
        <v>2372</v>
      </c>
      <c r="D113" s="5" t="n">
        <v>1</v>
      </c>
      <c r="E113" s="57" t="n">
        <f aca="false">( C113*D113)/SUMIF(D:D,1,C:C)</f>
        <v>0.00165870941059263</v>
      </c>
    </row>
    <row r="114" customFormat="false" ht="15.75" hidden="false" customHeight="false" outlineLevel="0" collapsed="false">
      <c r="A114" s="12" t="s">
        <v>257</v>
      </c>
      <c r="B114" s="13" t="s">
        <v>258</v>
      </c>
      <c r="C114" s="14" t="n">
        <f aca="false">'Grazing Baseline'!D114</f>
        <v>19991</v>
      </c>
      <c r="D114" s="5" t="n">
        <v>1</v>
      </c>
      <c r="E114" s="57" t="n">
        <f aca="false">( C114*D114)/SUMIF(D:D,1,C:C)</f>
        <v>0.0139794518664238</v>
      </c>
    </row>
    <row r="115" customFormat="false" ht="15.75" hidden="false" customHeight="false" outlineLevel="0" collapsed="false">
      <c r="A115" s="12" t="s">
        <v>259</v>
      </c>
      <c r="B115" s="13" t="s">
        <v>260</v>
      </c>
      <c r="C115" s="14" t="n">
        <f aca="false">'Grazing Baseline'!D115</f>
        <v>68</v>
      </c>
      <c r="D115" s="5" t="n">
        <v>1</v>
      </c>
      <c r="E115" s="57" t="n">
        <f aca="false">( C115*D115)/SUMIF(D:D,1,C:C)</f>
        <v>4.75515345363822E-005</v>
      </c>
    </row>
    <row r="116" customFormat="false" ht="15.75" hidden="false" customHeight="false" outlineLevel="0" collapsed="false">
      <c r="A116" s="12" t="s">
        <v>261</v>
      </c>
      <c r="B116" s="13" t="s">
        <v>262</v>
      </c>
      <c r="C116" s="14" t="n">
        <f aca="false">'Grazing Baseline'!D116</f>
        <v>424</v>
      </c>
      <c r="D116" s="5" t="n">
        <v>1</v>
      </c>
      <c r="E116" s="57" t="n">
        <f aca="false">( C116*D116)/SUMIF(D:D,1,C:C)</f>
        <v>0.000296497803579795</v>
      </c>
    </row>
    <row r="117" customFormat="false" ht="15.75" hidden="false" customHeight="false" outlineLevel="0" collapsed="false">
      <c r="A117" s="12" t="s">
        <v>263</v>
      </c>
      <c r="B117" s="13" t="s">
        <v>264</v>
      </c>
      <c r="C117" s="14" t="n">
        <f aca="false">'Grazing Baseline'!D117</f>
        <v>5733</v>
      </c>
      <c r="D117" s="5" t="n">
        <v>1</v>
      </c>
      <c r="E117" s="57" t="n">
        <f aca="false">( C117*D117)/SUMIF(D:D,1,C:C)</f>
        <v>0.00400901393378058</v>
      </c>
    </row>
    <row r="118" customFormat="false" ht="15.75" hidden="false" customHeight="false" outlineLevel="0" collapsed="false">
      <c r="A118" s="12" t="s">
        <v>265</v>
      </c>
      <c r="B118" s="13" t="s">
        <v>266</v>
      </c>
      <c r="C118" s="14" t="n">
        <f aca="false">'Grazing Baseline'!D118</f>
        <v>790.2</v>
      </c>
      <c r="D118" s="5" t="n">
        <v>1</v>
      </c>
      <c r="E118" s="57" t="n">
        <f aca="false">( C118*D118)/SUMIF(D:D,1,C:C)</f>
        <v>0.000552576802803665</v>
      </c>
    </row>
    <row r="119" customFormat="false" ht="15.75" hidden="false" customHeight="false" outlineLevel="0" collapsed="false">
      <c r="A119" s="12" t="s">
        <v>267</v>
      </c>
      <c r="B119" s="13" t="s">
        <v>268</v>
      </c>
      <c r="C119" s="14" t="n">
        <f aca="false">'Grazing Baseline'!D119</f>
        <v>853</v>
      </c>
      <c r="D119" s="5" t="n">
        <v>1</v>
      </c>
      <c r="E119" s="57" t="n">
        <f aca="false">( C119*D119)/SUMIF(D:D,1,C:C)</f>
        <v>0.000596492043522559</v>
      </c>
    </row>
    <row r="120" customFormat="false" ht="15.75" hidden="false" customHeight="false" outlineLevel="0" collapsed="false">
      <c r="A120" s="12" t="s">
        <v>269</v>
      </c>
      <c r="B120" s="13" t="s">
        <v>270</v>
      </c>
      <c r="C120" s="14" t="n">
        <f aca="false">'Grazing Baseline'!D120</f>
        <v>15650</v>
      </c>
      <c r="D120" s="5" t="n">
        <v>1</v>
      </c>
      <c r="E120" s="57" t="n">
        <f aca="false">( C120*D120)/SUMIF(D:D,1,C:C)</f>
        <v>0.0109438458160938</v>
      </c>
    </row>
    <row r="121" customFormat="false" ht="15.75" hidden="false" customHeight="false" outlineLevel="0" collapsed="false">
      <c r="A121" s="12" t="s">
        <v>271</v>
      </c>
      <c r="B121" s="13" t="s">
        <v>272</v>
      </c>
      <c r="C121" s="14" t="n">
        <f aca="false">'Grazing Baseline'!D121</f>
        <v>21310</v>
      </c>
      <c r="D121" s="5" t="n">
        <v>1</v>
      </c>
      <c r="E121" s="57" t="n">
        <f aca="false">( C121*D121)/SUMIF(D:D,1,C:C)</f>
        <v>0.0149018117789751</v>
      </c>
    </row>
    <row r="122" customFormat="false" ht="15.75" hidden="false" customHeight="false" outlineLevel="0" collapsed="false">
      <c r="A122" s="12" t="s">
        <v>273</v>
      </c>
      <c r="B122" s="13" t="s">
        <v>274</v>
      </c>
      <c r="C122" s="14" t="n">
        <f aca="false">'Grazing Baseline'!D122</f>
        <v>2820</v>
      </c>
      <c r="D122" s="5" t="n">
        <v>1</v>
      </c>
      <c r="E122" s="57" t="n">
        <f aca="false">( C122*D122)/SUMIF(D:D,1,C:C)</f>
        <v>0.00197199010871467</v>
      </c>
    </row>
    <row r="123" customFormat="false" ht="15.75" hidden="false" customHeight="false" outlineLevel="0" collapsed="false">
      <c r="A123" s="12" t="s">
        <v>275</v>
      </c>
      <c r="B123" s="13" t="s">
        <v>276</v>
      </c>
      <c r="C123" s="14" t="n">
        <f aca="false">'Grazing Baseline'!D123</f>
        <v>47</v>
      </c>
      <c r="D123" s="5" t="n">
        <v>1</v>
      </c>
      <c r="E123" s="57" t="n">
        <f aca="false">( C123*D123)/SUMIF(D:D,1,C:C)</f>
        <v>3.28665018119112E-005</v>
      </c>
    </row>
    <row r="124" customFormat="false" ht="15.75" hidden="false" customHeight="false" outlineLevel="0" collapsed="false">
      <c r="A124" s="12" t="s">
        <v>277</v>
      </c>
      <c r="B124" s="13" t="s">
        <v>278</v>
      </c>
      <c r="C124" s="14" t="n">
        <f aca="false">'Grazing Baseline'!D124</f>
        <v>4993</v>
      </c>
      <c r="D124" s="5" t="n">
        <v>1</v>
      </c>
      <c r="E124" s="57" t="n">
        <f aca="false">( C124*D124)/SUMIF(D:D,1,C:C)</f>
        <v>0.00349154135206112</v>
      </c>
    </row>
    <row r="125" customFormat="false" ht="15.75" hidden="false" customHeight="false" outlineLevel="0" collapsed="false">
      <c r="A125" s="12" t="s">
        <v>279</v>
      </c>
      <c r="B125" s="13" t="s">
        <v>280</v>
      </c>
      <c r="C125" s="14" t="n">
        <f aca="false">'Grazing Baseline'!D125</f>
        <v>23099</v>
      </c>
      <c r="D125" s="5" t="n">
        <v>1</v>
      </c>
      <c r="E125" s="57" t="n">
        <f aca="false">( C125*D125)/SUMIF(D:D,1,C:C)</f>
        <v>0.0161528367096455</v>
      </c>
    </row>
    <row r="126" customFormat="false" ht="15.75" hidden="false" customHeight="false" outlineLevel="0" collapsed="false">
      <c r="A126" s="12" t="s">
        <v>281</v>
      </c>
      <c r="B126" s="13" t="s">
        <v>282</v>
      </c>
      <c r="C126" s="14" t="n">
        <f aca="false">'Grazing Baseline'!D126</f>
        <v>2000</v>
      </c>
      <c r="D126" s="5" t="n">
        <v>1</v>
      </c>
      <c r="E126" s="57" t="n">
        <f aca="false">( C126*D126)/SUMIF(D:D,1,C:C)</f>
        <v>0.00139857454518771</v>
      </c>
    </row>
    <row r="127" customFormat="false" ht="15.75" hidden="false" customHeight="false" outlineLevel="0" collapsed="false">
      <c r="A127" s="12" t="s">
        <v>283</v>
      </c>
      <c r="B127" s="13" t="s">
        <v>284</v>
      </c>
      <c r="C127" s="14" t="n">
        <f aca="false">'Grazing Baseline'!D127</f>
        <v>9100</v>
      </c>
      <c r="D127" s="5" t="n">
        <v>1</v>
      </c>
      <c r="E127" s="57" t="n">
        <f aca="false">( C127*D127)/SUMIF(D:D,1,C:C)</f>
        <v>0.00636351418060409</v>
      </c>
    </row>
    <row r="128" customFormat="false" ht="15.75" hidden="false" customHeight="false" outlineLevel="0" collapsed="false">
      <c r="A128" s="12" t="s">
        <v>285</v>
      </c>
      <c r="B128" s="13" t="s">
        <v>286</v>
      </c>
      <c r="C128" s="14" t="n">
        <f aca="false">'Grazing Baseline'!D128</f>
        <v>33777</v>
      </c>
      <c r="D128" s="5" t="n">
        <v>1</v>
      </c>
      <c r="E128" s="57" t="n">
        <f aca="false">( C128*D128)/SUMIF(D:D,1,C:C)</f>
        <v>0.0236198262064027</v>
      </c>
    </row>
    <row r="129" customFormat="false" ht="15.75" hidden="false" customHeight="false" outlineLevel="0" collapsed="false">
      <c r="A129" s="12" t="s">
        <v>287</v>
      </c>
      <c r="B129" s="13" t="s">
        <v>288</v>
      </c>
      <c r="C129" s="14" t="n">
        <f aca="false">'Grazing Baseline'!D129</f>
        <v>90</v>
      </c>
      <c r="D129" s="5" t="n">
        <v>1</v>
      </c>
      <c r="E129" s="57" t="n">
        <f aca="false">( C129*D129)/SUMIF(D:D,1,C:C)</f>
        <v>6.2935854533447E-005</v>
      </c>
    </row>
    <row r="130" customFormat="false" ht="15.75" hidden="false" customHeight="false" outlineLevel="0" collapsed="false">
      <c r="A130" s="12" t="s">
        <v>289</v>
      </c>
      <c r="B130" s="13" t="s">
        <v>290</v>
      </c>
      <c r="C130" s="5" t="n">
        <v>35252</v>
      </c>
      <c r="D130" s="5" t="n">
        <v>1</v>
      </c>
      <c r="E130" s="57" t="n">
        <f aca="false">( C130*D130)/SUMIF(D:D,1,C:C)</f>
        <v>0.0246512749334786</v>
      </c>
    </row>
    <row r="131" customFormat="false" ht="15.75" hidden="false" customHeight="false" outlineLevel="0" collapsed="false">
      <c r="A131" s="12" t="s">
        <v>291</v>
      </c>
      <c r="B131" s="13" t="s">
        <v>292</v>
      </c>
      <c r="C131" s="14" t="n">
        <f aca="false">'Grazing Baseline'!D131</f>
        <v>2047</v>
      </c>
      <c r="D131" s="5" t="n">
        <v>1</v>
      </c>
      <c r="E131" s="57" t="n">
        <f aca="false">( C131*D131)/SUMIF(D:D,1,C:C)</f>
        <v>0.00143144104699962</v>
      </c>
    </row>
    <row r="132" customFormat="false" ht="15.75" hidden="false" customHeight="false" outlineLevel="0" collapsed="false">
      <c r="A132" s="12" t="s">
        <v>293</v>
      </c>
      <c r="B132" s="13" t="s">
        <v>294</v>
      </c>
      <c r="C132" s="14" t="n">
        <f aca="false">'Grazing Baseline'!D132</f>
        <v>4437</v>
      </c>
      <c r="D132" s="5" t="n">
        <v>1</v>
      </c>
      <c r="E132" s="57" t="n">
        <f aca="false">( C132*D132)/SUMIF(D:D,1,C:C)</f>
        <v>0.00310273762849894</v>
      </c>
    </row>
    <row r="133" customFormat="false" ht="15.75" hidden="false" customHeight="false" outlineLevel="0" collapsed="false">
      <c r="A133" s="12" t="s">
        <v>295</v>
      </c>
      <c r="B133" s="13" t="s">
        <v>296</v>
      </c>
      <c r="C133" s="14" t="n">
        <f aca="false">'Grazing Baseline'!D133</f>
        <v>3300</v>
      </c>
      <c r="D133" s="5" t="n">
        <v>1</v>
      </c>
      <c r="E133" s="57" t="n">
        <f aca="false">( C133*D133)/SUMIF(D:D,1,C:C)</f>
        <v>0.00230764799955972</v>
      </c>
    </row>
    <row r="134" customFormat="false" ht="15.75" hidden="false" customHeight="false" outlineLevel="0" collapsed="false">
      <c r="A134" s="12" t="s">
        <v>297</v>
      </c>
      <c r="B134" s="13" t="s">
        <v>298</v>
      </c>
      <c r="C134" s="14" t="n">
        <f aca="false">'Grazing Baseline'!D134</f>
        <v>11746</v>
      </c>
      <c r="D134" s="5" t="n">
        <v>1</v>
      </c>
      <c r="E134" s="57" t="n">
        <f aca="false">( C134*D134)/SUMIF(D:D,1,C:C)</f>
        <v>0.00821382830388743</v>
      </c>
    </row>
    <row r="135" customFormat="false" ht="15.75" hidden="false" customHeight="false" outlineLevel="0" collapsed="false">
      <c r="A135" s="12" t="s">
        <v>299</v>
      </c>
      <c r="B135" s="13" t="s">
        <v>300</v>
      </c>
      <c r="C135" s="14" t="n">
        <f aca="false">'Grazing Baseline'!D135</f>
        <v>1452</v>
      </c>
      <c r="D135" s="5" t="n">
        <v>1</v>
      </c>
      <c r="E135" s="57" t="n">
        <f aca="false">( C135*D135)/SUMIF(D:D,1,C:C)</f>
        <v>0.00101536511980628</v>
      </c>
    </row>
    <row r="136" customFormat="false" ht="15.75" hidden="false" customHeight="false" outlineLevel="0" collapsed="false">
      <c r="A136" s="12" t="s">
        <v>301</v>
      </c>
      <c r="B136" s="13" t="s">
        <v>302</v>
      </c>
      <c r="C136" s="14" t="n">
        <f aca="false">'Grazing Baseline'!D136</f>
        <v>3836</v>
      </c>
      <c r="D136" s="5" t="n">
        <v>1</v>
      </c>
      <c r="E136" s="57" t="n">
        <f aca="false">( C136*D136)/SUMIF(D:D,1,C:C)</f>
        <v>0.00268246597767003</v>
      </c>
    </row>
    <row r="137" customFormat="false" ht="15.75" hidden="false" customHeight="false" outlineLevel="0" collapsed="false">
      <c r="A137" s="12" t="s">
        <v>303</v>
      </c>
      <c r="B137" s="13" t="s">
        <v>304</v>
      </c>
      <c r="C137" s="14" t="n">
        <f aca="false">'Grazing Baseline'!D137</f>
        <v>4100</v>
      </c>
      <c r="D137" s="5" t="n">
        <v>1</v>
      </c>
      <c r="E137" s="57" t="n">
        <f aca="false">( C137*D137)/SUMIF(D:D,1,C:C)</f>
        <v>0.00286707781763481</v>
      </c>
    </row>
    <row r="138" customFormat="false" ht="15.75" hidden="false" customHeight="false" outlineLevel="0" collapsed="false">
      <c r="A138" s="12" t="s">
        <v>305</v>
      </c>
      <c r="B138" s="13" t="s">
        <v>306</v>
      </c>
      <c r="C138" s="14" t="n">
        <f aca="false">'Grazing Baseline'!D138</f>
        <v>1392.4</v>
      </c>
      <c r="D138" s="5" t="n">
        <v>1</v>
      </c>
      <c r="E138" s="57" t="n">
        <f aca="false">( C138*D138)/SUMIF(D:D,1,C:C)</f>
        <v>0.000973687598359685</v>
      </c>
    </row>
    <row r="139" customFormat="false" ht="15.75" hidden="false" customHeight="false" outlineLevel="0" collapsed="false">
      <c r="A139" s="12" t="s">
        <v>307</v>
      </c>
      <c r="B139" s="13" t="s">
        <v>308</v>
      </c>
      <c r="C139" s="14" t="n">
        <f aca="false">'Grazing Baseline'!D139</f>
        <v>880.9587</v>
      </c>
      <c r="D139" s="5" t="n">
        <v>1</v>
      </c>
      <c r="E139" s="57" t="n">
        <f aca="false">( C139*D139)/SUMIF(D:D,1,C:C)</f>
        <v>0.000616043206590829</v>
      </c>
    </row>
    <row r="140" customFormat="false" ht="15.75" hidden="false" customHeight="false" outlineLevel="0" collapsed="false">
      <c r="A140" s="12" t="s">
        <v>309</v>
      </c>
      <c r="B140" s="13" t="s">
        <v>310</v>
      </c>
      <c r="C140" s="14" t="n">
        <f aca="false">'Grazing Baseline'!D140</f>
        <v>3629</v>
      </c>
      <c r="D140" s="5" t="n">
        <v>1</v>
      </c>
      <c r="E140" s="57" t="n">
        <f aca="false">( C140*D140)/SUMIF(D:D,1,C:C)</f>
        <v>0.0025377135122431</v>
      </c>
    </row>
    <row r="141" customFormat="false" ht="15.75" hidden="false" customHeight="false" outlineLevel="0" collapsed="false">
      <c r="A141" s="12" t="s">
        <v>311</v>
      </c>
      <c r="B141" s="13" t="s">
        <v>312</v>
      </c>
      <c r="C141" s="14" t="n">
        <f aca="false">'Grazing Baseline'!D141</f>
        <v>897</v>
      </c>
      <c r="D141" s="5" t="n">
        <v>1</v>
      </c>
      <c r="E141" s="57" t="n">
        <f aca="false">( C141*D141)/SUMIF(D:D,1,C:C)</f>
        <v>0.000627260683516689</v>
      </c>
    </row>
    <row r="142" customFormat="false" ht="15.75" hidden="false" customHeight="false" outlineLevel="0" collapsed="false">
      <c r="A142" s="12" t="s">
        <v>313</v>
      </c>
      <c r="B142" s="13" t="s">
        <v>314</v>
      </c>
      <c r="C142" s="14" t="n">
        <f aca="false">'Grazing Baseline'!D142</f>
        <v>123.634</v>
      </c>
      <c r="D142" s="5" t="n">
        <v>1</v>
      </c>
      <c r="E142" s="57" t="n">
        <f aca="false">( C142*D142)/SUMIF(D:D,1,C:C)</f>
        <v>8.64556826598688E-005</v>
      </c>
    </row>
    <row r="143" customFormat="false" ht="15.75" hidden="false" customHeight="false" outlineLevel="0" collapsed="false">
      <c r="A143" s="12" t="s">
        <v>315</v>
      </c>
      <c r="B143" s="13" t="s">
        <v>316</v>
      </c>
      <c r="C143" s="14" t="n">
        <f aca="false">'Grazing Baseline'!D143</f>
        <v>2531.821</v>
      </c>
      <c r="D143" s="5" t="n">
        <v>1</v>
      </c>
      <c r="E143" s="57" t="n">
        <f aca="false">( C143*D143)/SUMIF(D:D,1,C:C)</f>
        <v>0.00177047020178585</v>
      </c>
    </row>
    <row r="144" customFormat="false" ht="15.75" hidden="false" customHeight="false" outlineLevel="0" collapsed="false">
      <c r="A144" s="12" t="s">
        <v>317</v>
      </c>
      <c r="B144" s="13" t="s">
        <v>318</v>
      </c>
      <c r="C144" s="14" t="n">
        <f aca="false">'Grazing Baseline'!D144</f>
        <v>2419.278</v>
      </c>
      <c r="D144" s="5" t="n">
        <v>1</v>
      </c>
      <c r="E144" s="57" t="n">
        <f aca="false">( C144*D144)/SUMIF(D:D,1,C:C)</f>
        <v>0.00169177031426632</v>
      </c>
    </row>
    <row r="145" customFormat="false" ht="15.75" hidden="false" customHeight="false" outlineLevel="0" collapsed="false">
      <c r="A145" s="12" t="s">
        <v>319</v>
      </c>
      <c r="B145" s="13" t="s">
        <v>320</v>
      </c>
      <c r="C145" s="14" t="n">
        <f aca="false">'Grazing Baseline'!D145</f>
        <v>697</v>
      </c>
      <c r="D145" s="5" t="n">
        <v>1</v>
      </c>
      <c r="E145" s="57" t="n">
        <f aca="false">( C145*D145)/SUMIF(D:D,1,C:C)</f>
        <v>0.000487403228997918</v>
      </c>
    </row>
    <row r="146" customFormat="false" ht="15.75" hidden="false" customHeight="false" outlineLevel="0" collapsed="false">
      <c r="A146" s="12" t="s">
        <v>321</v>
      </c>
      <c r="B146" s="13" t="s">
        <v>322</v>
      </c>
      <c r="C146" s="14" t="n">
        <f aca="false">'Grazing Baseline'!D146</f>
        <v>2250</v>
      </c>
      <c r="D146" s="5" t="n">
        <v>1</v>
      </c>
      <c r="E146" s="57" t="n">
        <f aca="false">( C146*D146)/SUMIF(D:D,1,C:C)</f>
        <v>0.00157339636333618</v>
      </c>
    </row>
    <row r="147" customFormat="false" ht="15.75" hidden="false" customHeight="false" outlineLevel="0" collapsed="false">
      <c r="A147" s="12" t="s">
        <v>323</v>
      </c>
      <c r="B147" s="13" t="s">
        <v>324</v>
      </c>
      <c r="C147" s="14" t="n">
        <f aca="false">'Grazing Baseline'!D147</f>
        <v>19075.436</v>
      </c>
      <c r="D147" s="5" t="n">
        <v>1</v>
      </c>
      <c r="E147" s="57" t="n">
        <f aca="false">( C147*D147)/SUMIF(D:D,1,C:C)</f>
        <v>0.0133392096139787</v>
      </c>
    </row>
    <row r="148" customFormat="false" ht="15.75" hidden="false" customHeight="false" outlineLevel="0" collapsed="false">
      <c r="A148" s="12" t="s">
        <v>325</v>
      </c>
      <c r="B148" s="13" t="s">
        <v>326</v>
      </c>
      <c r="C148" s="14" t="n">
        <f aca="false">'Grazing Baseline'!D148</f>
        <v>11913</v>
      </c>
      <c r="D148" s="5" t="n">
        <v>1</v>
      </c>
      <c r="E148" s="57" t="n">
        <f aca="false">( C148*D148)/SUMIF(D:D,1,C:C)</f>
        <v>0.00833060927841061</v>
      </c>
    </row>
    <row r="149" customFormat="false" ht="15.75" hidden="false" customHeight="false" outlineLevel="0" collapsed="false">
      <c r="A149" s="12" t="s">
        <v>327</v>
      </c>
      <c r="B149" s="13" t="s">
        <v>328</v>
      </c>
      <c r="C149" s="14" t="n">
        <f aca="false">'Grazing Baseline'!D149</f>
        <v>3220.1601</v>
      </c>
      <c r="D149" s="5" t="n">
        <v>1</v>
      </c>
      <c r="E149" s="57" t="n">
        <f aca="false">( C149*D149)/SUMIF(D:D,1,C:C)</f>
        <v>0.00225181697364456</v>
      </c>
    </row>
    <row r="150" customFormat="false" ht="15.75" hidden="false" customHeight="false" outlineLevel="0" collapsed="false">
      <c r="A150" s="12" t="s">
        <v>329</v>
      </c>
      <c r="B150" s="13" t="s">
        <v>330</v>
      </c>
      <c r="C150" s="14" t="n">
        <f aca="false">'Grazing Baseline'!D150</f>
        <v>4488</v>
      </c>
      <c r="D150" s="5" t="n">
        <v>1</v>
      </c>
      <c r="E150" s="57" t="n">
        <f aca="false">( C150*D150)/SUMIF(D:D,1,C:C)</f>
        <v>0.00313840127940123</v>
      </c>
    </row>
    <row r="151" customFormat="false" ht="15.75" hidden="false" customHeight="false" outlineLevel="0" collapsed="false">
      <c r="A151" s="12" t="s">
        <v>331</v>
      </c>
      <c r="B151" s="13" t="s">
        <v>332</v>
      </c>
      <c r="C151" s="14" t="n">
        <f aca="false">'Grazing Baseline'!D151</f>
        <v>444</v>
      </c>
      <c r="D151" s="5" t="n">
        <v>1</v>
      </c>
      <c r="E151" s="57" t="n">
        <f aca="false">( C151*D151)/SUMIF(D:D,1,C:C)</f>
        <v>0.000310483549031672</v>
      </c>
    </row>
    <row r="152" customFormat="false" ht="15.75" hidden="false" customHeight="false" outlineLevel="0" collapsed="false">
      <c r="A152" s="12" t="s">
        <v>333</v>
      </c>
      <c r="B152" s="13" t="s">
        <v>334</v>
      </c>
      <c r="C152" s="14" t="n">
        <f aca="false">'Grazing Baseline'!D152</f>
        <v>9329.07</v>
      </c>
      <c r="D152" s="5" t="n">
        <v>1</v>
      </c>
      <c r="E152" s="57" t="n">
        <f aca="false">( C152*D152)/SUMIF(D:D,1,C:C)</f>
        <v>0.00652369991613716</v>
      </c>
    </row>
    <row r="153" customFormat="false" ht="15.75" hidden="false" customHeight="false" outlineLevel="0" collapsed="false">
      <c r="A153" s="12" t="s">
        <v>335</v>
      </c>
      <c r="B153" s="13" t="s">
        <v>336</v>
      </c>
      <c r="C153" s="14" t="n">
        <f aca="false">'Grazing Baseline'!D153</f>
        <v>1328</v>
      </c>
      <c r="D153" s="5" t="n">
        <v>1</v>
      </c>
      <c r="E153" s="57" t="n">
        <f aca="false">( C153*D153)/SUMIF(D:D,1,C:C)</f>
        <v>0.000928653498004641</v>
      </c>
    </row>
    <row r="154" customFormat="false" ht="15.75" hidden="false" customHeight="false" outlineLevel="0" collapsed="false">
      <c r="A154" s="12" t="s">
        <v>337</v>
      </c>
      <c r="B154" s="13" t="s">
        <v>338</v>
      </c>
      <c r="C154" s="14" t="n">
        <f aca="false">'Grazing Baseline'!D154</f>
        <v>2247</v>
      </c>
      <c r="D154" s="5" t="n">
        <v>1</v>
      </c>
      <c r="E154" s="57" t="n">
        <f aca="false">( C154*D154)/SUMIF(D:D,1,C:C)</f>
        <v>0.00157129850151839</v>
      </c>
    </row>
    <row r="155" customFormat="false" ht="15.75" hidden="false" customHeight="false" outlineLevel="0" collapsed="false">
      <c r="A155" s="12" t="s">
        <v>339</v>
      </c>
      <c r="B155" s="13" t="s">
        <v>340</v>
      </c>
      <c r="C155" s="14" t="n">
        <f aca="false">'Grazing Baseline'!D155</f>
        <v>63.515</v>
      </c>
      <c r="D155" s="5" t="n">
        <v>1</v>
      </c>
      <c r="E155" s="57" t="n">
        <f aca="false">( C155*D155)/SUMIF(D:D,1,C:C)</f>
        <v>4.44152311187988E-005</v>
      </c>
    </row>
    <row r="156" customFormat="false" ht="15.75" hidden="false" customHeight="false" outlineLevel="0" collapsed="false">
      <c r="A156" s="12" t="s">
        <v>341</v>
      </c>
      <c r="B156" s="13" t="s">
        <v>342</v>
      </c>
      <c r="C156" s="14" t="n">
        <f aca="false">'Grazing Baseline'!D156</f>
        <v>10.38</v>
      </c>
      <c r="D156" s="5" t="n">
        <v>1</v>
      </c>
      <c r="E156" s="57" t="n">
        <f aca="false">( C156*D156)/SUMIF(D:D,1,C:C)</f>
        <v>7.25860188952423E-006</v>
      </c>
    </row>
    <row r="157" customFormat="false" ht="15.75" hidden="false" customHeight="false" outlineLevel="0" collapsed="false">
      <c r="A157" s="12" t="s">
        <v>394</v>
      </c>
      <c r="B157" s="13" t="s">
        <v>395</v>
      </c>
      <c r="C157" s="14" t="n">
        <f aca="false">'Grazing Baseline'!D157</f>
        <v>15</v>
      </c>
      <c r="D157" s="5" t="n">
        <v>1</v>
      </c>
      <c r="E157" s="57" t="n">
        <f aca="false">( C157*D157)/SUMIF(D:D,1,C:C)</f>
        <v>1.04893090889078E-005</v>
      </c>
    </row>
    <row r="158" customFormat="false" ht="15.75" hidden="false" customHeight="false" outlineLevel="0" collapsed="false">
      <c r="A158" s="12" t="s">
        <v>343</v>
      </c>
      <c r="B158" s="13" t="s">
        <v>344</v>
      </c>
      <c r="C158" s="14" t="n">
        <f aca="false">'Grazing Baseline'!D158</f>
        <v>1048.8</v>
      </c>
      <c r="D158" s="5" t="n">
        <v>1</v>
      </c>
      <c r="E158" s="57" t="n">
        <f aca="false">( C158*D158)/SUMIF(D:D,1,C:C)</f>
        <v>0.000733412491496436</v>
      </c>
    </row>
    <row r="159" customFormat="false" ht="15.75" hidden="false" customHeight="false" outlineLevel="0" collapsed="false">
      <c r="A159" s="12" t="s">
        <v>345</v>
      </c>
      <c r="B159" s="13" t="s">
        <v>346</v>
      </c>
      <c r="C159" s="14" t="n">
        <f aca="false">'Grazing Baseline'!D159</f>
        <v>11395</v>
      </c>
      <c r="D159" s="5" t="n">
        <v>1</v>
      </c>
      <c r="E159" s="57" t="n">
        <f aca="false">( C159*D159)/SUMIF(D:D,1,C:C)</f>
        <v>0.00796837847120699</v>
      </c>
    </row>
    <row r="160" customFormat="false" ht="15.75" hidden="false" customHeight="false" outlineLevel="0" collapsed="false">
      <c r="A160" s="12" t="s">
        <v>347</v>
      </c>
      <c r="B160" s="13" t="s">
        <v>348</v>
      </c>
      <c r="C160" s="14" t="n">
        <f aca="false">'Grazing Baseline'!D160</f>
        <v>1843.4951</v>
      </c>
      <c r="D160" s="5" t="n">
        <v>1</v>
      </c>
      <c r="E160" s="57" t="n">
        <f aca="false">( C160*D160)/SUMIF(D:D,1,C:C)</f>
        <v>0.00128913266051914</v>
      </c>
    </row>
    <row r="161" customFormat="false" ht="15.75" hidden="false" customHeight="false" outlineLevel="0" collapsed="false">
      <c r="A161" s="12" t="s">
        <v>349</v>
      </c>
      <c r="B161" s="13" t="s">
        <v>350</v>
      </c>
      <c r="C161" s="14" t="n">
        <f aca="false">'Grazing Baseline'!D161</f>
        <v>9378</v>
      </c>
      <c r="D161" s="5" t="n">
        <v>1</v>
      </c>
      <c r="E161" s="57" t="n">
        <f aca="false">( C161*D161)/SUMIF(D:D,1,C:C)</f>
        <v>0.00655791604238518</v>
      </c>
    </row>
    <row r="162" customFormat="false" ht="15.75" hidden="false" customHeight="false" outlineLevel="0" collapsed="false">
      <c r="A162" s="12" t="s">
        <v>351</v>
      </c>
      <c r="B162" s="13" t="s">
        <v>352</v>
      </c>
      <c r="C162" s="14" t="n">
        <f aca="false">'Grazing Baseline'!D162</f>
        <v>1367</v>
      </c>
      <c r="D162" s="5" t="n">
        <v>1</v>
      </c>
      <c r="E162" s="57" t="n">
        <f aca="false">( C162*D162)/SUMIF(D:D,1,C:C)</f>
        <v>0.000955925701635801</v>
      </c>
    </row>
    <row r="163" customFormat="false" ht="15.75" hidden="false" customHeight="false" outlineLevel="0" collapsed="false">
      <c r="A163" s="12" t="s">
        <v>353</v>
      </c>
      <c r="B163" s="13" t="s">
        <v>354</v>
      </c>
      <c r="C163" s="14" t="n">
        <f aca="false">'Grazing Baseline'!D163</f>
        <v>234.46</v>
      </c>
      <c r="D163" s="5" t="n">
        <v>1</v>
      </c>
      <c r="E163" s="57" t="n">
        <f aca="false">( C163*D163)/SUMIF(D:D,1,C:C)</f>
        <v>0.000163954893932355</v>
      </c>
    </row>
    <row r="164" customFormat="false" ht="15.75" hidden="false" customHeight="false" outlineLevel="0" collapsed="false">
      <c r="A164" s="12" t="s">
        <v>355</v>
      </c>
      <c r="B164" s="13" t="s">
        <v>356</v>
      </c>
      <c r="C164" s="14" t="n">
        <f aca="false">'Grazing Baseline'!D164</f>
        <v>16759.8066</v>
      </c>
      <c r="D164" s="5" t="n">
        <v>1</v>
      </c>
      <c r="E164" s="57" t="n">
        <f aca="false">( C164*D164)/SUMIF(D:D,1,C:C)</f>
        <v>0.0117199194465145</v>
      </c>
    </row>
    <row r="165" customFormat="false" ht="15.75" hidden="false" customHeight="false" outlineLevel="0" collapsed="false">
      <c r="A165" s="12" t="s">
        <v>357</v>
      </c>
      <c r="B165" s="13" t="s">
        <v>358</v>
      </c>
      <c r="C165" s="14" t="n">
        <f aca="false">'Grazing Baseline'!D165</f>
        <v>2543.5</v>
      </c>
      <c r="D165" s="5" t="n">
        <v>1</v>
      </c>
      <c r="E165" s="57" t="n">
        <f aca="false">( C165*D165)/SUMIF(D:D,1,C:C)</f>
        <v>0.00177863717784247</v>
      </c>
    </row>
    <row r="166" customFormat="false" ht="15.75" hidden="false" customHeight="false" outlineLevel="0" collapsed="false">
      <c r="A166" s="12" t="s">
        <v>359</v>
      </c>
      <c r="B166" s="13" t="s">
        <v>360</v>
      </c>
      <c r="C166" s="14" t="n">
        <f aca="false">'Grazing Baseline'!D166</f>
        <v>6131.5423</v>
      </c>
      <c r="D166" s="5" t="n">
        <v>1</v>
      </c>
      <c r="E166" s="57" t="n">
        <f aca="false">( C166*D166)/SUMIF(D:D,1,C:C)</f>
        <v>0.00428770949176086</v>
      </c>
    </row>
    <row r="167" customFormat="false" ht="15.75" hidden="false" customHeight="false" outlineLevel="0" collapsed="false">
      <c r="B167" s="13"/>
    </row>
    <row r="168" customFormat="false" ht="15.75" hidden="false" customHeight="false" outlineLevel="0" collapsed="false">
      <c r="B168" s="13"/>
    </row>
    <row r="169" customFormat="false" ht="15.75" hidden="false" customHeight="false" outlineLevel="0" collapsed="false">
      <c r="B169" s="13"/>
    </row>
    <row r="170" customFormat="false" ht="15.75" hidden="false" customHeight="false" outlineLevel="0" collapsed="false">
      <c r="B170" s="13"/>
    </row>
    <row r="171" customFormat="false" ht="15.75" hidden="false" customHeight="false" outlineLevel="0" collapsed="false">
      <c r="B171" s="13"/>
    </row>
    <row r="172" customFormat="false" ht="15.75" hidden="false" customHeight="false" outlineLevel="0" collapsed="false">
      <c r="B172" s="13"/>
    </row>
    <row r="173" customFormat="false" ht="15.75" hidden="false" customHeight="false" outlineLevel="0" collapsed="false">
      <c r="B173" s="13"/>
    </row>
    <row r="174" customFormat="false" ht="15.75" hidden="false" customHeight="false" outlineLevel="0" collapsed="false">
      <c r="B174" s="13"/>
    </row>
    <row r="175" customFormat="false" ht="15.75" hidden="false" customHeight="false" outlineLevel="0" collapsed="false">
      <c r="B175" s="13"/>
    </row>
    <row r="176" customFormat="false" ht="15.75" hidden="false" customHeight="false" outlineLevel="0" collapsed="false">
      <c r="B176" s="13"/>
    </row>
    <row r="177" customFormat="false" ht="15.75" hidden="false" customHeight="false" outlineLevel="0" collapsed="false">
      <c r="B177" s="13"/>
    </row>
    <row r="178" customFormat="false" ht="15.75" hidden="false" customHeight="false" outlineLevel="0" collapsed="false">
      <c r="B178" s="13"/>
    </row>
    <row r="179" customFormat="false" ht="15.75" hidden="false" customHeight="false" outlineLevel="0" collapsed="false">
      <c r="B179" s="13"/>
    </row>
    <row r="180" customFormat="false" ht="15.75" hidden="false" customHeight="false" outlineLevel="0" collapsed="false">
      <c r="B180" s="13"/>
    </row>
    <row r="181" customFormat="false" ht="15.75" hidden="false" customHeight="false" outlineLevel="0" collapsed="false">
      <c r="B181" s="13"/>
    </row>
    <row r="182" customFormat="false" ht="15.75" hidden="false" customHeight="false" outlineLevel="0" collapsed="false">
      <c r="B182" s="13"/>
    </row>
    <row r="183" customFormat="false" ht="15.75" hidden="false" customHeight="false" outlineLevel="0" collapsed="false">
      <c r="B183" s="13"/>
    </row>
    <row r="184" customFormat="false" ht="15.75" hidden="false" customHeight="false" outlineLevel="0" collapsed="false">
      <c r="B184" s="13"/>
    </row>
    <row r="185" customFormat="false" ht="15.75" hidden="false" customHeight="false" outlineLevel="0" collapsed="false">
      <c r="B185" s="13"/>
    </row>
    <row r="186" customFormat="false" ht="15.75" hidden="false" customHeight="false" outlineLevel="0" collapsed="false">
      <c r="B186" s="13"/>
    </row>
    <row r="187" customFormat="false" ht="15.75" hidden="false" customHeight="false" outlineLevel="0" collapsed="false">
      <c r="B187" s="13"/>
    </row>
    <row r="188" customFormat="false" ht="15.75" hidden="false" customHeight="false" outlineLevel="0" collapsed="false">
      <c r="B188" s="13"/>
    </row>
    <row r="189" customFormat="false" ht="15.75" hidden="false" customHeight="false" outlineLevel="0" collapsed="false">
      <c r="B189" s="13"/>
    </row>
    <row r="190" customFormat="false" ht="15.75" hidden="false" customHeight="false" outlineLevel="0" collapsed="false">
      <c r="B190" s="13"/>
    </row>
    <row r="191" customFormat="false" ht="15.75" hidden="false" customHeight="false" outlineLevel="0" collapsed="false">
      <c r="B191" s="13"/>
    </row>
    <row r="192" customFormat="false" ht="15.75" hidden="false" customHeight="false" outlineLevel="0" collapsed="false">
      <c r="B192" s="13"/>
    </row>
    <row r="193" customFormat="false" ht="15.75" hidden="false" customHeight="false" outlineLevel="0" collapsed="false">
      <c r="B193" s="13"/>
    </row>
    <row r="194" customFormat="false" ht="15.75" hidden="false" customHeight="false" outlineLevel="0" collapsed="false">
      <c r="B194" s="13"/>
    </row>
    <row r="195" customFormat="false" ht="15.75" hidden="false" customHeight="false" outlineLevel="0" collapsed="false">
      <c r="B195" s="13"/>
    </row>
    <row r="196" customFormat="false" ht="15.75" hidden="false" customHeight="false" outlineLevel="0" collapsed="false">
      <c r="B196" s="13"/>
    </row>
    <row r="197" customFormat="false" ht="15.75" hidden="false" customHeight="false" outlineLevel="0" collapsed="false">
      <c r="B197" s="13"/>
    </row>
    <row r="198" customFormat="false" ht="15.75" hidden="false" customHeight="false" outlineLevel="0" collapsed="false">
      <c r="B198" s="13"/>
    </row>
    <row r="199" customFormat="false" ht="15.75" hidden="false" customHeight="false" outlineLevel="0" collapsed="false">
      <c r="B199" s="13"/>
    </row>
    <row r="200" customFormat="false" ht="15.75" hidden="false" customHeight="false" outlineLevel="0" collapsed="false">
      <c r="B200" s="13"/>
    </row>
    <row r="201" customFormat="false" ht="15.75" hidden="false" customHeight="false" outlineLevel="0" collapsed="false">
      <c r="B201" s="13"/>
    </row>
    <row r="202" customFormat="false" ht="15.75" hidden="false" customHeight="false" outlineLevel="0" collapsed="false">
      <c r="B202" s="13"/>
    </row>
    <row r="203" customFormat="false" ht="15.75" hidden="false" customHeight="false" outlineLevel="0" collapsed="false">
      <c r="B203" s="13"/>
    </row>
    <row r="204" customFormat="false" ht="15.75" hidden="false" customHeight="false" outlineLevel="0" collapsed="false">
      <c r="B204" s="13"/>
    </row>
    <row r="205" customFormat="false" ht="15.75" hidden="false" customHeight="false" outlineLevel="0" collapsed="false">
      <c r="B205" s="13"/>
    </row>
    <row r="206" customFormat="false" ht="15.75" hidden="false" customHeight="false" outlineLevel="0" collapsed="false">
      <c r="B206" s="13"/>
    </row>
    <row r="207" customFormat="false" ht="15.75" hidden="false" customHeight="false" outlineLevel="0" collapsed="false">
      <c r="B207" s="13"/>
    </row>
    <row r="208" customFormat="false" ht="15.75" hidden="false" customHeight="false" outlineLevel="0" collapsed="false">
      <c r="B208" s="13"/>
    </row>
    <row r="209" customFormat="false" ht="15.75" hidden="false" customHeight="false" outlineLevel="0" collapsed="false">
      <c r="B209" s="13"/>
    </row>
    <row r="210" customFormat="false" ht="15.75" hidden="false" customHeight="false" outlineLevel="0" collapsed="false">
      <c r="B210" s="13"/>
    </row>
    <row r="211" customFormat="false" ht="15.75" hidden="false" customHeight="false" outlineLevel="0" collapsed="false">
      <c r="B211" s="13"/>
    </row>
    <row r="212" customFormat="false" ht="15.75" hidden="false" customHeight="false" outlineLevel="0" collapsed="false">
      <c r="B212" s="13"/>
    </row>
    <row r="213" customFormat="false" ht="15.75" hidden="false" customHeight="false" outlineLevel="0" collapsed="false">
      <c r="B213" s="13"/>
    </row>
    <row r="214" customFormat="false" ht="15.75" hidden="false" customHeight="false" outlineLevel="0" collapsed="false">
      <c r="B214" s="13"/>
    </row>
    <row r="215" customFormat="false" ht="15.75" hidden="false" customHeight="false" outlineLevel="0" collapsed="false">
      <c r="B215" s="13"/>
    </row>
    <row r="216" customFormat="false" ht="15.75" hidden="false" customHeight="false" outlineLevel="0" collapsed="false">
      <c r="B216" s="13"/>
    </row>
    <row r="217" customFormat="false" ht="15.75" hidden="false" customHeight="false" outlineLevel="0" collapsed="false">
      <c r="B217" s="13"/>
    </row>
    <row r="218" customFormat="false" ht="15.75" hidden="false" customHeight="false" outlineLevel="0" collapsed="false">
      <c r="B218" s="13"/>
    </row>
    <row r="219" customFormat="false" ht="15.75" hidden="false" customHeight="false" outlineLevel="0" collapsed="false">
      <c r="B219" s="13"/>
    </row>
    <row r="220" customFormat="false" ht="15.75" hidden="false" customHeight="false" outlineLevel="0" collapsed="false">
      <c r="B220" s="13"/>
    </row>
    <row r="221" customFormat="false" ht="15.75" hidden="false" customHeight="false" outlineLevel="0" collapsed="false">
      <c r="B221" s="13"/>
    </row>
    <row r="222" customFormat="false" ht="15.75" hidden="false" customHeight="false" outlineLevel="0" collapsed="false">
      <c r="B222" s="13"/>
    </row>
    <row r="223" customFormat="false" ht="15.75" hidden="false" customHeight="false" outlineLevel="0" collapsed="false">
      <c r="B223" s="13"/>
    </row>
    <row r="224" customFormat="false" ht="15.75" hidden="false" customHeight="false" outlineLevel="0" collapsed="false">
      <c r="B224" s="13"/>
    </row>
    <row r="225" customFormat="false" ht="15.75" hidden="false" customHeight="false" outlineLevel="0" collapsed="false">
      <c r="B225" s="13"/>
    </row>
    <row r="226" customFormat="false" ht="15.75" hidden="false" customHeight="false" outlineLevel="0" collapsed="false">
      <c r="B226" s="13"/>
    </row>
    <row r="227" customFormat="false" ht="15.75" hidden="false" customHeight="false" outlineLevel="0" collapsed="false">
      <c r="B227" s="13"/>
    </row>
    <row r="228" customFormat="false" ht="15.75" hidden="false" customHeight="false" outlineLevel="0" collapsed="false">
      <c r="B228" s="13"/>
    </row>
    <row r="229" customFormat="false" ht="15.75" hidden="false" customHeight="false" outlineLevel="0" collapsed="false">
      <c r="B229" s="13"/>
    </row>
    <row r="230" customFormat="false" ht="15.75" hidden="false" customHeight="false" outlineLevel="0" collapsed="false">
      <c r="B230" s="13"/>
    </row>
    <row r="231" customFormat="false" ht="15.75" hidden="false" customHeight="false" outlineLevel="0" collapsed="false">
      <c r="B231" s="13"/>
    </row>
    <row r="232" customFormat="false" ht="15.75" hidden="false" customHeight="false" outlineLevel="0" collapsed="false">
      <c r="B232" s="13"/>
    </row>
    <row r="233" customFormat="false" ht="15.75" hidden="false" customHeight="false" outlineLevel="0" collapsed="false">
      <c r="B233" s="13"/>
    </row>
    <row r="234" customFormat="false" ht="15.75" hidden="false" customHeight="false" outlineLevel="0" collapsed="false">
      <c r="B234" s="13"/>
    </row>
    <row r="235" customFormat="false" ht="15.75" hidden="false" customHeight="false" outlineLevel="0" collapsed="false">
      <c r="B235" s="13"/>
    </row>
    <row r="236" customFormat="false" ht="15.75" hidden="false" customHeight="false" outlineLevel="0" collapsed="false">
      <c r="B236" s="13"/>
    </row>
    <row r="237" customFormat="false" ht="15.75" hidden="false" customHeight="false" outlineLevel="0" collapsed="false">
      <c r="B237" s="13"/>
    </row>
    <row r="238" customFormat="false" ht="15.75" hidden="false" customHeight="false" outlineLevel="0" collapsed="false">
      <c r="B238" s="13"/>
    </row>
    <row r="239" customFormat="false" ht="15.75" hidden="false" customHeight="false" outlineLevel="0" collapsed="false">
      <c r="B239" s="13"/>
    </row>
    <row r="240" customFormat="false" ht="15.75" hidden="false" customHeight="false" outlineLevel="0" collapsed="false">
      <c r="B240" s="13"/>
    </row>
    <row r="241" customFormat="false" ht="15.75" hidden="false" customHeight="false" outlineLevel="0" collapsed="false">
      <c r="B241" s="13"/>
    </row>
    <row r="242" customFormat="false" ht="15.75" hidden="false" customHeight="false" outlineLevel="0" collapsed="false">
      <c r="B242" s="13"/>
    </row>
    <row r="243" customFormat="false" ht="15.75" hidden="false" customHeight="false" outlineLevel="0" collapsed="false">
      <c r="B243" s="13"/>
    </row>
    <row r="244" customFormat="false" ht="15.75" hidden="false" customHeight="false" outlineLevel="0" collapsed="false">
      <c r="B244" s="13"/>
    </row>
    <row r="245" customFormat="false" ht="15.75" hidden="false" customHeight="false" outlineLevel="0" collapsed="false">
      <c r="B245" s="13"/>
    </row>
    <row r="246" customFormat="false" ht="15.75" hidden="false" customHeight="false" outlineLevel="0" collapsed="false">
      <c r="B246" s="13"/>
    </row>
    <row r="247" customFormat="false" ht="15.75" hidden="false" customHeight="false" outlineLevel="0" collapsed="false">
      <c r="B247" s="13"/>
    </row>
    <row r="248" customFormat="false" ht="15.75" hidden="false" customHeight="false" outlineLevel="0" collapsed="false">
      <c r="B248" s="13"/>
    </row>
    <row r="249" customFormat="false" ht="15.75" hidden="false" customHeight="false" outlineLevel="0" collapsed="false">
      <c r="B249" s="13"/>
    </row>
    <row r="250" customFormat="false" ht="15.75" hidden="false" customHeight="false" outlineLevel="0" collapsed="false">
      <c r="B250" s="13"/>
    </row>
    <row r="251" customFormat="false" ht="15.75" hidden="false" customHeight="false" outlineLevel="0" collapsed="false">
      <c r="B251" s="13"/>
    </row>
    <row r="252" customFormat="false" ht="15.75" hidden="false" customHeight="false" outlineLevel="0" collapsed="false">
      <c r="B252" s="13"/>
    </row>
    <row r="253" customFormat="false" ht="15.75" hidden="false" customHeight="false" outlineLevel="0" collapsed="false">
      <c r="B253" s="13"/>
    </row>
    <row r="254" customFormat="false" ht="15.75" hidden="false" customHeight="false" outlineLevel="0" collapsed="false">
      <c r="B254" s="13"/>
    </row>
    <row r="255" customFormat="false" ht="15.75" hidden="false" customHeight="false" outlineLevel="0" collapsed="false">
      <c r="B255" s="13"/>
    </row>
    <row r="256" customFormat="false" ht="15.75" hidden="false" customHeight="false" outlineLevel="0" collapsed="false">
      <c r="B256" s="13"/>
    </row>
    <row r="257" customFormat="false" ht="15.75" hidden="false" customHeight="false" outlineLevel="0" collapsed="false">
      <c r="B257" s="13"/>
    </row>
    <row r="258" customFormat="false" ht="15.75" hidden="false" customHeight="false" outlineLevel="0" collapsed="false">
      <c r="B258" s="13"/>
    </row>
    <row r="259" customFormat="false" ht="15.75" hidden="false" customHeight="false" outlineLevel="0" collapsed="false">
      <c r="B259" s="13"/>
    </row>
    <row r="260" customFormat="false" ht="15.75" hidden="false" customHeight="false" outlineLevel="0" collapsed="false">
      <c r="B260" s="13"/>
    </row>
    <row r="261" customFormat="false" ht="15.75" hidden="false" customHeight="false" outlineLevel="0" collapsed="false">
      <c r="B261" s="13"/>
    </row>
    <row r="262" customFormat="false" ht="15.75" hidden="false" customHeight="false" outlineLevel="0" collapsed="false">
      <c r="B262" s="13"/>
    </row>
    <row r="263" customFormat="false" ht="15.75" hidden="false" customHeight="false" outlineLevel="0" collapsed="false">
      <c r="B263" s="13"/>
    </row>
    <row r="264" customFormat="false" ht="15.75" hidden="false" customHeight="false" outlineLevel="0" collapsed="false">
      <c r="B264" s="13"/>
    </row>
    <row r="265" customFormat="false" ht="15.75" hidden="false" customHeight="false" outlineLevel="0" collapsed="false">
      <c r="B265" s="13"/>
    </row>
    <row r="266" customFormat="false" ht="15.75" hidden="false" customHeight="false" outlineLevel="0" collapsed="false">
      <c r="B266" s="13"/>
    </row>
    <row r="267" customFormat="false" ht="15.75" hidden="false" customHeight="false" outlineLevel="0" collapsed="false">
      <c r="B267" s="13"/>
    </row>
    <row r="268" customFormat="false" ht="15.75" hidden="false" customHeight="false" outlineLevel="0" collapsed="false">
      <c r="B268" s="13"/>
    </row>
    <row r="269" customFormat="false" ht="15.75" hidden="false" customHeight="false" outlineLevel="0" collapsed="false">
      <c r="B269" s="13"/>
    </row>
    <row r="270" customFormat="false" ht="15.75" hidden="false" customHeight="false" outlineLevel="0" collapsed="false">
      <c r="B270" s="13"/>
    </row>
    <row r="271" customFormat="false" ht="15.75" hidden="false" customHeight="false" outlineLevel="0" collapsed="false">
      <c r="B271" s="13"/>
    </row>
    <row r="272" customFormat="false" ht="15.75" hidden="false" customHeight="false" outlineLevel="0" collapsed="false">
      <c r="B272" s="13"/>
    </row>
    <row r="273" customFormat="false" ht="15.75" hidden="false" customHeight="false" outlineLevel="0" collapsed="false">
      <c r="B273" s="13"/>
    </row>
    <row r="274" customFormat="false" ht="15.75" hidden="false" customHeight="false" outlineLevel="0" collapsed="false">
      <c r="B274" s="13"/>
    </row>
    <row r="275" customFormat="false" ht="15.75" hidden="false" customHeight="false" outlineLevel="0" collapsed="false">
      <c r="B275" s="23"/>
    </row>
    <row r="276" customFormat="false" ht="15.75" hidden="false" customHeight="false" outlineLevel="0" collapsed="false">
      <c r="B276" s="23"/>
    </row>
    <row r="277" customFormat="false" ht="15.75" hidden="false" customHeight="false" outlineLevel="0" collapsed="false">
      <c r="B277" s="23"/>
    </row>
    <row r="278" customFormat="false" ht="15.75" hidden="false" customHeight="false" outlineLevel="0" collapsed="false">
      <c r="B278" s="23"/>
    </row>
    <row r="279" customFormat="false" ht="15.75" hidden="false" customHeight="false" outlineLevel="0" collapsed="false">
      <c r="B279" s="23"/>
    </row>
    <row r="280" customFormat="false" ht="15.75" hidden="false" customHeight="false" outlineLevel="0" collapsed="false">
      <c r="B280" s="23"/>
    </row>
    <row r="281" customFormat="false" ht="15.75" hidden="false" customHeight="false" outlineLevel="0" collapsed="false">
      <c r="B281" s="23"/>
    </row>
    <row r="282" customFormat="false" ht="15.75" hidden="false" customHeight="false" outlineLevel="0" collapsed="false">
      <c r="B282" s="23"/>
    </row>
    <row r="283" customFormat="false" ht="15.75" hidden="false" customHeight="false" outlineLevel="0" collapsed="false">
      <c r="B283" s="23"/>
    </row>
    <row r="284" customFormat="false" ht="15.75" hidden="false" customHeight="false" outlineLevel="0" collapsed="false">
      <c r="B284" s="23"/>
    </row>
    <row r="285" customFormat="false" ht="15.75" hidden="false" customHeight="false" outlineLevel="0" collapsed="false">
      <c r="B285" s="23"/>
    </row>
    <row r="286" customFormat="false" ht="15.75" hidden="false" customHeight="false" outlineLevel="0" collapsed="false">
      <c r="B286" s="23"/>
    </row>
    <row r="287" customFormat="false" ht="15.75" hidden="false" customHeight="false" outlineLevel="0" collapsed="false">
      <c r="B287" s="23"/>
    </row>
    <row r="288" customFormat="false" ht="15.75" hidden="false" customHeight="false" outlineLevel="0" collapsed="false">
      <c r="B288" s="23"/>
    </row>
    <row r="289" customFormat="false" ht="15.75" hidden="false" customHeight="false" outlineLevel="0" collapsed="false">
      <c r="B289" s="23"/>
    </row>
    <row r="290" customFormat="false" ht="15.75" hidden="false" customHeight="false" outlineLevel="0" collapsed="false">
      <c r="B290" s="23"/>
    </row>
    <row r="291" customFormat="false" ht="15.75" hidden="false" customHeight="false" outlineLevel="0" collapsed="false">
      <c r="B291" s="23"/>
    </row>
    <row r="292" customFormat="false" ht="15.75" hidden="false" customHeight="false" outlineLevel="0" collapsed="false">
      <c r="B292" s="23"/>
    </row>
    <row r="293" customFormat="false" ht="15.75" hidden="false" customHeight="false" outlineLevel="0" collapsed="false">
      <c r="B293" s="23"/>
    </row>
    <row r="294" customFormat="false" ht="15.75" hidden="false" customHeight="false" outlineLevel="0" collapsed="false">
      <c r="B294" s="23"/>
    </row>
    <row r="295" customFormat="false" ht="15.75" hidden="false" customHeight="false" outlineLevel="0" collapsed="false">
      <c r="B295" s="23"/>
    </row>
    <row r="296" customFormat="false" ht="15.75" hidden="false" customHeight="false" outlineLevel="0" collapsed="false">
      <c r="B296" s="23"/>
    </row>
    <row r="297" customFormat="false" ht="15.75" hidden="false" customHeight="false" outlineLevel="0" collapsed="false">
      <c r="B297" s="23"/>
    </row>
    <row r="298" customFormat="false" ht="15.75" hidden="false" customHeight="false" outlineLevel="0" collapsed="false">
      <c r="B298" s="23"/>
    </row>
    <row r="299" customFormat="false" ht="15.75" hidden="false" customHeight="false" outlineLevel="0" collapsed="false">
      <c r="B299" s="23"/>
    </row>
    <row r="300" customFormat="false" ht="15.75" hidden="false" customHeight="false" outlineLevel="0" collapsed="false">
      <c r="B300" s="23"/>
    </row>
    <row r="301" customFormat="false" ht="15.75" hidden="false" customHeight="false" outlineLevel="0" collapsed="false">
      <c r="B301" s="23"/>
    </row>
    <row r="302" customFormat="false" ht="15.75" hidden="false" customHeight="false" outlineLevel="0" collapsed="false">
      <c r="B302" s="23"/>
    </row>
    <row r="303" customFormat="false" ht="15.75" hidden="false" customHeight="false" outlineLevel="0" collapsed="false">
      <c r="B303" s="23"/>
    </row>
    <row r="304" customFormat="false" ht="15.75" hidden="false" customHeight="false" outlineLevel="0" collapsed="false">
      <c r="B304" s="23"/>
    </row>
    <row r="305" customFormat="false" ht="15.75" hidden="false" customHeight="false" outlineLevel="0" collapsed="false">
      <c r="B305" s="23"/>
    </row>
    <row r="306" customFormat="false" ht="15.75" hidden="false" customHeight="false" outlineLevel="0" collapsed="false">
      <c r="B306" s="23"/>
    </row>
    <row r="307" customFormat="false" ht="15.75" hidden="false" customHeight="false" outlineLevel="0" collapsed="false">
      <c r="B307" s="23"/>
    </row>
    <row r="308" customFormat="false" ht="15.75" hidden="false" customHeight="false" outlineLevel="0" collapsed="false">
      <c r="B308" s="23"/>
    </row>
    <row r="309" customFormat="false" ht="15.75" hidden="false" customHeight="false" outlineLevel="0" collapsed="false">
      <c r="B309" s="23"/>
    </row>
    <row r="310" customFormat="false" ht="15.75" hidden="false" customHeight="false" outlineLevel="0" collapsed="false">
      <c r="B310" s="23"/>
    </row>
    <row r="311" customFormat="false" ht="15.75" hidden="false" customHeight="false" outlineLevel="0" collapsed="false">
      <c r="B311" s="23"/>
    </row>
    <row r="312" customFormat="false" ht="15.75" hidden="false" customHeight="false" outlineLevel="0" collapsed="false">
      <c r="B312" s="23"/>
    </row>
    <row r="313" customFormat="false" ht="15.75" hidden="false" customHeight="false" outlineLevel="0" collapsed="false">
      <c r="B313" s="23"/>
    </row>
    <row r="314" customFormat="false" ht="15.75" hidden="false" customHeight="false" outlineLevel="0" collapsed="false">
      <c r="B314" s="23"/>
    </row>
    <row r="315" customFormat="false" ht="15.75" hidden="false" customHeight="false" outlineLevel="0" collapsed="false">
      <c r="B315" s="23"/>
    </row>
    <row r="316" customFormat="false" ht="15.75" hidden="false" customHeight="false" outlineLevel="0" collapsed="false">
      <c r="B316" s="23"/>
    </row>
    <row r="317" customFormat="false" ht="15.75" hidden="false" customHeight="false" outlineLevel="0" collapsed="false">
      <c r="B317" s="23"/>
    </row>
    <row r="318" customFormat="false" ht="15.75" hidden="false" customHeight="false" outlineLevel="0" collapsed="false">
      <c r="B318" s="23"/>
    </row>
    <row r="319" customFormat="false" ht="15.75" hidden="false" customHeight="false" outlineLevel="0" collapsed="false">
      <c r="B319" s="23"/>
    </row>
    <row r="320" customFormat="false" ht="15.75" hidden="false" customHeight="false" outlineLevel="0" collapsed="false">
      <c r="B320" s="23"/>
    </row>
    <row r="321" customFormat="false" ht="15.75" hidden="false" customHeight="false" outlineLevel="0" collapsed="false">
      <c r="B321" s="23"/>
    </row>
    <row r="322" customFormat="false" ht="15.75" hidden="false" customHeight="false" outlineLevel="0" collapsed="false">
      <c r="B322" s="23"/>
    </row>
    <row r="323" customFormat="false" ht="15.75" hidden="false" customHeight="false" outlineLevel="0" collapsed="false">
      <c r="B323" s="23"/>
    </row>
    <row r="324" customFormat="false" ht="15.75" hidden="false" customHeight="false" outlineLevel="0" collapsed="false">
      <c r="B324" s="23"/>
    </row>
    <row r="325" customFormat="false" ht="15.75" hidden="false" customHeight="false" outlineLevel="0" collapsed="false">
      <c r="B325" s="23"/>
    </row>
    <row r="326" customFormat="false" ht="15.75" hidden="false" customHeight="false" outlineLevel="0" collapsed="false">
      <c r="B326" s="23"/>
    </row>
    <row r="327" customFormat="false" ht="15.75" hidden="false" customHeight="false" outlineLevel="0" collapsed="false">
      <c r="B327" s="23"/>
    </row>
    <row r="328" customFormat="false" ht="15.75" hidden="false" customHeight="false" outlineLevel="0" collapsed="false">
      <c r="B328" s="23"/>
    </row>
    <row r="329" customFormat="false" ht="15.75" hidden="false" customHeight="false" outlineLevel="0" collapsed="false">
      <c r="B329" s="23"/>
    </row>
    <row r="330" customFormat="false" ht="15.75" hidden="false" customHeight="false" outlineLevel="0" collapsed="false">
      <c r="B330" s="23"/>
    </row>
    <row r="331" customFormat="false" ht="15.75" hidden="false" customHeight="false" outlineLevel="0" collapsed="false">
      <c r="B331" s="23"/>
    </row>
    <row r="332" customFormat="false" ht="15.75" hidden="false" customHeight="false" outlineLevel="0" collapsed="false">
      <c r="B332" s="23"/>
    </row>
    <row r="333" customFormat="false" ht="15.75" hidden="false" customHeight="false" outlineLevel="0" collapsed="false">
      <c r="B333" s="23"/>
    </row>
    <row r="334" customFormat="false" ht="15.75" hidden="false" customHeight="false" outlineLevel="0" collapsed="false">
      <c r="B334" s="23"/>
    </row>
    <row r="335" customFormat="false" ht="15.75" hidden="false" customHeight="false" outlineLevel="0" collapsed="false">
      <c r="B335" s="23"/>
    </row>
    <row r="336" customFormat="false" ht="15.75" hidden="false" customHeight="false" outlineLevel="0" collapsed="false">
      <c r="B336" s="23"/>
    </row>
    <row r="337" customFormat="false" ht="15.75" hidden="false" customHeight="false" outlineLevel="0" collapsed="false">
      <c r="B337" s="23"/>
    </row>
    <row r="338" customFormat="false" ht="15.75" hidden="false" customHeight="false" outlineLevel="0" collapsed="false">
      <c r="B338" s="23"/>
    </row>
    <row r="339" customFormat="false" ht="15.75" hidden="false" customHeight="false" outlineLevel="0" collapsed="false">
      <c r="B339" s="23"/>
    </row>
    <row r="340" customFormat="false" ht="15.75" hidden="false" customHeight="false" outlineLevel="0" collapsed="false">
      <c r="B340" s="23"/>
    </row>
    <row r="341" customFormat="false" ht="15.75" hidden="false" customHeight="false" outlineLevel="0" collapsed="false">
      <c r="B341" s="23"/>
    </row>
    <row r="342" customFormat="false" ht="15.75" hidden="false" customHeight="false" outlineLevel="0" collapsed="false">
      <c r="B342" s="23"/>
    </row>
    <row r="343" customFormat="false" ht="15.75" hidden="false" customHeight="false" outlineLevel="0" collapsed="false">
      <c r="B343" s="23"/>
    </row>
    <row r="344" customFormat="false" ht="15.75" hidden="false" customHeight="false" outlineLevel="0" collapsed="false">
      <c r="B344" s="23"/>
    </row>
    <row r="345" customFormat="false" ht="15.75" hidden="false" customHeight="false" outlineLevel="0" collapsed="false">
      <c r="B345" s="23"/>
    </row>
    <row r="346" customFormat="false" ht="15.75" hidden="false" customHeight="false" outlineLevel="0" collapsed="false">
      <c r="B346" s="23"/>
    </row>
    <row r="347" customFormat="false" ht="15.75" hidden="false" customHeight="false" outlineLevel="0" collapsed="false">
      <c r="B347" s="23"/>
    </row>
    <row r="348" customFormat="false" ht="15.75" hidden="false" customHeight="false" outlineLevel="0" collapsed="false">
      <c r="B348" s="23"/>
    </row>
    <row r="349" customFormat="false" ht="15.75" hidden="false" customHeight="false" outlineLevel="0" collapsed="false">
      <c r="B349" s="23"/>
    </row>
    <row r="350" customFormat="false" ht="15.75" hidden="false" customHeight="false" outlineLevel="0" collapsed="false">
      <c r="B350" s="23"/>
    </row>
    <row r="351" customFormat="false" ht="15.75" hidden="false" customHeight="false" outlineLevel="0" collapsed="false">
      <c r="B351" s="23"/>
    </row>
    <row r="352" customFormat="false" ht="15.75" hidden="false" customHeight="false" outlineLevel="0" collapsed="false">
      <c r="B352" s="23"/>
    </row>
    <row r="353" customFormat="false" ht="15.75" hidden="false" customHeight="false" outlineLevel="0" collapsed="false">
      <c r="B353" s="23"/>
    </row>
    <row r="354" customFormat="false" ht="15.75" hidden="false" customHeight="false" outlineLevel="0" collapsed="false">
      <c r="B354" s="23"/>
    </row>
    <row r="355" customFormat="false" ht="15.75" hidden="false" customHeight="false" outlineLevel="0" collapsed="false">
      <c r="B355" s="23"/>
    </row>
    <row r="356" customFormat="false" ht="15.75" hidden="false" customHeight="false" outlineLevel="0" collapsed="false">
      <c r="B356" s="23"/>
    </row>
    <row r="357" customFormat="false" ht="15.75" hidden="false" customHeight="false" outlineLevel="0" collapsed="false">
      <c r="B357" s="23"/>
    </row>
    <row r="358" customFormat="false" ht="15.75" hidden="false" customHeight="false" outlineLevel="0" collapsed="false">
      <c r="B358" s="23"/>
    </row>
    <row r="359" customFormat="false" ht="15.75" hidden="false" customHeight="false" outlineLevel="0" collapsed="false">
      <c r="B359" s="23"/>
    </row>
    <row r="360" customFormat="false" ht="15.75" hidden="false" customHeight="false" outlineLevel="0" collapsed="false">
      <c r="B360" s="23"/>
    </row>
    <row r="361" customFormat="false" ht="15.75" hidden="false" customHeight="false" outlineLevel="0" collapsed="false">
      <c r="B361" s="23"/>
    </row>
    <row r="362" customFormat="false" ht="15.75" hidden="false" customHeight="false" outlineLevel="0" collapsed="false">
      <c r="B362" s="23"/>
    </row>
    <row r="363" customFormat="false" ht="15.75" hidden="false" customHeight="false" outlineLevel="0" collapsed="false">
      <c r="B363" s="23"/>
    </row>
    <row r="364" customFormat="false" ht="15.75" hidden="false" customHeight="false" outlineLevel="0" collapsed="false">
      <c r="B364" s="23"/>
    </row>
    <row r="365" customFormat="false" ht="15.75" hidden="false" customHeight="false" outlineLevel="0" collapsed="false">
      <c r="B365" s="23"/>
    </row>
    <row r="366" customFormat="false" ht="15.75" hidden="false" customHeight="false" outlineLevel="0" collapsed="false">
      <c r="B366" s="23"/>
    </row>
    <row r="367" customFormat="false" ht="15.75" hidden="false" customHeight="false" outlineLevel="0" collapsed="false">
      <c r="B367" s="23"/>
    </row>
    <row r="368" customFormat="false" ht="15.75" hidden="false" customHeight="false" outlineLevel="0" collapsed="false">
      <c r="B368" s="23"/>
    </row>
    <row r="369" customFormat="false" ht="15.75" hidden="false" customHeight="false" outlineLevel="0" collapsed="false">
      <c r="B369" s="23"/>
    </row>
    <row r="370" customFormat="false" ht="15.75" hidden="false" customHeight="false" outlineLevel="0" collapsed="false">
      <c r="B370" s="23"/>
    </row>
    <row r="371" customFormat="false" ht="15.75" hidden="false" customHeight="false" outlineLevel="0" collapsed="false">
      <c r="B371" s="23"/>
    </row>
    <row r="372" customFormat="false" ht="15.75" hidden="false" customHeight="false" outlineLevel="0" collapsed="false">
      <c r="B372" s="23"/>
    </row>
    <row r="373" customFormat="false" ht="15.75" hidden="false" customHeight="false" outlineLevel="0" collapsed="false">
      <c r="B373" s="23"/>
    </row>
    <row r="374" customFormat="false" ht="15.75" hidden="false" customHeight="false" outlineLevel="0" collapsed="false">
      <c r="B374" s="23"/>
    </row>
    <row r="375" customFormat="false" ht="15.75" hidden="false" customHeight="false" outlineLevel="0" collapsed="false">
      <c r="B375" s="23"/>
    </row>
    <row r="376" customFormat="false" ht="15.75" hidden="false" customHeight="false" outlineLevel="0" collapsed="false">
      <c r="B376" s="23"/>
    </row>
    <row r="377" customFormat="false" ht="15.75" hidden="false" customHeight="false" outlineLevel="0" collapsed="false">
      <c r="B377" s="23"/>
    </row>
    <row r="378" customFormat="false" ht="15.75" hidden="false" customHeight="false" outlineLevel="0" collapsed="false">
      <c r="B378" s="23"/>
    </row>
    <row r="379" customFormat="false" ht="15.75" hidden="false" customHeight="false" outlineLevel="0" collapsed="false">
      <c r="B379" s="23"/>
    </row>
    <row r="380" customFormat="false" ht="15.75" hidden="false" customHeight="false" outlineLevel="0" collapsed="false">
      <c r="B380" s="23"/>
    </row>
    <row r="381" customFormat="false" ht="15.75" hidden="false" customHeight="false" outlineLevel="0" collapsed="false">
      <c r="B381" s="23"/>
    </row>
    <row r="382" customFormat="false" ht="15.75" hidden="false" customHeight="false" outlineLevel="0" collapsed="false">
      <c r="B382" s="23"/>
    </row>
    <row r="383" customFormat="false" ht="15.75" hidden="false" customHeight="false" outlineLevel="0" collapsed="false">
      <c r="B383" s="23"/>
    </row>
    <row r="384" customFormat="false" ht="15.75" hidden="false" customHeight="false" outlineLevel="0" collapsed="false">
      <c r="B384" s="23"/>
    </row>
    <row r="385" customFormat="false" ht="15.75" hidden="false" customHeight="false" outlineLevel="0" collapsed="false">
      <c r="B385" s="23"/>
    </row>
    <row r="386" customFormat="false" ht="15.75" hidden="false" customHeight="false" outlineLevel="0" collapsed="false">
      <c r="B386" s="23"/>
    </row>
    <row r="387" customFormat="false" ht="15.75" hidden="false" customHeight="false" outlineLevel="0" collapsed="false">
      <c r="B387" s="23"/>
    </row>
    <row r="388" customFormat="false" ht="15.75" hidden="false" customHeight="false" outlineLevel="0" collapsed="false">
      <c r="B388" s="23"/>
    </row>
    <row r="389" customFormat="false" ht="15.75" hidden="false" customHeight="false" outlineLevel="0" collapsed="false">
      <c r="B389" s="23"/>
    </row>
    <row r="390" customFormat="false" ht="15.75" hidden="false" customHeight="false" outlineLevel="0" collapsed="false">
      <c r="B390" s="23"/>
    </row>
    <row r="391" customFormat="false" ht="15.75" hidden="false" customHeight="false" outlineLevel="0" collapsed="false">
      <c r="B391" s="23"/>
    </row>
    <row r="392" customFormat="false" ht="15.75" hidden="false" customHeight="false" outlineLevel="0" collapsed="false">
      <c r="B392" s="23"/>
    </row>
    <row r="393" customFormat="false" ht="15.75" hidden="false" customHeight="false" outlineLevel="0" collapsed="false">
      <c r="B393" s="23"/>
    </row>
    <row r="394" customFormat="false" ht="15.75" hidden="false" customHeight="false" outlineLevel="0" collapsed="false">
      <c r="B394" s="23"/>
    </row>
    <row r="395" customFormat="false" ht="15.75" hidden="false" customHeight="false" outlineLevel="0" collapsed="false">
      <c r="B395" s="23"/>
    </row>
    <row r="396" customFormat="false" ht="15.75" hidden="false" customHeight="false" outlineLevel="0" collapsed="false">
      <c r="B396" s="23"/>
    </row>
    <row r="397" customFormat="false" ht="15.75" hidden="false" customHeight="false" outlineLevel="0" collapsed="false">
      <c r="B397" s="23"/>
    </row>
    <row r="398" customFormat="false" ht="15.75" hidden="false" customHeight="false" outlineLevel="0" collapsed="false">
      <c r="B398" s="23"/>
    </row>
    <row r="399" customFormat="false" ht="15.75" hidden="false" customHeight="false" outlineLevel="0" collapsed="false">
      <c r="B399" s="23"/>
    </row>
    <row r="400" customFormat="false" ht="15.75" hidden="false" customHeight="false" outlineLevel="0" collapsed="false">
      <c r="B400" s="23"/>
    </row>
    <row r="401" customFormat="false" ht="15.75" hidden="false" customHeight="false" outlineLevel="0" collapsed="false">
      <c r="B401" s="23"/>
    </row>
    <row r="402" customFormat="false" ht="15.75" hidden="false" customHeight="false" outlineLevel="0" collapsed="false">
      <c r="B402" s="23"/>
    </row>
    <row r="403" customFormat="false" ht="15.75" hidden="false" customHeight="false" outlineLevel="0" collapsed="false">
      <c r="B403" s="23"/>
    </row>
    <row r="404" customFormat="false" ht="15.75" hidden="false" customHeight="false" outlineLevel="0" collapsed="false">
      <c r="B404" s="23"/>
    </row>
    <row r="405" customFormat="false" ht="15.75" hidden="false" customHeight="false" outlineLevel="0" collapsed="false">
      <c r="B405" s="23"/>
    </row>
    <row r="406" customFormat="false" ht="15.75" hidden="false" customHeight="false" outlineLevel="0" collapsed="false">
      <c r="B406" s="23"/>
    </row>
    <row r="407" customFormat="false" ht="15.75" hidden="false" customHeight="false" outlineLevel="0" collapsed="false">
      <c r="B407" s="23"/>
    </row>
    <row r="408" customFormat="false" ht="15.75" hidden="false" customHeight="false" outlineLevel="0" collapsed="false">
      <c r="B408" s="23"/>
    </row>
    <row r="409" customFormat="false" ht="15.75" hidden="false" customHeight="false" outlineLevel="0" collapsed="false">
      <c r="B409" s="23"/>
    </row>
    <row r="410" customFormat="false" ht="15.75" hidden="false" customHeight="false" outlineLevel="0" collapsed="false">
      <c r="B410" s="23"/>
    </row>
    <row r="411" customFormat="false" ht="15.75" hidden="false" customHeight="false" outlineLevel="0" collapsed="false">
      <c r="B411" s="23"/>
    </row>
    <row r="412" customFormat="false" ht="15.75" hidden="false" customHeight="false" outlineLevel="0" collapsed="false">
      <c r="B412" s="23"/>
    </row>
    <row r="413" customFormat="false" ht="15.75" hidden="false" customHeight="false" outlineLevel="0" collapsed="false">
      <c r="B413" s="23"/>
    </row>
    <row r="414" customFormat="false" ht="15.75" hidden="false" customHeight="false" outlineLevel="0" collapsed="false">
      <c r="B414" s="23"/>
    </row>
    <row r="415" customFormat="false" ht="15.75" hidden="false" customHeight="false" outlineLevel="0" collapsed="false">
      <c r="B415" s="23"/>
    </row>
    <row r="416" customFormat="false" ht="15.75" hidden="false" customHeight="false" outlineLevel="0" collapsed="false">
      <c r="B416" s="23"/>
    </row>
    <row r="417" customFormat="false" ht="15.75" hidden="false" customHeight="false" outlineLevel="0" collapsed="false">
      <c r="B417" s="23"/>
    </row>
    <row r="418" customFormat="false" ht="15.75" hidden="false" customHeight="false" outlineLevel="0" collapsed="false">
      <c r="B418" s="23"/>
    </row>
    <row r="419" customFormat="false" ht="15.75" hidden="false" customHeight="false" outlineLevel="0" collapsed="false">
      <c r="B419" s="23"/>
    </row>
    <row r="420" customFormat="false" ht="15.75" hidden="false" customHeight="false" outlineLevel="0" collapsed="false">
      <c r="B420" s="23"/>
    </row>
    <row r="421" customFormat="false" ht="15.75" hidden="false" customHeight="false" outlineLevel="0" collapsed="false">
      <c r="B421" s="23"/>
    </row>
    <row r="422" customFormat="false" ht="15.75" hidden="false" customHeight="false" outlineLevel="0" collapsed="false">
      <c r="B422" s="23"/>
    </row>
    <row r="423" customFormat="false" ht="15.75" hidden="false" customHeight="false" outlineLevel="0" collapsed="false">
      <c r="B423" s="23"/>
    </row>
    <row r="424" customFormat="false" ht="15.75" hidden="false" customHeight="false" outlineLevel="0" collapsed="false">
      <c r="B424" s="23"/>
    </row>
    <row r="425" customFormat="false" ht="15.75" hidden="false" customHeight="false" outlineLevel="0" collapsed="false">
      <c r="B425" s="23"/>
    </row>
    <row r="426" customFormat="false" ht="15.75" hidden="false" customHeight="false" outlineLevel="0" collapsed="false">
      <c r="B426" s="23"/>
    </row>
    <row r="427" customFormat="false" ht="15.75" hidden="false" customHeight="false" outlineLevel="0" collapsed="false">
      <c r="B427" s="23"/>
    </row>
    <row r="428" customFormat="false" ht="15.75" hidden="false" customHeight="false" outlineLevel="0" collapsed="false">
      <c r="B428" s="23"/>
    </row>
    <row r="429" customFormat="false" ht="15.75" hidden="false" customHeight="false" outlineLevel="0" collapsed="false">
      <c r="B429" s="23"/>
    </row>
    <row r="430" customFormat="false" ht="15.75" hidden="false" customHeight="false" outlineLevel="0" collapsed="false">
      <c r="B430" s="23"/>
    </row>
    <row r="431" customFormat="false" ht="15.75" hidden="false" customHeight="false" outlineLevel="0" collapsed="false">
      <c r="B431" s="23"/>
    </row>
    <row r="432" customFormat="false" ht="15.75" hidden="false" customHeight="false" outlineLevel="0" collapsed="false">
      <c r="B432" s="23"/>
    </row>
    <row r="433" customFormat="false" ht="15.75" hidden="false" customHeight="false" outlineLevel="0" collapsed="false">
      <c r="B433" s="23"/>
    </row>
    <row r="434" customFormat="false" ht="15.75" hidden="false" customHeight="false" outlineLevel="0" collapsed="false">
      <c r="B434" s="23"/>
    </row>
    <row r="435" customFormat="false" ht="15.75" hidden="false" customHeight="false" outlineLevel="0" collapsed="false">
      <c r="B435" s="23"/>
    </row>
    <row r="436" customFormat="false" ht="15.75" hidden="false" customHeight="false" outlineLevel="0" collapsed="false">
      <c r="B436" s="23"/>
    </row>
    <row r="437" customFormat="false" ht="15.75" hidden="false" customHeight="false" outlineLevel="0" collapsed="false">
      <c r="B437" s="23"/>
    </row>
    <row r="438" customFormat="false" ht="15.75" hidden="false" customHeight="false" outlineLevel="0" collapsed="false">
      <c r="B438" s="23"/>
    </row>
    <row r="439" customFormat="false" ht="15.75" hidden="false" customHeight="false" outlineLevel="0" collapsed="false">
      <c r="B439" s="23"/>
    </row>
    <row r="440" customFormat="false" ht="15.75" hidden="false" customHeight="false" outlineLevel="0" collapsed="false">
      <c r="B440" s="23"/>
    </row>
    <row r="441" customFormat="false" ht="15.75" hidden="false" customHeight="false" outlineLevel="0" collapsed="false">
      <c r="B441" s="23"/>
    </row>
    <row r="442" customFormat="false" ht="15.75" hidden="false" customHeight="false" outlineLevel="0" collapsed="false">
      <c r="B442" s="23"/>
    </row>
    <row r="443" customFormat="false" ht="15.75" hidden="false" customHeight="false" outlineLevel="0" collapsed="false">
      <c r="B443" s="23"/>
    </row>
    <row r="444" customFormat="false" ht="15.75" hidden="false" customHeight="false" outlineLevel="0" collapsed="false">
      <c r="B444" s="23"/>
    </row>
    <row r="445" customFormat="false" ht="15.75" hidden="false" customHeight="false" outlineLevel="0" collapsed="false">
      <c r="B445" s="23"/>
    </row>
    <row r="446" customFormat="false" ht="15.75" hidden="false" customHeight="false" outlineLevel="0" collapsed="false">
      <c r="B446" s="23"/>
    </row>
    <row r="447" customFormat="false" ht="15.75" hidden="false" customHeight="false" outlineLevel="0" collapsed="false">
      <c r="B447" s="23"/>
    </row>
    <row r="448" customFormat="false" ht="15.75" hidden="false" customHeight="false" outlineLevel="0" collapsed="false">
      <c r="B448" s="23"/>
    </row>
    <row r="449" customFormat="false" ht="15.75" hidden="false" customHeight="false" outlineLevel="0" collapsed="false">
      <c r="B449" s="23"/>
    </row>
    <row r="450" customFormat="false" ht="15.75" hidden="false" customHeight="false" outlineLevel="0" collapsed="false">
      <c r="B450" s="23"/>
    </row>
    <row r="451" customFormat="false" ht="15.75" hidden="false" customHeight="false" outlineLevel="0" collapsed="false">
      <c r="B451" s="23"/>
    </row>
    <row r="452" customFormat="false" ht="15.75" hidden="false" customHeight="false" outlineLevel="0" collapsed="false">
      <c r="B452" s="23"/>
    </row>
    <row r="453" customFormat="false" ht="15.75" hidden="false" customHeight="false" outlineLevel="0" collapsed="false">
      <c r="B453" s="23"/>
    </row>
    <row r="454" customFormat="false" ht="15.75" hidden="false" customHeight="false" outlineLevel="0" collapsed="false">
      <c r="B454" s="23"/>
    </row>
    <row r="455" customFormat="false" ht="15.75" hidden="false" customHeight="false" outlineLevel="0" collapsed="false">
      <c r="B455" s="23"/>
    </row>
    <row r="456" customFormat="false" ht="15.75" hidden="false" customHeight="false" outlineLevel="0" collapsed="false">
      <c r="B456" s="23"/>
    </row>
    <row r="457" customFormat="false" ht="15.75" hidden="false" customHeight="false" outlineLevel="0" collapsed="false">
      <c r="B457" s="23"/>
    </row>
    <row r="458" customFormat="false" ht="15.75" hidden="false" customHeight="false" outlineLevel="0" collapsed="false">
      <c r="B458" s="23"/>
    </row>
    <row r="459" customFormat="false" ht="15.75" hidden="false" customHeight="false" outlineLevel="0" collapsed="false">
      <c r="B459" s="23"/>
    </row>
    <row r="460" customFormat="false" ht="15.75" hidden="false" customHeight="false" outlineLevel="0" collapsed="false">
      <c r="B460" s="23"/>
    </row>
    <row r="461" customFormat="false" ht="15.75" hidden="false" customHeight="false" outlineLevel="0" collapsed="false">
      <c r="B461" s="23"/>
    </row>
    <row r="462" customFormat="false" ht="15.75" hidden="false" customHeight="false" outlineLevel="0" collapsed="false">
      <c r="B462" s="23"/>
    </row>
    <row r="463" customFormat="false" ht="15.75" hidden="false" customHeight="false" outlineLevel="0" collapsed="false">
      <c r="B463" s="23"/>
    </row>
    <row r="464" customFormat="false" ht="15.75" hidden="false" customHeight="false" outlineLevel="0" collapsed="false">
      <c r="B464" s="23"/>
    </row>
    <row r="465" customFormat="false" ht="15.75" hidden="false" customHeight="false" outlineLevel="0" collapsed="false">
      <c r="B465" s="23"/>
    </row>
    <row r="466" customFormat="false" ht="15.75" hidden="false" customHeight="false" outlineLevel="0" collapsed="false">
      <c r="B466" s="23"/>
    </row>
    <row r="467" customFormat="false" ht="15.75" hidden="false" customHeight="false" outlineLevel="0" collapsed="false">
      <c r="B467" s="23"/>
    </row>
    <row r="468" customFormat="false" ht="15.75" hidden="false" customHeight="false" outlineLevel="0" collapsed="false">
      <c r="B468" s="23"/>
    </row>
    <row r="469" customFormat="false" ht="15.75" hidden="false" customHeight="false" outlineLevel="0" collapsed="false">
      <c r="B469" s="23"/>
    </row>
    <row r="470" customFormat="false" ht="15.75" hidden="false" customHeight="false" outlineLevel="0" collapsed="false">
      <c r="B470" s="23"/>
    </row>
    <row r="471" customFormat="false" ht="15.75" hidden="false" customHeight="false" outlineLevel="0" collapsed="false">
      <c r="B471" s="23"/>
    </row>
    <row r="472" customFormat="false" ht="15.75" hidden="false" customHeight="false" outlineLevel="0" collapsed="false">
      <c r="B472" s="23"/>
    </row>
    <row r="473" customFormat="false" ht="15.75" hidden="false" customHeight="false" outlineLevel="0" collapsed="false">
      <c r="B473" s="23"/>
    </row>
    <row r="474" customFormat="false" ht="15.75" hidden="false" customHeight="false" outlineLevel="0" collapsed="false">
      <c r="B474" s="23"/>
    </row>
    <row r="475" customFormat="false" ht="15.75" hidden="false" customHeight="false" outlineLevel="0" collapsed="false">
      <c r="B475" s="23"/>
    </row>
    <row r="476" customFormat="false" ht="15.75" hidden="false" customHeight="false" outlineLevel="0" collapsed="false">
      <c r="B476" s="23"/>
    </row>
    <row r="477" customFormat="false" ht="15.75" hidden="false" customHeight="false" outlineLevel="0" collapsed="false">
      <c r="B477" s="23"/>
    </row>
    <row r="478" customFormat="false" ht="15.75" hidden="false" customHeight="false" outlineLevel="0" collapsed="false">
      <c r="B478" s="23"/>
    </row>
    <row r="479" customFormat="false" ht="15.75" hidden="false" customHeight="false" outlineLevel="0" collapsed="false">
      <c r="B479" s="23"/>
    </row>
    <row r="480" customFormat="false" ht="15.75" hidden="false" customHeight="false" outlineLevel="0" collapsed="false">
      <c r="B480" s="23"/>
    </row>
    <row r="481" customFormat="false" ht="15.75" hidden="false" customHeight="false" outlineLevel="0" collapsed="false">
      <c r="B481" s="23"/>
    </row>
    <row r="482" customFormat="false" ht="15.75" hidden="false" customHeight="false" outlineLevel="0" collapsed="false">
      <c r="B482" s="23"/>
    </row>
    <row r="483" customFormat="false" ht="15.75" hidden="false" customHeight="false" outlineLevel="0" collapsed="false">
      <c r="B483" s="23"/>
    </row>
    <row r="484" customFormat="false" ht="15.75" hidden="false" customHeight="false" outlineLevel="0" collapsed="false">
      <c r="B484" s="23"/>
    </row>
    <row r="485" customFormat="false" ht="15.75" hidden="false" customHeight="false" outlineLevel="0" collapsed="false">
      <c r="B485" s="23"/>
    </row>
    <row r="486" customFormat="false" ht="15.75" hidden="false" customHeight="false" outlineLevel="0" collapsed="false">
      <c r="B486" s="23"/>
    </row>
    <row r="487" customFormat="false" ht="15.75" hidden="false" customHeight="false" outlineLevel="0" collapsed="false">
      <c r="B487" s="23"/>
    </row>
    <row r="488" customFormat="false" ht="15.75" hidden="false" customHeight="false" outlineLevel="0" collapsed="false">
      <c r="B488" s="23"/>
    </row>
    <row r="489" customFormat="false" ht="15.75" hidden="false" customHeight="false" outlineLevel="0" collapsed="false">
      <c r="B489" s="23"/>
    </row>
    <row r="490" customFormat="false" ht="15.75" hidden="false" customHeight="false" outlineLevel="0" collapsed="false">
      <c r="B490" s="23"/>
    </row>
    <row r="491" customFormat="false" ht="15.75" hidden="false" customHeight="false" outlineLevel="0" collapsed="false">
      <c r="B491" s="23"/>
    </row>
    <row r="492" customFormat="false" ht="15.75" hidden="false" customHeight="false" outlineLevel="0" collapsed="false">
      <c r="B492" s="23"/>
    </row>
    <row r="493" customFormat="false" ht="15.75" hidden="false" customHeight="false" outlineLevel="0" collapsed="false">
      <c r="B493" s="23"/>
    </row>
    <row r="494" customFormat="false" ht="15.75" hidden="false" customHeight="false" outlineLevel="0" collapsed="false">
      <c r="B494" s="23"/>
    </row>
    <row r="495" customFormat="false" ht="15.75" hidden="false" customHeight="false" outlineLevel="0" collapsed="false">
      <c r="B495" s="23"/>
    </row>
    <row r="496" customFormat="false" ht="15.75" hidden="false" customHeight="false" outlineLevel="0" collapsed="false">
      <c r="B496" s="23"/>
    </row>
    <row r="497" customFormat="false" ht="15.75" hidden="false" customHeight="false" outlineLevel="0" collapsed="false">
      <c r="B497" s="23"/>
    </row>
    <row r="498" customFormat="false" ht="15.75" hidden="false" customHeight="false" outlineLevel="0" collapsed="false">
      <c r="B498" s="23"/>
    </row>
    <row r="499" customFormat="false" ht="15.75" hidden="false" customHeight="false" outlineLevel="0" collapsed="false">
      <c r="B499" s="23"/>
    </row>
    <row r="500" customFormat="false" ht="15.75" hidden="false" customHeight="false" outlineLevel="0" collapsed="false">
      <c r="B500" s="23"/>
    </row>
    <row r="501" customFormat="false" ht="15.75" hidden="false" customHeight="false" outlineLevel="0" collapsed="false">
      <c r="B501" s="23"/>
    </row>
    <row r="502" customFormat="false" ht="15.75" hidden="false" customHeight="false" outlineLevel="0" collapsed="false">
      <c r="B502" s="23"/>
    </row>
    <row r="503" customFormat="false" ht="15.75" hidden="false" customHeight="false" outlineLevel="0" collapsed="false">
      <c r="B503" s="23"/>
    </row>
    <row r="504" customFormat="false" ht="15.75" hidden="false" customHeight="false" outlineLevel="0" collapsed="false">
      <c r="B504" s="23"/>
    </row>
    <row r="505" customFormat="false" ht="15.75" hidden="false" customHeight="false" outlineLevel="0" collapsed="false">
      <c r="B505" s="23"/>
    </row>
    <row r="506" customFormat="false" ht="15.75" hidden="false" customHeight="false" outlineLevel="0" collapsed="false">
      <c r="B506" s="23"/>
    </row>
    <row r="507" customFormat="false" ht="15.75" hidden="false" customHeight="false" outlineLevel="0" collapsed="false">
      <c r="B507" s="23"/>
    </row>
    <row r="508" customFormat="false" ht="15.75" hidden="false" customHeight="false" outlineLevel="0" collapsed="false">
      <c r="B508" s="23"/>
    </row>
    <row r="509" customFormat="false" ht="15.75" hidden="false" customHeight="false" outlineLevel="0" collapsed="false">
      <c r="B509" s="23"/>
    </row>
    <row r="510" customFormat="false" ht="15.75" hidden="false" customHeight="false" outlineLevel="0" collapsed="false">
      <c r="B510" s="23"/>
    </row>
    <row r="511" customFormat="false" ht="15.75" hidden="false" customHeight="false" outlineLevel="0" collapsed="false">
      <c r="B511" s="23"/>
    </row>
    <row r="512" customFormat="false" ht="15.75" hidden="false" customHeight="false" outlineLevel="0" collapsed="false">
      <c r="B512" s="23"/>
    </row>
    <row r="513" customFormat="false" ht="15.75" hidden="false" customHeight="false" outlineLevel="0" collapsed="false">
      <c r="B513" s="23"/>
    </row>
    <row r="514" customFormat="false" ht="15.75" hidden="false" customHeight="false" outlineLevel="0" collapsed="false">
      <c r="B514" s="23"/>
    </row>
    <row r="515" customFormat="false" ht="15.75" hidden="false" customHeight="false" outlineLevel="0" collapsed="false">
      <c r="B515" s="23"/>
    </row>
    <row r="516" customFormat="false" ht="15.75" hidden="false" customHeight="false" outlineLevel="0" collapsed="false">
      <c r="B516" s="23"/>
    </row>
    <row r="517" customFormat="false" ht="15.75" hidden="false" customHeight="false" outlineLevel="0" collapsed="false">
      <c r="B517" s="23"/>
    </row>
    <row r="518" customFormat="false" ht="15.75" hidden="false" customHeight="false" outlineLevel="0" collapsed="false">
      <c r="B518" s="23"/>
    </row>
    <row r="519" customFormat="false" ht="15.75" hidden="false" customHeight="false" outlineLevel="0" collapsed="false">
      <c r="B519" s="23"/>
    </row>
    <row r="520" customFormat="false" ht="15.75" hidden="false" customHeight="false" outlineLevel="0" collapsed="false">
      <c r="B520" s="23"/>
    </row>
    <row r="521" customFormat="false" ht="15.75" hidden="false" customHeight="false" outlineLevel="0" collapsed="false">
      <c r="B521" s="23"/>
    </row>
    <row r="522" customFormat="false" ht="15.75" hidden="false" customHeight="false" outlineLevel="0" collapsed="false">
      <c r="B522" s="23"/>
    </row>
    <row r="523" customFormat="false" ht="15.75" hidden="false" customHeight="false" outlineLevel="0" collapsed="false">
      <c r="B523" s="23"/>
    </row>
    <row r="524" customFormat="false" ht="15.75" hidden="false" customHeight="false" outlineLevel="0" collapsed="false">
      <c r="B524" s="23"/>
    </row>
    <row r="525" customFormat="false" ht="15.75" hidden="false" customHeight="false" outlineLevel="0" collapsed="false">
      <c r="B525" s="23"/>
    </row>
    <row r="526" customFormat="false" ht="15.75" hidden="false" customHeight="false" outlineLevel="0" collapsed="false">
      <c r="B526" s="23"/>
    </row>
    <row r="527" customFormat="false" ht="15.75" hidden="false" customHeight="false" outlineLevel="0" collapsed="false">
      <c r="B527" s="23"/>
    </row>
    <row r="528" customFormat="false" ht="15.75" hidden="false" customHeight="false" outlineLevel="0" collapsed="false">
      <c r="B528" s="23"/>
    </row>
    <row r="529" customFormat="false" ht="15.75" hidden="false" customHeight="false" outlineLevel="0" collapsed="false">
      <c r="B529" s="23"/>
    </row>
    <row r="530" customFormat="false" ht="15.75" hidden="false" customHeight="false" outlineLevel="0" collapsed="false">
      <c r="B530" s="23"/>
    </row>
    <row r="531" customFormat="false" ht="15.75" hidden="false" customHeight="false" outlineLevel="0" collapsed="false">
      <c r="B531" s="23"/>
    </row>
    <row r="532" customFormat="false" ht="15.75" hidden="false" customHeight="false" outlineLevel="0" collapsed="false">
      <c r="B532" s="23"/>
    </row>
    <row r="533" customFormat="false" ht="15.75" hidden="false" customHeight="false" outlineLevel="0" collapsed="false">
      <c r="B533" s="23"/>
    </row>
    <row r="534" customFormat="false" ht="15.75" hidden="false" customHeight="false" outlineLevel="0" collapsed="false">
      <c r="B534" s="23"/>
    </row>
    <row r="535" customFormat="false" ht="15.75" hidden="false" customHeight="false" outlineLevel="0" collapsed="false">
      <c r="B535" s="23"/>
    </row>
    <row r="536" customFormat="false" ht="15.75" hidden="false" customHeight="false" outlineLevel="0" collapsed="false">
      <c r="B536" s="23"/>
    </row>
    <row r="537" customFormat="false" ht="15.75" hidden="false" customHeight="false" outlineLevel="0" collapsed="false">
      <c r="B537" s="23"/>
    </row>
    <row r="538" customFormat="false" ht="15.75" hidden="false" customHeight="false" outlineLevel="0" collapsed="false">
      <c r="B538" s="23"/>
    </row>
    <row r="539" customFormat="false" ht="15.75" hidden="false" customHeight="false" outlineLevel="0" collapsed="false">
      <c r="B539" s="23"/>
    </row>
    <row r="540" customFormat="false" ht="15.75" hidden="false" customHeight="false" outlineLevel="0" collapsed="false">
      <c r="B540" s="23"/>
    </row>
    <row r="541" customFormat="false" ht="15.75" hidden="false" customHeight="false" outlineLevel="0" collapsed="false">
      <c r="B541" s="23"/>
    </row>
    <row r="542" customFormat="false" ht="15.75" hidden="false" customHeight="false" outlineLevel="0" collapsed="false">
      <c r="B542" s="23"/>
    </row>
    <row r="543" customFormat="false" ht="15.75" hidden="false" customHeight="false" outlineLevel="0" collapsed="false">
      <c r="B543" s="23"/>
    </row>
    <row r="544" customFormat="false" ht="15.75" hidden="false" customHeight="false" outlineLevel="0" collapsed="false">
      <c r="B544" s="23"/>
    </row>
    <row r="545" customFormat="false" ht="15.75" hidden="false" customHeight="false" outlineLevel="0" collapsed="false">
      <c r="B545" s="23"/>
    </row>
    <row r="546" customFormat="false" ht="15.75" hidden="false" customHeight="false" outlineLevel="0" collapsed="false">
      <c r="B546" s="23"/>
    </row>
    <row r="547" customFormat="false" ht="15.75" hidden="false" customHeight="false" outlineLevel="0" collapsed="false">
      <c r="B547" s="23"/>
    </row>
    <row r="548" customFormat="false" ht="15.75" hidden="false" customHeight="false" outlineLevel="0" collapsed="false">
      <c r="B548" s="23"/>
    </row>
    <row r="549" customFormat="false" ht="15.75" hidden="false" customHeight="false" outlineLevel="0" collapsed="false">
      <c r="B549" s="23"/>
    </row>
    <row r="550" customFormat="false" ht="15.75" hidden="false" customHeight="false" outlineLevel="0" collapsed="false">
      <c r="B550" s="23"/>
    </row>
    <row r="551" customFormat="false" ht="15.75" hidden="false" customHeight="false" outlineLevel="0" collapsed="false">
      <c r="B551" s="23"/>
    </row>
    <row r="552" customFormat="false" ht="15.75" hidden="false" customHeight="false" outlineLevel="0" collapsed="false">
      <c r="B552" s="23"/>
    </row>
    <row r="553" customFormat="false" ht="15.75" hidden="false" customHeight="false" outlineLevel="0" collapsed="false">
      <c r="B553" s="23"/>
    </row>
    <row r="554" customFormat="false" ht="15.75" hidden="false" customHeight="false" outlineLevel="0" collapsed="false">
      <c r="B554" s="23"/>
    </row>
    <row r="555" customFormat="false" ht="15.75" hidden="false" customHeight="false" outlineLevel="0" collapsed="false">
      <c r="B555" s="23"/>
    </row>
    <row r="556" customFormat="false" ht="15.75" hidden="false" customHeight="false" outlineLevel="0" collapsed="false">
      <c r="B556" s="23"/>
    </row>
    <row r="557" customFormat="false" ht="15.75" hidden="false" customHeight="false" outlineLevel="0" collapsed="false">
      <c r="B557" s="23"/>
    </row>
    <row r="558" customFormat="false" ht="15.75" hidden="false" customHeight="false" outlineLevel="0" collapsed="false">
      <c r="B558" s="23"/>
    </row>
    <row r="559" customFormat="false" ht="15.75" hidden="false" customHeight="false" outlineLevel="0" collapsed="false">
      <c r="B559" s="23"/>
    </row>
    <row r="560" customFormat="false" ht="15.75" hidden="false" customHeight="false" outlineLevel="0" collapsed="false">
      <c r="B560" s="23"/>
    </row>
    <row r="561" customFormat="false" ht="15.75" hidden="false" customHeight="false" outlineLevel="0" collapsed="false">
      <c r="B561" s="23"/>
    </row>
    <row r="562" customFormat="false" ht="15.75" hidden="false" customHeight="false" outlineLevel="0" collapsed="false">
      <c r="B562" s="23"/>
    </row>
    <row r="563" customFormat="false" ht="15.75" hidden="false" customHeight="false" outlineLevel="0" collapsed="false">
      <c r="B563" s="23"/>
    </row>
    <row r="564" customFormat="false" ht="15.75" hidden="false" customHeight="false" outlineLevel="0" collapsed="false">
      <c r="B564" s="23"/>
    </row>
    <row r="565" customFormat="false" ht="15.75" hidden="false" customHeight="false" outlineLevel="0" collapsed="false">
      <c r="B565" s="23"/>
    </row>
    <row r="566" customFormat="false" ht="15.75" hidden="false" customHeight="false" outlineLevel="0" collapsed="false">
      <c r="B566" s="23"/>
    </row>
    <row r="567" customFormat="false" ht="15.75" hidden="false" customHeight="false" outlineLevel="0" collapsed="false">
      <c r="B567" s="23"/>
    </row>
    <row r="568" customFormat="false" ht="15.75" hidden="false" customHeight="false" outlineLevel="0" collapsed="false">
      <c r="B568" s="23"/>
    </row>
    <row r="569" customFormat="false" ht="15.75" hidden="false" customHeight="false" outlineLevel="0" collapsed="false">
      <c r="B569" s="23"/>
    </row>
    <row r="570" customFormat="false" ht="15.75" hidden="false" customHeight="false" outlineLevel="0" collapsed="false">
      <c r="B570" s="23"/>
    </row>
    <row r="571" customFormat="false" ht="15.75" hidden="false" customHeight="false" outlineLevel="0" collapsed="false">
      <c r="B571" s="23"/>
    </row>
    <row r="572" customFormat="false" ht="15.75" hidden="false" customHeight="false" outlineLevel="0" collapsed="false">
      <c r="B572" s="23"/>
    </row>
    <row r="573" customFormat="false" ht="15.75" hidden="false" customHeight="false" outlineLevel="0" collapsed="false">
      <c r="B573" s="23"/>
    </row>
    <row r="574" customFormat="false" ht="15.75" hidden="false" customHeight="false" outlineLevel="0" collapsed="false">
      <c r="B574" s="23"/>
    </row>
    <row r="575" customFormat="false" ht="15.75" hidden="false" customHeight="false" outlineLevel="0" collapsed="false">
      <c r="B575" s="23"/>
    </row>
    <row r="576" customFormat="false" ht="15.75" hidden="false" customHeight="false" outlineLevel="0" collapsed="false">
      <c r="B576" s="23"/>
    </row>
    <row r="577" customFormat="false" ht="15.75" hidden="false" customHeight="false" outlineLevel="0" collapsed="false">
      <c r="B577" s="23"/>
    </row>
    <row r="578" customFormat="false" ht="15.75" hidden="false" customHeight="false" outlineLevel="0" collapsed="false">
      <c r="B578" s="23"/>
    </row>
    <row r="579" customFormat="false" ht="15.75" hidden="false" customHeight="false" outlineLevel="0" collapsed="false">
      <c r="B579" s="23"/>
    </row>
    <row r="580" customFormat="false" ht="15.75" hidden="false" customHeight="false" outlineLevel="0" collapsed="false">
      <c r="B580" s="23"/>
    </row>
    <row r="581" customFormat="false" ht="15.75" hidden="false" customHeight="false" outlineLevel="0" collapsed="false">
      <c r="B581" s="23"/>
    </row>
    <row r="582" customFormat="false" ht="15.75" hidden="false" customHeight="false" outlineLevel="0" collapsed="false">
      <c r="B582" s="23"/>
    </row>
    <row r="583" customFormat="false" ht="15.75" hidden="false" customHeight="false" outlineLevel="0" collapsed="false">
      <c r="B583" s="23"/>
    </row>
    <row r="584" customFormat="false" ht="15.75" hidden="false" customHeight="false" outlineLevel="0" collapsed="false">
      <c r="B584" s="23"/>
    </row>
    <row r="585" customFormat="false" ht="15.75" hidden="false" customHeight="false" outlineLevel="0" collapsed="false">
      <c r="B585" s="23"/>
    </row>
    <row r="586" customFormat="false" ht="15.75" hidden="false" customHeight="false" outlineLevel="0" collapsed="false">
      <c r="B586" s="23"/>
    </row>
    <row r="587" customFormat="false" ht="15.75" hidden="false" customHeight="false" outlineLevel="0" collapsed="false">
      <c r="B587" s="23"/>
    </row>
    <row r="588" customFormat="false" ht="15.75" hidden="false" customHeight="false" outlineLevel="0" collapsed="false">
      <c r="B588" s="23"/>
    </row>
    <row r="589" customFormat="false" ht="15.75" hidden="false" customHeight="false" outlineLevel="0" collapsed="false">
      <c r="B589" s="23"/>
    </row>
    <row r="590" customFormat="false" ht="15.75" hidden="false" customHeight="false" outlineLevel="0" collapsed="false">
      <c r="B590" s="23"/>
    </row>
    <row r="591" customFormat="false" ht="15.75" hidden="false" customHeight="false" outlineLevel="0" collapsed="false">
      <c r="B591" s="23"/>
    </row>
    <row r="592" customFormat="false" ht="15.75" hidden="false" customHeight="false" outlineLevel="0" collapsed="false">
      <c r="B592" s="23"/>
    </row>
    <row r="593" customFormat="false" ht="15.75" hidden="false" customHeight="false" outlineLevel="0" collapsed="false">
      <c r="B593" s="23"/>
    </row>
    <row r="594" customFormat="false" ht="15.75" hidden="false" customHeight="false" outlineLevel="0" collapsed="false">
      <c r="B594" s="23"/>
    </row>
    <row r="595" customFormat="false" ht="15.75" hidden="false" customHeight="false" outlineLevel="0" collapsed="false">
      <c r="B595" s="23"/>
    </row>
    <row r="596" customFormat="false" ht="15.75" hidden="false" customHeight="false" outlineLevel="0" collapsed="false">
      <c r="B596" s="23"/>
    </row>
    <row r="597" customFormat="false" ht="15.75" hidden="false" customHeight="false" outlineLevel="0" collapsed="false">
      <c r="B597" s="23"/>
    </row>
    <row r="598" customFormat="false" ht="15.75" hidden="false" customHeight="false" outlineLevel="0" collapsed="false">
      <c r="B598" s="23"/>
    </row>
    <row r="599" customFormat="false" ht="15.75" hidden="false" customHeight="false" outlineLevel="0" collapsed="false">
      <c r="B599" s="23"/>
    </row>
    <row r="600" customFormat="false" ht="15.75" hidden="false" customHeight="false" outlineLevel="0" collapsed="false">
      <c r="B600" s="23"/>
    </row>
    <row r="601" customFormat="false" ht="15.75" hidden="false" customHeight="false" outlineLevel="0" collapsed="false">
      <c r="B601" s="23"/>
    </row>
    <row r="602" customFormat="false" ht="15.75" hidden="false" customHeight="false" outlineLevel="0" collapsed="false">
      <c r="B602" s="23"/>
    </row>
    <row r="603" customFormat="false" ht="15.75" hidden="false" customHeight="false" outlineLevel="0" collapsed="false">
      <c r="B603" s="23"/>
    </row>
    <row r="604" customFormat="false" ht="15.75" hidden="false" customHeight="false" outlineLevel="0" collapsed="false">
      <c r="B604" s="23"/>
    </row>
    <row r="605" customFormat="false" ht="15.75" hidden="false" customHeight="false" outlineLevel="0" collapsed="false">
      <c r="B605" s="23"/>
    </row>
    <row r="606" customFormat="false" ht="15.75" hidden="false" customHeight="false" outlineLevel="0" collapsed="false">
      <c r="B606" s="23"/>
    </row>
    <row r="607" customFormat="false" ht="15.75" hidden="false" customHeight="false" outlineLevel="0" collapsed="false">
      <c r="B607" s="23"/>
    </row>
    <row r="608" customFormat="false" ht="15.75" hidden="false" customHeight="false" outlineLevel="0" collapsed="false">
      <c r="B608" s="23"/>
    </row>
    <row r="609" customFormat="false" ht="15.75" hidden="false" customHeight="false" outlineLevel="0" collapsed="false">
      <c r="B609" s="23"/>
    </row>
    <row r="610" customFormat="false" ht="15.75" hidden="false" customHeight="false" outlineLevel="0" collapsed="false">
      <c r="B610" s="23"/>
    </row>
    <row r="611" customFormat="false" ht="15.75" hidden="false" customHeight="false" outlineLevel="0" collapsed="false">
      <c r="B611" s="23"/>
    </row>
    <row r="612" customFormat="false" ht="15.75" hidden="false" customHeight="false" outlineLevel="0" collapsed="false">
      <c r="B612" s="23"/>
    </row>
    <row r="613" customFormat="false" ht="15.75" hidden="false" customHeight="false" outlineLevel="0" collapsed="false">
      <c r="B613" s="23"/>
    </row>
    <row r="614" customFormat="false" ht="15.75" hidden="false" customHeight="false" outlineLevel="0" collapsed="false">
      <c r="B614" s="23"/>
    </row>
    <row r="615" customFormat="false" ht="15.75" hidden="false" customHeight="false" outlineLevel="0" collapsed="false">
      <c r="B615" s="23"/>
    </row>
    <row r="616" customFormat="false" ht="15.75" hidden="false" customHeight="false" outlineLevel="0" collapsed="false">
      <c r="B616" s="23"/>
    </row>
    <row r="617" customFormat="false" ht="15.75" hidden="false" customHeight="false" outlineLevel="0" collapsed="false">
      <c r="B617" s="23"/>
    </row>
    <row r="618" customFormat="false" ht="15.75" hidden="false" customHeight="false" outlineLevel="0" collapsed="false">
      <c r="B618" s="23"/>
    </row>
    <row r="619" customFormat="false" ht="15.75" hidden="false" customHeight="false" outlineLevel="0" collapsed="false">
      <c r="B619" s="23"/>
    </row>
    <row r="620" customFormat="false" ht="15.75" hidden="false" customHeight="false" outlineLevel="0" collapsed="false">
      <c r="B620" s="23"/>
    </row>
    <row r="621" customFormat="false" ht="15.75" hidden="false" customHeight="false" outlineLevel="0" collapsed="false">
      <c r="B621" s="23"/>
    </row>
    <row r="622" customFormat="false" ht="15.75" hidden="false" customHeight="false" outlineLevel="0" collapsed="false">
      <c r="B622" s="23"/>
    </row>
    <row r="623" customFormat="false" ht="15.75" hidden="false" customHeight="false" outlineLevel="0" collapsed="false">
      <c r="B623" s="23"/>
    </row>
    <row r="624" customFormat="false" ht="15.75" hidden="false" customHeight="false" outlineLevel="0" collapsed="false">
      <c r="B624" s="23"/>
    </row>
    <row r="625" customFormat="false" ht="15.75" hidden="false" customHeight="false" outlineLevel="0" collapsed="false">
      <c r="B625" s="23"/>
    </row>
    <row r="626" customFormat="false" ht="15.75" hidden="false" customHeight="false" outlineLevel="0" collapsed="false">
      <c r="B626" s="23"/>
    </row>
    <row r="627" customFormat="false" ht="15.75" hidden="false" customHeight="false" outlineLevel="0" collapsed="false">
      <c r="B627" s="23"/>
    </row>
    <row r="628" customFormat="false" ht="15.75" hidden="false" customHeight="false" outlineLevel="0" collapsed="false">
      <c r="B628" s="23"/>
    </row>
    <row r="629" customFormat="false" ht="15.75" hidden="false" customHeight="false" outlineLevel="0" collapsed="false">
      <c r="B629" s="23"/>
    </row>
    <row r="630" customFormat="false" ht="15.75" hidden="false" customHeight="false" outlineLevel="0" collapsed="false">
      <c r="B630" s="23"/>
    </row>
    <row r="631" customFormat="false" ht="15.75" hidden="false" customHeight="false" outlineLevel="0" collapsed="false">
      <c r="B631" s="23"/>
    </row>
    <row r="632" customFormat="false" ht="15.75" hidden="false" customHeight="false" outlineLevel="0" collapsed="false">
      <c r="B632" s="23"/>
    </row>
    <row r="633" customFormat="false" ht="15.75" hidden="false" customHeight="false" outlineLevel="0" collapsed="false">
      <c r="B633" s="23"/>
    </row>
    <row r="634" customFormat="false" ht="15.75" hidden="false" customHeight="false" outlineLevel="0" collapsed="false">
      <c r="B634" s="23"/>
    </row>
    <row r="635" customFormat="false" ht="15.75" hidden="false" customHeight="false" outlineLevel="0" collapsed="false">
      <c r="B635" s="23"/>
    </row>
    <row r="636" customFormat="false" ht="15.75" hidden="false" customHeight="false" outlineLevel="0" collapsed="false">
      <c r="B636" s="23"/>
    </row>
    <row r="637" customFormat="false" ht="15.75" hidden="false" customHeight="false" outlineLevel="0" collapsed="false">
      <c r="B637" s="23"/>
    </row>
    <row r="638" customFormat="false" ht="15.75" hidden="false" customHeight="false" outlineLevel="0" collapsed="false">
      <c r="B638" s="23"/>
    </row>
    <row r="639" customFormat="false" ht="15.75" hidden="false" customHeight="false" outlineLevel="0" collapsed="false">
      <c r="B639" s="23"/>
    </row>
    <row r="640" customFormat="false" ht="15.75" hidden="false" customHeight="false" outlineLevel="0" collapsed="false">
      <c r="B640" s="23"/>
    </row>
    <row r="641" customFormat="false" ht="15.75" hidden="false" customHeight="false" outlineLevel="0" collapsed="false">
      <c r="B641" s="23"/>
    </row>
    <row r="642" customFormat="false" ht="15.75" hidden="false" customHeight="false" outlineLevel="0" collapsed="false">
      <c r="B642" s="23"/>
    </row>
    <row r="643" customFormat="false" ht="15.75" hidden="false" customHeight="false" outlineLevel="0" collapsed="false">
      <c r="B643" s="23"/>
    </row>
    <row r="644" customFormat="false" ht="15.75" hidden="false" customHeight="false" outlineLevel="0" collapsed="false">
      <c r="B644" s="23"/>
    </row>
    <row r="645" customFormat="false" ht="15.75" hidden="false" customHeight="false" outlineLevel="0" collapsed="false">
      <c r="B645" s="23"/>
    </row>
    <row r="646" customFormat="false" ht="15.75" hidden="false" customHeight="false" outlineLevel="0" collapsed="false">
      <c r="B646" s="23"/>
    </row>
    <row r="647" customFormat="false" ht="15.75" hidden="false" customHeight="false" outlineLevel="0" collapsed="false">
      <c r="B647" s="23"/>
    </row>
    <row r="648" customFormat="false" ht="15.75" hidden="false" customHeight="false" outlineLevel="0" collapsed="false">
      <c r="B648" s="23"/>
    </row>
    <row r="649" customFormat="false" ht="15.75" hidden="false" customHeight="false" outlineLevel="0" collapsed="false">
      <c r="B649" s="23"/>
    </row>
    <row r="650" customFormat="false" ht="15.75" hidden="false" customHeight="false" outlineLevel="0" collapsed="false">
      <c r="B650" s="23"/>
    </row>
    <row r="651" customFormat="false" ht="15.75" hidden="false" customHeight="false" outlineLevel="0" collapsed="false">
      <c r="B651" s="23"/>
    </row>
    <row r="652" customFormat="false" ht="15.75" hidden="false" customHeight="false" outlineLevel="0" collapsed="false">
      <c r="B652" s="23"/>
    </row>
    <row r="653" customFormat="false" ht="15.75" hidden="false" customHeight="false" outlineLevel="0" collapsed="false">
      <c r="B653" s="23"/>
    </row>
    <row r="654" customFormat="false" ht="15.75" hidden="false" customHeight="false" outlineLevel="0" collapsed="false">
      <c r="B654" s="23"/>
    </row>
    <row r="655" customFormat="false" ht="15.75" hidden="false" customHeight="false" outlineLevel="0" collapsed="false">
      <c r="B655" s="23"/>
    </row>
    <row r="656" customFormat="false" ht="15.75" hidden="false" customHeight="false" outlineLevel="0" collapsed="false">
      <c r="B656" s="23"/>
    </row>
    <row r="657" customFormat="false" ht="15.75" hidden="false" customHeight="false" outlineLevel="0" collapsed="false">
      <c r="B657" s="23"/>
    </row>
    <row r="658" customFormat="false" ht="15.75" hidden="false" customHeight="false" outlineLevel="0" collapsed="false">
      <c r="B658" s="23"/>
    </row>
    <row r="659" customFormat="false" ht="15.75" hidden="false" customHeight="false" outlineLevel="0" collapsed="false">
      <c r="B659" s="23"/>
    </row>
    <row r="660" customFormat="false" ht="15.75" hidden="false" customHeight="false" outlineLevel="0" collapsed="false">
      <c r="B660" s="23"/>
    </row>
    <row r="661" customFormat="false" ht="15.75" hidden="false" customHeight="false" outlineLevel="0" collapsed="false">
      <c r="B661" s="23"/>
    </row>
    <row r="662" customFormat="false" ht="15.75" hidden="false" customHeight="false" outlineLevel="0" collapsed="false">
      <c r="B662" s="23"/>
    </row>
    <row r="663" customFormat="false" ht="15.75" hidden="false" customHeight="false" outlineLevel="0" collapsed="false">
      <c r="B663" s="23"/>
    </row>
    <row r="664" customFormat="false" ht="15.75" hidden="false" customHeight="false" outlineLevel="0" collapsed="false">
      <c r="B664" s="23"/>
    </row>
    <row r="665" customFormat="false" ht="15.75" hidden="false" customHeight="false" outlineLevel="0" collapsed="false">
      <c r="B665" s="23"/>
    </row>
    <row r="666" customFormat="false" ht="15.75" hidden="false" customHeight="false" outlineLevel="0" collapsed="false">
      <c r="B666" s="23"/>
    </row>
    <row r="667" customFormat="false" ht="15.75" hidden="false" customHeight="false" outlineLevel="0" collapsed="false">
      <c r="B667" s="23"/>
    </row>
    <row r="668" customFormat="false" ht="15.75" hidden="false" customHeight="false" outlineLevel="0" collapsed="false">
      <c r="B668" s="23"/>
    </row>
    <row r="669" customFormat="false" ht="15.75" hidden="false" customHeight="false" outlineLevel="0" collapsed="false">
      <c r="B669" s="23"/>
    </row>
    <row r="670" customFormat="false" ht="15.75" hidden="false" customHeight="false" outlineLevel="0" collapsed="false">
      <c r="B670" s="23"/>
    </row>
    <row r="671" customFormat="false" ht="15.75" hidden="false" customHeight="false" outlineLevel="0" collapsed="false">
      <c r="B671" s="23"/>
    </row>
    <row r="672" customFormat="false" ht="15.75" hidden="false" customHeight="false" outlineLevel="0" collapsed="false">
      <c r="B672" s="23"/>
    </row>
    <row r="673" customFormat="false" ht="15.75" hidden="false" customHeight="false" outlineLevel="0" collapsed="false">
      <c r="B673" s="23"/>
    </row>
    <row r="674" customFormat="false" ht="15.75" hidden="false" customHeight="false" outlineLevel="0" collapsed="false">
      <c r="B674" s="23"/>
    </row>
    <row r="675" customFormat="false" ht="15.75" hidden="false" customHeight="false" outlineLevel="0" collapsed="false">
      <c r="B675" s="23"/>
    </row>
    <row r="676" customFormat="false" ht="15.75" hidden="false" customHeight="false" outlineLevel="0" collapsed="false">
      <c r="B676" s="23"/>
    </row>
    <row r="677" customFormat="false" ht="15.75" hidden="false" customHeight="false" outlineLevel="0" collapsed="false">
      <c r="B677" s="23"/>
    </row>
    <row r="678" customFormat="false" ht="15.75" hidden="false" customHeight="false" outlineLevel="0" collapsed="false">
      <c r="B678" s="23"/>
    </row>
    <row r="679" customFormat="false" ht="15.75" hidden="false" customHeight="false" outlineLevel="0" collapsed="false">
      <c r="B679" s="23"/>
    </row>
    <row r="680" customFormat="false" ht="15.75" hidden="false" customHeight="false" outlineLevel="0" collapsed="false">
      <c r="B680" s="23"/>
    </row>
    <row r="681" customFormat="false" ht="15.75" hidden="false" customHeight="false" outlineLevel="0" collapsed="false">
      <c r="B681" s="23"/>
    </row>
    <row r="682" customFormat="false" ht="15.75" hidden="false" customHeight="false" outlineLevel="0" collapsed="false">
      <c r="B682" s="23"/>
    </row>
    <row r="683" customFormat="false" ht="15.75" hidden="false" customHeight="false" outlineLevel="0" collapsed="false">
      <c r="B683" s="23"/>
    </row>
    <row r="684" customFormat="false" ht="15.75" hidden="false" customHeight="false" outlineLevel="0" collapsed="false">
      <c r="B684" s="23"/>
    </row>
    <row r="685" customFormat="false" ht="15.75" hidden="false" customHeight="false" outlineLevel="0" collapsed="false">
      <c r="B685" s="23"/>
    </row>
    <row r="686" customFormat="false" ht="15.75" hidden="false" customHeight="false" outlineLevel="0" collapsed="false">
      <c r="B686" s="23"/>
    </row>
    <row r="687" customFormat="false" ht="15.75" hidden="false" customHeight="false" outlineLevel="0" collapsed="false">
      <c r="B687" s="23"/>
    </row>
    <row r="688" customFormat="false" ht="15.75" hidden="false" customHeight="false" outlineLevel="0" collapsed="false">
      <c r="B688" s="23"/>
    </row>
    <row r="689" customFormat="false" ht="15.75" hidden="false" customHeight="false" outlineLevel="0" collapsed="false">
      <c r="B689" s="23"/>
    </row>
    <row r="690" customFormat="false" ht="15.75" hidden="false" customHeight="false" outlineLevel="0" collapsed="false">
      <c r="B690" s="23"/>
    </row>
    <row r="691" customFormat="false" ht="15.75" hidden="false" customHeight="false" outlineLevel="0" collapsed="false">
      <c r="B691" s="23"/>
    </row>
    <row r="692" customFormat="false" ht="15.75" hidden="false" customHeight="false" outlineLevel="0" collapsed="false">
      <c r="B692" s="23"/>
    </row>
    <row r="693" customFormat="false" ht="15.75" hidden="false" customHeight="false" outlineLevel="0" collapsed="false">
      <c r="B693" s="23"/>
    </row>
    <row r="694" customFormat="false" ht="15.75" hidden="false" customHeight="false" outlineLevel="0" collapsed="false">
      <c r="B694" s="23"/>
    </row>
    <row r="695" customFormat="false" ht="15.75" hidden="false" customHeight="false" outlineLevel="0" collapsed="false">
      <c r="B695" s="23"/>
    </row>
    <row r="696" customFormat="false" ht="15.75" hidden="false" customHeight="false" outlineLevel="0" collapsed="false">
      <c r="B696" s="23"/>
    </row>
    <row r="697" customFormat="false" ht="15.75" hidden="false" customHeight="false" outlineLevel="0" collapsed="false">
      <c r="B697" s="23"/>
    </row>
    <row r="698" customFormat="false" ht="15.75" hidden="false" customHeight="false" outlineLevel="0" collapsed="false">
      <c r="B698" s="23"/>
    </row>
    <row r="699" customFormat="false" ht="15.75" hidden="false" customHeight="false" outlineLevel="0" collapsed="false">
      <c r="B699" s="23"/>
    </row>
    <row r="700" customFormat="false" ht="15.75" hidden="false" customHeight="false" outlineLevel="0" collapsed="false">
      <c r="B700" s="23"/>
    </row>
    <row r="701" customFormat="false" ht="15.75" hidden="false" customHeight="false" outlineLevel="0" collapsed="false">
      <c r="B701" s="23"/>
    </row>
    <row r="702" customFormat="false" ht="15.75" hidden="false" customHeight="false" outlineLevel="0" collapsed="false">
      <c r="B702" s="23"/>
    </row>
    <row r="703" customFormat="false" ht="15.75" hidden="false" customHeight="false" outlineLevel="0" collapsed="false">
      <c r="B703" s="23"/>
    </row>
    <row r="704" customFormat="false" ht="15.75" hidden="false" customHeight="false" outlineLevel="0" collapsed="false">
      <c r="B704" s="23"/>
    </row>
    <row r="705" customFormat="false" ht="15.75" hidden="false" customHeight="false" outlineLevel="0" collapsed="false">
      <c r="B705" s="23"/>
    </row>
    <row r="706" customFormat="false" ht="15.75" hidden="false" customHeight="false" outlineLevel="0" collapsed="false">
      <c r="B706" s="23"/>
    </row>
    <row r="707" customFormat="false" ht="15.75" hidden="false" customHeight="false" outlineLevel="0" collapsed="false">
      <c r="B707" s="23"/>
    </row>
    <row r="708" customFormat="false" ht="15.75" hidden="false" customHeight="false" outlineLevel="0" collapsed="false">
      <c r="B708" s="23"/>
    </row>
    <row r="709" customFormat="false" ht="15.75" hidden="false" customHeight="false" outlineLevel="0" collapsed="false">
      <c r="B709" s="23"/>
    </row>
    <row r="710" customFormat="false" ht="15.75" hidden="false" customHeight="false" outlineLevel="0" collapsed="false">
      <c r="B710" s="23"/>
    </row>
    <row r="711" customFormat="false" ht="15.75" hidden="false" customHeight="false" outlineLevel="0" collapsed="false">
      <c r="B711" s="23"/>
    </row>
    <row r="712" customFormat="false" ht="15.75" hidden="false" customHeight="false" outlineLevel="0" collapsed="false">
      <c r="B712" s="23"/>
    </row>
    <row r="713" customFormat="false" ht="15.75" hidden="false" customHeight="false" outlineLevel="0" collapsed="false">
      <c r="B713" s="23"/>
    </row>
    <row r="714" customFormat="false" ht="15.75" hidden="false" customHeight="false" outlineLevel="0" collapsed="false">
      <c r="B714" s="23"/>
    </row>
    <row r="715" customFormat="false" ht="15.75" hidden="false" customHeight="false" outlineLevel="0" collapsed="false">
      <c r="B715" s="23"/>
    </row>
    <row r="716" customFormat="false" ht="15.75" hidden="false" customHeight="false" outlineLevel="0" collapsed="false">
      <c r="B716" s="23"/>
    </row>
    <row r="717" customFormat="false" ht="15.75" hidden="false" customHeight="false" outlineLevel="0" collapsed="false">
      <c r="B717" s="23"/>
    </row>
    <row r="718" customFormat="false" ht="15.75" hidden="false" customHeight="false" outlineLevel="0" collapsed="false">
      <c r="B718" s="23"/>
    </row>
    <row r="719" customFormat="false" ht="15.75" hidden="false" customHeight="false" outlineLevel="0" collapsed="false">
      <c r="B719" s="23"/>
    </row>
    <row r="720" customFormat="false" ht="15.75" hidden="false" customHeight="false" outlineLevel="0" collapsed="false">
      <c r="B720" s="23"/>
    </row>
    <row r="721" customFormat="false" ht="15.75" hidden="false" customHeight="false" outlineLevel="0" collapsed="false">
      <c r="B721" s="23"/>
    </row>
    <row r="722" customFormat="false" ht="15.75" hidden="false" customHeight="false" outlineLevel="0" collapsed="false">
      <c r="B722" s="23"/>
    </row>
    <row r="723" customFormat="false" ht="15.75" hidden="false" customHeight="false" outlineLevel="0" collapsed="false">
      <c r="B723" s="23"/>
    </row>
    <row r="724" customFormat="false" ht="15.75" hidden="false" customHeight="false" outlineLevel="0" collapsed="false">
      <c r="B724" s="23"/>
    </row>
    <row r="725" customFormat="false" ht="15.75" hidden="false" customHeight="false" outlineLevel="0" collapsed="false">
      <c r="B725" s="23"/>
    </row>
    <row r="726" customFormat="false" ht="15.75" hidden="false" customHeight="false" outlineLevel="0" collapsed="false">
      <c r="B726" s="23"/>
    </row>
    <row r="727" customFormat="false" ht="15.75" hidden="false" customHeight="false" outlineLevel="0" collapsed="false">
      <c r="B727" s="23"/>
    </row>
    <row r="728" customFormat="false" ht="15.75" hidden="false" customHeight="false" outlineLevel="0" collapsed="false">
      <c r="B728" s="23"/>
    </row>
    <row r="729" customFormat="false" ht="15.75" hidden="false" customHeight="false" outlineLevel="0" collapsed="false">
      <c r="B729" s="23"/>
    </row>
    <row r="730" customFormat="false" ht="15.75" hidden="false" customHeight="false" outlineLevel="0" collapsed="false">
      <c r="B730" s="23"/>
    </row>
    <row r="731" customFormat="false" ht="15.75" hidden="false" customHeight="false" outlineLevel="0" collapsed="false">
      <c r="B731" s="23"/>
    </row>
    <row r="732" customFormat="false" ht="15.75" hidden="false" customHeight="false" outlineLevel="0" collapsed="false">
      <c r="B732" s="23"/>
    </row>
    <row r="733" customFormat="false" ht="15.75" hidden="false" customHeight="false" outlineLevel="0" collapsed="false">
      <c r="B733" s="23"/>
    </row>
    <row r="734" customFormat="false" ht="15.75" hidden="false" customHeight="false" outlineLevel="0" collapsed="false">
      <c r="B734" s="23"/>
    </row>
    <row r="735" customFormat="false" ht="15.75" hidden="false" customHeight="false" outlineLevel="0" collapsed="false">
      <c r="B735" s="23"/>
    </row>
    <row r="736" customFormat="false" ht="15.75" hidden="false" customHeight="false" outlineLevel="0" collapsed="false">
      <c r="B736" s="23"/>
    </row>
    <row r="737" customFormat="false" ht="15.75" hidden="false" customHeight="false" outlineLevel="0" collapsed="false">
      <c r="B737" s="23"/>
    </row>
    <row r="738" customFormat="false" ht="15.75" hidden="false" customHeight="false" outlineLevel="0" collapsed="false">
      <c r="B738" s="23"/>
    </row>
    <row r="739" customFormat="false" ht="15.75" hidden="false" customHeight="false" outlineLevel="0" collapsed="false">
      <c r="B739" s="23"/>
    </row>
    <row r="740" customFormat="false" ht="15.75" hidden="false" customHeight="false" outlineLevel="0" collapsed="false">
      <c r="B740" s="23"/>
    </row>
    <row r="741" customFormat="false" ht="15.75" hidden="false" customHeight="false" outlineLevel="0" collapsed="false">
      <c r="B741" s="23"/>
    </row>
    <row r="742" customFormat="false" ht="15.75" hidden="false" customHeight="false" outlineLevel="0" collapsed="false">
      <c r="B742" s="23"/>
    </row>
    <row r="743" customFormat="false" ht="15.75" hidden="false" customHeight="false" outlineLevel="0" collapsed="false">
      <c r="B743" s="23"/>
    </row>
    <row r="744" customFormat="false" ht="15.75" hidden="false" customHeight="false" outlineLevel="0" collapsed="false">
      <c r="B744" s="23"/>
    </row>
    <row r="745" customFormat="false" ht="15.75" hidden="false" customHeight="false" outlineLevel="0" collapsed="false">
      <c r="B745" s="23"/>
    </row>
    <row r="746" customFormat="false" ht="15.75" hidden="false" customHeight="false" outlineLevel="0" collapsed="false">
      <c r="B746" s="23"/>
    </row>
    <row r="747" customFormat="false" ht="15.75" hidden="false" customHeight="false" outlineLevel="0" collapsed="false">
      <c r="B747" s="23"/>
    </row>
    <row r="748" customFormat="false" ht="15.75" hidden="false" customHeight="false" outlineLevel="0" collapsed="false">
      <c r="B748" s="23"/>
    </row>
    <row r="749" customFormat="false" ht="15.75" hidden="false" customHeight="false" outlineLevel="0" collapsed="false">
      <c r="B749" s="23"/>
    </row>
    <row r="750" customFormat="false" ht="15.75" hidden="false" customHeight="false" outlineLevel="0" collapsed="false">
      <c r="B750" s="23"/>
    </row>
    <row r="751" customFormat="false" ht="15.75" hidden="false" customHeight="false" outlineLevel="0" collapsed="false">
      <c r="B751" s="23"/>
    </row>
    <row r="752" customFormat="false" ht="15.75" hidden="false" customHeight="false" outlineLevel="0" collapsed="false">
      <c r="B752" s="23"/>
    </row>
    <row r="753" customFormat="false" ht="15.75" hidden="false" customHeight="false" outlineLevel="0" collapsed="false">
      <c r="B753" s="23"/>
    </row>
    <row r="754" customFormat="false" ht="15.75" hidden="false" customHeight="false" outlineLevel="0" collapsed="false">
      <c r="B754" s="23"/>
    </row>
    <row r="755" customFormat="false" ht="15.75" hidden="false" customHeight="false" outlineLevel="0" collapsed="false">
      <c r="B755" s="23"/>
    </row>
    <row r="756" customFormat="false" ht="15.75" hidden="false" customHeight="false" outlineLevel="0" collapsed="false">
      <c r="B756" s="23"/>
    </row>
    <row r="757" customFormat="false" ht="15.75" hidden="false" customHeight="false" outlineLevel="0" collapsed="false">
      <c r="B757" s="23"/>
    </row>
    <row r="758" customFormat="false" ht="15.75" hidden="false" customHeight="false" outlineLevel="0" collapsed="false">
      <c r="B758" s="23"/>
    </row>
    <row r="759" customFormat="false" ht="15.75" hidden="false" customHeight="false" outlineLevel="0" collapsed="false">
      <c r="B759" s="23"/>
    </row>
    <row r="760" customFormat="false" ht="15.75" hidden="false" customHeight="false" outlineLevel="0" collapsed="false">
      <c r="B760" s="23"/>
    </row>
    <row r="761" customFormat="false" ht="15.75" hidden="false" customHeight="false" outlineLevel="0" collapsed="false">
      <c r="B761" s="23"/>
    </row>
    <row r="762" customFormat="false" ht="15.75" hidden="false" customHeight="false" outlineLevel="0" collapsed="false">
      <c r="B762" s="23"/>
    </row>
    <row r="763" customFormat="false" ht="15.75" hidden="false" customHeight="false" outlineLevel="0" collapsed="false">
      <c r="B763" s="23"/>
    </row>
    <row r="764" customFormat="false" ht="15.75" hidden="false" customHeight="false" outlineLevel="0" collapsed="false">
      <c r="B764" s="23"/>
    </row>
    <row r="765" customFormat="false" ht="15.75" hidden="false" customHeight="false" outlineLevel="0" collapsed="false">
      <c r="B765" s="23"/>
    </row>
    <row r="766" customFormat="false" ht="15.75" hidden="false" customHeight="false" outlineLevel="0" collapsed="false">
      <c r="B766" s="23"/>
    </row>
    <row r="767" customFormat="false" ht="15.75" hidden="false" customHeight="false" outlineLevel="0" collapsed="false">
      <c r="B767" s="23"/>
    </row>
    <row r="768" customFormat="false" ht="15.75" hidden="false" customHeight="false" outlineLevel="0" collapsed="false">
      <c r="B768" s="23"/>
    </row>
    <row r="769" customFormat="false" ht="15.75" hidden="false" customHeight="false" outlineLevel="0" collapsed="false">
      <c r="B769" s="23"/>
    </row>
    <row r="770" customFormat="false" ht="15.75" hidden="false" customHeight="false" outlineLevel="0" collapsed="false">
      <c r="B770" s="23"/>
    </row>
    <row r="771" customFormat="false" ht="15.75" hidden="false" customHeight="false" outlineLevel="0" collapsed="false">
      <c r="B771" s="23"/>
    </row>
    <row r="772" customFormat="false" ht="15.75" hidden="false" customHeight="false" outlineLevel="0" collapsed="false">
      <c r="B772" s="23"/>
    </row>
    <row r="773" customFormat="false" ht="15.75" hidden="false" customHeight="false" outlineLevel="0" collapsed="false">
      <c r="B773" s="23"/>
    </row>
    <row r="774" customFormat="false" ht="15.75" hidden="false" customHeight="false" outlineLevel="0" collapsed="false">
      <c r="B774" s="23"/>
    </row>
    <row r="775" customFormat="false" ht="15.75" hidden="false" customHeight="false" outlineLevel="0" collapsed="false">
      <c r="B775" s="23"/>
    </row>
    <row r="776" customFormat="false" ht="15.75" hidden="false" customHeight="false" outlineLevel="0" collapsed="false">
      <c r="B776" s="23"/>
    </row>
    <row r="777" customFormat="false" ht="15.75" hidden="false" customHeight="false" outlineLevel="0" collapsed="false">
      <c r="B777" s="23"/>
    </row>
    <row r="778" customFormat="false" ht="15.75" hidden="false" customHeight="false" outlineLevel="0" collapsed="false">
      <c r="B778" s="23"/>
    </row>
    <row r="779" customFormat="false" ht="15.75" hidden="false" customHeight="false" outlineLevel="0" collapsed="false">
      <c r="B779" s="23"/>
    </row>
    <row r="780" customFormat="false" ht="15.75" hidden="false" customHeight="false" outlineLevel="0" collapsed="false">
      <c r="B780" s="23"/>
    </row>
    <row r="781" customFormat="false" ht="15.75" hidden="false" customHeight="false" outlineLevel="0" collapsed="false">
      <c r="B781" s="23"/>
    </row>
    <row r="782" customFormat="false" ht="15.75" hidden="false" customHeight="false" outlineLevel="0" collapsed="false">
      <c r="B782" s="23"/>
    </row>
    <row r="783" customFormat="false" ht="15.75" hidden="false" customHeight="false" outlineLevel="0" collapsed="false">
      <c r="B783" s="23"/>
    </row>
    <row r="784" customFormat="false" ht="15.75" hidden="false" customHeight="false" outlineLevel="0" collapsed="false">
      <c r="B784" s="23"/>
    </row>
    <row r="785" customFormat="false" ht="15.75" hidden="false" customHeight="false" outlineLevel="0" collapsed="false">
      <c r="B785" s="23"/>
    </row>
    <row r="786" customFormat="false" ht="15.75" hidden="false" customHeight="false" outlineLevel="0" collapsed="false">
      <c r="B786" s="23"/>
    </row>
    <row r="787" customFormat="false" ht="15.75" hidden="false" customHeight="false" outlineLevel="0" collapsed="false">
      <c r="B787" s="23"/>
    </row>
    <row r="788" customFormat="false" ht="15.75" hidden="false" customHeight="false" outlineLevel="0" collapsed="false">
      <c r="B788" s="23"/>
    </row>
    <row r="789" customFormat="false" ht="15.75" hidden="false" customHeight="false" outlineLevel="0" collapsed="false">
      <c r="B789" s="23"/>
    </row>
    <row r="790" customFormat="false" ht="15.75" hidden="false" customHeight="false" outlineLevel="0" collapsed="false">
      <c r="B790" s="23"/>
    </row>
    <row r="791" customFormat="false" ht="15.75" hidden="false" customHeight="false" outlineLevel="0" collapsed="false">
      <c r="B791" s="23"/>
    </row>
    <row r="792" customFormat="false" ht="15.75" hidden="false" customHeight="false" outlineLevel="0" collapsed="false">
      <c r="B792" s="23"/>
    </row>
    <row r="793" customFormat="false" ht="15.75" hidden="false" customHeight="false" outlineLevel="0" collapsed="false">
      <c r="B793" s="23"/>
    </row>
    <row r="794" customFormat="false" ht="15.75" hidden="false" customHeight="false" outlineLevel="0" collapsed="false">
      <c r="B794" s="23"/>
    </row>
    <row r="795" customFormat="false" ht="15.75" hidden="false" customHeight="false" outlineLevel="0" collapsed="false">
      <c r="B795" s="23"/>
    </row>
    <row r="796" customFormat="false" ht="15.75" hidden="false" customHeight="false" outlineLevel="0" collapsed="false">
      <c r="B796" s="23"/>
    </row>
    <row r="797" customFormat="false" ht="15.75" hidden="false" customHeight="false" outlineLevel="0" collapsed="false">
      <c r="B797" s="23"/>
    </row>
    <row r="798" customFormat="false" ht="15.75" hidden="false" customHeight="false" outlineLevel="0" collapsed="false">
      <c r="B798" s="23"/>
    </row>
    <row r="799" customFormat="false" ht="15.75" hidden="false" customHeight="false" outlineLevel="0" collapsed="false">
      <c r="B799" s="23"/>
    </row>
    <row r="800" customFormat="false" ht="15.75" hidden="false" customHeight="false" outlineLevel="0" collapsed="false">
      <c r="B800" s="23"/>
    </row>
    <row r="801" customFormat="false" ht="15.75" hidden="false" customHeight="false" outlineLevel="0" collapsed="false">
      <c r="B801" s="23"/>
    </row>
    <row r="802" customFormat="false" ht="15.75" hidden="false" customHeight="false" outlineLevel="0" collapsed="false">
      <c r="B802" s="23"/>
    </row>
    <row r="803" customFormat="false" ht="15.75" hidden="false" customHeight="false" outlineLevel="0" collapsed="false">
      <c r="B803" s="23"/>
    </row>
    <row r="804" customFormat="false" ht="15.75" hidden="false" customHeight="false" outlineLevel="0" collapsed="false">
      <c r="B804" s="23"/>
    </row>
    <row r="805" customFormat="false" ht="15.75" hidden="false" customHeight="false" outlineLevel="0" collapsed="false">
      <c r="B805" s="23"/>
    </row>
    <row r="806" customFormat="false" ht="15.75" hidden="false" customHeight="false" outlineLevel="0" collapsed="false">
      <c r="B806" s="23"/>
    </row>
    <row r="807" customFormat="false" ht="15.75" hidden="false" customHeight="false" outlineLevel="0" collapsed="false">
      <c r="B807" s="23"/>
    </row>
    <row r="808" customFormat="false" ht="15.75" hidden="false" customHeight="false" outlineLevel="0" collapsed="false">
      <c r="B808" s="23"/>
    </row>
    <row r="809" customFormat="false" ht="15.75" hidden="false" customHeight="false" outlineLevel="0" collapsed="false">
      <c r="B809" s="23"/>
    </row>
    <row r="810" customFormat="false" ht="15.75" hidden="false" customHeight="false" outlineLevel="0" collapsed="false">
      <c r="B810" s="23"/>
    </row>
    <row r="811" customFormat="false" ht="15.75" hidden="false" customHeight="false" outlineLevel="0" collapsed="false">
      <c r="B811" s="23"/>
    </row>
    <row r="812" customFormat="false" ht="15.75" hidden="false" customHeight="false" outlineLevel="0" collapsed="false">
      <c r="B812" s="23"/>
    </row>
    <row r="813" customFormat="false" ht="15.75" hidden="false" customHeight="false" outlineLevel="0" collapsed="false">
      <c r="B813" s="23"/>
    </row>
    <row r="814" customFormat="false" ht="15.75" hidden="false" customHeight="false" outlineLevel="0" collapsed="false">
      <c r="B814" s="23"/>
    </row>
    <row r="815" customFormat="false" ht="15.75" hidden="false" customHeight="false" outlineLevel="0" collapsed="false">
      <c r="B815" s="23"/>
    </row>
    <row r="816" customFormat="false" ht="15.75" hidden="false" customHeight="false" outlineLevel="0" collapsed="false">
      <c r="B816" s="23"/>
    </row>
    <row r="817" customFormat="false" ht="15.75" hidden="false" customHeight="false" outlineLevel="0" collapsed="false">
      <c r="B817" s="23"/>
    </row>
    <row r="818" customFormat="false" ht="15.75" hidden="false" customHeight="false" outlineLevel="0" collapsed="false">
      <c r="B818" s="23"/>
    </row>
    <row r="819" customFormat="false" ht="15.75" hidden="false" customHeight="false" outlineLevel="0" collapsed="false">
      <c r="B819" s="23"/>
    </row>
    <row r="820" customFormat="false" ht="15.75" hidden="false" customHeight="false" outlineLevel="0" collapsed="false">
      <c r="B820" s="23"/>
    </row>
    <row r="821" customFormat="false" ht="15.75" hidden="false" customHeight="false" outlineLevel="0" collapsed="false">
      <c r="B821" s="23"/>
    </row>
    <row r="822" customFormat="false" ht="15.75" hidden="false" customHeight="false" outlineLevel="0" collapsed="false">
      <c r="B822" s="23"/>
    </row>
    <row r="823" customFormat="false" ht="15.75" hidden="false" customHeight="false" outlineLevel="0" collapsed="false">
      <c r="B823" s="23"/>
    </row>
    <row r="824" customFormat="false" ht="15.75" hidden="false" customHeight="false" outlineLevel="0" collapsed="false">
      <c r="B824" s="23"/>
    </row>
    <row r="825" customFormat="false" ht="15.75" hidden="false" customHeight="false" outlineLevel="0" collapsed="false">
      <c r="B825" s="23"/>
    </row>
    <row r="826" customFormat="false" ht="15.75" hidden="false" customHeight="false" outlineLevel="0" collapsed="false">
      <c r="B826" s="23"/>
    </row>
    <row r="827" customFormat="false" ht="15.75" hidden="false" customHeight="false" outlineLevel="0" collapsed="false">
      <c r="B827" s="23"/>
    </row>
    <row r="828" customFormat="false" ht="15.75" hidden="false" customHeight="false" outlineLevel="0" collapsed="false">
      <c r="B828" s="23"/>
    </row>
    <row r="829" customFormat="false" ht="15.75" hidden="false" customHeight="false" outlineLevel="0" collapsed="false">
      <c r="B829" s="23"/>
    </row>
    <row r="830" customFormat="false" ht="15.75" hidden="false" customHeight="false" outlineLevel="0" collapsed="false">
      <c r="B830" s="23"/>
    </row>
    <row r="831" customFormat="false" ht="15.75" hidden="false" customHeight="false" outlineLevel="0" collapsed="false">
      <c r="B831" s="23"/>
    </row>
    <row r="832" customFormat="false" ht="15.75" hidden="false" customHeight="false" outlineLevel="0" collapsed="false">
      <c r="B832" s="23"/>
    </row>
    <row r="833" customFormat="false" ht="15.75" hidden="false" customHeight="false" outlineLevel="0" collapsed="false">
      <c r="B833" s="23"/>
    </row>
    <row r="834" customFormat="false" ht="15.75" hidden="false" customHeight="false" outlineLevel="0" collapsed="false">
      <c r="B834" s="23"/>
    </row>
    <row r="835" customFormat="false" ht="15.75" hidden="false" customHeight="false" outlineLevel="0" collapsed="false">
      <c r="B835" s="23"/>
    </row>
    <row r="836" customFormat="false" ht="15.75" hidden="false" customHeight="false" outlineLevel="0" collapsed="false">
      <c r="B836" s="23"/>
    </row>
    <row r="837" customFormat="false" ht="15.75" hidden="false" customHeight="false" outlineLevel="0" collapsed="false">
      <c r="B837" s="23"/>
    </row>
    <row r="838" customFormat="false" ht="15.75" hidden="false" customHeight="false" outlineLevel="0" collapsed="false">
      <c r="B838" s="23"/>
    </row>
    <row r="839" customFormat="false" ht="15.75" hidden="false" customHeight="false" outlineLevel="0" collapsed="false">
      <c r="B839" s="23"/>
    </row>
    <row r="840" customFormat="false" ht="15.75" hidden="false" customHeight="false" outlineLevel="0" collapsed="false">
      <c r="B840" s="23"/>
    </row>
    <row r="841" customFormat="false" ht="15.75" hidden="false" customHeight="false" outlineLevel="0" collapsed="false">
      <c r="B841" s="23"/>
    </row>
    <row r="842" customFormat="false" ht="15.75" hidden="false" customHeight="false" outlineLevel="0" collapsed="false">
      <c r="B842" s="23"/>
    </row>
    <row r="843" customFormat="false" ht="15.75" hidden="false" customHeight="false" outlineLevel="0" collapsed="false">
      <c r="B843" s="23"/>
    </row>
    <row r="844" customFormat="false" ht="15.75" hidden="false" customHeight="false" outlineLevel="0" collapsed="false">
      <c r="B844" s="23"/>
    </row>
    <row r="845" customFormat="false" ht="15.75" hidden="false" customHeight="false" outlineLevel="0" collapsed="false">
      <c r="B845" s="23"/>
    </row>
    <row r="846" customFormat="false" ht="15.75" hidden="false" customHeight="false" outlineLevel="0" collapsed="false">
      <c r="B846" s="23"/>
    </row>
    <row r="847" customFormat="false" ht="15.75" hidden="false" customHeight="false" outlineLevel="0" collapsed="false">
      <c r="B847" s="23"/>
    </row>
    <row r="848" customFormat="false" ht="15.75" hidden="false" customHeight="false" outlineLevel="0" collapsed="false">
      <c r="B848" s="23"/>
    </row>
    <row r="849" customFormat="false" ht="15.75" hidden="false" customHeight="false" outlineLevel="0" collapsed="false">
      <c r="B849" s="23"/>
    </row>
    <row r="850" customFormat="false" ht="15.75" hidden="false" customHeight="false" outlineLevel="0" collapsed="false">
      <c r="B850" s="23"/>
    </row>
    <row r="851" customFormat="false" ht="15.75" hidden="false" customHeight="false" outlineLevel="0" collapsed="false">
      <c r="B851" s="23"/>
    </row>
    <row r="852" customFormat="false" ht="15.75" hidden="false" customHeight="false" outlineLevel="0" collapsed="false">
      <c r="B852" s="23"/>
    </row>
    <row r="853" customFormat="false" ht="15.75" hidden="false" customHeight="false" outlineLevel="0" collapsed="false">
      <c r="B853" s="23"/>
    </row>
    <row r="854" customFormat="false" ht="15.75" hidden="false" customHeight="false" outlineLevel="0" collapsed="false">
      <c r="B854" s="23"/>
    </row>
    <row r="855" customFormat="false" ht="15.75" hidden="false" customHeight="false" outlineLevel="0" collapsed="false">
      <c r="B855" s="23"/>
    </row>
    <row r="856" customFormat="false" ht="15.75" hidden="false" customHeight="false" outlineLevel="0" collapsed="false">
      <c r="B856" s="23"/>
    </row>
    <row r="857" customFormat="false" ht="15.75" hidden="false" customHeight="false" outlineLevel="0" collapsed="false">
      <c r="B857" s="23"/>
    </row>
    <row r="858" customFormat="false" ht="15.75" hidden="false" customHeight="false" outlineLevel="0" collapsed="false">
      <c r="B858" s="23"/>
    </row>
    <row r="859" customFormat="false" ht="15.75" hidden="false" customHeight="false" outlineLevel="0" collapsed="false">
      <c r="B859" s="23"/>
    </row>
    <row r="860" customFormat="false" ht="15.75" hidden="false" customHeight="false" outlineLevel="0" collapsed="false">
      <c r="B860" s="23"/>
    </row>
    <row r="861" customFormat="false" ht="15.75" hidden="false" customHeight="false" outlineLevel="0" collapsed="false">
      <c r="B861" s="23"/>
    </row>
    <row r="862" customFormat="false" ht="15.75" hidden="false" customHeight="false" outlineLevel="0" collapsed="false">
      <c r="B862" s="23"/>
    </row>
    <row r="863" customFormat="false" ht="15.75" hidden="false" customHeight="false" outlineLevel="0" collapsed="false">
      <c r="B863" s="23"/>
    </row>
    <row r="864" customFormat="false" ht="15.75" hidden="false" customHeight="false" outlineLevel="0" collapsed="false">
      <c r="B864" s="23"/>
    </row>
    <row r="865" customFormat="false" ht="15.75" hidden="false" customHeight="false" outlineLevel="0" collapsed="false">
      <c r="B865" s="23"/>
    </row>
    <row r="866" customFormat="false" ht="15.75" hidden="false" customHeight="false" outlineLevel="0" collapsed="false">
      <c r="B866" s="23"/>
    </row>
    <row r="867" customFormat="false" ht="15.75" hidden="false" customHeight="false" outlineLevel="0" collapsed="false">
      <c r="B867" s="23"/>
    </row>
    <row r="868" customFormat="false" ht="15.75" hidden="false" customHeight="false" outlineLevel="0" collapsed="false">
      <c r="B868" s="23"/>
    </row>
    <row r="869" customFormat="false" ht="15.75" hidden="false" customHeight="false" outlineLevel="0" collapsed="false">
      <c r="B869" s="23"/>
    </row>
    <row r="870" customFormat="false" ht="15.75" hidden="false" customHeight="false" outlineLevel="0" collapsed="false">
      <c r="B870" s="23"/>
    </row>
    <row r="871" customFormat="false" ht="15.75" hidden="false" customHeight="false" outlineLevel="0" collapsed="false">
      <c r="B871" s="23"/>
    </row>
    <row r="872" customFormat="false" ht="15.75" hidden="false" customHeight="false" outlineLevel="0" collapsed="false">
      <c r="B872" s="23"/>
    </row>
    <row r="873" customFormat="false" ht="15.75" hidden="false" customHeight="false" outlineLevel="0" collapsed="false">
      <c r="B873" s="23"/>
    </row>
    <row r="874" customFormat="false" ht="15.75" hidden="false" customHeight="false" outlineLevel="0" collapsed="false">
      <c r="B874" s="23"/>
    </row>
    <row r="875" customFormat="false" ht="15.75" hidden="false" customHeight="false" outlineLevel="0" collapsed="false">
      <c r="B875" s="23"/>
    </row>
    <row r="876" customFormat="false" ht="15.75" hidden="false" customHeight="false" outlineLevel="0" collapsed="false">
      <c r="B876" s="23"/>
    </row>
    <row r="877" customFormat="false" ht="15.75" hidden="false" customHeight="false" outlineLevel="0" collapsed="false">
      <c r="B877" s="23"/>
    </row>
    <row r="878" customFormat="false" ht="15.75" hidden="false" customHeight="false" outlineLevel="0" collapsed="false">
      <c r="B878" s="23"/>
    </row>
    <row r="879" customFormat="false" ht="15.75" hidden="false" customHeight="false" outlineLevel="0" collapsed="false">
      <c r="B879" s="23"/>
    </row>
    <row r="880" customFormat="false" ht="15.75" hidden="false" customHeight="false" outlineLevel="0" collapsed="false">
      <c r="B880" s="23"/>
    </row>
    <row r="881" customFormat="false" ht="15.75" hidden="false" customHeight="false" outlineLevel="0" collapsed="false">
      <c r="B881" s="23"/>
    </row>
    <row r="882" customFormat="false" ht="15.75" hidden="false" customHeight="false" outlineLevel="0" collapsed="false">
      <c r="B882" s="23"/>
    </row>
    <row r="883" customFormat="false" ht="15.75" hidden="false" customHeight="false" outlineLevel="0" collapsed="false">
      <c r="B883" s="23"/>
    </row>
    <row r="884" customFormat="false" ht="15.75" hidden="false" customHeight="false" outlineLevel="0" collapsed="false">
      <c r="B884" s="23"/>
    </row>
    <row r="885" customFormat="false" ht="15.75" hidden="false" customHeight="false" outlineLevel="0" collapsed="false">
      <c r="B885" s="23"/>
    </row>
    <row r="886" customFormat="false" ht="15.75" hidden="false" customHeight="false" outlineLevel="0" collapsed="false">
      <c r="B886" s="23"/>
    </row>
    <row r="887" customFormat="false" ht="15.75" hidden="false" customHeight="false" outlineLevel="0" collapsed="false">
      <c r="B887" s="23"/>
    </row>
    <row r="888" customFormat="false" ht="15.75" hidden="false" customHeight="false" outlineLevel="0" collapsed="false">
      <c r="B888" s="23"/>
    </row>
    <row r="889" customFormat="false" ht="15.75" hidden="false" customHeight="false" outlineLevel="0" collapsed="false">
      <c r="B889" s="23"/>
    </row>
    <row r="890" customFormat="false" ht="15.75" hidden="false" customHeight="false" outlineLevel="0" collapsed="false">
      <c r="B890" s="23"/>
    </row>
    <row r="891" customFormat="false" ht="15.75" hidden="false" customHeight="false" outlineLevel="0" collapsed="false">
      <c r="B891" s="23"/>
    </row>
    <row r="892" customFormat="false" ht="15.75" hidden="false" customHeight="false" outlineLevel="0" collapsed="false">
      <c r="B892" s="23"/>
    </row>
    <row r="893" customFormat="false" ht="15.75" hidden="false" customHeight="false" outlineLevel="0" collapsed="false">
      <c r="B893" s="23"/>
    </row>
    <row r="894" customFormat="false" ht="15.75" hidden="false" customHeight="false" outlineLevel="0" collapsed="false">
      <c r="B894" s="23"/>
    </row>
    <row r="895" customFormat="false" ht="15.75" hidden="false" customHeight="false" outlineLevel="0" collapsed="false">
      <c r="B895" s="23"/>
    </row>
    <row r="896" customFormat="false" ht="15.75" hidden="false" customHeight="false" outlineLevel="0" collapsed="false">
      <c r="B896" s="23"/>
    </row>
    <row r="897" customFormat="false" ht="15.75" hidden="false" customHeight="false" outlineLevel="0" collapsed="false">
      <c r="B897" s="23"/>
    </row>
    <row r="898" customFormat="false" ht="15.75" hidden="false" customHeight="false" outlineLevel="0" collapsed="false">
      <c r="B898" s="23"/>
    </row>
    <row r="899" customFormat="false" ht="15.75" hidden="false" customHeight="false" outlineLevel="0" collapsed="false">
      <c r="B899" s="23"/>
    </row>
    <row r="900" customFormat="false" ht="15.75" hidden="false" customHeight="false" outlineLevel="0" collapsed="false">
      <c r="B900" s="23"/>
    </row>
    <row r="901" customFormat="false" ht="15.75" hidden="false" customHeight="false" outlineLevel="0" collapsed="false">
      <c r="B901" s="23"/>
    </row>
    <row r="902" customFormat="false" ht="15.75" hidden="false" customHeight="false" outlineLevel="0" collapsed="false">
      <c r="B902" s="23"/>
    </row>
    <row r="903" customFormat="false" ht="15.75" hidden="false" customHeight="false" outlineLevel="0" collapsed="false">
      <c r="B903" s="23"/>
    </row>
    <row r="904" customFormat="false" ht="15.75" hidden="false" customHeight="false" outlineLevel="0" collapsed="false">
      <c r="B904" s="23"/>
    </row>
    <row r="905" customFormat="false" ht="15.75" hidden="false" customHeight="false" outlineLevel="0" collapsed="false">
      <c r="B905" s="23"/>
    </row>
    <row r="906" customFormat="false" ht="15.75" hidden="false" customHeight="false" outlineLevel="0" collapsed="false">
      <c r="B906" s="23"/>
    </row>
    <row r="907" customFormat="false" ht="15.75" hidden="false" customHeight="false" outlineLevel="0" collapsed="false">
      <c r="B907" s="23"/>
    </row>
    <row r="908" customFormat="false" ht="15.75" hidden="false" customHeight="false" outlineLevel="0" collapsed="false">
      <c r="B908" s="23"/>
    </row>
    <row r="909" customFormat="false" ht="15.75" hidden="false" customHeight="false" outlineLevel="0" collapsed="false">
      <c r="B909" s="23"/>
    </row>
    <row r="910" customFormat="false" ht="15.75" hidden="false" customHeight="false" outlineLevel="0" collapsed="false">
      <c r="B910" s="23"/>
    </row>
    <row r="911" customFormat="false" ht="15.75" hidden="false" customHeight="false" outlineLevel="0" collapsed="false">
      <c r="B911" s="23"/>
    </row>
    <row r="912" customFormat="false" ht="15.75" hidden="false" customHeight="false" outlineLevel="0" collapsed="false">
      <c r="B912" s="23"/>
    </row>
    <row r="913" customFormat="false" ht="15.75" hidden="false" customHeight="false" outlineLevel="0" collapsed="false">
      <c r="B913" s="23"/>
    </row>
    <row r="914" customFormat="false" ht="15.75" hidden="false" customHeight="false" outlineLevel="0" collapsed="false">
      <c r="B914" s="23"/>
    </row>
    <row r="915" customFormat="false" ht="15.75" hidden="false" customHeight="false" outlineLevel="0" collapsed="false">
      <c r="B915" s="23"/>
    </row>
    <row r="916" customFormat="false" ht="15.75" hidden="false" customHeight="false" outlineLevel="0" collapsed="false">
      <c r="B916" s="23"/>
    </row>
    <row r="917" customFormat="false" ht="15.75" hidden="false" customHeight="false" outlineLevel="0" collapsed="false">
      <c r="B917" s="23"/>
    </row>
    <row r="918" customFormat="false" ht="15.75" hidden="false" customHeight="false" outlineLevel="0" collapsed="false">
      <c r="B918" s="23"/>
    </row>
    <row r="919" customFormat="false" ht="15.75" hidden="false" customHeight="false" outlineLevel="0" collapsed="false">
      <c r="B919" s="23"/>
    </row>
    <row r="920" customFormat="false" ht="15.75" hidden="false" customHeight="false" outlineLevel="0" collapsed="false">
      <c r="B920" s="23"/>
    </row>
    <row r="921" customFormat="false" ht="15.75" hidden="false" customHeight="false" outlineLevel="0" collapsed="false">
      <c r="B921" s="23"/>
    </row>
    <row r="922" customFormat="false" ht="15.75" hidden="false" customHeight="false" outlineLevel="0" collapsed="false">
      <c r="B922" s="23"/>
    </row>
    <row r="923" customFormat="false" ht="15.75" hidden="false" customHeight="false" outlineLevel="0" collapsed="false">
      <c r="B923" s="23"/>
    </row>
    <row r="924" customFormat="false" ht="15.75" hidden="false" customHeight="false" outlineLevel="0" collapsed="false">
      <c r="B924" s="23"/>
    </row>
    <row r="925" customFormat="false" ht="15.75" hidden="false" customHeight="false" outlineLevel="0" collapsed="false">
      <c r="B925" s="23"/>
    </row>
    <row r="926" customFormat="false" ht="15.75" hidden="false" customHeight="false" outlineLevel="0" collapsed="false">
      <c r="B926" s="23"/>
    </row>
    <row r="927" customFormat="false" ht="15.75" hidden="false" customHeight="false" outlineLevel="0" collapsed="false">
      <c r="B927" s="23"/>
    </row>
    <row r="928" customFormat="false" ht="15.75" hidden="false" customHeight="false" outlineLevel="0" collapsed="false">
      <c r="B928" s="23"/>
    </row>
    <row r="929" customFormat="false" ht="15.75" hidden="false" customHeight="false" outlineLevel="0" collapsed="false">
      <c r="B929" s="23"/>
    </row>
    <row r="930" customFormat="false" ht="15.75" hidden="false" customHeight="false" outlineLevel="0" collapsed="false">
      <c r="B930" s="23"/>
    </row>
    <row r="931" customFormat="false" ht="15.75" hidden="false" customHeight="false" outlineLevel="0" collapsed="false">
      <c r="B931" s="23"/>
    </row>
    <row r="932" customFormat="false" ht="15.75" hidden="false" customHeight="false" outlineLevel="0" collapsed="false">
      <c r="B932" s="23"/>
    </row>
    <row r="933" customFormat="false" ht="15.75" hidden="false" customHeight="false" outlineLevel="0" collapsed="false">
      <c r="B933" s="23"/>
    </row>
    <row r="934" customFormat="false" ht="15.75" hidden="false" customHeight="false" outlineLevel="0" collapsed="false">
      <c r="B934" s="23"/>
    </row>
    <row r="935" customFormat="false" ht="15.75" hidden="false" customHeight="false" outlineLevel="0" collapsed="false">
      <c r="B935" s="23"/>
    </row>
    <row r="936" customFormat="false" ht="15.75" hidden="false" customHeight="false" outlineLevel="0" collapsed="false">
      <c r="B936" s="23"/>
    </row>
    <row r="937" customFormat="false" ht="15.75" hidden="false" customHeight="false" outlineLevel="0" collapsed="false">
      <c r="B937" s="23"/>
    </row>
    <row r="938" customFormat="false" ht="15.75" hidden="false" customHeight="false" outlineLevel="0" collapsed="false">
      <c r="B938" s="23"/>
    </row>
    <row r="939" customFormat="false" ht="15.75" hidden="false" customHeight="false" outlineLevel="0" collapsed="false">
      <c r="B939" s="23"/>
    </row>
    <row r="940" customFormat="false" ht="15.75" hidden="false" customHeight="false" outlineLevel="0" collapsed="false">
      <c r="B940" s="23"/>
    </row>
    <row r="941" customFormat="false" ht="15.75" hidden="false" customHeight="false" outlineLevel="0" collapsed="false">
      <c r="B941" s="23"/>
    </row>
    <row r="942" customFormat="false" ht="15.75" hidden="false" customHeight="false" outlineLevel="0" collapsed="false">
      <c r="B942" s="23"/>
    </row>
    <row r="943" customFormat="false" ht="15.75" hidden="false" customHeight="false" outlineLevel="0" collapsed="false">
      <c r="B943" s="23"/>
    </row>
    <row r="944" customFormat="false" ht="15.75" hidden="false" customHeight="false" outlineLevel="0" collapsed="false">
      <c r="B944" s="23"/>
    </row>
    <row r="945" customFormat="false" ht="15.75" hidden="false" customHeight="false" outlineLevel="0" collapsed="false">
      <c r="B945" s="23"/>
    </row>
    <row r="946" customFormat="false" ht="15.75" hidden="false" customHeight="false" outlineLevel="0" collapsed="false">
      <c r="B946" s="23"/>
    </row>
    <row r="947" customFormat="false" ht="15.75" hidden="false" customHeight="false" outlineLevel="0" collapsed="false">
      <c r="B947" s="23"/>
    </row>
    <row r="948" customFormat="false" ht="15.75" hidden="false" customHeight="false" outlineLevel="0" collapsed="false">
      <c r="B948" s="23"/>
    </row>
    <row r="949" customFormat="false" ht="15.75" hidden="false" customHeight="false" outlineLevel="0" collapsed="false">
      <c r="B949" s="23"/>
    </row>
    <row r="950" customFormat="false" ht="15.75" hidden="false" customHeight="false" outlineLevel="0" collapsed="false">
      <c r="B950" s="23"/>
    </row>
    <row r="951" customFormat="false" ht="15.75" hidden="false" customHeight="false" outlineLevel="0" collapsed="false">
      <c r="B951" s="23"/>
    </row>
    <row r="952" customFormat="false" ht="15.75" hidden="false" customHeight="false" outlineLevel="0" collapsed="false">
      <c r="B952" s="23"/>
    </row>
    <row r="953" customFormat="false" ht="15.75" hidden="false" customHeight="false" outlineLevel="0" collapsed="false">
      <c r="B953" s="23"/>
    </row>
    <row r="954" customFormat="false" ht="15.75" hidden="false" customHeight="false" outlineLevel="0" collapsed="false">
      <c r="B954" s="23"/>
    </row>
    <row r="955" customFormat="false" ht="15.75" hidden="false" customHeight="false" outlineLevel="0" collapsed="false">
      <c r="B955" s="23"/>
    </row>
    <row r="956" customFormat="false" ht="15.75" hidden="false" customHeight="false" outlineLevel="0" collapsed="false">
      <c r="B956" s="23"/>
    </row>
    <row r="957" customFormat="false" ht="15.75" hidden="false" customHeight="false" outlineLevel="0" collapsed="false">
      <c r="B957" s="23"/>
    </row>
    <row r="958" customFormat="false" ht="15.75" hidden="false" customHeight="false" outlineLevel="0" collapsed="false">
      <c r="B958" s="23"/>
    </row>
    <row r="959" customFormat="false" ht="15.75" hidden="false" customHeight="false" outlineLevel="0" collapsed="false">
      <c r="B959" s="23"/>
    </row>
    <row r="960" customFormat="false" ht="15.75" hidden="false" customHeight="false" outlineLevel="0" collapsed="false">
      <c r="B960" s="23"/>
    </row>
    <row r="961" customFormat="false" ht="15.75" hidden="false" customHeight="false" outlineLevel="0" collapsed="false">
      <c r="B961" s="23"/>
    </row>
    <row r="962" customFormat="false" ht="15.75" hidden="false" customHeight="false" outlineLevel="0" collapsed="false">
      <c r="B962" s="23"/>
    </row>
    <row r="963" customFormat="false" ht="15.75" hidden="false" customHeight="false" outlineLevel="0" collapsed="false">
      <c r="B963" s="23"/>
    </row>
    <row r="964" customFormat="false" ht="15.75" hidden="false" customHeight="false" outlineLevel="0" collapsed="false">
      <c r="B964" s="23"/>
    </row>
    <row r="965" customFormat="false" ht="15.75" hidden="false" customHeight="false" outlineLevel="0" collapsed="false">
      <c r="B965" s="23"/>
    </row>
    <row r="966" customFormat="false" ht="15.75" hidden="false" customHeight="false" outlineLevel="0" collapsed="false">
      <c r="B966" s="23"/>
    </row>
    <row r="967" customFormat="false" ht="15.75" hidden="false" customHeight="false" outlineLevel="0" collapsed="false">
      <c r="B967" s="23"/>
    </row>
    <row r="968" customFormat="false" ht="15.75" hidden="false" customHeight="false" outlineLevel="0" collapsed="false">
      <c r="B968" s="23"/>
    </row>
    <row r="969" customFormat="false" ht="15.75" hidden="false" customHeight="false" outlineLevel="0" collapsed="false">
      <c r="B969" s="23"/>
    </row>
    <row r="970" customFormat="false" ht="15.75" hidden="false" customHeight="false" outlineLevel="0" collapsed="false">
      <c r="B970" s="23"/>
    </row>
    <row r="971" customFormat="false" ht="15.75" hidden="false" customHeight="false" outlineLevel="0" collapsed="false">
      <c r="B971" s="23"/>
    </row>
    <row r="972" customFormat="false" ht="15.75" hidden="false" customHeight="false" outlineLevel="0" collapsed="false">
      <c r="B972" s="23"/>
    </row>
    <row r="973" customFormat="false" ht="15.75" hidden="false" customHeight="false" outlineLevel="0" collapsed="false">
      <c r="B973" s="23"/>
    </row>
    <row r="974" customFormat="false" ht="15.75" hidden="false" customHeight="false" outlineLevel="0" collapsed="false">
      <c r="B974" s="23"/>
    </row>
    <row r="975" customFormat="false" ht="15.75" hidden="false" customHeight="false" outlineLevel="0" collapsed="false">
      <c r="B975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U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3" min="3" style="0" width="22.01"/>
    <col collapsed="false" customWidth="true" hidden="false" outlineLevel="0" max="5" min="5" style="0" width="3.98"/>
  </cols>
  <sheetData>
    <row r="1" customFormat="false" ht="15.75" hidden="false" customHeight="false" outlineLevel="0" collapsed="false">
      <c r="A1" s="9" t="s">
        <v>30</v>
      </c>
      <c r="B1" s="8" t="s">
        <v>31</v>
      </c>
      <c r="C1" s="9" t="s">
        <v>554</v>
      </c>
      <c r="D1" s="9" t="s">
        <v>555</v>
      </c>
      <c r="E1" s="9"/>
      <c r="F1" s="9"/>
      <c r="G1" s="11"/>
      <c r="H1" s="11"/>
      <c r="I1" s="1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5.75" hidden="false" customHeight="false" outlineLevel="0" collapsed="false">
      <c r="A2" s="12" t="s">
        <v>33</v>
      </c>
      <c r="B2" s="13" t="s">
        <v>34</v>
      </c>
      <c r="C2" s="69" t="n">
        <v>0</v>
      </c>
      <c r="D2" s="57" t="n">
        <f aca="false">C2/SUM($C$2:$C$236)</f>
        <v>0</v>
      </c>
      <c r="G2" s="11"/>
      <c r="H2" s="11"/>
      <c r="I2" s="22"/>
    </row>
    <row r="3" customFormat="false" ht="15.75" hidden="false" customHeight="false" outlineLevel="0" collapsed="false">
      <c r="A3" s="12" t="s">
        <v>35</v>
      </c>
      <c r="B3" s="13" t="s">
        <v>36</v>
      </c>
      <c r="C3" s="69" t="n">
        <v>0.0817012218725345</v>
      </c>
      <c r="D3" s="57" t="n">
        <f aca="false">C3/SUM($C$2:$C$236)</f>
        <v>0.000177662079748904</v>
      </c>
      <c r="G3" s="11"/>
      <c r="H3" s="11"/>
      <c r="I3" s="22"/>
    </row>
    <row r="4" customFormat="false" ht="15.75" hidden="false" customHeight="false" outlineLevel="0" collapsed="false">
      <c r="A4" s="12" t="s">
        <v>37</v>
      </c>
      <c r="B4" s="13" t="s">
        <v>38</v>
      </c>
      <c r="C4" s="69" t="n">
        <v>1.69981660452917</v>
      </c>
      <c r="D4" s="57" t="n">
        <f aca="false">C4/SUM($C$2:$C$236)</f>
        <v>0.00369630889515368</v>
      </c>
      <c r="G4" s="11"/>
      <c r="H4" s="11"/>
      <c r="I4" s="22"/>
    </row>
    <row r="5" customFormat="false" ht="15.75" hidden="false" customHeight="false" outlineLevel="0" collapsed="false">
      <c r="A5" s="12" t="s">
        <v>39</v>
      </c>
      <c r="B5" s="13" t="s">
        <v>40</v>
      </c>
      <c r="C5" s="69" t="n">
        <v>0.770553275575386</v>
      </c>
      <c r="D5" s="57" t="n">
        <f aca="false">C5/SUM($C$2:$C$236)</f>
        <v>0.00167559424887958</v>
      </c>
      <c r="G5" s="11"/>
      <c r="H5" s="11"/>
      <c r="I5" s="11"/>
    </row>
    <row r="6" customFormat="false" ht="15.75" hidden="false" customHeight="false" outlineLevel="0" collapsed="false">
      <c r="A6" s="12" t="s">
        <v>41</v>
      </c>
      <c r="B6" s="13" t="s">
        <v>42</v>
      </c>
      <c r="C6" s="69" t="n">
        <v>2.16921525533684</v>
      </c>
      <c r="D6" s="57" t="n">
        <f aca="false">C6/SUM($C$2:$C$236)</f>
        <v>0.00471703219184962</v>
      </c>
      <c r="G6" s="11"/>
      <c r="H6" s="11"/>
      <c r="I6" s="22"/>
    </row>
    <row r="7" customFormat="false" ht="15.75" hidden="false" customHeight="false" outlineLevel="0" collapsed="false">
      <c r="A7" s="12" t="s">
        <v>43</v>
      </c>
      <c r="B7" s="13" t="s">
        <v>44</v>
      </c>
      <c r="C7" s="69" t="n">
        <v>0.0597918423572853</v>
      </c>
      <c r="D7" s="57" t="n">
        <f aca="false">C7/SUM($C$2:$C$236)</f>
        <v>0.00013001939042952</v>
      </c>
      <c r="G7" s="11"/>
      <c r="H7" s="11"/>
      <c r="I7" s="22"/>
    </row>
    <row r="8" customFormat="false" ht="15.75" hidden="false" customHeight="false" outlineLevel="0" collapsed="false">
      <c r="A8" s="12" t="s">
        <v>45</v>
      </c>
      <c r="B8" s="13" t="s">
        <v>46</v>
      </c>
      <c r="C8" s="69" t="n">
        <v>4.35198726066752</v>
      </c>
      <c r="D8" s="57" t="n">
        <f aca="false">C8/SUM($C$2:$C$236)</f>
        <v>0.00946354399665165</v>
      </c>
      <c r="G8" s="11"/>
      <c r="H8" s="11"/>
      <c r="I8" s="22"/>
    </row>
    <row r="9" customFormat="false" ht="15.75" hidden="false" customHeight="false" outlineLevel="0" collapsed="false">
      <c r="A9" s="12" t="s">
        <v>47</v>
      </c>
      <c r="B9" s="13" t="s">
        <v>48</v>
      </c>
      <c r="C9" s="69" t="n">
        <v>0.347174681172854</v>
      </c>
      <c r="D9" s="57" t="n">
        <f aca="false">C9/SUM($C$2:$C$236)</f>
        <v>0.000754943126671487</v>
      </c>
      <c r="G9" s="11"/>
      <c r="H9" s="11"/>
      <c r="I9" s="22"/>
    </row>
    <row r="10" customFormat="false" ht="15.75" hidden="false" customHeight="false" outlineLevel="0" collapsed="false">
      <c r="A10" s="12" t="s">
        <v>49</v>
      </c>
      <c r="B10" s="13" t="s">
        <v>50</v>
      </c>
      <c r="C10" s="69" t="n">
        <v>0.202681814066394</v>
      </c>
      <c r="D10" s="57" t="n">
        <f aca="false">C10/SUM($C$2:$C$236)</f>
        <v>0.000440738483330094</v>
      </c>
      <c r="G10" s="11"/>
      <c r="H10" s="11"/>
      <c r="I10" s="22"/>
    </row>
    <row r="11" customFormat="false" ht="15.75" hidden="false" customHeight="false" outlineLevel="0" collapsed="false">
      <c r="A11" s="12" t="s">
        <v>51</v>
      </c>
      <c r="B11" s="13" t="s">
        <v>52</v>
      </c>
      <c r="C11" s="69" t="n">
        <v>1.46989631844876</v>
      </c>
      <c r="D11" s="57" t="n">
        <f aca="false">C11/SUM($C$2:$C$236)</f>
        <v>0.00319633943000617</v>
      </c>
      <c r="G11" s="11"/>
      <c r="H11" s="11"/>
      <c r="I11" s="22"/>
    </row>
    <row r="12" customFormat="false" ht="15.75" hidden="false" customHeight="false" outlineLevel="0" collapsed="false">
      <c r="A12" s="12" t="s">
        <v>53</v>
      </c>
      <c r="B12" s="13" t="s">
        <v>54</v>
      </c>
      <c r="C12" s="69" t="n">
        <v>0.0185344136673873</v>
      </c>
      <c r="D12" s="57" t="n">
        <f aca="false">C12/SUM($C$2:$C$236)</f>
        <v>4.03037115431625E-005</v>
      </c>
      <c r="G12" s="11"/>
      <c r="H12" s="11"/>
      <c r="I12" s="22"/>
    </row>
    <row r="13" customFormat="false" ht="15.75" hidden="false" customHeight="false" outlineLevel="0" collapsed="false">
      <c r="A13" s="12" t="s">
        <v>55</v>
      </c>
      <c r="B13" s="13" t="s">
        <v>56</v>
      </c>
      <c r="C13" s="69" t="n">
        <v>0.371306159486742</v>
      </c>
      <c r="D13" s="57" t="n">
        <f aca="false">C13/SUM($C$2:$C$236)</f>
        <v>0.000807417845242399</v>
      </c>
      <c r="G13" s="11"/>
      <c r="H13" s="11"/>
      <c r="I13" s="22"/>
    </row>
    <row r="14" customFormat="false" ht="15.75" hidden="false" customHeight="false" outlineLevel="0" collapsed="false">
      <c r="A14" s="12" t="s">
        <v>57</v>
      </c>
      <c r="B14" s="13" t="s">
        <v>58</v>
      </c>
      <c r="C14" s="69" t="n">
        <v>0.0622758481659101</v>
      </c>
      <c r="D14" s="57" t="n">
        <f aca="false">C14/SUM($C$2:$C$236)</f>
        <v>0.000135420945362899</v>
      </c>
      <c r="G14" s="11"/>
      <c r="H14" s="11"/>
      <c r="I14" s="22"/>
    </row>
    <row r="15" customFormat="false" ht="15.75" hidden="false" customHeight="false" outlineLevel="0" collapsed="false">
      <c r="A15" s="12" t="s">
        <v>59</v>
      </c>
      <c r="B15" s="13" t="s">
        <v>60</v>
      </c>
      <c r="C15" s="69" t="n">
        <v>0.0268250921020675</v>
      </c>
      <c r="D15" s="57" t="n">
        <f aca="false">C15/SUM($C$2:$C$236)</f>
        <v>5.83320731695364E-005</v>
      </c>
      <c r="G15" s="11"/>
      <c r="H15" s="11"/>
      <c r="I15" s="22"/>
    </row>
    <row r="16" customFormat="false" ht="15.75" hidden="false" customHeight="false" outlineLevel="0" collapsed="false">
      <c r="A16" s="12" t="s">
        <v>61</v>
      </c>
      <c r="B16" s="13" t="s">
        <v>62</v>
      </c>
      <c r="C16" s="69" t="n">
        <v>0.17692354369375</v>
      </c>
      <c r="D16" s="57" t="n">
        <f aca="false">C16/SUM($C$2:$C$236)</f>
        <v>0.000384726250217127</v>
      </c>
      <c r="G16" s="11"/>
      <c r="H16" s="11"/>
      <c r="I16" s="22"/>
    </row>
    <row r="17" customFormat="false" ht="15.75" hidden="false" customHeight="false" outlineLevel="0" collapsed="false">
      <c r="A17" s="12" t="s">
        <v>63</v>
      </c>
      <c r="B17" s="13" t="s">
        <v>64</v>
      </c>
      <c r="C17" s="69" t="n">
        <v>0.0877291059850522</v>
      </c>
      <c r="D17" s="57" t="n">
        <f aca="false">C17/SUM($C$2:$C$236)</f>
        <v>0.000190769918326717</v>
      </c>
      <c r="G17" s="11"/>
      <c r="H17" s="11"/>
      <c r="I17" s="22"/>
    </row>
    <row r="18" customFormat="false" ht="15.75" hidden="false" customHeight="false" outlineLevel="0" collapsed="false">
      <c r="A18" s="12" t="s">
        <v>65</v>
      </c>
      <c r="B18" s="13" t="s">
        <v>66</v>
      </c>
      <c r="C18" s="69" t="n">
        <v>0.0890459338857502</v>
      </c>
      <c r="D18" s="57" t="n">
        <f aca="false">C18/SUM($C$2:$C$236)</f>
        <v>0.000193633405287468</v>
      </c>
      <c r="G18" s="11"/>
      <c r="H18" s="11"/>
      <c r="I18" s="22"/>
    </row>
    <row r="19" customFormat="false" ht="15.75" hidden="false" customHeight="false" outlineLevel="0" collapsed="false">
      <c r="A19" s="12" t="s">
        <v>67</v>
      </c>
      <c r="B19" s="13" t="s">
        <v>68</v>
      </c>
      <c r="C19" s="69" t="n">
        <v>7.25127715211262</v>
      </c>
      <c r="D19" s="57" t="n">
        <f aca="false">C19/SUM($C$2:$C$236)</f>
        <v>0.0157681482620901</v>
      </c>
      <c r="G19" s="11"/>
      <c r="H19" s="11"/>
      <c r="I19" s="22"/>
    </row>
    <row r="20" customFormat="false" ht="15.75" hidden="false" customHeight="false" outlineLevel="0" collapsed="false">
      <c r="A20" s="12" t="s">
        <v>69</v>
      </c>
      <c r="B20" s="13" t="s">
        <v>70</v>
      </c>
      <c r="C20" s="69" t="n">
        <v>0.106874290146479</v>
      </c>
      <c r="D20" s="57" t="n">
        <f aca="false">C20/SUM($C$2:$C$236)</f>
        <v>0.000232401771037579</v>
      </c>
      <c r="G20" s="11"/>
      <c r="H20" s="11"/>
      <c r="I20" s="22"/>
    </row>
    <row r="21" customFormat="false" ht="15.75" hidden="false" customHeight="false" outlineLevel="0" collapsed="false">
      <c r="A21" s="12" t="s">
        <v>71</v>
      </c>
      <c r="B21" s="13" t="s">
        <v>72</v>
      </c>
      <c r="C21" s="69" t="n">
        <v>0.0593497040312739</v>
      </c>
      <c r="D21" s="57" t="n">
        <f aca="false">C21/SUM($C$2:$C$236)</f>
        <v>0.000129057945634258</v>
      </c>
      <c r="G21" s="11"/>
      <c r="H21" s="11"/>
      <c r="I21" s="22"/>
    </row>
    <row r="22" customFormat="false" ht="15.75" hidden="false" customHeight="false" outlineLevel="0" collapsed="false">
      <c r="A22" s="12" t="s">
        <v>73</v>
      </c>
      <c r="B22" s="13" t="s">
        <v>74</v>
      </c>
      <c r="C22" s="69" t="n">
        <v>0.487808268364994</v>
      </c>
      <c r="D22" s="57" t="n">
        <f aca="false">C22/SUM($C$2:$C$236)</f>
        <v>0.00106075563486243</v>
      </c>
      <c r="G22" s="11"/>
      <c r="H22" s="11"/>
      <c r="I22" s="11"/>
    </row>
    <row r="23" customFormat="false" ht="15.75" hidden="false" customHeight="false" outlineLevel="0" collapsed="false">
      <c r="A23" s="12" t="s">
        <v>75</v>
      </c>
      <c r="B23" s="13" t="s">
        <v>76</v>
      </c>
      <c r="C23" s="69" t="n">
        <v>0.00789950192380594</v>
      </c>
      <c r="D23" s="57" t="n">
        <f aca="false">C23/SUM($C$2:$C$236)</f>
        <v>1.71777350276768E-005</v>
      </c>
      <c r="G23" s="11"/>
      <c r="H23" s="11"/>
      <c r="I23" s="22"/>
    </row>
    <row r="24" customFormat="false" ht="15.75" hidden="false" customHeight="false" outlineLevel="0" collapsed="false">
      <c r="A24" s="12" t="s">
        <v>77</v>
      </c>
      <c r="B24" s="13" t="s">
        <v>78</v>
      </c>
      <c r="C24" s="69" t="n">
        <v>0</v>
      </c>
      <c r="D24" s="57" t="n">
        <f aca="false">C24/SUM($C$2:$C$236)</f>
        <v>0</v>
      </c>
      <c r="G24" s="11"/>
      <c r="H24" s="11"/>
      <c r="I24" s="22"/>
    </row>
    <row r="25" customFormat="false" ht="15.75" hidden="false" customHeight="false" outlineLevel="0" collapsed="false">
      <c r="A25" s="12" t="s">
        <v>79</v>
      </c>
      <c r="B25" s="13" t="s">
        <v>80</v>
      </c>
      <c r="C25" s="69" t="n">
        <v>0.100489856702198</v>
      </c>
      <c r="D25" s="57" t="n">
        <f aca="false">C25/SUM($C$2:$C$236)</f>
        <v>0.000218518603837229</v>
      </c>
      <c r="G25" s="11"/>
      <c r="H25" s="11"/>
      <c r="I25" s="11"/>
    </row>
    <row r="26" customFormat="false" ht="15.75" hidden="false" customHeight="false" outlineLevel="0" collapsed="false">
      <c r="A26" s="12" t="s">
        <v>81</v>
      </c>
      <c r="B26" s="13" t="s">
        <v>82</v>
      </c>
      <c r="C26" s="69" t="n">
        <v>0.150228323686624</v>
      </c>
      <c r="D26" s="57" t="n">
        <f aca="false">C26/SUM($C$2:$C$236)</f>
        <v>0.000326676588325657</v>
      </c>
      <c r="G26" s="11"/>
      <c r="H26" s="11"/>
      <c r="I26" s="11"/>
    </row>
    <row r="27" customFormat="false" ht="15.75" hidden="false" customHeight="false" outlineLevel="0" collapsed="false">
      <c r="A27" s="12" t="s">
        <v>83</v>
      </c>
      <c r="B27" s="13" t="s">
        <v>84</v>
      </c>
      <c r="C27" s="69" t="n">
        <v>4.5815798069771</v>
      </c>
      <c r="D27" s="57" t="n">
        <f aca="false">C27/SUM($C$2:$C$236)</f>
        <v>0.0099628007805446</v>
      </c>
      <c r="G27" s="11"/>
      <c r="H27" s="11"/>
      <c r="I27" s="11"/>
    </row>
    <row r="28" customFormat="false" ht="15.75" hidden="false" customHeight="false" outlineLevel="0" collapsed="false">
      <c r="A28" s="12" t="s">
        <v>85</v>
      </c>
      <c r="B28" s="13" t="s">
        <v>86</v>
      </c>
      <c r="C28" s="69" t="n">
        <v>0.00975115790243255</v>
      </c>
      <c r="D28" s="57" t="n">
        <f aca="false">C28/SUM($C$2:$C$236)</f>
        <v>2.12042237949505E-005</v>
      </c>
      <c r="G28" s="11"/>
      <c r="H28" s="11"/>
      <c r="I28" s="11"/>
    </row>
    <row r="29" customFormat="false" ht="15.75" hidden="false" customHeight="false" outlineLevel="0" collapsed="false">
      <c r="A29" s="12" t="s">
        <v>87</v>
      </c>
      <c r="B29" s="13" t="s">
        <v>88</v>
      </c>
      <c r="C29" s="69" t="n">
        <v>0.0634269081037664</v>
      </c>
      <c r="D29" s="57" t="n">
        <f aca="false">C29/SUM($C$2:$C$236)</f>
        <v>0.000137923964262595</v>
      </c>
      <c r="G29" s="11"/>
      <c r="H29" s="11"/>
      <c r="I29" s="22"/>
    </row>
    <row r="30" customFormat="false" ht="15.75" hidden="false" customHeight="false" outlineLevel="0" collapsed="false">
      <c r="A30" s="12" t="s">
        <v>89</v>
      </c>
      <c r="B30" s="13" t="s">
        <v>90</v>
      </c>
      <c r="C30" s="69" t="n">
        <v>1.34991804164081</v>
      </c>
      <c r="D30" s="57" t="n">
        <f aca="false">C30/SUM($C$2:$C$236)</f>
        <v>0.00293544259524835</v>
      </c>
      <c r="G30" s="11"/>
      <c r="H30" s="11"/>
      <c r="I30" s="11"/>
    </row>
    <row r="31" customFormat="false" ht="15.75" hidden="false" customHeight="false" outlineLevel="0" collapsed="false">
      <c r="A31" s="12" t="s">
        <v>91</v>
      </c>
      <c r="B31" s="13" t="s">
        <v>92</v>
      </c>
      <c r="C31" s="69" t="n">
        <v>109.461898471886</v>
      </c>
      <c r="D31" s="57" t="n">
        <f aca="false">C31/SUM($C$2:$C$236)</f>
        <v>0.238028613159777</v>
      </c>
      <c r="G31" s="11"/>
      <c r="H31" s="11"/>
      <c r="I31" s="22"/>
    </row>
    <row r="32" customFormat="false" ht="15.75" hidden="false" customHeight="false" outlineLevel="0" collapsed="false">
      <c r="A32" s="12" t="s">
        <v>93</v>
      </c>
      <c r="B32" s="13" t="s">
        <v>94</v>
      </c>
      <c r="C32" s="69" t="n">
        <v>1.59084266949462</v>
      </c>
      <c r="D32" s="57" t="n">
        <f aca="false">C32/SUM($C$2:$C$236)</f>
        <v>0.00345934137504895</v>
      </c>
      <c r="G32" s="11"/>
      <c r="H32" s="11"/>
      <c r="I32" s="11"/>
    </row>
    <row r="33" customFormat="false" ht="15.75" hidden="false" customHeight="false" outlineLevel="0" collapsed="false">
      <c r="A33" s="12" t="s">
        <v>95</v>
      </c>
      <c r="B33" s="13" t="s">
        <v>96</v>
      </c>
      <c r="C33" s="69" t="n">
        <v>0.156453960004636</v>
      </c>
      <c r="D33" s="57" t="n">
        <f aca="false">C33/SUM($C$2:$C$236)</f>
        <v>0.000340214445785659</v>
      </c>
      <c r="G33" s="11"/>
      <c r="H33" s="11"/>
      <c r="I33" s="22"/>
    </row>
    <row r="34" customFormat="false" ht="15.75" hidden="false" customHeight="false" outlineLevel="0" collapsed="false">
      <c r="A34" s="12" t="s">
        <v>97</v>
      </c>
      <c r="B34" s="18" t="s">
        <v>98</v>
      </c>
      <c r="C34" s="69" t="n">
        <v>0.235036037682409</v>
      </c>
      <c r="D34" s="57" t="n">
        <f aca="false">C34/SUM($C$2:$C$236)</f>
        <v>0.000511093840625119</v>
      </c>
      <c r="G34" s="11"/>
      <c r="H34" s="11"/>
      <c r="I34" s="11"/>
    </row>
    <row r="35" customFormat="false" ht="15.75" hidden="false" customHeight="false" outlineLevel="0" collapsed="false">
      <c r="A35" s="12" t="s">
        <v>99</v>
      </c>
      <c r="B35" s="13" t="s">
        <v>100</v>
      </c>
      <c r="C35" s="69" t="n">
        <v>0.260247738087695</v>
      </c>
      <c r="D35" s="57" t="n">
        <f aca="false">C35/SUM($C$2:$C$236)</f>
        <v>0.0005659175387945</v>
      </c>
      <c r="G35" s="11"/>
      <c r="H35" s="11"/>
      <c r="I35" s="22"/>
    </row>
    <row r="36" customFormat="false" ht="15.75" hidden="false" customHeight="false" outlineLevel="0" collapsed="false">
      <c r="A36" s="12" t="s">
        <v>101</v>
      </c>
      <c r="B36" s="13" t="s">
        <v>102</v>
      </c>
      <c r="C36" s="69" t="n">
        <v>0.264692630030052</v>
      </c>
      <c r="D36" s="57" t="n">
        <f aca="false">C36/SUM($C$2:$C$236)</f>
        <v>0.000575583107174497</v>
      </c>
      <c r="G36" s="11"/>
      <c r="H36" s="11"/>
      <c r="I36" s="11"/>
    </row>
    <row r="37" customFormat="false" ht="15.75" hidden="false" customHeight="false" outlineLevel="0" collapsed="false">
      <c r="A37" s="12" t="s">
        <v>103</v>
      </c>
      <c r="B37" s="13" t="s">
        <v>104</v>
      </c>
      <c r="C37" s="69" t="n">
        <v>0.184132162046968</v>
      </c>
      <c r="D37" s="57" t="n">
        <f aca="false">C37/SUM($C$2:$C$236)</f>
        <v>0.000400401635473262</v>
      </c>
      <c r="G37" s="11"/>
      <c r="H37" s="11"/>
      <c r="I37" s="22"/>
    </row>
    <row r="38" customFormat="false" ht="15.75" hidden="false" customHeight="false" outlineLevel="0" collapsed="false">
      <c r="A38" s="12" t="s">
        <v>105</v>
      </c>
      <c r="B38" s="13" t="s">
        <v>106</v>
      </c>
      <c r="C38" s="69" t="n">
        <v>0.0164565972764679</v>
      </c>
      <c r="D38" s="57" t="n">
        <f aca="false">C38/SUM($C$2:$C$236)</f>
        <v>3.57854292838954E-005</v>
      </c>
      <c r="G38" s="11"/>
      <c r="H38" s="11"/>
      <c r="I38" s="22"/>
    </row>
    <row r="39" customFormat="false" ht="15.75" hidden="false" customHeight="false" outlineLevel="0" collapsed="false">
      <c r="A39" s="12" t="s">
        <v>107</v>
      </c>
      <c r="B39" s="13" t="s">
        <v>108</v>
      </c>
      <c r="C39" s="69" t="n">
        <v>0.416622633796782</v>
      </c>
      <c r="D39" s="57" t="n">
        <f aca="false">C39/SUM($C$2:$C$236)</f>
        <v>0.000905960056586192</v>
      </c>
      <c r="G39" s="11"/>
      <c r="H39" s="11"/>
      <c r="I39" s="22"/>
    </row>
    <row r="40" customFormat="false" ht="15.75" hidden="false" customHeight="false" outlineLevel="0" collapsed="false">
      <c r="A40" s="12" t="s">
        <v>109</v>
      </c>
      <c r="B40" s="13" t="s">
        <v>110</v>
      </c>
      <c r="C40" s="69" t="n">
        <v>0.610008491237942</v>
      </c>
      <c r="D40" s="57" t="n">
        <f aca="false">C40/SUM($C$2:$C$236)</f>
        <v>0.00132648416674729</v>
      </c>
      <c r="G40" s="11"/>
      <c r="H40" s="11"/>
      <c r="I40" s="22"/>
    </row>
    <row r="41" customFormat="false" ht="15.75" hidden="false" customHeight="false" outlineLevel="0" collapsed="false">
      <c r="A41" s="12" t="s">
        <v>111</v>
      </c>
      <c r="B41" s="13" t="s">
        <v>112</v>
      </c>
      <c r="C41" s="69" t="n">
        <v>1.21212526622043</v>
      </c>
      <c r="D41" s="57" t="n">
        <f aca="false">C41/SUM($C$2:$C$236)</f>
        <v>0.00263580752866695</v>
      </c>
      <c r="G41" s="11"/>
      <c r="H41" s="11"/>
      <c r="I41" s="22"/>
    </row>
    <row r="42" customFormat="false" ht="15.75" hidden="false" customHeight="false" outlineLevel="0" collapsed="false">
      <c r="A42" s="12" t="s">
        <v>113</v>
      </c>
      <c r="B42" s="13" t="s">
        <v>114</v>
      </c>
      <c r="C42" s="69" t="n">
        <v>0.0895518272334397</v>
      </c>
      <c r="D42" s="57" t="n">
        <f aca="false">C42/SUM($C$2:$C$236)</f>
        <v>0.000194733487541095</v>
      </c>
      <c r="G42" s="11"/>
      <c r="H42" s="11"/>
      <c r="I42" s="22"/>
    </row>
    <row r="43" customFormat="false" ht="15.75" hidden="false" customHeight="false" outlineLevel="0" collapsed="false">
      <c r="A43" s="12" t="s">
        <v>115</v>
      </c>
      <c r="B43" s="13" t="s">
        <v>116</v>
      </c>
      <c r="C43" s="69" t="n">
        <v>0</v>
      </c>
      <c r="D43" s="57" t="n">
        <f aca="false">C43/SUM($C$2:$C$236)</f>
        <v>0</v>
      </c>
      <c r="G43" s="11"/>
      <c r="H43" s="11"/>
      <c r="I43" s="22"/>
    </row>
    <row r="44" customFormat="false" ht="15.75" hidden="false" customHeight="false" outlineLevel="0" collapsed="false">
      <c r="A44" s="12" t="s">
        <v>117</v>
      </c>
      <c r="B44" s="13" t="s">
        <v>118</v>
      </c>
      <c r="C44" s="69" t="n">
        <v>0.0132485743236965</v>
      </c>
      <c r="D44" s="57" t="n">
        <f aca="false">C44/SUM($C$2:$C$236)</f>
        <v>2.88094744987789E-005</v>
      </c>
      <c r="G44" s="11"/>
      <c r="H44" s="11"/>
      <c r="I44" s="22"/>
    </row>
    <row r="45" customFormat="false" ht="15.75" hidden="false" customHeight="false" outlineLevel="0" collapsed="false">
      <c r="A45" s="12" t="s">
        <v>119</v>
      </c>
      <c r="B45" s="13" t="s">
        <v>120</v>
      </c>
      <c r="C45" s="69" t="n">
        <v>0.669862348197987</v>
      </c>
      <c r="D45" s="57" t="n">
        <f aca="false">C45/SUM($C$2:$C$236)</f>
        <v>0.00145663841003517</v>
      </c>
      <c r="G45" s="11"/>
      <c r="H45" s="11"/>
      <c r="I45" s="22"/>
    </row>
    <row r="46" customFormat="false" ht="15.75" hidden="false" customHeight="false" outlineLevel="0" collapsed="false">
      <c r="A46" s="12" t="s">
        <v>121</v>
      </c>
      <c r="B46" s="13" t="s">
        <v>122</v>
      </c>
      <c r="C46" s="69" t="n">
        <v>0.0204667530267055</v>
      </c>
      <c r="D46" s="57" t="n">
        <f aca="false">C46/SUM($C$2:$C$236)</f>
        <v>4.45056490599935E-005</v>
      </c>
      <c r="G46" s="11"/>
      <c r="H46" s="11"/>
      <c r="I46" s="22"/>
    </row>
    <row r="47" customFormat="false" ht="15.75" hidden="false" customHeight="false" outlineLevel="0" collapsed="false">
      <c r="A47" s="12" t="s">
        <v>123</v>
      </c>
      <c r="B47" s="13" t="s">
        <v>124</v>
      </c>
      <c r="C47" s="69" t="n">
        <v>0.111324987819054</v>
      </c>
      <c r="D47" s="57" t="n">
        <f aca="false">C47/SUM($C$2:$C$236)</f>
        <v>0.000242079964174972</v>
      </c>
      <c r="G47" s="11"/>
      <c r="H47" s="11"/>
      <c r="I47" s="22"/>
    </row>
    <row r="48" customFormat="false" ht="15.75" hidden="false" customHeight="false" outlineLevel="0" collapsed="false">
      <c r="A48" s="12" t="s">
        <v>125</v>
      </c>
      <c r="B48" s="13" t="s">
        <v>126</v>
      </c>
      <c r="C48" s="69" t="n">
        <v>0.00758051277522282</v>
      </c>
      <c r="D48" s="57" t="n">
        <f aca="false">C48/SUM($C$2:$C$236)</f>
        <v>1.64840822981861E-005</v>
      </c>
      <c r="G48" s="11"/>
      <c r="H48" s="11"/>
      <c r="I48" s="11"/>
    </row>
    <row r="49" customFormat="false" ht="15.75" hidden="false" customHeight="false" outlineLevel="0" collapsed="false">
      <c r="A49" s="12" t="s">
        <v>127</v>
      </c>
      <c r="B49" s="13" t="s">
        <v>128</v>
      </c>
      <c r="C49" s="69" t="n">
        <v>0.0885695176721904</v>
      </c>
      <c r="D49" s="57" t="n">
        <f aca="false">C49/SUM($C$2:$C$236)</f>
        <v>0.000192597422062404</v>
      </c>
      <c r="G49" s="11"/>
      <c r="H49" s="11"/>
      <c r="I49" s="22"/>
    </row>
    <row r="50" customFormat="false" ht="15.75" hidden="false" customHeight="false" outlineLevel="0" collapsed="false">
      <c r="A50" s="12" t="s">
        <v>129</v>
      </c>
      <c r="B50" s="13" t="s">
        <v>130</v>
      </c>
      <c r="C50" s="69" t="n">
        <v>0.349336832911173</v>
      </c>
      <c r="D50" s="57" t="n">
        <f aca="false">C50/SUM($C$2:$C$236)</f>
        <v>0.000759644799005859</v>
      </c>
      <c r="G50" s="11"/>
      <c r="H50" s="11"/>
      <c r="I50" s="11"/>
    </row>
    <row r="51" customFormat="false" ht="15.75" hidden="false" customHeight="false" outlineLevel="0" collapsed="false">
      <c r="A51" s="12" t="s">
        <v>131</v>
      </c>
      <c r="B51" s="13" t="s">
        <v>132</v>
      </c>
      <c r="C51" s="69" t="n">
        <v>0.21602895282302</v>
      </c>
      <c r="D51" s="57" t="n">
        <f aca="false">C51/SUM($C$2:$C$236)</f>
        <v>0.00046976228953337</v>
      </c>
      <c r="G51" s="11"/>
      <c r="H51" s="11"/>
      <c r="I51" s="22"/>
    </row>
    <row r="52" customFormat="false" ht="15.75" hidden="false" customHeight="false" outlineLevel="0" collapsed="false">
      <c r="A52" s="12" t="s">
        <v>133</v>
      </c>
      <c r="B52" s="13" t="s">
        <v>134</v>
      </c>
      <c r="C52" s="69" t="n">
        <v>0.0666280996224936</v>
      </c>
      <c r="D52" s="57" t="n">
        <f aca="false">C52/SUM($C$2:$C$236)</f>
        <v>0.000144885063862536</v>
      </c>
      <c r="G52" s="11"/>
      <c r="H52" s="11"/>
      <c r="I52" s="22"/>
    </row>
    <row r="53" customFormat="false" ht="15.75" hidden="false" customHeight="false" outlineLevel="0" collapsed="false">
      <c r="A53" s="12" t="s">
        <v>135</v>
      </c>
      <c r="B53" s="13" t="s">
        <v>136</v>
      </c>
      <c r="C53" s="69" t="n">
        <v>0.00230332262716884</v>
      </c>
      <c r="D53" s="57" t="n">
        <f aca="false">C53/SUM($C$2:$C$236)</f>
        <v>5.00865322325235E-006</v>
      </c>
      <c r="G53" s="11"/>
      <c r="H53" s="11"/>
      <c r="I53" s="22"/>
    </row>
    <row r="54" customFormat="false" ht="15.75" hidden="false" customHeight="false" outlineLevel="0" collapsed="false">
      <c r="A54" s="12" t="s">
        <v>137</v>
      </c>
      <c r="B54" s="13" t="s">
        <v>138</v>
      </c>
      <c r="C54" s="69" t="n">
        <v>0</v>
      </c>
      <c r="D54" s="57" t="n">
        <f aca="false">C54/SUM($C$2:$C$236)</f>
        <v>0</v>
      </c>
      <c r="G54" s="11"/>
      <c r="H54" s="11"/>
      <c r="I54" s="11"/>
    </row>
    <row r="55" customFormat="false" ht="15.75" hidden="false" customHeight="false" outlineLevel="0" collapsed="false">
      <c r="A55" s="12" t="s">
        <v>139</v>
      </c>
      <c r="B55" s="13" t="s">
        <v>140</v>
      </c>
      <c r="C55" s="69" t="n">
        <v>0.0579770923145062</v>
      </c>
      <c r="D55" s="57" t="n">
        <f aca="false">C55/SUM($C$2:$C$236)</f>
        <v>0.000126073154872266</v>
      </c>
      <c r="G55" s="11"/>
      <c r="H55" s="11"/>
      <c r="I55" s="22"/>
    </row>
    <row r="56" customFormat="false" ht="15.75" hidden="false" customHeight="false" outlineLevel="0" collapsed="false">
      <c r="A56" s="12" t="s">
        <v>141</v>
      </c>
      <c r="B56" s="13" t="s">
        <v>142</v>
      </c>
      <c r="C56" s="69" t="n">
        <v>0.11486981169016</v>
      </c>
      <c r="D56" s="57" t="n">
        <f aca="false">C56/SUM($C$2:$C$236)</f>
        <v>0.000249788303987402</v>
      </c>
      <c r="G56" s="11"/>
      <c r="H56" s="11"/>
      <c r="I56" s="22"/>
    </row>
    <row r="57" customFormat="false" ht="15.75" hidden="false" customHeight="false" outlineLevel="0" collapsed="false">
      <c r="A57" s="12" t="s">
        <v>143</v>
      </c>
      <c r="B57" s="13" t="s">
        <v>144</v>
      </c>
      <c r="C57" s="69" t="n">
        <v>15.5650277750535</v>
      </c>
      <c r="D57" s="57" t="n">
        <f aca="false">C57/SUM($C$2:$C$236)</f>
        <v>0.0338466811448639</v>
      </c>
      <c r="G57" s="11"/>
      <c r="H57" s="11"/>
      <c r="I57" s="11"/>
    </row>
    <row r="58" customFormat="false" ht="15.75" hidden="false" customHeight="false" outlineLevel="0" collapsed="false">
      <c r="A58" s="12" t="s">
        <v>145</v>
      </c>
      <c r="B58" s="13" t="s">
        <v>146</v>
      </c>
      <c r="C58" s="69" t="n">
        <v>7.02420707023124</v>
      </c>
      <c r="D58" s="57" t="n">
        <f aca="false">C58/SUM($C$2:$C$236)</f>
        <v>0.015274376662704</v>
      </c>
      <c r="G58" s="11"/>
      <c r="H58" s="11"/>
      <c r="I58" s="22"/>
    </row>
    <row r="59" customFormat="false" ht="15.75" hidden="false" customHeight="false" outlineLevel="0" collapsed="false">
      <c r="A59" s="12" t="s">
        <v>147</v>
      </c>
      <c r="B59" s="13" t="s">
        <v>148</v>
      </c>
      <c r="C59" s="69" t="n">
        <v>2.02845378286739</v>
      </c>
      <c r="D59" s="57" t="n">
        <f aca="false">C59/SUM($C$2:$C$236)</f>
        <v>0.00441094159278298</v>
      </c>
      <c r="G59" s="11"/>
      <c r="H59" s="11"/>
      <c r="I59" s="22"/>
    </row>
    <row r="60" customFormat="false" ht="15.75" hidden="false" customHeight="false" outlineLevel="0" collapsed="false">
      <c r="A60" s="12" t="s">
        <v>149</v>
      </c>
      <c r="B60" s="13" t="s">
        <v>150</v>
      </c>
      <c r="C60" s="69" t="n">
        <v>0.649033018339174</v>
      </c>
      <c r="D60" s="57" t="n">
        <f aca="false">C60/SUM($C$2:$C$236)</f>
        <v>0.00141134432534857</v>
      </c>
      <c r="G60" s="11"/>
      <c r="H60" s="11"/>
      <c r="I60" s="22"/>
    </row>
    <row r="61" customFormat="false" ht="15.75" hidden="false" customHeight="false" outlineLevel="0" collapsed="false">
      <c r="A61" s="12" t="s">
        <v>151</v>
      </c>
      <c r="B61" s="13" t="s">
        <v>152</v>
      </c>
      <c r="C61" s="69" t="n">
        <v>1.48841283414133</v>
      </c>
      <c r="D61" s="57" t="n">
        <f aca="false">C61/SUM($C$2:$C$236)</f>
        <v>0.00323660422179568</v>
      </c>
      <c r="G61" s="11"/>
      <c r="H61" s="11"/>
      <c r="I61" s="22"/>
    </row>
    <row r="62" customFormat="false" ht="15.75" hidden="false" customHeight="false" outlineLevel="0" collapsed="false">
      <c r="A62" s="12" t="s">
        <v>153</v>
      </c>
      <c r="B62" s="13" t="s">
        <v>154</v>
      </c>
      <c r="C62" s="69" t="n">
        <v>0.0736749733246533</v>
      </c>
      <c r="D62" s="57" t="n">
        <f aca="false">C62/SUM($C$2:$C$236)</f>
        <v>0.000160208729885632</v>
      </c>
      <c r="G62" s="11"/>
      <c r="H62" s="11"/>
      <c r="I62" s="22"/>
      <c r="J62" s="13"/>
    </row>
    <row r="63" customFormat="false" ht="15.75" hidden="false" customHeight="false" outlineLevel="0" collapsed="false">
      <c r="A63" s="12" t="s">
        <v>155</v>
      </c>
      <c r="B63" s="13" t="s">
        <v>156</v>
      </c>
      <c r="C63" s="69" t="n">
        <v>49.509</v>
      </c>
      <c r="D63" s="57" t="n">
        <f aca="false">C63/SUM($C$2:$C$236)</f>
        <v>0.107659000743114</v>
      </c>
      <c r="G63" s="11"/>
      <c r="H63" s="11"/>
      <c r="I63" s="22"/>
      <c r="J63" s="18"/>
    </row>
    <row r="64" customFormat="false" ht="15.75" hidden="false" customHeight="false" outlineLevel="0" collapsed="false">
      <c r="A64" s="12" t="s">
        <v>157</v>
      </c>
      <c r="B64" s="13" t="s">
        <v>158</v>
      </c>
      <c r="C64" s="69" t="n">
        <v>0.17708489683262</v>
      </c>
      <c r="D64" s="57" t="n">
        <f aca="false">C64/SUM($C$2:$C$236)</f>
        <v>0.000385077118093625</v>
      </c>
      <c r="G64" s="11"/>
      <c r="H64" s="11"/>
      <c r="I64" s="22"/>
    </row>
    <row r="65" customFormat="false" ht="15.75" hidden="false" customHeight="false" outlineLevel="0" collapsed="false">
      <c r="A65" s="12" t="s">
        <v>159</v>
      </c>
      <c r="B65" s="13" t="s">
        <v>160</v>
      </c>
      <c r="C65" s="69" t="n">
        <v>1.0316164559722</v>
      </c>
      <c r="D65" s="57" t="n">
        <f aca="false">C65/SUM($C$2:$C$236)</f>
        <v>0.00224328499464985</v>
      </c>
      <c r="G65" s="11"/>
      <c r="H65" s="11"/>
      <c r="I65" s="22"/>
    </row>
    <row r="66" customFormat="false" ht="15.75" hidden="false" customHeight="false" outlineLevel="0" collapsed="false">
      <c r="A66" s="12" t="s">
        <v>161</v>
      </c>
      <c r="B66" s="13" t="s">
        <v>162</v>
      </c>
      <c r="C66" s="69" t="n">
        <v>0.366745254164981</v>
      </c>
      <c r="D66" s="57" t="n">
        <f aca="false">C66/SUM($C$2:$C$236)</f>
        <v>0.000797500001831609</v>
      </c>
      <c r="G66" s="11"/>
      <c r="H66" s="11"/>
      <c r="I66" s="22"/>
    </row>
    <row r="67" customFormat="false" ht="15.75" hidden="false" customHeight="false" outlineLevel="0" collapsed="false">
      <c r="A67" s="12" t="s">
        <v>163</v>
      </c>
      <c r="B67" s="13" t="s">
        <v>164</v>
      </c>
      <c r="C67" s="69" t="n">
        <v>0</v>
      </c>
      <c r="D67" s="57" t="n">
        <f aca="false">C67/SUM($C$2:$C$236)</f>
        <v>0</v>
      </c>
      <c r="G67" s="11"/>
      <c r="H67" s="11"/>
      <c r="I67" s="11"/>
    </row>
    <row r="68" customFormat="false" ht="15.75" hidden="false" customHeight="false" outlineLevel="0" collapsed="false">
      <c r="A68" s="12" t="s">
        <v>165</v>
      </c>
      <c r="B68" s="13" t="s">
        <v>166</v>
      </c>
      <c r="C68" s="69" t="n">
        <v>10.6546601312655</v>
      </c>
      <c r="D68" s="57" t="n">
        <f aca="false">C68/SUM($C$2:$C$236)</f>
        <v>0.0231689200547282</v>
      </c>
      <c r="G68" s="11"/>
      <c r="H68" s="11"/>
      <c r="I68" s="22"/>
    </row>
    <row r="69" customFormat="false" ht="15.75" hidden="false" customHeight="false" outlineLevel="0" collapsed="false">
      <c r="A69" s="12" t="s">
        <v>167</v>
      </c>
      <c r="B69" s="13" t="s">
        <v>168</v>
      </c>
      <c r="C69" s="69" t="n">
        <v>0</v>
      </c>
      <c r="D69" s="57" t="n">
        <f aca="false">C69/SUM($C$2:$C$236)</f>
        <v>0</v>
      </c>
      <c r="G69" s="11"/>
      <c r="H69" s="11"/>
      <c r="I69" s="22"/>
    </row>
    <row r="70" customFormat="false" ht="15.75" hidden="false" customHeight="false" outlineLevel="0" collapsed="false">
      <c r="A70" s="12" t="s">
        <v>169</v>
      </c>
      <c r="B70" s="13" t="s">
        <v>170</v>
      </c>
      <c r="C70" s="69" t="n">
        <v>0.056079494249677</v>
      </c>
      <c r="D70" s="57" t="n">
        <f aca="false">C70/SUM($C$2:$C$236)</f>
        <v>0.000121946763479356</v>
      </c>
      <c r="G70" s="11"/>
      <c r="H70" s="11"/>
      <c r="I70" s="22"/>
    </row>
    <row r="71" customFormat="false" ht="15.75" hidden="false" customHeight="false" outlineLevel="0" collapsed="false">
      <c r="A71" s="12" t="s">
        <v>171</v>
      </c>
      <c r="B71" s="13" t="s">
        <v>172</v>
      </c>
      <c r="C71" s="69" t="n">
        <v>0.106458382719355</v>
      </c>
      <c r="D71" s="57" t="n">
        <f aca="false">C71/SUM($C$2:$C$236)</f>
        <v>0.000231497366222177</v>
      </c>
      <c r="G71" s="11"/>
      <c r="H71" s="11"/>
      <c r="I71" s="22"/>
    </row>
    <row r="72" customFormat="false" ht="15.75" hidden="false" customHeight="false" outlineLevel="0" collapsed="false">
      <c r="A72" s="12" t="s">
        <v>173</v>
      </c>
      <c r="B72" s="13" t="s">
        <v>174</v>
      </c>
      <c r="C72" s="69" t="n">
        <v>0.270630002651562</v>
      </c>
      <c r="D72" s="57" t="n">
        <f aca="false">C72/SUM($C$2:$C$236)</f>
        <v>0.000588494125443323</v>
      </c>
      <c r="G72" s="11"/>
      <c r="H72" s="11"/>
      <c r="I72" s="11"/>
    </row>
    <row r="73" customFormat="false" ht="15.75" hidden="false" customHeight="false" outlineLevel="0" collapsed="false">
      <c r="A73" s="12" t="s">
        <v>175</v>
      </c>
      <c r="B73" s="13" t="s">
        <v>176</v>
      </c>
      <c r="C73" s="69" t="n">
        <v>0.0151191557727274</v>
      </c>
      <c r="D73" s="57" t="n">
        <f aca="false">C73/SUM($C$2:$C$236)</f>
        <v>3.28771173437418E-005</v>
      </c>
      <c r="G73" s="11"/>
      <c r="H73" s="11"/>
      <c r="I73" s="22"/>
    </row>
    <row r="74" customFormat="false" ht="15.75" hidden="false" customHeight="false" outlineLevel="0" collapsed="false">
      <c r="A74" s="12" t="s">
        <v>177</v>
      </c>
      <c r="B74" s="13" t="s">
        <v>178</v>
      </c>
      <c r="C74" s="69" t="n">
        <v>0</v>
      </c>
      <c r="D74" s="57" t="n">
        <f aca="false">C74/SUM($C$2:$C$236)</f>
        <v>0</v>
      </c>
      <c r="G74" s="11"/>
      <c r="H74" s="11"/>
      <c r="I74" s="22"/>
    </row>
    <row r="75" customFormat="false" ht="15.75" hidden="false" customHeight="false" outlineLevel="0" collapsed="false">
      <c r="A75" s="12" t="s">
        <v>179</v>
      </c>
      <c r="B75" s="13" t="s">
        <v>180</v>
      </c>
      <c r="C75" s="69" t="n">
        <v>0</v>
      </c>
      <c r="D75" s="57" t="n">
        <f aca="false">C75/SUM($C$2:$C$236)</f>
        <v>0</v>
      </c>
      <c r="G75" s="11"/>
      <c r="H75" s="11"/>
      <c r="I75" s="22"/>
    </row>
    <row r="76" customFormat="false" ht="15.75" hidden="false" customHeight="false" outlineLevel="0" collapsed="false">
      <c r="A76" s="12" t="s">
        <v>181</v>
      </c>
      <c r="B76" s="13" t="s">
        <v>182</v>
      </c>
      <c r="C76" s="69" t="n">
        <v>0.0546126569274168</v>
      </c>
      <c r="D76" s="57" t="n">
        <f aca="false">C76/SUM($C$2:$C$236)</f>
        <v>0.000118757075940378</v>
      </c>
      <c r="G76" s="11"/>
      <c r="H76" s="11"/>
      <c r="I76" s="22"/>
    </row>
    <row r="77" customFormat="false" ht="15.75" hidden="false" customHeight="false" outlineLevel="0" collapsed="false">
      <c r="A77" s="12" t="s">
        <v>183</v>
      </c>
      <c r="B77" s="13" t="s">
        <v>184</v>
      </c>
      <c r="C77" s="69" t="n">
        <v>0</v>
      </c>
      <c r="D77" s="57" t="n">
        <f aca="false">C77/SUM($C$2:$C$236)</f>
        <v>0</v>
      </c>
      <c r="G77" s="11"/>
      <c r="H77" s="11"/>
      <c r="I77" s="22"/>
    </row>
    <row r="78" customFormat="false" ht="15.75" hidden="false" customHeight="false" outlineLevel="0" collapsed="false">
      <c r="A78" s="12" t="s">
        <v>185</v>
      </c>
      <c r="B78" s="13" t="s">
        <v>186</v>
      </c>
      <c r="C78" s="69" t="n">
        <v>1.89861877914795</v>
      </c>
      <c r="D78" s="57" t="n">
        <f aca="false">C78/SUM($C$2:$C$236)</f>
        <v>0.0041286109708372</v>
      </c>
      <c r="G78" s="11"/>
      <c r="H78" s="11"/>
      <c r="I78" s="11"/>
    </row>
    <row r="79" customFormat="false" ht="15.75" hidden="false" customHeight="false" outlineLevel="0" collapsed="false">
      <c r="A79" s="12" t="s">
        <v>187</v>
      </c>
      <c r="B79" s="13" t="s">
        <v>188</v>
      </c>
      <c r="C79" s="69" t="n">
        <v>0.0573179291832175</v>
      </c>
      <c r="D79" s="57" t="n">
        <f aca="false">C79/SUM($C$2:$C$236)</f>
        <v>0.000124639782272511</v>
      </c>
      <c r="G79" s="11"/>
      <c r="H79" s="11"/>
      <c r="I79" s="22"/>
    </row>
    <row r="80" customFormat="false" ht="15.75" hidden="false" customHeight="false" outlineLevel="0" collapsed="false">
      <c r="A80" s="12" t="s">
        <v>189</v>
      </c>
      <c r="B80" s="13" t="s">
        <v>190</v>
      </c>
      <c r="C80" s="69" t="n">
        <v>0.0553609194502571</v>
      </c>
      <c r="D80" s="57" t="n">
        <f aca="false">C80/SUM($C$2:$C$236)</f>
        <v>0.000120384198190929</v>
      </c>
      <c r="G80" s="11"/>
      <c r="H80" s="11"/>
      <c r="I80" s="22"/>
    </row>
    <row r="81" customFormat="false" ht="15.75" hidden="false" customHeight="false" outlineLevel="0" collapsed="false">
      <c r="A81" s="12" t="s">
        <v>191</v>
      </c>
      <c r="B81" s="13" t="s">
        <v>192</v>
      </c>
      <c r="C81" s="69" t="n">
        <v>0.0513767696654153</v>
      </c>
      <c r="D81" s="57" t="n">
        <f aca="false">C81/SUM($C$2:$C$236)</f>
        <v>0.000111720529269178</v>
      </c>
      <c r="G81" s="11"/>
      <c r="H81" s="11"/>
      <c r="I81" s="22"/>
    </row>
    <row r="82" customFormat="false" ht="15.75" hidden="false" customHeight="false" outlineLevel="0" collapsed="false">
      <c r="A82" s="12" t="s">
        <v>193</v>
      </c>
      <c r="B82" s="13" t="s">
        <v>194</v>
      </c>
      <c r="C82" s="69" t="n">
        <v>3.22229332624172</v>
      </c>
      <c r="D82" s="57" t="n">
        <f aca="false">C82/SUM($C$2:$C$236)</f>
        <v>0.00700698619653776</v>
      </c>
      <c r="G82" s="11"/>
      <c r="H82" s="11"/>
      <c r="I82" s="11"/>
    </row>
    <row r="83" customFormat="false" ht="15.75" hidden="false" customHeight="false" outlineLevel="0" collapsed="false">
      <c r="A83" s="12" t="s">
        <v>195</v>
      </c>
      <c r="B83" s="13" t="s">
        <v>196</v>
      </c>
      <c r="C83" s="69" t="n">
        <v>0.0472001393498548</v>
      </c>
      <c r="D83" s="57" t="n">
        <f aca="false">C83/SUM($C$2:$C$236)</f>
        <v>0.000102638304900949</v>
      </c>
      <c r="G83" s="11"/>
      <c r="H83" s="11"/>
      <c r="I83" s="11"/>
    </row>
    <row r="84" customFormat="false" ht="15.75" hidden="false" customHeight="false" outlineLevel="0" collapsed="false">
      <c r="A84" s="12" t="s">
        <v>197</v>
      </c>
      <c r="B84" s="13" t="s">
        <v>198</v>
      </c>
      <c r="C84" s="69" t="n">
        <v>0.0670826898734321</v>
      </c>
      <c r="D84" s="57" t="n">
        <f aca="false">C84/SUM($C$2:$C$236)</f>
        <v>0.000145873585791147</v>
      </c>
      <c r="G84" s="11"/>
      <c r="H84" s="11"/>
      <c r="I84" s="22"/>
    </row>
    <row r="85" customFormat="false" ht="15.75" hidden="false" customHeight="false" outlineLevel="0" collapsed="false">
      <c r="A85" s="12" t="s">
        <v>199</v>
      </c>
      <c r="B85" s="13" t="s">
        <v>200</v>
      </c>
      <c r="C85" s="69" t="n">
        <v>0.711176629326277</v>
      </c>
      <c r="D85" s="57" t="n">
        <f aca="false">C85/SUM($C$2:$C$236)</f>
        <v>0.00154647771647827</v>
      </c>
      <c r="G85" s="11"/>
      <c r="H85" s="11"/>
      <c r="I85" s="11"/>
    </row>
    <row r="86" customFormat="false" ht="15.75" hidden="false" customHeight="false" outlineLevel="0" collapsed="false">
      <c r="A86" s="12" t="s">
        <v>201</v>
      </c>
      <c r="B86" s="13" t="s">
        <v>202</v>
      </c>
      <c r="C86" s="69" t="n">
        <v>0.115678719061546</v>
      </c>
      <c r="D86" s="57" t="n">
        <f aca="false">C86/SUM($C$2:$C$236)</f>
        <v>0.000251547300519289</v>
      </c>
      <c r="G86" s="11"/>
      <c r="H86" s="11"/>
      <c r="I86" s="22"/>
    </row>
    <row r="87" customFormat="false" ht="15.75" hidden="false" customHeight="false" outlineLevel="0" collapsed="false">
      <c r="A87" s="12" t="s">
        <v>203</v>
      </c>
      <c r="B87" s="13" t="s">
        <v>204</v>
      </c>
      <c r="C87" s="69" t="n">
        <v>0.0658311697666621</v>
      </c>
      <c r="D87" s="57" t="n">
        <f aca="false">C87/SUM($C$2:$C$236)</f>
        <v>0.000143152112844718</v>
      </c>
      <c r="G87" s="11"/>
      <c r="H87" s="11"/>
      <c r="I87" s="22"/>
    </row>
    <row r="88" customFormat="false" ht="15.75" hidden="false" customHeight="false" outlineLevel="0" collapsed="false">
      <c r="A88" s="12" t="s">
        <v>205</v>
      </c>
      <c r="B88" s="13" t="s">
        <v>206</v>
      </c>
      <c r="C88" s="69" t="n">
        <v>0.180109583178953</v>
      </c>
      <c r="D88" s="57" t="n">
        <f aca="false">C88/SUM($C$2:$C$236)</f>
        <v>0.000391654401205939</v>
      </c>
      <c r="G88" s="11"/>
      <c r="H88" s="11"/>
      <c r="I88" s="22"/>
    </row>
    <row r="89" customFormat="false" ht="15.75" hidden="false" customHeight="false" outlineLevel="0" collapsed="false">
      <c r="A89" s="12" t="s">
        <v>207</v>
      </c>
      <c r="B89" s="13" t="s">
        <v>208</v>
      </c>
      <c r="C89" s="69" t="n">
        <v>0.530139606113697</v>
      </c>
      <c r="D89" s="57" t="n">
        <f aca="false">C89/SUM($C$2:$C$236)</f>
        <v>0.00115280656544363</v>
      </c>
      <c r="G89" s="11"/>
      <c r="H89" s="11"/>
      <c r="I89" s="22"/>
    </row>
    <row r="90" customFormat="false" ht="15.75" hidden="false" customHeight="false" outlineLevel="0" collapsed="false">
      <c r="A90" s="12" t="s">
        <v>209</v>
      </c>
      <c r="B90" s="13" t="s">
        <v>210</v>
      </c>
      <c r="C90" s="69" t="n">
        <v>0.0826901143560371</v>
      </c>
      <c r="D90" s="57" t="n">
        <f aca="false">C90/SUM($C$2:$C$236)</f>
        <v>0.000179812460015447</v>
      </c>
      <c r="G90" s="11"/>
      <c r="H90" s="11"/>
      <c r="I90" s="11"/>
    </row>
    <row r="91" customFormat="false" ht="15.75" hidden="false" customHeight="false" outlineLevel="0" collapsed="false">
      <c r="A91" s="12" t="s">
        <v>211</v>
      </c>
      <c r="B91" s="13" t="s">
        <v>212</v>
      </c>
      <c r="C91" s="69" t="n">
        <v>0.0689096357403618</v>
      </c>
      <c r="D91" s="57" t="n">
        <f aca="false">C91/SUM($C$2:$C$236)</f>
        <v>0.000149846341581921</v>
      </c>
      <c r="G91" s="11"/>
      <c r="H91" s="11"/>
      <c r="I91" s="22"/>
    </row>
    <row r="92" customFormat="false" ht="15.75" hidden="false" customHeight="false" outlineLevel="0" collapsed="false">
      <c r="A92" s="12" t="s">
        <v>213</v>
      </c>
      <c r="B92" s="13" t="s">
        <v>214</v>
      </c>
      <c r="C92" s="69" t="n">
        <v>1.66335661480437</v>
      </c>
      <c r="D92" s="57" t="n">
        <f aca="false">C92/SUM($C$2:$C$236)</f>
        <v>0.00361702541011305</v>
      </c>
      <c r="G92" s="11"/>
      <c r="H92" s="11"/>
      <c r="I92" s="11"/>
    </row>
    <row r="93" customFormat="false" ht="15.75" hidden="false" customHeight="false" outlineLevel="0" collapsed="false">
      <c r="A93" s="12" t="s">
        <v>215</v>
      </c>
      <c r="B93" s="13" t="s">
        <v>216</v>
      </c>
      <c r="C93" s="69" t="n">
        <v>0.0566838395105748</v>
      </c>
      <c r="D93" s="57" t="n">
        <f aca="false">C93/SUM($C$2:$C$236)</f>
        <v>0.000123260932759529</v>
      </c>
      <c r="G93" s="11"/>
      <c r="H93" s="11"/>
      <c r="I93" s="11"/>
    </row>
    <row r="94" customFormat="false" ht="15.75" hidden="false" customHeight="false" outlineLevel="0" collapsed="false">
      <c r="A94" s="12" t="s">
        <v>217</v>
      </c>
      <c r="B94" s="13" t="s">
        <v>218</v>
      </c>
      <c r="C94" s="69" t="n">
        <v>2.26479040730396</v>
      </c>
      <c r="D94" s="57" t="n">
        <f aca="false">C94/SUM($C$2:$C$236)</f>
        <v>0.0049248636034445</v>
      </c>
      <c r="G94" s="11"/>
      <c r="H94" s="11"/>
      <c r="I94" s="11"/>
    </row>
    <row r="95" customFormat="false" ht="15.75" hidden="false" customHeight="false" outlineLevel="0" collapsed="false">
      <c r="A95" s="12" t="s">
        <v>219</v>
      </c>
      <c r="B95" s="13" t="s">
        <v>220</v>
      </c>
      <c r="C95" s="69" t="n">
        <v>0.675544808886056</v>
      </c>
      <c r="D95" s="57" t="n">
        <f aca="false">C95/SUM($C$2:$C$236)</f>
        <v>0.00146899511365349</v>
      </c>
      <c r="G95" s="11"/>
      <c r="H95" s="11"/>
      <c r="I95" s="22"/>
    </row>
    <row r="96" customFormat="false" ht="15.75" hidden="false" customHeight="false" outlineLevel="0" collapsed="false">
      <c r="A96" s="12" t="s">
        <v>221</v>
      </c>
      <c r="B96" s="13" t="s">
        <v>222</v>
      </c>
      <c r="C96" s="69" t="n">
        <v>0.976674399289994</v>
      </c>
      <c r="D96" s="57" t="n">
        <f aca="false">C96/SUM($C$2:$C$236)</f>
        <v>0.00212381162776347</v>
      </c>
      <c r="G96" s="11"/>
      <c r="H96" s="11"/>
      <c r="I96" s="11"/>
    </row>
    <row r="97" customFormat="false" ht="15.75" hidden="false" customHeight="false" outlineLevel="0" collapsed="false">
      <c r="A97" s="12" t="s">
        <v>223</v>
      </c>
      <c r="B97" s="13" t="s">
        <v>224</v>
      </c>
      <c r="C97" s="69" t="n">
        <v>0.518130239231724</v>
      </c>
      <c r="D97" s="57" t="n">
        <f aca="false">C97/SUM($C$2:$C$236)</f>
        <v>0.00112669178958327</v>
      </c>
      <c r="G97" s="11"/>
      <c r="H97" s="11"/>
      <c r="I97" s="22"/>
    </row>
    <row r="98" customFormat="false" ht="15.75" hidden="false" customHeight="false" outlineLevel="0" collapsed="false">
      <c r="A98" s="12" t="s">
        <v>225</v>
      </c>
      <c r="B98" s="13" t="s">
        <v>226</v>
      </c>
      <c r="C98" s="69" t="n">
        <v>0</v>
      </c>
      <c r="D98" s="57" t="n">
        <f aca="false">C98/SUM($C$2:$C$236)</f>
        <v>0</v>
      </c>
      <c r="G98" s="11"/>
      <c r="H98" s="11"/>
      <c r="I98" s="11"/>
    </row>
    <row r="99" customFormat="false" ht="15.75" hidden="false" customHeight="false" outlineLevel="0" collapsed="false">
      <c r="A99" s="12" t="s">
        <v>227</v>
      </c>
      <c r="B99" s="13" t="s">
        <v>228</v>
      </c>
      <c r="C99" s="69" t="n">
        <v>0.174268018522673</v>
      </c>
      <c r="D99" s="57" t="n">
        <f aca="false">C99/SUM($C$2:$C$236)</f>
        <v>0.000378951720609049</v>
      </c>
      <c r="G99" s="11"/>
      <c r="H99" s="11"/>
      <c r="I99" s="22"/>
    </row>
    <row r="100" customFormat="false" ht="15.75" hidden="false" customHeight="false" outlineLevel="0" collapsed="false">
      <c r="A100" s="12" t="s">
        <v>229</v>
      </c>
      <c r="B100" s="13" t="s">
        <v>230</v>
      </c>
      <c r="C100" s="69" t="n">
        <v>1.03288605481978</v>
      </c>
      <c r="D100" s="57" t="n">
        <f aca="false">C100/SUM($C$2:$C$236)</f>
        <v>0.00224604578043174</v>
      </c>
      <c r="G100" s="11"/>
      <c r="H100" s="11"/>
      <c r="I100" s="22"/>
    </row>
    <row r="101" customFormat="false" ht="15.75" hidden="false" customHeight="false" outlineLevel="0" collapsed="false">
      <c r="A101" s="12" t="s">
        <v>231</v>
      </c>
      <c r="B101" s="13" t="s">
        <v>232</v>
      </c>
      <c r="C101" s="69" t="n">
        <v>1.90073154010928</v>
      </c>
      <c r="D101" s="57" t="n">
        <f aca="false">C101/SUM($C$2:$C$236)</f>
        <v>0.00413320524125077</v>
      </c>
      <c r="G101" s="11"/>
      <c r="H101" s="11"/>
      <c r="I101" s="22"/>
    </row>
    <row r="102" customFormat="false" ht="15.75" hidden="false" customHeight="false" outlineLevel="0" collapsed="false">
      <c r="A102" s="12" t="s">
        <v>233</v>
      </c>
      <c r="B102" s="13" t="s">
        <v>234</v>
      </c>
      <c r="C102" s="69" t="n">
        <v>0</v>
      </c>
      <c r="D102" s="57" t="n">
        <f aca="false">C102/SUM($C$2:$C$236)</f>
        <v>0</v>
      </c>
      <c r="G102" s="11"/>
      <c r="H102" s="11"/>
      <c r="I102" s="22"/>
    </row>
    <row r="103" customFormat="false" ht="15.75" hidden="false" customHeight="false" outlineLevel="0" collapsed="false">
      <c r="A103" s="12" t="s">
        <v>235</v>
      </c>
      <c r="B103" s="13" t="s">
        <v>236</v>
      </c>
      <c r="C103" s="69" t="n">
        <v>6.94686052011675</v>
      </c>
      <c r="D103" s="57" t="n">
        <f aca="false">C103/SUM($C$2:$C$236)</f>
        <v>0.0151061839644824</v>
      </c>
      <c r="G103" s="11"/>
      <c r="H103" s="11"/>
      <c r="I103" s="22"/>
    </row>
    <row r="104" customFormat="false" ht="15.75" hidden="false" customHeight="false" outlineLevel="0" collapsed="false">
      <c r="A104" s="12" t="s">
        <v>237</v>
      </c>
      <c r="B104" s="13" t="s">
        <v>238</v>
      </c>
      <c r="C104" s="69" t="n">
        <v>0.0476252943605337</v>
      </c>
      <c r="D104" s="57" t="n">
        <f aca="false">C104/SUM($C$2:$C$236)</f>
        <v>0.000103562818900638</v>
      </c>
      <c r="G104" s="11"/>
      <c r="H104" s="11"/>
      <c r="I104" s="22"/>
    </row>
    <row r="105" customFormat="false" ht="15.75" hidden="false" customHeight="false" outlineLevel="0" collapsed="false">
      <c r="A105" s="12" t="s">
        <v>239</v>
      </c>
      <c r="B105" s="13" t="s">
        <v>240</v>
      </c>
      <c r="C105" s="69" t="n">
        <v>4.16609912584871</v>
      </c>
      <c r="D105" s="57" t="n">
        <f aca="false">C105/SUM($C$2:$C$236)</f>
        <v>0.00905932393879156</v>
      </c>
      <c r="G105" s="11"/>
      <c r="H105" s="11"/>
      <c r="I105" s="11"/>
    </row>
    <row r="106" customFormat="false" ht="15.75" hidden="false" customHeight="false" outlineLevel="0" collapsed="false">
      <c r="A106" s="12" t="s">
        <v>241</v>
      </c>
      <c r="B106" s="13" t="s">
        <v>242</v>
      </c>
      <c r="C106" s="69" t="n">
        <v>0.114268398790046</v>
      </c>
      <c r="D106" s="57" t="n">
        <f aca="false">C106/SUM($C$2:$C$236)</f>
        <v>0.000248480511225273</v>
      </c>
      <c r="G106" s="11"/>
      <c r="H106" s="11"/>
      <c r="I106" s="22"/>
    </row>
    <row r="107" customFormat="false" ht="15.75" hidden="false" customHeight="false" outlineLevel="0" collapsed="false">
      <c r="A107" s="12" t="s">
        <v>243</v>
      </c>
      <c r="B107" s="13" t="s">
        <v>244</v>
      </c>
      <c r="C107" s="69" t="n">
        <v>0.171812444894196</v>
      </c>
      <c r="D107" s="57" t="n">
        <f aca="false">C107/SUM($C$2:$C$236)</f>
        <v>0.000373611992416338</v>
      </c>
      <c r="G107" s="11"/>
      <c r="H107" s="11"/>
      <c r="I107" s="11"/>
    </row>
    <row r="108" customFormat="false" ht="15.75" hidden="false" customHeight="false" outlineLevel="0" collapsed="false">
      <c r="A108" s="12" t="s">
        <v>245</v>
      </c>
      <c r="B108" s="13" t="s">
        <v>246</v>
      </c>
      <c r="C108" s="69" t="n">
        <v>0.015884610129136</v>
      </c>
      <c r="D108" s="57" t="n">
        <f aca="false">C108/SUM($C$2:$C$236)</f>
        <v>3.45416238198454E-005</v>
      </c>
      <c r="G108" s="11"/>
      <c r="H108" s="11"/>
      <c r="I108" s="22"/>
    </row>
    <row r="109" customFormat="false" ht="15.75" hidden="false" customHeight="false" outlineLevel="0" collapsed="false">
      <c r="A109" s="12" t="s">
        <v>247</v>
      </c>
      <c r="B109" s="13" t="s">
        <v>248</v>
      </c>
      <c r="C109" s="69" t="n">
        <v>1.99418154732827</v>
      </c>
      <c r="D109" s="57" t="n">
        <f aca="false">C109/SUM($C$2:$C$236)</f>
        <v>0.00433641545346742</v>
      </c>
      <c r="G109" s="11"/>
      <c r="H109" s="11"/>
      <c r="I109" s="22"/>
    </row>
    <row r="110" customFormat="false" ht="15.75" hidden="false" customHeight="false" outlineLevel="0" collapsed="false">
      <c r="A110" s="12" t="s">
        <v>249</v>
      </c>
      <c r="B110" s="13" t="s">
        <v>250</v>
      </c>
      <c r="C110" s="69" t="n">
        <v>0.0158681777874143</v>
      </c>
      <c r="D110" s="57" t="n">
        <f aca="false">C110/SUM($C$2:$C$236)</f>
        <v>3.45058911350885E-005</v>
      </c>
      <c r="G110" s="11"/>
      <c r="H110" s="11"/>
      <c r="I110" s="22"/>
    </row>
    <row r="111" customFormat="false" ht="15.75" hidden="false" customHeight="false" outlineLevel="0" collapsed="false">
      <c r="A111" s="12" t="s">
        <v>251</v>
      </c>
      <c r="B111" s="13" t="s">
        <v>252</v>
      </c>
      <c r="C111" s="69" t="n">
        <v>1.43022929250968</v>
      </c>
      <c r="D111" s="57" t="n">
        <f aca="false">C111/SUM($C$2:$C$236)</f>
        <v>0.00311008213587676</v>
      </c>
      <c r="G111" s="11"/>
      <c r="H111" s="11"/>
      <c r="I111" s="22"/>
    </row>
    <row r="112" customFormat="false" ht="15.75" hidden="false" customHeight="false" outlineLevel="0" collapsed="false">
      <c r="A112" s="12" t="s">
        <v>253</v>
      </c>
      <c r="B112" s="13" t="s">
        <v>254</v>
      </c>
      <c r="C112" s="69" t="n">
        <v>0.0162199645141159</v>
      </c>
      <c r="D112" s="57" t="n">
        <f aca="false">C112/SUM($C$2:$C$236)</f>
        <v>3.52708633112865E-005</v>
      </c>
      <c r="G112" s="11"/>
      <c r="H112" s="11"/>
      <c r="I112" s="22"/>
    </row>
    <row r="113" customFormat="false" ht="15.75" hidden="false" customHeight="false" outlineLevel="0" collapsed="false">
      <c r="A113" s="12" t="s">
        <v>255</v>
      </c>
      <c r="B113" s="13" t="s">
        <v>256</v>
      </c>
      <c r="C113" s="69" t="n">
        <v>0.527463280308735</v>
      </c>
      <c r="D113" s="57" t="n">
        <f aca="false">C113/SUM($C$2:$C$236)</f>
        <v>0.00114698680415123</v>
      </c>
      <c r="G113" s="11"/>
      <c r="H113" s="11"/>
      <c r="I113" s="11"/>
    </row>
    <row r="114" customFormat="false" ht="15.75" hidden="false" customHeight="false" outlineLevel="0" collapsed="false">
      <c r="A114" s="12" t="s">
        <v>257</v>
      </c>
      <c r="B114" s="13" t="s">
        <v>258</v>
      </c>
      <c r="C114" s="69" t="n">
        <v>0.390866763365336</v>
      </c>
      <c r="D114" s="57" t="n">
        <f aca="false">C114/SUM($C$2:$C$236)</f>
        <v>0.000849953042226811</v>
      </c>
      <c r="G114" s="11"/>
      <c r="H114" s="11"/>
      <c r="I114" s="11"/>
    </row>
    <row r="115" customFormat="false" ht="15.75" hidden="false" customHeight="false" outlineLevel="0" collapsed="false">
      <c r="A115" s="12" t="s">
        <v>259</v>
      </c>
      <c r="B115" s="13" t="s">
        <v>260</v>
      </c>
      <c r="C115" s="69" t="n">
        <v>0</v>
      </c>
      <c r="D115" s="57" t="n">
        <f aca="false">C115/SUM($C$2:$C$236)</f>
        <v>0</v>
      </c>
      <c r="G115" s="11"/>
      <c r="H115" s="11"/>
      <c r="I115" s="22"/>
    </row>
    <row r="116" customFormat="false" ht="15.75" hidden="false" customHeight="false" outlineLevel="0" collapsed="false">
      <c r="A116" s="12" t="s">
        <v>261</v>
      </c>
      <c r="B116" s="13" t="s">
        <v>262</v>
      </c>
      <c r="C116" s="69" t="n">
        <v>5.17605495843928</v>
      </c>
      <c r="D116" s="57" t="n">
        <f aca="false">C116/SUM($C$2:$C$236)</f>
        <v>0.0112555071727769</v>
      </c>
      <c r="G116" s="11"/>
      <c r="H116" s="11"/>
      <c r="I116" s="11"/>
    </row>
    <row r="117" customFormat="false" ht="15.75" hidden="false" customHeight="false" outlineLevel="0" collapsed="false">
      <c r="A117" s="12" t="s">
        <v>263</v>
      </c>
      <c r="B117" s="13" t="s">
        <v>264</v>
      </c>
      <c r="C117" s="69" t="n">
        <v>0.0333342307820097</v>
      </c>
      <c r="D117" s="57" t="n">
        <f aca="false">C117/SUM($C$2:$C$236)</f>
        <v>7.24864161370966E-005</v>
      </c>
      <c r="G117" s="11"/>
      <c r="H117" s="11"/>
      <c r="I117" s="22"/>
    </row>
    <row r="118" customFormat="false" ht="15.75" hidden="false" customHeight="false" outlineLevel="0" collapsed="false">
      <c r="A118" s="12" t="s">
        <v>265</v>
      </c>
      <c r="B118" s="13" t="s">
        <v>266</v>
      </c>
      <c r="C118" s="69" t="n">
        <v>1.66475662245987</v>
      </c>
      <c r="D118" s="57" t="n">
        <f aca="false">C118/SUM($C$2:$C$236)</f>
        <v>0.00362006977427358</v>
      </c>
      <c r="G118" s="11"/>
      <c r="H118" s="11"/>
      <c r="I118" s="11"/>
    </row>
    <row r="119" customFormat="false" ht="15.75" hidden="false" customHeight="false" outlineLevel="0" collapsed="false">
      <c r="A119" s="12" t="s">
        <v>267</v>
      </c>
      <c r="B119" s="13" t="s">
        <v>268</v>
      </c>
      <c r="C119" s="69" t="n">
        <v>0.0752840563454165</v>
      </c>
      <c r="D119" s="57" t="n">
        <f aca="false">C119/SUM($C$2:$C$236)</f>
        <v>0.000163707735523558</v>
      </c>
      <c r="G119" s="11"/>
      <c r="H119" s="11"/>
      <c r="I119" s="22"/>
    </row>
    <row r="120" customFormat="false" ht="15.75" hidden="false" customHeight="false" outlineLevel="0" collapsed="false">
      <c r="A120" s="12" t="s">
        <v>269</v>
      </c>
      <c r="B120" s="13" t="s">
        <v>270</v>
      </c>
      <c r="C120" s="69" t="n">
        <v>0.417657010900933</v>
      </c>
      <c r="D120" s="57" t="n">
        <f aca="false">C120/SUM($C$2:$C$236)</f>
        <v>0.000908209344703997</v>
      </c>
      <c r="G120" s="11"/>
      <c r="H120" s="11"/>
      <c r="I120" s="22"/>
    </row>
    <row r="121" customFormat="false" ht="15.75" hidden="false" customHeight="false" outlineLevel="0" collapsed="false">
      <c r="A121" s="12" t="s">
        <v>271</v>
      </c>
      <c r="B121" s="13" t="s">
        <v>272</v>
      </c>
      <c r="C121" s="69" t="n">
        <v>2.37040145354824</v>
      </c>
      <c r="D121" s="57" t="n">
        <f aca="false">C121/SUM($C$2:$C$236)</f>
        <v>0.00515451840774461</v>
      </c>
      <c r="G121" s="11"/>
      <c r="H121" s="11"/>
      <c r="I121" s="11"/>
    </row>
    <row r="122" customFormat="false" ht="15.75" hidden="false" customHeight="false" outlineLevel="0" collapsed="false">
      <c r="A122" s="12" t="s">
        <v>273</v>
      </c>
      <c r="B122" s="13" t="s">
        <v>274</v>
      </c>
      <c r="C122" s="69" t="n">
        <v>0.0281943268423353</v>
      </c>
      <c r="D122" s="57" t="n">
        <f aca="false">C122/SUM($C$2:$C$236)</f>
        <v>6.13095205815219E-005</v>
      </c>
      <c r="G122" s="11"/>
      <c r="H122" s="11"/>
      <c r="I122" s="11"/>
    </row>
    <row r="123" customFormat="false" ht="15.75" hidden="false" customHeight="false" outlineLevel="0" collapsed="false">
      <c r="A123" s="12" t="s">
        <v>275</v>
      </c>
      <c r="B123" s="13" t="s">
        <v>276</v>
      </c>
      <c r="C123" s="69" t="n">
        <v>0</v>
      </c>
      <c r="D123" s="57" t="n">
        <f aca="false">C123/SUM($C$2:$C$236)</f>
        <v>0</v>
      </c>
      <c r="G123" s="11"/>
      <c r="H123" s="11"/>
      <c r="I123" s="11"/>
    </row>
    <row r="124" customFormat="false" ht="15.75" hidden="false" customHeight="false" outlineLevel="0" collapsed="false">
      <c r="A124" s="12" t="s">
        <v>277</v>
      </c>
      <c r="B124" s="13" t="s">
        <v>278</v>
      </c>
      <c r="C124" s="69" t="n">
        <v>0.229130188720077</v>
      </c>
      <c r="D124" s="57" t="n">
        <f aca="false">C124/SUM($C$2:$C$236)</f>
        <v>0.00049825137162303</v>
      </c>
      <c r="G124" s="11"/>
      <c r="H124" s="11"/>
      <c r="I124" s="11"/>
    </row>
    <row r="125" customFormat="false" ht="15.75" hidden="false" customHeight="false" outlineLevel="0" collapsed="false">
      <c r="A125" s="12" t="s">
        <v>279</v>
      </c>
      <c r="B125" s="13" t="s">
        <v>280</v>
      </c>
      <c r="C125" s="69" t="n">
        <v>6.1820013915494</v>
      </c>
      <c r="D125" s="57" t="n">
        <f aca="false">C125/SUM($C$2:$C$236)</f>
        <v>0.0134429718315205</v>
      </c>
      <c r="G125" s="11"/>
      <c r="H125" s="11"/>
      <c r="I125" s="22"/>
    </row>
    <row r="126" customFormat="false" ht="15.75" hidden="false" customHeight="false" outlineLevel="0" collapsed="false">
      <c r="A126" s="12" t="s">
        <v>281</v>
      </c>
      <c r="B126" s="13" t="s">
        <v>282</v>
      </c>
      <c r="C126" s="69" t="n">
        <v>0</v>
      </c>
      <c r="D126" s="57" t="n">
        <f aca="false">C126/SUM($C$2:$C$236)</f>
        <v>0</v>
      </c>
      <c r="G126" s="11"/>
      <c r="H126" s="11"/>
      <c r="I126" s="22"/>
    </row>
    <row r="127" customFormat="false" ht="15.75" hidden="false" customHeight="false" outlineLevel="0" collapsed="false">
      <c r="A127" s="12" t="s">
        <v>283</v>
      </c>
      <c r="B127" s="13" t="s">
        <v>284</v>
      </c>
      <c r="C127" s="69" t="n">
        <v>0.189050543871962</v>
      </c>
      <c r="D127" s="57" t="n">
        <f aca="false">C127/SUM($C$2:$C$236)</f>
        <v>0.000411096823672415</v>
      </c>
      <c r="G127" s="11"/>
      <c r="H127" s="11"/>
      <c r="I127" s="22"/>
    </row>
    <row r="128" customFormat="false" ht="15.75" hidden="false" customHeight="false" outlineLevel="0" collapsed="false">
      <c r="A128" s="12" t="s">
        <v>285</v>
      </c>
      <c r="B128" s="13" t="s">
        <v>286</v>
      </c>
      <c r="C128" s="69" t="n">
        <v>0.367260642561454</v>
      </c>
      <c r="D128" s="57" t="n">
        <f aca="false">C128/SUM($C$2:$C$236)</f>
        <v>0.00079862073139106</v>
      </c>
      <c r="G128" s="11"/>
      <c r="H128" s="11"/>
      <c r="I128" s="22"/>
    </row>
    <row r="129" customFormat="false" ht="15.75" hidden="false" customHeight="false" outlineLevel="0" collapsed="false">
      <c r="A129" s="12" t="s">
        <v>287</v>
      </c>
      <c r="B129" s="13" t="s">
        <v>288</v>
      </c>
      <c r="C129" s="69" t="n">
        <v>1.92112459633173</v>
      </c>
      <c r="D129" s="57" t="n">
        <f aca="false">C129/SUM($C$2:$C$236)</f>
        <v>0.00417755063410879</v>
      </c>
      <c r="G129" s="11"/>
      <c r="H129" s="11"/>
      <c r="I129" s="11"/>
    </row>
    <row r="130" customFormat="false" ht="15.75" hidden="false" customHeight="false" outlineLevel="0" collapsed="false">
      <c r="A130" s="12" t="s">
        <v>289</v>
      </c>
      <c r="B130" s="13" t="s">
        <v>290</v>
      </c>
      <c r="C130" s="69" t="n">
        <v>130.683</v>
      </c>
      <c r="D130" s="57" t="n">
        <f aca="false">C130/SUM($C$2:$C$236)</f>
        <v>0.284174618637265</v>
      </c>
      <c r="G130" s="11"/>
      <c r="H130" s="11"/>
      <c r="I130" s="22"/>
    </row>
    <row r="131" customFormat="false" ht="15.75" hidden="false" customHeight="false" outlineLevel="0" collapsed="false">
      <c r="A131" s="12" t="s">
        <v>291</v>
      </c>
      <c r="B131" s="13" t="s">
        <v>292</v>
      </c>
      <c r="C131" s="69" t="n">
        <v>0.246369410180674</v>
      </c>
      <c r="D131" s="57" t="n">
        <f aca="false">C131/SUM($C$2:$C$236)</f>
        <v>0.000535738643756118</v>
      </c>
      <c r="G131" s="11"/>
      <c r="H131" s="11"/>
      <c r="I131" s="22"/>
    </row>
    <row r="132" customFormat="false" ht="15.75" hidden="false" customHeight="false" outlineLevel="0" collapsed="false">
      <c r="A132" s="12" t="s">
        <v>293</v>
      </c>
      <c r="B132" s="13" t="s">
        <v>294</v>
      </c>
      <c r="C132" s="69" t="n">
        <v>0.520374067263148</v>
      </c>
      <c r="D132" s="57" t="n">
        <f aca="false">C132/SUM($C$2:$C$236)</f>
        <v>0.00113157106978893</v>
      </c>
      <c r="G132" s="11"/>
      <c r="H132" s="11"/>
      <c r="I132" s="22"/>
    </row>
    <row r="133" customFormat="false" ht="15.75" hidden="false" customHeight="false" outlineLevel="0" collapsed="false">
      <c r="A133" s="12" t="s">
        <v>295</v>
      </c>
      <c r="B133" s="13" t="s">
        <v>296</v>
      </c>
      <c r="C133" s="69" t="n">
        <v>0</v>
      </c>
      <c r="D133" s="57" t="n">
        <f aca="false">C133/SUM($C$2:$C$236)</f>
        <v>0</v>
      </c>
      <c r="G133" s="11"/>
      <c r="H133" s="11"/>
      <c r="I133" s="22"/>
    </row>
    <row r="134" customFormat="false" ht="15.75" hidden="false" customHeight="false" outlineLevel="0" collapsed="false">
      <c r="A134" s="12" t="s">
        <v>297</v>
      </c>
      <c r="B134" s="13" t="s">
        <v>298</v>
      </c>
      <c r="C134" s="69" t="n">
        <v>1.24125238710631</v>
      </c>
      <c r="D134" s="57" t="n">
        <f aca="false">C134/SUM($C$2:$C$236)</f>
        <v>0.00269914544155346</v>
      </c>
      <c r="G134" s="11"/>
      <c r="H134" s="11"/>
      <c r="I134" s="21"/>
    </row>
    <row r="135" customFormat="false" ht="15.75" hidden="false" customHeight="false" outlineLevel="0" collapsed="false">
      <c r="A135" s="12" t="s">
        <v>299</v>
      </c>
      <c r="B135" s="13" t="s">
        <v>300</v>
      </c>
      <c r="C135" s="69" t="n">
        <v>0</v>
      </c>
      <c r="D135" s="57" t="n">
        <f aca="false">C135/SUM($C$2:$C$236)</f>
        <v>0</v>
      </c>
      <c r="G135" s="11"/>
      <c r="H135" s="11"/>
      <c r="I135" s="22"/>
    </row>
    <row r="136" customFormat="false" ht="15.75" hidden="false" customHeight="false" outlineLevel="0" collapsed="false">
      <c r="A136" s="12" t="s">
        <v>301</v>
      </c>
      <c r="B136" s="13" t="s">
        <v>302</v>
      </c>
      <c r="C136" s="69" t="n">
        <v>0.192105774340312</v>
      </c>
      <c r="D136" s="57" t="n">
        <f aca="false">C136/SUM($C$2:$C$236)</f>
        <v>0.000417740526014666</v>
      </c>
      <c r="G136" s="11"/>
      <c r="H136" s="11"/>
      <c r="I136" s="22"/>
    </row>
    <row r="137" customFormat="false" ht="15.75" hidden="false" customHeight="false" outlineLevel="0" collapsed="false">
      <c r="A137" s="12" t="s">
        <v>303</v>
      </c>
      <c r="B137" s="13" t="s">
        <v>304</v>
      </c>
      <c r="C137" s="69" t="n">
        <v>0.0632680336992847</v>
      </c>
      <c r="D137" s="57" t="n">
        <f aca="false">C137/SUM($C$2:$C$236)</f>
        <v>0.000137578486478148</v>
      </c>
      <c r="G137" s="11"/>
      <c r="H137" s="11"/>
      <c r="I137" s="11"/>
    </row>
    <row r="138" customFormat="false" ht="15.75" hidden="false" customHeight="false" outlineLevel="0" collapsed="false">
      <c r="A138" s="12" t="s">
        <v>305</v>
      </c>
      <c r="B138" s="13" t="s">
        <v>306</v>
      </c>
      <c r="C138" s="69" t="n">
        <v>1.23250747898076</v>
      </c>
      <c r="D138" s="57" t="n">
        <f aca="false">C138/SUM($C$2:$C$236)</f>
        <v>0.00268012934204858</v>
      </c>
      <c r="G138" s="11"/>
      <c r="H138" s="11"/>
      <c r="I138" s="22"/>
    </row>
    <row r="139" customFormat="false" ht="15.75" hidden="false" customHeight="false" outlineLevel="0" collapsed="false">
      <c r="A139" s="12" t="s">
        <v>307</v>
      </c>
      <c r="B139" s="13" t="s">
        <v>308</v>
      </c>
      <c r="C139" s="69" t="n">
        <v>1.42406283358718</v>
      </c>
      <c r="D139" s="57" t="n">
        <f aca="false">C139/SUM($C$2:$C$236)</f>
        <v>0.00309667296167167</v>
      </c>
      <c r="G139" s="11"/>
      <c r="H139" s="11"/>
      <c r="I139" s="11"/>
    </row>
    <row r="140" customFormat="false" ht="15.75" hidden="false" customHeight="false" outlineLevel="0" collapsed="false">
      <c r="A140" s="12" t="s">
        <v>309</v>
      </c>
      <c r="B140" s="13" t="s">
        <v>310</v>
      </c>
      <c r="C140" s="69" t="n">
        <v>0.142406283358718</v>
      </c>
      <c r="D140" s="57" t="n">
        <f aca="false">C140/SUM($C$2:$C$236)</f>
        <v>0.000309667296167167</v>
      </c>
      <c r="G140" s="11"/>
      <c r="H140" s="11"/>
      <c r="I140" s="22"/>
    </row>
    <row r="141" customFormat="false" ht="15.75" hidden="false" customHeight="false" outlineLevel="0" collapsed="false">
      <c r="A141" s="12" t="s">
        <v>311</v>
      </c>
      <c r="B141" s="13" t="s">
        <v>312</v>
      </c>
      <c r="C141" s="69" t="n">
        <v>0.138625585570433</v>
      </c>
      <c r="D141" s="57" t="n">
        <f aca="false">C141/SUM($C$2:$C$236)</f>
        <v>0.000301446040516712</v>
      </c>
      <c r="G141" s="11"/>
      <c r="H141" s="11"/>
      <c r="I141" s="22"/>
    </row>
    <row r="142" customFormat="false" ht="15.75" hidden="false" customHeight="false" outlineLevel="0" collapsed="false">
      <c r="A142" s="12" t="s">
        <v>313</v>
      </c>
      <c r="B142" s="13" t="s">
        <v>314</v>
      </c>
      <c r="C142" s="69" t="n">
        <v>0.0570885366030966</v>
      </c>
      <c r="D142" s="57" t="n">
        <f aca="false">C142/SUM($C$2:$C$236)</f>
        <v>0.000124140960321882</v>
      </c>
      <c r="G142" s="11"/>
      <c r="H142" s="11"/>
      <c r="I142" s="22"/>
    </row>
    <row r="143" customFormat="false" ht="15.75" hidden="false" customHeight="false" outlineLevel="0" collapsed="false">
      <c r="A143" s="12" t="s">
        <v>315</v>
      </c>
      <c r="B143" s="13" t="s">
        <v>316</v>
      </c>
      <c r="C143" s="69" t="n">
        <v>0.689347230063882</v>
      </c>
      <c r="D143" s="57" t="n">
        <f aca="false">C143/SUM($C$2:$C$236)</f>
        <v>0.0014990089469331</v>
      </c>
      <c r="G143" s="11"/>
      <c r="H143" s="11"/>
      <c r="I143" s="11"/>
    </row>
    <row r="144" customFormat="false" ht="15.75" hidden="false" customHeight="false" outlineLevel="0" collapsed="false">
      <c r="A144" s="12" t="s">
        <v>317</v>
      </c>
      <c r="B144" s="13" t="s">
        <v>318</v>
      </c>
      <c r="C144" s="69" t="n">
        <v>0.931311888514093</v>
      </c>
      <c r="D144" s="57" t="n">
        <f aca="false">C144/SUM($C$2:$C$236)</f>
        <v>0.00202516930856227</v>
      </c>
      <c r="G144" s="11"/>
      <c r="H144" s="11"/>
      <c r="I144" s="11"/>
    </row>
    <row r="145" customFormat="false" ht="15.75" hidden="false" customHeight="false" outlineLevel="0" collapsed="false">
      <c r="A145" s="12" t="s">
        <v>319</v>
      </c>
      <c r="B145" s="13" t="s">
        <v>320</v>
      </c>
      <c r="C145" s="69" t="n">
        <v>0.107497840446891</v>
      </c>
      <c r="D145" s="57" t="n">
        <f aca="false">C145/SUM($C$2:$C$236)</f>
        <v>0.000233757702327959</v>
      </c>
      <c r="G145" s="11"/>
      <c r="H145" s="11"/>
      <c r="I145" s="22"/>
    </row>
    <row r="146" customFormat="false" ht="15.75" hidden="false" customHeight="false" outlineLevel="0" collapsed="false">
      <c r="A146" s="12" t="s">
        <v>321</v>
      </c>
      <c r="B146" s="13" t="s">
        <v>322</v>
      </c>
      <c r="C146" s="69" t="n">
        <v>0.724633742754538</v>
      </c>
      <c r="D146" s="57" t="n">
        <f aca="false">C146/SUM($C$2:$C$236)</f>
        <v>0.00157574066633736</v>
      </c>
      <c r="G146" s="11"/>
      <c r="H146" s="11"/>
      <c r="I146" s="11"/>
    </row>
    <row r="147" customFormat="false" ht="15.75" hidden="false" customHeight="false" outlineLevel="0" collapsed="false">
      <c r="A147" s="12" t="s">
        <v>323</v>
      </c>
      <c r="B147" s="13" t="s">
        <v>324</v>
      </c>
      <c r="C147" s="69" t="n">
        <v>6.98168858236546</v>
      </c>
      <c r="D147" s="57" t="n">
        <f aca="false">C147/SUM($C$2:$C$236)</f>
        <v>0.0151819187678417</v>
      </c>
      <c r="G147" s="11"/>
      <c r="H147" s="11"/>
      <c r="I147" s="22"/>
    </row>
    <row r="148" customFormat="false" ht="15.75" hidden="false" customHeight="false" outlineLevel="0" collapsed="false">
      <c r="A148" s="12" t="s">
        <v>325</v>
      </c>
      <c r="B148" s="13" t="s">
        <v>326</v>
      </c>
      <c r="C148" s="69" t="n">
        <v>9.28791423321904</v>
      </c>
      <c r="D148" s="57" t="n">
        <f aca="false">C148/SUM($C$2:$C$236)</f>
        <v>0.0201968847146197</v>
      </c>
      <c r="G148" s="11"/>
      <c r="H148" s="11"/>
      <c r="I148" s="11"/>
    </row>
    <row r="149" customFormat="false" ht="15.75" hidden="false" customHeight="false" outlineLevel="0" collapsed="false">
      <c r="A149" s="12" t="s">
        <v>327</v>
      </c>
      <c r="B149" s="13" t="s">
        <v>328</v>
      </c>
      <c r="C149" s="69" t="n">
        <v>0.272210240756487</v>
      </c>
      <c r="D149" s="57" t="n">
        <f aca="false">C149/SUM($C$2:$C$236)</f>
        <v>0.000591930406832815</v>
      </c>
      <c r="G149" s="11"/>
      <c r="H149" s="11"/>
      <c r="I149" s="22"/>
    </row>
    <row r="150" customFormat="false" ht="15.75" hidden="false" customHeight="false" outlineLevel="0" collapsed="false">
      <c r="A150" s="12" t="s">
        <v>329</v>
      </c>
      <c r="B150" s="13" t="s">
        <v>330</v>
      </c>
      <c r="C150" s="69" t="n">
        <v>0.456204199786335</v>
      </c>
      <c r="D150" s="57" t="n">
        <f aca="false">C150/SUM($C$2:$C$236)</f>
        <v>0.000992031515154996</v>
      </c>
      <c r="G150" s="11"/>
      <c r="H150" s="11"/>
      <c r="I150" s="22"/>
    </row>
    <row r="151" customFormat="false" ht="15.75" hidden="false" customHeight="false" outlineLevel="0" collapsed="false">
      <c r="A151" s="12" t="s">
        <v>331</v>
      </c>
      <c r="B151" s="13" t="s">
        <v>332</v>
      </c>
      <c r="C151" s="69" t="n">
        <v>1.85254191625943</v>
      </c>
      <c r="D151" s="57" t="n">
        <f aca="false">C151/SUM($C$2:$C$236)</f>
        <v>0.00402841526872333</v>
      </c>
      <c r="G151" s="11"/>
      <c r="H151" s="11"/>
      <c r="I151" s="22"/>
    </row>
    <row r="152" customFormat="false" ht="15.75" hidden="false" customHeight="false" outlineLevel="0" collapsed="false">
      <c r="A152" s="12" t="s">
        <v>333</v>
      </c>
      <c r="B152" s="13" t="s">
        <v>334</v>
      </c>
      <c r="C152" s="69" t="n">
        <v>3.96973267769877</v>
      </c>
      <c r="D152" s="57" t="n">
        <f aca="false">C152/SUM($C$2:$C$236)</f>
        <v>0.00863231843297856</v>
      </c>
      <c r="G152" s="11"/>
      <c r="H152" s="11"/>
      <c r="I152" s="22"/>
    </row>
    <row r="153" customFormat="false" ht="15.75" hidden="false" customHeight="false" outlineLevel="0" collapsed="false">
      <c r="A153" s="12" t="s">
        <v>335</v>
      </c>
      <c r="B153" s="13" t="s">
        <v>336</v>
      </c>
      <c r="C153" s="69" t="n">
        <v>0.0919969795149239</v>
      </c>
      <c r="D153" s="57" t="n">
        <f aca="false">C153/SUM($C$2:$C$236)</f>
        <v>0.00020005055416109</v>
      </c>
      <c r="G153" s="11"/>
      <c r="H153" s="11"/>
      <c r="I153" s="22"/>
    </row>
    <row r="154" customFormat="false" ht="15.75" hidden="false" customHeight="false" outlineLevel="0" collapsed="false">
      <c r="A154" s="12" t="s">
        <v>337</v>
      </c>
      <c r="B154" s="13" t="s">
        <v>338</v>
      </c>
      <c r="C154" s="69" t="n">
        <v>0.132324422589959</v>
      </c>
      <c r="D154" s="57" t="n">
        <f aca="false">C154/SUM($C$2:$C$236)</f>
        <v>0.000287743947765952</v>
      </c>
      <c r="G154" s="11"/>
      <c r="H154" s="11"/>
      <c r="I154" s="11"/>
    </row>
    <row r="155" customFormat="false" ht="15.75" hidden="false" customHeight="false" outlineLevel="0" collapsed="false">
      <c r="A155" s="12" t="s">
        <v>339</v>
      </c>
      <c r="B155" s="13" t="s">
        <v>340</v>
      </c>
      <c r="C155" s="69" t="n">
        <v>0.139885818166528</v>
      </c>
      <c r="D155" s="57" t="n">
        <f aca="false">C155/SUM($C$2:$C$236)</f>
        <v>0.000304186459066864</v>
      </c>
      <c r="G155" s="11"/>
      <c r="H155" s="11"/>
      <c r="I155" s="22"/>
    </row>
    <row r="156" customFormat="false" ht="15.75" hidden="false" customHeight="false" outlineLevel="0" collapsed="false">
      <c r="A156" s="12" t="s">
        <v>341</v>
      </c>
      <c r="B156" s="13" t="s">
        <v>342</v>
      </c>
      <c r="C156" s="69" t="n">
        <v>0.0378069778828455</v>
      </c>
      <c r="D156" s="57" t="n">
        <f aca="false">C156/SUM($C$2:$C$236)</f>
        <v>8.22125565045577E-005</v>
      </c>
      <c r="G156" s="11"/>
      <c r="H156" s="11"/>
      <c r="I156" s="22"/>
    </row>
    <row r="157" customFormat="false" ht="15.75" hidden="false" customHeight="false" outlineLevel="0" collapsed="false">
      <c r="A157" s="12" t="s">
        <v>394</v>
      </c>
      <c r="B157" s="13" t="s">
        <v>395</v>
      </c>
      <c r="C157" s="69" t="n">
        <v>0.0167610935280615</v>
      </c>
      <c r="D157" s="57" t="n">
        <f aca="false">C157/SUM($C$2:$C$236)</f>
        <v>3.64475667170206E-005</v>
      </c>
      <c r="G157" s="11"/>
      <c r="H157" s="11"/>
      <c r="I157" s="11"/>
    </row>
    <row r="158" customFormat="false" ht="15.75" hidden="false" customHeight="false" outlineLevel="0" collapsed="false">
      <c r="A158" s="12" t="s">
        <v>343</v>
      </c>
      <c r="B158" s="13" t="s">
        <v>344</v>
      </c>
      <c r="C158" s="69" t="n">
        <v>2.16760006528314</v>
      </c>
      <c r="D158" s="57" t="n">
        <f aca="false">C158/SUM($C$2:$C$236)</f>
        <v>0.00471351990626131</v>
      </c>
      <c r="G158" s="11"/>
      <c r="H158" s="11"/>
      <c r="I158" s="11"/>
    </row>
    <row r="159" customFormat="false" ht="15.75" hidden="false" customHeight="false" outlineLevel="0" collapsed="false">
      <c r="A159" s="12" t="s">
        <v>345</v>
      </c>
      <c r="B159" s="13" t="s">
        <v>346</v>
      </c>
      <c r="C159" s="69" t="n">
        <v>1.21738468782762</v>
      </c>
      <c r="D159" s="57" t="n">
        <f aca="false">C159/SUM($C$2:$C$236)</f>
        <v>0.00264724431944676</v>
      </c>
      <c r="G159" s="11"/>
      <c r="H159" s="11"/>
      <c r="I159" s="11"/>
    </row>
    <row r="160" customFormat="false" ht="15.75" hidden="false" customHeight="false" outlineLevel="0" collapsed="false">
      <c r="A160" s="12" t="s">
        <v>347</v>
      </c>
      <c r="B160" s="13" t="s">
        <v>348</v>
      </c>
      <c r="C160" s="69" t="n">
        <v>0.485189549496517</v>
      </c>
      <c r="D160" s="57" t="n">
        <f aca="false">C160/SUM($C$2:$C$236)</f>
        <v>0.00105506114180849</v>
      </c>
      <c r="G160" s="11"/>
      <c r="H160" s="11"/>
      <c r="I160" s="22"/>
    </row>
    <row r="161" customFormat="false" ht="15.75" hidden="false" customHeight="false" outlineLevel="0" collapsed="false">
      <c r="A161" s="12" t="s">
        <v>349</v>
      </c>
      <c r="B161" s="13" t="s">
        <v>350</v>
      </c>
      <c r="C161" s="69" t="n">
        <v>0.684306299679503</v>
      </c>
      <c r="D161" s="57" t="n">
        <f aca="false">C161/SUM($C$2:$C$236)</f>
        <v>0.00148804727273249</v>
      </c>
      <c r="G161" s="11"/>
      <c r="H161" s="11"/>
      <c r="I161" s="22"/>
    </row>
    <row r="162" customFormat="false" ht="15.75" hidden="false" customHeight="false" outlineLevel="0" collapsed="false">
      <c r="A162" s="12" t="s">
        <v>351</v>
      </c>
      <c r="B162" s="13" t="s">
        <v>352</v>
      </c>
      <c r="C162" s="69" t="n">
        <v>0.240704425854116</v>
      </c>
      <c r="D162" s="57" t="n">
        <f aca="false">C162/SUM($C$2:$C$236)</f>
        <v>0.000523419943079017</v>
      </c>
      <c r="G162" s="11"/>
      <c r="H162" s="11"/>
      <c r="I162" s="22"/>
    </row>
    <row r="163" customFormat="false" ht="15.75" hidden="false" customHeight="false" outlineLevel="0" collapsed="false">
      <c r="A163" s="12" t="s">
        <v>353</v>
      </c>
      <c r="B163" s="13" t="s">
        <v>354</v>
      </c>
      <c r="C163" s="69" t="n">
        <v>0.114303096465803</v>
      </c>
      <c r="D163" s="57" t="n">
        <f aca="false">C163/SUM($C$2:$C$236)</f>
        <v>0.000248555962498779</v>
      </c>
      <c r="G163" s="11"/>
      <c r="H163" s="11"/>
      <c r="I163" s="22"/>
    </row>
    <row r="164" customFormat="false" ht="15.75" hidden="false" customHeight="false" outlineLevel="0" collapsed="false">
      <c r="A164" s="12" t="s">
        <v>355</v>
      </c>
      <c r="B164" s="13" t="s">
        <v>356</v>
      </c>
      <c r="C164" s="69" t="n">
        <v>2.98675125274479</v>
      </c>
      <c r="D164" s="57" t="n">
        <f aca="false">C164/SUM($C$2:$C$236)</f>
        <v>0.00649479196386006</v>
      </c>
      <c r="G164" s="11"/>
      <c r="H164" s="11"/>
      <c r="I164" s="22"/>
    </row>
    <row r="165" customFormat="false" ht="15.75" hidden="false" customHeight="false" outlineLevel="0" collapsed="false">
      <c r="A165" s="12" t="s">
        <v>357</v>
      </c>
      <c r="B165" s="13" t="s">
        <v>358</v>
      </c>
      <c r="C165" s="69" t="n">
        <v>1.67610935280615</v>
      </c>
      <c r="D165" s="57" t="n">
        <f aca="false">C165/SUM($C$2:$C$236)</f>
        <v>0.00364475667170206</v>
      </c>
      <c r="G165" s="11"/>
      <c r="H165" s="11"/>
      <c r="I165" s="22"/>
    </row>
    <row r="166" customFormat="false" ht="15.75" hidden="false" customHeight="false" outlineLevel="0" collapsed="false">
      <c r="A166" s="12" t="s">
        <v>359</v>
      </c>
      <c r="B166" s="13" t="s">
        <v>360</v>
      </c>
      <c r="C166" s="69" t="n">
        <v>6.31376530643519</v>
      </c>
      <c r="D166" s="57" t="n">
        <f aca="false">C166/SUM($C$2:$C$236)</f>
        <v>0.0137294969362611</v>
      </c>
      <c r="G166" s="11"/>
      <c r="H166" s="11"/>
      <c r="I166" s="11"/>
    </row>
    <row r="167" customFormat="false" ht="15.75" hidden="false" customHeight="false" outlineLevel="0" collapsed="false">
      <c r="B167" s="13"/>
      <c r="G167" s="11"/>
      <c r="H167" s="11"/>
      <c r="I167" s="22"/>
    </row>
    <row r="168" customFormat="false" ht="15.75" hidden="false" customHeight="false" outlineLevel="0" collapsed="false">
      <c r="B168" s="13"/>
      <c r="G168" s="11"/>
      <c r="H168" s="11"/>
      <c r="I168" s="22"/>
    </row>
    <row r="169" customFormat="false" ht="15.75" hidden="false" customHeight="false" outlineLevel="0" collapsed="false">
      <c r="B169" s="13"/>
      <c r="G169" s="11"/>
      <c r="H169" s="11"/>
      <c r="I169" s="11"/>
    </row>
    <row r="170" customFormat="false" ht="15.75" hidden="false" customHeight="false" outlineLevel="0" collapsed="false">
      <c r="B170" s="13"/>
      <c r="G170" s="11"/>
      <c r="H170" s="11"/>
      <c r="I170" s="11"/>
    </row>
    <row r="171" customFormat="false" ht="15.75" hidden="false" customHeight="false" outlineLevel="0" collapsed="false">
      <c r="B171" s="13"/>
      <c r="G171" s="11"/>
      <c r="H171" s="11"/>
      <c r="I171" s="11"/>
    </row>
    <row r="172" customFormat="false" ht="15.75" hidden="false" customHeight="false" outlineLevel="0" collapsed="false">
      <c r="B172" s="13"/>
      <c r="G172" s="11"/>
      <c r="H172" s="11"/>
      <c r="I172" s="22"/>
    </row>
    <row r="173" customFormat="false" ht="15.75" hidden="false" customHeight="false" outlineLevel="0" collapsed="false">
      <c r="B173" s="13"/>
      <c r="G173" s="11"/>
      <c r="H173" s="11"/>
      <c r="I173" s="22"/>
    </row>
    <row r="174" customFormat="false" ht="15.75" hidden="false" customHeight="false" outlineLevel="0" collapsed="false">
      <c r="B174" s="13"/>
      <c r="G174" s="11"/>
      <c r="H174" s="11"/>
      <c r="I174" s="11"/>
    </row>
    <row r="175" customFormat="false" ht="15.75" hidden="false" customHeight="false" outlineLevel="0" collapsed="false">
      <c r="B175" s="13"/>
      <c r="G175" s="11"/>
      <c r="H175" s="11"/>
      <c r="I175" s="22"/>
    </row>
    <row r="176" customFormat="false" ht="15.75" hidden="false" customHeight="false" outlineLevel="0" collapsed="false">
      <c r="B176" s="13"/>
      <c r="G176" s="11"/>
      <c r="H176" s="11"/>
      <c r="I176" s="22"/>
    </row>
    <row r="177" customFormat="false" ht="15.75" hidden="false" customHeight="false" outlineLevel="0" collapsed="false">
      <c r="B177" s="13"/>
      <c r="G177" s="11"/>
      <c r="H177" s="11"/>
      <c r="I177" s="11"/>
    </row>
    <row r="178" customFormat="false" ht="15.75" hidden="false" customHeight="false" outlineLevel="0" collapsed="false">
      <c r="B178" s="13"/>
      <c r="G178" s="11"/>
      <c r="H178" s="11"/>
      <c r="I178" s="22"/>
    </row>
    <row r="179" customFormat="false" ht="15.75" hidden="false" customHeight="false" outlineLevel="0" collapsed="false">
      <c r="B179" s="13"/>
      <c r="G179" s="11"/>
      <c r="H179" s="11"/>
      <c r="I179" s="22"/>
    </row>
    <row r="180" customFormat="false" ht="15.75" hidden="false" customHeight="false" outlineLevel="0" collapsed="false">
      <c r="B180" s="13"/>
      <c r="G180" s="11"/>
      <c r="H180" s="11"/>
      <c r="I180" s="22"/>
    </row>
    <row r="181" customFormat="false" ht="15.75" hidden="false" customHeight="false" outlineLevel="0" collapsed="false">
      <c r="B181" s="13"/>
      <c r="G181" s="11"/>
      <c r="H181" s="11"/>
      <c r="I181" s="11"/>
    </row>
    <row r="182" customFormat="false" ht="15.75" hidden="false" customHeight="false" outlineLevel="0" collapsed="false">
      <c r="B182" s="13"/>
      <c r="G182" s="11"/>
      <c r="H182" s="11"/>
      <c r="I182" s="22"/>
    </row>
    <row r="183" customFormat="false" ht="15.75" hidden="false" customHeight="false" outlineLevel="0" collapsed="false">
      <c r="B183" s="13"/>
      <c r="G183" s="11"/>
      <c r="H183" s="11"/>
      <c r="I183" s="11"/>
    </row>
    <row r="184" customFormat="false" ht="15.75" hidden="false" customHeight="false" outlineLevel="0" collapsed="false">
      <c r="B184" s="13"/>
      <c r="G184" s="11"/>
      <c r="H184" s="11"/>
      <c r="I184" s="22"/>
    </row>
    <row r="185" customFormat="false" ht="15.75" hidden="false" customHeight="false" outlineLevel="0" collapsed="false">
      <c r="B185" s="13"/>
      <c r="G185" s="11"/>
      <c r="H185" s="11"/>
      <c r="I185" s="11"/>
    </row>
    <row r="186" customFormat="false" ht="15.75" hidden="false" customHeight="false" outlineLevel="0" collapsed="false">
      <c r="B186" s="13"/>
      <c r="G186" s="11"/>
      <c r="H186" s="11"/>
      <c r="I186" s="11"/>
    </row>
    <row r="187" customFormat="false" ht="15.75" hidden="false" customHeight="false" outlineLevel="0" collapsed="false">
      <c r="B187" s="13"/>
      <c r="G187" s="11"/>
      <c r="H187" s="11"/>
      <c r="I187" s="11"/>
    </row>
    <row r="188" customFormat="false" ht="15.75" hidden="false" customHeight="false" outlineLevel="0" collapsed="false">
      <c r="B188" s="13"/>
      <c r="G188" s="11"/>
      <c r="H188" s="11"/>
      <c r="I188" s="11"/>
    </row>
    <row r="189" customFormat="false" ht="15.75" hidden="false" customHeight="false" outlineLevel="0" collapsed="false">
      <c r="B189" s="13"/>
      <c r="G189" s="11"/>
      <c r="H189" s="11"/>
      <c r="I189" s="22"/>
    </row>
    <row r="190" customFormat="false" ht="15.75" hidden="false" customHeight="false" outlineLevel="0" collapsed="false">
      <c r="B190" s="13"/>
      <c r="G190" s="11"/>
      <c r="H190" s="11"/>
      <c r="I190" s="11"/>
    </row>
    <row r="191" customFormat="false" ht="15.75" hidden="false" customHeight="false" outlineLevel="0" collapsed="false">
      <c r="B191" s="13"/>
      <c r="G191" s="11"/>
      <c r="H191" s="11"/>
      <c r="I191" s="22"/>
    </row>
    <row r="192" customFormat="false" ht="15.75" hidden="false" customHeight="false" outlineLevel="0" collapsed="false">
      <c r="B192" s="13"/>
      <c r="G192" s="11"/>
      <c r="H192" s="11"/>
      <c r="I192" s="11"/>
    </row>
    <row r="193" customFormat="false" ht="15.75" hidden="false" customHeight="false" outlineLevel="0" collapsed="false">
      <c r="B193" s="13"/>
      <c r="G193" s="11"/>
      <c r="H193" s="11"/>
      <c r="I193" s="11"/>
    </row>
    <row r="194" customFormat="false" ht="15.75" hidden="false" customHeight="false" outlineLevel="0" collapsed="false">
      <c r="B194" s="13"/>
      <c r="G194" s="11"/>
      <c r="H194" s="11"/>
      <c r="I194" s="22"/>
    </row>
    <row r="195" customFormat="false" ht="15.75" hidden="false" customHeight="false" outlineLevel="0" collapsed="false">
      <c r="B195" s="13"/>
      <c r="G195" s="11"/>
      <c r="H195" s="11"/>
      <c r="I195" s="22"/>
    </row>
    <row r="196" customFormat="false" ht="15.75" hidden="false" customHeight="false" outlineLevel="0" collapsed="false">
      <c r="B196" s="13"/>
      <c r="G196" s="11"/>
      <c r="H196" s="11"/>
      <c r="I196" s="22"/>
    </row>
    <row r="197" customFormat="false" ht="15.75" hidden="false" customHeight="false" outlineLevel="0" collapsed="false">
      <c r="B197" s="13"/>
      <c r="G197" s="11"/>
      <c r="H197" s="11"/>
      <c r="I197" s="22"/>
    </row>
    <row r="198" customFormat="false" ht="15.75" hidden="false" customHeight="false" outlineLevel="0" collapsed="false">
      <c r="B198" s="13"/>
      <c r="G198" s="11"/>
      <c r="H198" s="11"/>
      <c r="I198" s="22"/>
    </row>
    <row r="199" customFormat="false" ht="15.75" hidden="false" customHeight="false" outlineLevel="0" collapsed="false">
      <c r="B199" s="13"/>
      <c r="G199" s="11"/>
      <c r="H199" s="11"/>
      <c r="I199" s="11"/>
    </row>
    <row r="200" customFormat="false" ht="15.75" hidden="false" customHeight="false" outlineLevel="0" collapsed="false">
      <c r="B200" s="13"/>
      <c r="G200" s="11"/>
      <c r="H200" s="11"/>
      <c r="I200" s="11"/>
    </row>
    <row r="201" customFormat="false" ht="15.75" hidden="false" customHeight="false" outlineLevel="0" collapsed="false">
      <c r="B201" s="13"/>
      <c r="G201" s="11"/>
      <c r="H201" s="11"/>
      <c r="I201" s="11"/>
    </row>
    <row r="202" customFormat="false" ht="15.75" hidden="false" customHeight="false" outlineLevel="0" collapsed="false">
      <c r="B202" s="13"/>
      <c r="G202" s="11"/>
      <c r="H202" s="11"/>
      <c r="I202" s="11"/>
    </row>
    <row r="203" customFormat="false" ht="15.75" hidden="false" customHeight="false" outlineLevel="0" collapsed="false">
      <c r="B203" s="13"/>
      <c r="G203" s="11"/>
      <c r="H203" s="11"/>
      <c r="I203" s="11"/>
    </row>
    <row r="204" customFormat="false" ht="15.75" hidden="false" customHeight="false" outlineLevel="0" collapsed="false">
      <c r="B204" s="13"/>
      <c r="G204" s="11"/>
      <c r="H204" s="11"/>
      <c r="I204" s="22"/>
    </row>
    <row r="205" customFormat="false" ht="15.75" hidden="false" customHeight="false" outlineLevel="0" collapsed="false">
      <c r="B205" s="13"/>
      <c r="G205" s="11"/>
      <c r="H205" s="11"/>
      <c r="I205" s="22"/>
    </row>
    <row r="206" customFormat="false" ht="15.75" hidden="false" customHeight="false" outlineLevel="0" collapsed="false">
      <c r="B206" s="13"/>
      <c r="G206" s="11"/>
      <c r="H206" s="11"/>
      <c r="I206" s="22"/>
    </row>
    <row r="207" customFormat="false" ht="15.75" hidden="false" customHeight="false" outlineLevel="0" collapsed="false">
      <c r="B207" s="13"/>
      <c r="G207" s="11"/>
      <c r="H207" s="11"/>
      <c r="I207" s="22"/>
    </row>
    <row r="208" customFormat="false" ht="15.75" hidden="false" customHeight="false" outlineLevel="0" collapsed="false">
      <c r="B208" s="13"/>
      <c r="G208" s="11"/>
      <c r="H208" s="11"/>
      <c r="I208" s="22"/>
    </row>
    <row r="209" customFormat="false" ht="15.75" hidden="false" customHeight="false" outlineLevel="0" collapsed="false">
      <c r="B209" s="13"/>
      <c r="G209" s="11"/>
      <c r="H209" s="11"/>
      <c r="I209" s="22"/>
    </row>
    <row r="210" customFormat="false" ht="15.75" hidden="false" customHeight="false" outlineLevel="0" collapsed="false">
      <c r="B210" s="13"/>
      <c r="G210" s="11"/>
      <c r="H210" s="11"/>
      <c r="I210" s="11"/>
    </row>
    <row r="211" customFormat="false" ht="15.75" hidden="false" customHeight="false" outlineLevel="0" collapsed="false">
      <c r="B211" s="13"/>
      <c r="G211" s="11"/>
      <c r="H211" s="11"/>
      <c r="I211" s="22"/>
    </row>
    <row r="212" customFormat="false" ht="15.75" hidden="false" customHeight="false" outlineLevel="0" collapsed="false">
      <c r="B212" s="13"/>
      <c r="G212" s="11"/>
      <c r="H212" s="11"/>
      <c r="I212" s="11"/>
    </row>
    <row r="213" customFormat="false" ht="15.75" hidden="false" customHeight="false" outlineLevel="0" collapsed="false">
      <c r="B213" s="13"/>
      <c r="G213" s="11"/>
      <c r="H213" s="11"/>
      <c r="I213" s="22"/>
    </row>
    <row r="214" customFormat="false" ht="15.75" hidden="false" customHeight="false" outlineLevel="0" collapsed="false">
      <c r="B214" s="13"/>
      <c r="G214" s="11"/>
      <c r="H214" s="11"/>
      <c r="I214" s="11"/>
    </row>
    <row r="215" customFormat="false" ht="15.75" hidden="false" customHeight="false" outlineLevel="0" collapsed="false">
      <c r="B215" s="13"/>
      <c r="G215" s="11"/>
      <c r="H215" s="11"/>
      <c r="I215" s="11"/>
    </row>
    <row r="216" customFormat="false" ht="15.75" hidden="false" customHeight="false" outlineLevel="0" collapsed="false">
      <c r="B216" s="13"/>
      <c r="G216" s="11"/>
      <c r="H216" s="11"/>
      <c r="I216" s="11"/>
    </row>
    <row r="217" customFormat="false" ht="15.75" hidden="false" customHeight="false" outlineLevel="0" collapsed="false">
      <c r="B217" s="13"/>
      <c r="G217" s="11"/>
      <c r="H217" s="11"/>
      <c r="I217" s="22"/>
    </row>
    <row r="218" customFormat="false" ht="15.75" hidden="false" customHeight="false" outlineLevel="0" collapsed="false">
      <c r="B218" s="13"/>
      <c r="G218" s="11"/>
      <c r="H218" s="11"/>
      <c r="I218" s="22"/>
    </row>
    <row r="219" customFormat="false" ht="15.75" hidden="false" customHeight="false" outlineLevel="0" collapsed="false">
      <c r="B219" s="13"/>
      <c r="G219" s="11"/>
      <c r="H219" s="11"/>
      <c r="I219" s="22"/>
    </row>
    <row r="220" customFormat="false" ht="15.75" hidden="false" customHeight="false" outlineLevel="0" collapsed="false">
      <c r="B220" s="13"/>
      <c r="G220" s="11"/>
      <c r="H220" s="11"/>
      <c r="I220" s="11"/>
    </row>
    <row r="221" customFormat="false" ht="15.75" hidden="false" customHeight="false" outlineLevel="0" collapsed="false">
      <c r="B221" s="13"/>
      <c r="G221" s="11"/>
      <c r="H221" s="11"/>
      <c r="I221" s="22"/>
    </row>
    <row r="222" customFormat="false" ht="15.75" hidden="false" customHeight="false" outlineLevel="0" collapsed="false">
      <c r="B222" s="13"/>
      <c r="G222" s="11"/>
      <c r="H222" s="11"/>
      <c r="I222" s="22"/>
    </row>
    <row r="223" customFormat="false" ht="15.75" hidden="false" customHeight="false" outlineLevel="0" collapsed="false">
      <c r="B223" s="13"/>
      <c r="G223" s="11"/>
      <c r="H223" s="11"/>
      <c r="I223" s="11"/>
    </row>
    <row r="224" customFormat="false" ht="15.75" hidden="false" customHeight="false" outlineLevel="0" collapsed="false">
      <c r="B224" s="13"/>
      <c r="G224" s="11"/>
      <c r="H224" s="11"/>
      <c r="I224" s="11"/>
    </row>
    <row r="225" customFormat="false" ht="15.75" hidden="false" customHeight="false" outlineLevel="0" collapsed="false">
      <c r="B225" s="13"/>
      <c r="G225" s="11"/>
      <c r="H225" s="11"/>
      <c r="I225" s="11"/>
    </row>
    <row r="226" customFormat="false" ht="15.75" hidden="false" customHeight="false" outlineLevel="0" collapsed="false">
      <c r="B226" s="13"/>
      <c r="G226" s="11"/>
      <c r="H226" s="11"/>
      <c r="I226" s="22"/>
    </row>
    <row r="227" customFormat="false" ht="15.75" hidden="false" customHeight="false" outlineLevel="0" collapsed="false">
      <c r="B227" s="13"/>
      <c r="G227" s="11"/>
      <c r="H227" s="11"/>
      <c r="I227" s="22"/>
    </row>
    <row r="228" customFormat="false" ht="15.75" hidden="false" customHeight="false" outlineLevel="0" collapsed="false">
      <c r="B228" s="13"/>
      <c r="G228" s="11"/>
      <c r="H228" s="11"/>
      <c r="I228" s="22"/>
    </row>
    <row r="229" customFormat="false" ht="15.75" hidden="false" customHeight="false" outlineLevel="0" collapsed="false">
      <c r="B229" s="13"/>
      <c r="G229" s="11"/>
      <c r="H229" s="11"/>
      <c r="I229" s="22"/>
    </row>
    <row r="230" customFormat="false" ht="15.75" hidden="false" customHeight="false" outlineLevel="0" collapsed="false">
      <c r="B230" s="13"/>
      <c r="G230" s="11"/>
      <c r="H230" s="11"/>
      <c r="I230" s="22"/>
    </row>
    <row r="231" customFormat="false" ht="15.75" hidden="false" customHeight="false" outlineLevel="0" collapsed="false">
      <c r="B231" s="13"/>
      <c r="G231" s="11"/>
      <c r="H231" s="11"/>
      <c r="I231" s="11"/>
    </row>
    <row r="232" customFormat="false" ht="15.75" hidden="false" customHeight="false" outlineLevel="0" collapsed="false">
      <c r="B232" s="13"/>
      <c r="G232" s="11"/>
      <c r="H232" s="11"/>
      <c r="I232" s="22"/>
    </row>
    <row r="233" customFormat="false" ht="15.75" hidden="false" customHeight="false" outlineLevel="0" collapsed="false">
      <c r="B233" s="13"/>
      <c r="G233" s="11"/>
      <c r="H233" s="11"/>
      <c r="I233" s="22"/>
    </row>
    <row r="234" customFormat="false" ht="15.75" hidden="false" customHeight="false" outlineLevel="0" collapsed="false">
      <c r="B234" s="13"/>
      <c r="G234" s="11"/>
      <c r="H234" s="11"/>
      <c r="I234" s="11"/>
    </row>
    <row r="235" customFormat="false" ht="15.75" hidden="false" customHeight="false" outlineLevel="0" collapsed="false">
      <c r="B235" s="13"/>
      <c r="G235" s="11"/>
      <c r="H235" s="11"/>
      <c r="I235" s="11"/>
    </row>
    <row r="236" customFormat="false" ht="15.75" hidden="false" customHeight="false" outlineLevel="0" collapsed="false">
      <c r="B236" s="13"/>
      <c r="G236" s="11"/>
      <c r="H236" s="11"/>
      <c r="I236" s="22"/>
    </row>
    <row r="237" customFormat="false" ht="15.75" hidden="false" customHeight="false" outlineLevel="0" collapsed="false">
      <c r="B237" s="13"/>
      <c r="G237" s="11"/>
      <c r="H237" s="11"/>
      <c r="I237" s="22"/>
    </row>
    <row r="238" customFormat="false" ht="15.75" hidden="false" customHeight="false" outlineLevel="0" collapsed="false">
      <c r="B238" s="13"/>
      <c r="G238" s="11"/>
      <c r="H238" s="11"/>
      <c r="I238" s="22"/>
    </row>
    <row r="239" customFormat="false" ht="15.75" hidden="false" customHeight="false" outlineLevel="0" collapsed="false">
      <c r="B239" s="13"/>
      <c r="G239" s="11"/>
      <c r="H239" s="11"/>
      <c r="I239" s="11"/>
    </row>
    <row r="240" customFormat="false" ht="15.75" hidden="false" customHeight="false" outlineLevel="0" collapsed="false">
      <c r="B240" s="13"/>
      <c r="G240" s="11"/>
      <c r="H240" s="11"/>
      <c r="I240" s="22"/>
    </row>
    <row r="241" customFormat="false" ht="15.75" hidden="false" customHeight="false" outlineLevel="0" collapsed="false">
      <c r="B241" s="13"/>
      <c r="G241" s="11"/>
      <c r="H241" s="11"/>
      <c r="I241" s="22"/>
    </row>
    <row r="242" customFormat="false" ht="15.75" hidden="false" customHeight="false" outlineLevel="0" collapsed="false">
      <c r="B242" s="13"/>
      <c r="G242" s="11"/>
      <c r="H242" s="11"/>
      <c r="I242" s="22"/>
    </row>
    <row r="243" customFormat="false" ht="15.75" hidden="false" customHeight="false" outlineLevel="0" collapsed="false">
      <c r="B243" s="13"/>
      <c r="G243" s="11"/>
      <c r="H243" s="11"/>
      <c r="I243" s="22"/>
    </row>
    <row r="244" customFormat="false" ht="15.75" hidden="false" customHeight="false" outlineLevel="0" collapsed="false">
      <c r="B244" s="13"/>
      <c r="G244" s="11"/>
      <c r="H244" s="11"/>
      <c r="I244" s="11"/>
    </row>
    <row r="245" customFormat="false" ht="15.75" hidden="false" customHeight="false" outlineLevel="0" collapsed="false">
      <c r="B245" s="13"/>
      <c r="G245" s="11"/>
      <c r="H245" s="11"/>
      <c r="I245" s="22"/>
    </row>
    <row r="246" customFormat="false" ht="15.75" hidden="false" customHeight="false" outlineLevel="0" collapsed="false">
      <c r="B246" s="13"/>
      <c r="G246" s="11"/>
      <c r="H246" s="11"/>
      <c r="I246" s="22"/>
    </row>
    <row r="247" customFormat="false" ht="15.75" hidden="false" customHeight="false" outlineLevel="0" collapsed="false">
      <c r="B247" s="13"/>
      <c r="G247" s="11"/>
      <c r="H247" s="11"/>
      <c r="I247" s="22"/>
    </row>
    <row r="248" customFormat="false" ht="15.75" hidden="false" customHeight="false" outlineLevel="0" collapsed="false">
      <c r="B248" s="13"/>
      <c r="G248" s="11"/>
      <c r="H248" s="11"/>
      <c r="I248" s="22"/>
    </row>
    <row r="249" customFormat="false" ht="15.75" hidden="false" customHeight="false" outlineLevel="0" collapsed="false">
      <c r="B249" s="13"/>
      <c r="G249" s="11"/>
      <c r="H249" s="11"/>
      <c r="I249" s="22"/>
    </row>
    <row r="250" customFormat="false" ht="15.75" hidden="false" customHeight="false" outlineLevel="0" collapsed="false">
      <c r="B250" s="13"/>
      <c r="G250" s="11"/>
      <c r="H250" s="11"/>
      <c r="I250" s="11"/>
    </row>
    <row r="251" customFormat="false" ht="15.75" hidden="false" customHeight="false" outlineLevel="0" collapsed="false">
      <c r="B251" s="13"/>
      <c r="G251" s="11"/>
      <c r="H251" s="11"/>
      <c r="I251" s="22"/>
    </row>
    <row r="252" customFormat="false" ht="15.75" hidden="false" customHeight="false" outlineLevel="0" collapsed="false">
      <c r="B252" s="13"/>
      <c r="G252" s="11"/>
      <c r="H252" s="11"/>
      <c r="I252" s="11"/>
    </row>
    <row r="253" customFormat="false" ht="15.75" hidden="false" customHeight="false" outlineLevel="0" collapsed="false">
      <c r="B253" s="13"/>
      <c r="G253" s="11"/>
      <c r="H253" s="11"/>
      <c r="I253" s="22"/>
    </row>
    <row r="254" customFormat="false" ht="15.75" hidden="false" customHeight="false" outlineLevel="0" collapsed="false">
      <c r="B254" s="13"/>
      <c r="G254" s="11"/>
      <c r="H254" s="11"/>
      <c r="I254" s="11"/>
    </row>
    <row r="255" customFormat="false" ht="15.75" hidden="false" customHeight="false" outlineLevel="0" collapsed="false">
      <c r="B255" s="13"/>
      <c r="G255" s="11"/>
      <c r="H255" s="11"/>
      <c r="I255" s="11"/>
    </row>
    <row r="256" customFormat="false" ht="15.75" hidden="false" customHeight="false" outlineLevel="0" collapsed="false">
      <c r="B256" s="13"/>
      <c r="G256" s="11"/>
      <c r="H256" s="11"/>
      <c r="I256" s="22"/>
    </row>
    <row r="257" customFormat="false" ht="15.75" hidden="false" customHeight="false" outlineLevel="0" collapsed="false">
      <c r="B257" s="13"/>
      <c r="G257" s="11"/>
      <c r="H257" s="11"/>
      <c r="I257" s="11"/>
    </row>
    <row r="258" customFormat="false" ht="15.75" hidden="false" customHeight="false" outlineLevel="0" collapsed="false">
      <c r="B258" s="13"/>
      <c r="G258" s="11"/>
      <c r="H258" s="11"/>
      <c r="I258" s="11"/>
    </row>
    <row r="259" customFormat="false" ht="15.75" hidden="false" customHeight="false" outlineLevel="0" collapsed="false">
      <c r="B259" s="13"/>
      <c r="G259" s="11"/>
      <c r="H259" s="11"/>
      <c r="I259" s="22"/>
    </row>
    <row r="260" customFormat="false" ht="15.75" hidden="false" customHeight="false" outlineLevel="0" collapsed="false">
      <c r="B260" s="13"/>
      <c r="G260" s="11"/>
      <c r="H260" s="11"/>
      <c r="I260" s="22"/>
    </row>
    <row r="261" customFormat="false" ht="15.75" hidden="false" customHeight="false" outlineLevel="0" collapsed="false">
      <c r="B261" s="13"/>
      <c r="G261" s="11"/>
      <c r="H261" s="11"/>
      <c r="I261" s="22"/>
    </row>
    <row r="262" customFormat="false" ht="15.75" hidden="false" customHeight="false" outlineLevel="0" collapsed="false">
      <c r="B262" s="13"/>
      <c r="G262" s="11"/>
      <c r="H262" s="11"/>
      <c r="I262" s="22"/>
    </row>
    <row r="263" customFormat="false" ht="15.75" hidden="false" customHeight="false" outlineLevel="0" collapsed="false">
      <c r="B263" s="13"/>
      <c r="G263" s="11"/>
      <c r="H263" s="11"/>
      <c r="I263" s="22"/>
    </row>
    <row r="264" customFormat="false" ht="15.75" hidden="false" customHeight="false" outlineLevel="0" collapsed="false">
      <c r="B264" s="13"/>
      <c r="G264" s="11"/>
      <c r="H264" s="11"/>
      <c r="I264" s="11"/>
    </row>
    <row r="265" customFormat="false" ht="15.75" hidden="false" customHeight="false" outlineLevel="0" collapsed="false">
      <c r="B265" s="13"/>
      <c r="G265" s="11"/>
      <c r="H265" s="11"/>
      <c r="I265" s="22"/>
    </row>
    <row r="266" customFormat="false" ht="15.75" hidden="false" customHeight="false" outlineLevel="0" collapsed="false">
      <c r="B266" s="13"/>
      <c r="G266" s="11"/>
      <c r="H266" s="11"/>
      <c r="I266" s="11"/>
    </row>
    <row r="267" customFormat="false" ht="15.75" hidden="false" customHeight="false" outlineLevel="0" collapsed="false">
      <c r="B267" s="13"/>
      <c r="G267" s="11"/>
      <c r="H267" s="11"/>
      <c r="I267" s="11"/>
    </row>
    <row r="268" customFormat="false" ht="15.75" hidden="false" customHeight="false" outlineLevel="0" collapsed="false">
      <c r="B268" s="13"/>
      <c r="G268" s="11"/>
      <c r="H268" s="11"/>
      <c r="I268" s="11"/>
    </row>
    <row r="269" customFormat="false" ht="15.75" hidden="false" customHeight="false" outlineLevel="0" collapsed="false">
      <c r="B269" s="13"/>
      <c r="G269" s="106"/>
      <c r="H269" s="106"/>
      <c r="I269" s="106"/>
    </row>
    <row r="270" customFormat="false" ht="15.75" hidden="false" customHeight="false" outlineLevel="0" collapsed="false">
      <c r="B270" s="13"/>
      <c r="G270" s="106"/>
      <c r="H270" s="106"/>
      <c r="I270" s="106"/>
    </row>
    <row r="271" customFormat="false" ht="15.75" hidden="false" customHeight="false" outlineLevel="0" collapsed="false">
      <c r="B271" s="13"/>
    </row>
    <row r="272" customFormat="false" ht="15.75" hidden="false" customHeight="false" outlineLevel="0" collapsed="false">
      <c r="B272" s="13"/>
    </row>
    <row r="273" customFormat="false" ht="15.75" hidden="false" customHeight="false" outlineLevel="0" collapsed="false">
      <c r="B273" s="13"/>
    </row>
    <row r="274" customFormat="false" ht="15.75" hidden="false" customHeight="false" outlineLevel="0" collapsed="false">
      <c r="B274" s="13"/>
    </row>
    <row r="275" customFormat="false" ht="15.75" hidden="false" customHeight="false" outlineLevel="0" collapsed="false">
      <c r="B275" s="23"/>
    </row>
    <row r="276" customFormat="false" ht="15.75" hidden="false" customHeight="false" outlineLevel="0" collapsed="false">
      <c r="B276" s="23"/>
    </row>
    <row r="277" customFormat="false" ht="15.75" hidden="false" customHeight="false" outlineLevel="0" collapsed="false">
      <c r="B277" s="23"/>
    </row>
    <row r="278" customFormat="false" ht="15.75" hidden="false" customHeight="false" outlineLevel="0" collapsed="false">
      <c r="B278" s="23"/>
    </row>
    <row r="279" customFormat="false" ht="15.75" hidden="false" customHeight="false" outlineLevel="0" collapsed="false">
      <c r="B279" s="23"/>
    </row>
    <row r="280" customFormat="false" ht="15.75" hidden="false" customHeight="false" outlineLevel="0" collapsed="false">
      <c r="B280" s="23"/>
    </row>
    <row r="281" customFormat="false" ht="15.75" hidden="false" customHeight="false" outlineLevel="0" collapsed="false">
      <c r="B281" s="23"/>
    </row>
    <row r="282" customFormat="false" ht="15.75" hidden="false" customHeight="false" outlineLevel="0" collapsed="false">
      <c r="B282" s="23"/>
    </row>
    <row r="283" customFormat="false" ht="15.75" hidden="false" customHeight="false" outlineLevel="0" collapsed="false">
      <c r="B283" s="23"/>
    </row>
    <row r="284" customFormat="false" ht="15.75" hidden="false" customHeight="false" outlineLevel="0" collapsed="false">
      <c r="B284" s="23"/>
    </row>
    <row r="285" customFormat="false" ht="15.75" hidden="false" customHeight="false" outlineLevel="0" collapsed="false">
      <c r="B285" s="23"/>
    </row>
    <row r="286" customFormat="false" ht="15.75" hidden="false" customHeight="false" outlineLevel="0" collapsed="false">
      <c r="B286" s="23"/>
    </row>
    <row r="287" customFormat="false" ht="15.75" hidden="false" customHeight="false" outlineLevel="0" collapsed="false">
      <c r="B287" s="23"/>
    </row>
    <row r="288" customFormat="false" ht="15.75" hidden="false" customHeight="false" outlineLevel="0" collapsed="false">
      <c r="B288" s="23"/>
    </row>
    <row r="289" customFormat="false" ht="15.75" hidden="false" customHeight="false" outlineLevel="0" collapsed="false">
      <c r="B289" s="23"/>
    </row>
    <row r="290" customFormat="false" ht="15.75" hidden="false" customHeight="false" outlineLevel="0" collapsed="false">
      <c r="B290" s="23"/>
    </row>
    <row r="291" customFormat="false" ht="15.75" hidden="false" customHeight="false" outlineLevel="0" collapsed="false">
      <c r="B291" s="23"/>
    </row>
    <row r="292" customFormat="false" ht="15.75" hidden="false" customHeight="false" outlineLevel="0" collapsed="false">
      <c r="B292" s="23"/>
    </row>
    <row r="293" customFormat="false" ht="15.75" hidden="false" customHeight="false" outlineLevel="0" collapsed="false">
      <c r="B293" s="23"/>
    </row>
    <row r="294" customFormat="false" ht="15.75" hidden="false" customHeight="false" outlineLevel="0" collapsed="false">
      <c r="B294" s="23"/>
    </row>
    <row r="295" customFormat="false" ht="15.75" hidden="false" customHeight="false" outlineLevel="0" collapsed="false">
      <c r="B295" s="23"/>
    </row>
    <row r="296" customFormat="false" ht="15.75" hidden="false" customHeight="false" outlineLevel="0" collapsed="false">
      <c r="B296" s="23"/>
    </row>
    <row r="297" customFormat="false" ht="15.75" hidden="false" customHeight="false" outlineLevel="0" collapsed="false">
      <c r="B297" s="23"/>
    </row>
    <row r="298" customFormat="false" ht="15.75" hidden="false" customHeight="false" outlineLevel="0" collapsed="false">
      <c r="B298" s="23"/>
    </row>
    <row r="299" customFormat="false" ht="15.75" hidden="false" customHeight="false" outlineLevel="0" collapsed="false">
      <c r="B299" s="23"/>
    </row>
    <row r="300" customFormat="false" ht="15.75" hidden="false" customHeight="false" outlineLevel="0" collapsed="false">
      <c r="B300" s="23"/>
    </row>
    <row r="301" customFormat="false" ht="15.75" hidden="false" customHeight="false" outlineLevel="0" collapsed="false">
      <c r="B301" s="23"/>
    </row>
    <row r="302" customFormat="false" ht="15.75" hidden="false" customHeight="false" outlineLevel="0" collapsed="false">
      <c r="B302" s="23"/>
    </row>
    <row r="303" customFormat="false" ht="15.75" hidden="false" customHeight="false" outlineLevel="0" collapsed="false">
      <c r="B303" s="23"/>
    </row>
    <row r="304" customFormat="false" ht="15.75" hidden="false" customHeight="false" outlineLevel="0" collapsed="false">
      <c r="B304" s="23"/>
    </row>
    <row r="305" customFormat="false" ht="15.75" hidden="false" customHeight="false" outlineLevel="0" collapsed="false">
      <c r="B305" s="23"/>
    </row>
    <row r="306" customFormat="false" ht="15.75" hidden="false" customHeight="false" outlineLevel="0" collapsed="false">
      <c r="B306" s="23"/>
    </row>
    <row r="307" customFormat="false" ht="15.75" hidden="false" customHeight="false" outlineLevel="0" collapsed="false">
      <c r="B307" s="23"/>
    </row>
    <row r="308" customFormat="false" ht="15.75" hidden="false" customHeight="false" outlineLevel="0" collapsed="false">
      <c r="B308" s="23"/>
    </row>
    <row r="309" customFormat="false" ht="15.75" hidden="false" customHeight="false" outlineLevel="0" collapsed="false">
      <c r="B309" s="23"/>
    </row>
    <row r="310" customFormat="false" ht="15.75" hidden="false" customHeight="false" outlineLevel="0" collapsed="false">
      <c r="B310" s="23"/>
    </row>
    <row r="311" customFormat="false" ht="15.75" hidden="false" customHeight="false" outlineLevel="0" collapsed="false">
      <c r="B311" s="23"/>
    </row>
    <row r="312" customFormat="false" ht="15.75" hidden="false" customHeight="false" outlineLevel="0" collapsed="false">
      <c r="B312" s="23"/>
    </row>
    <row r="313" customFormat="false" ht="15.75" hidden="false" customHeight="false" outlineLevel="0" collapsed="false">
      <c r="B313" s="23"/>
    </row>
    <row r="314" customFormat="false" ht="15.75" hidden="false" customHeight="false" outlineLevel="0" collapsed="false">
      <c r="B314" s="23"/>
    </row>
    <row r="315" customFormat="false" ht="15.75" hidden="false" customHeight="false" outlineLevel="0" collapsed="false">
      <c r="B315" s="23"/>
    </row>
    <row r="316" customFormat="false" ht="15.75" hidden="false" customHeight="false" outlineLevel="0" collapsed="false">
      <c r="B316" s="23"/>
    </row>
    <row r="317" customFormat="false" ht="15.75" hidden="false" customHeight="false" outlineLevel="0" collapsed="false">
      <c r="B317" s="23"/>
    </row>
    <row r="318" customFormat="false" ht="15.75" hidden="false" customHeight="false" outlineLevel="0" collapsed="false">
      <c r="B318" s="23"/>
    </row>
    <row r="319" customFormat="false" ht="15.75" hidden="false" customHeight="false" outlineLevel="0" collapsed="false">
      <c r="B319" s="23"/>
    </row>
    <row r="320" customFormat="false" ht="15.75" hidden="false" customHeight="false" outlineLevel="0" collapsed="false">
      <c r="B320" s="23"/>
    </row>
    <row r="321" customFormat="false" ht="15.75" hidden="false" customHeight="false" outlineLevel="0" collapsed="false">
      <c r="B321" s="23"/>
    </row>
    <row r="322" customFormat="false" ht="15.75" hidden="false" customHeight="false" outlineLevel="0" collapsed="false">
      <c r="B322" s="23"/>
    </row>
    <row r="323" customFormat="false" ht="15.75" hidden="false" customHeight="false" outlineLevel="0" collapsed="false">
      <c r="B323" s="23"/>
    </row>
    <row r="324" customFormat="false" ht="15.75" hidden="false" customHeight="false" outlineLevel="0" collapsed="false">
      <c r="B324" s="23"/>
    </row>
    <row r="325" customFormat="false" ht="15.75" hidden="false" customHeight="false" outlineLevel="0" collapsed="false">
      <c r="B325" s="23"/>
    </row>
    <row r="326" customFormat="false" ht="15.75" hidden="false" customHeight="false" outlineLevel="0" collapsed="false">
      <c r="B326" s="23"/>
    </row>
    <row r="327" customFormat="false" ht="15.75" hidden="false" customHeight="false" outlineLevel="0" collapsed="false">
      <c r="B327" s="23"/>
    </row>
    <row r="328" customFormat="false" ht="15.75" hidden="false" customHeight="false" outlineLevel="0" collapsed="false">
      <c r="B328" s="23"/>
    </row>
    <row r="329" customFormat="false" ht="15.75" hidden="false" customHeight="false" outlineLevel="0" collapsed="false">
      <c r="B329" s="23"/>
    </row>
    <row r="330" customFormat="false" ht="15.75" hidden="false" customHeight="false" outlineLevel="0" collapsed="false">
      <c r="B330" s="23"/>
    </row>
    <row r="331" customFormat="false" ht="15.75" hidden="false" customHeight="false" outlineLevel="0" collapsed="false">
      <c r="B331" s="23"/>
    </row>
    <row r="332" customFormat="false" ht="15.75" hidden="false" customHeight="false" outlineLevel="0" collapsed="false">
      <c r="B332" s="23"/>
    </row>
    <row r="333" customFormat="false" ht="15.75" hidden="false" customHeight="false" outlineLevel="0" collapsed="false">
      <c r="B333" s="23"/>
    </row>
    <row r="334" customFormat="false" ht="15.75" hidden="false" customHeight="false" outlineLevel="0" collapsed="false">
      <c r="B334" s="23"/>
    </row>
    <row r="335" customFormat="false" ht="15.75" hidden="false" customHeight="false" outlineLevel="0" collapsed="false">
      <c r="B335" s="23"/>
    </row>
    <row r="336" customFormat="false" ht="15.75" hidden="false" customHeight="false" outlineLevel="0" collapsed="false">
      <c r="B336" s="23"/>
    </row>
    <row r="337" customFormat="false" ht="15.75" hidden="false" customHeight="false" outlineLevel="0" collapsed="false">
      <c r="B337" s="23"/>
    </row>
    <row r="338" customFormat="false" ht="15.75" hidden="false" customHeight="false" outlineLevel="0" collapsed="false">
      <c r="B338" s="23"/>
    </row>
    <row r="339" customFormat="false" ht="15.75" hidden="false" customHeight="false" outlineLevel="0" collapsed="false">
      <c r="B339" s="23"/>
    </row>
    <row r="340" customFormat="false" ht="15.75" hidden="false" customHeight="false" outlineLevel="0" collapsed="false">
      <c r="B340" s="23"/>
    </row>
    <row r="341" customFormat="false" ht="15.75" hidden="false" customHeight="false" outlineLevel="0" collapsed="false">
      <c r="B341" s="23"/>
    </row>
    <row r="342" customFormat="false" ht="15.75" hidden="false" customHeight="false" outlineLevel="0" collapsed="false">
      <c r="B342" s="23"/>
    </row>
    <row r="343" customFormat="false" ht="15.75" hidden="false" customHeight="false" outlineLevel="0" collapsed="false">
      <c r="B343" s="23"/>
    </row>
    <row r="344" customFormat="false" ht="15.75" hidden="false" customHeight="false" outlineLevel="0" collapsed="false">
      <c r="B344" s="23"/>
    </row>
    <row r="345" customFormat="false" ht="15.75" hidden="false" customHeight="false" outlineLevel="0" collapsed="false">
      <c r="B345" s="23"/>
    </row>
    <row r="346" customFormat="false" ht="15.75" hidden="false" customHeight="false" outlineLevel="0" collapsed="false">
      <c r="B346" s="23"/>
    </row>
    <row r="347" customFormat="false" ht="15.75" hidden="false" customHeight="false" outlineLevel="0" collapsed="false">
      <c r="B347" s="23"/>
    </row>
    <row r="348" customFormat="false" ht="15.75" hidden="false" customHeight="false" outlineLevel="0" collapsed="false">
      <c r="B348" s="23"/>
    </row>
    <row r="349" customFormat="false" ht="15.75" hidden="false" customHeight="false" outlineLevel="0" collapsed="false">
      <c r="B349" s="23"/>
    </row>
    <row r="350" customFormat="false" ht="15.75" hidden="false" customHeight="false" outlineLevel="0" collapsed="false">
      <c r="B350" s="23"/>
    </row>
    <row r="351" customFormat="false" ht="15.75" hidden="false" customHeight="false" outlineLevel="0" collapsed="false">
      <c r="B351" s="23"/>
    </row>
    <row r="352" customFormat="false" ht="15.75" hidden="false" customHeight="false" outlineLevel="0" collapsed="false">
      <c r="B352" s="23"/>
    </row>
    <row r="353" customFormat="false" ht="15.75" hidden="false" customHeight="false" outlineLevel="0" collapsed="false">
      <c r="B353" s="23"/>
    </row>
    <row r="354" customFormat="false" ht="15.75" hidden="false" customHeight="false" outlineLevel="0" collapsed="false">
      <c r="B354" s="23"/>
    </row>
    <row r="355" customFormat="false" ht="15.75" hidden="false" customHeight="false" outlineLevel="0" collapsed="false">
      <c r="B355" s="23"/>
    </row>
    <row r="356" customFormat="false" ht="15.75" hidden="false" customHeight="false" outlineLevel="0" collapsed="false">
      <c r="B356" s="23"/>
    </row>
    <row r="357" customFormat="false" ht="15.75" hidden="false" customHeight="false" outlineLevel="0" collapsed="false">
      <c r="B357" s="23"/>
    </row>
    <row r="358" customFormat="false" ht="15.75" hidden="false" customHeight="false" outlineLevel="0" collapsed="false">
      <c r="B358" s="23"/>
    </row>
    <row r="359" customFormat="false" ht="15.75" hidden="false" customHeight="false" outlineLevel="0" collapsed="false">
      <c r="B359" s="23"/>
    </row>
    <row r="360" customFormat="false" ht="15.75" hidden="false" customHeight="false" outlineLevel="0" collapsed="false">
      <c r="B360" s="23"/>
    </row>
    <row r="361" customFormat="false" ht="15.75" hidden="false" customHeight="false" outlineLevel="0" collapsed="false">
      <c r="B361" s="23"/>
    </row>
    <row r="362" customFormat="false" ht="15.75" hidden="false" customHeight="false" outlineLevel="0" collapsed="false">
      <c r="B362" s="23"/>
    </row>
    <row r="363" customFormat="false" ht="15.75" hidden="false" customHeight="false" outlineLevel="0" collapsed="false">
      <c r="B363" s="23"/>
    </row>
    <row r="364" customFormat="false" ht="15.75" hidden="false" customHeight="false" outlineLevel="0" collapsed="false">
      <c r="B364" s="23"/>
    </row>
    <row r="365" customFormat="false" ht="15.75" hidden="false" customHeight="false" outlineLevel="0" collapsed="false">
      <c r="B365" s="23"/>
    </row>
    <row r="366" customFormat="false" ht="15.75" hidden="false" customHeight="false" outlineLevel="0" collapsed="false">
      <c r="B366" s="23"/>
    </row>
    <row r="367" customFormat="false" ht="15.75" hidden="false" customHeight="false" outlineLevel="0" collapsed="false">
      <c r="B367" s="23"/>
    </row>
    <row r="368" customFormat="false" ht="15.75" hidden="false" customHeight="false" outlineLevel="0" collapsed="false">
      <c r="B368" s="23"/>
    </row>
    <row r="369" customFormat="false" ht="15.75" hidden="false" customHeight="false" outlineLevel="0" collapsed="false">
      <c r="B369" s="23"/>
    </row>
    <row r="370" customFormat="false" ht="15.75" hidden="false" customHeight="false" outlineLevel="0" collapsed="false">
      <c r="B370" s="23"/>
    </row>
    <row r="371" customFormat="false" ht="15.75" hidden="false" customHeight="false" outlineLevel="0" collapsed="false">
      <c r="B371" s="23"/>
    </row>
    <row r="372" customFormat="false" ht="15.75" hidden="false" customHeight="false" outlineLevel="0" collapsed="false">
      <c r="B372" s="23"/>
    </row>
    <row r="373" customFormat="false" ht="15.75" hidden="false" customHeight="false" outlineLevel="0" collapsed="false">
      <c r="B373" s="23"/>
    </row>
    <row r="374" customFormat="false" ht="15.75" hidden="false" customHeight="false" outlineLevel="0" collapsed="false">
      <c r="B374" s="23"/>
    </row>
    <row r="375" customFormat="false" ht="15.75" hidden="false" customHeight="false" outlineLevel="0" collapsed="false">
      <c r="B375" s="23"/>
    </row>
    <row r="376" customFormat="false" ht="15.75" hidden="false" customHeight="false" outlineLevel="0" collapsed="false">
      <c r="B376" s="23"/>
    </row>
    <row r="377" customFormat="false" ht="15.75" hidden="false" customHeight="false" outlineLevel="0" collapsed="false">
      <c r="B377" s="23"/>
    </row>
    <row r="378" customFormat="false" ht="15.75" hidden="false" customHeight="false" outlineLevel="0" collapsed="false">
      <c r="B378" s="23"/>
    </row>
    <row r="379" customFormat="false" ht="15.75" hidden="false" customHeight="false" outlineLevel="0" collapsed="false">
      <c r="B379" s="23"/>
    </row>
    <row r="380" customFormat="false" ht="15.75" hidden="false" customHeight="false" outlineLevel="0" collapsed="false">
      <c r="B380" s="23"/>
    </row>
    <row r="381" customFormat="false" ht="15.75" hidden="false" customHeight="false" outlineLevel="0" collapsed="false">
      <c r="B381" s="23"/>
    </row>
    <row r="382" customFormat="false" ht="15.75" hidden="false" customHeight="false" outlineLevel="0" collapsed="false">
      <c r="B382" s="23"/>
    </row>
    <row r="383" customFormat="false" ht="15.75" hidden="false" customHeight="false" outlineLevel="0" collapsed="false">
      <c r="B383" s="23"/>
    </row>
    <row r="384" customFormat="false" ht="15.75" hidden="false" customHeight="false" outlineLevel="0" collapsed="false">
      <c r="B384" s="23"/>
    </row>
    <row r="385" customFormat="false" ht="15.75" hidden="false" customHeight="false" outlineLevel="0" collapsed="false">
      <c r="B385" s="23"/>
    </row>
    <row r="386" customFormat="false" ht="15.75" hidden="false" customHeight="false" outlineLevel="0" collapsed="false">
      <c r="B386" s="23"/>
    </row>
    <row r="387" customFormat="false" ht="15.75" hidden="false" customHeight="false" outlineLevel="0" collapsed="false">
      <c r="B387" s="23"/>
    </row>
    <row r="388" customFormat="false" ht="15.75" hidden="false" customHeight="false" outlineLevel="0" collapsed="false">
      <c r="B388" s="23"/>
    </row>
    <row r="389" customFormat="false" ht="15.75" hidden="false" customHeight="false" outlineLevel="0" collapsed="false">
      <c r="B389" s="23"/>
    </row>
    <row r="390" customFormat="false" ht="15.75" hidden="false" customHeight="false" outlineLevel="0" collapsed="false">
      <c r="B390" s="23"/>
    </row>
    <row r="391" customFormat="false" ht="15.75" hidden="false" customHeight="false" outlineLevel="0" collapsed="false">
      <c r="B391" s="23"/>
    </row>
    <row r="392" customFormat="false" ht="15.75" hidden="false" customHeight="false" outlineLevel="0" collapsed="false">
      <c r="B392" s="23"/>
    </row>
    <row r="393" customFormat="false" ht="15.75" hidden="false" customHeight="false" outlineLevel="0" collapsed="false">
      <c r="B393" s="23"/>
    </row>
    <row r="394" customFormat="false" ht="15.75" hidden="false" customHeight="false" outlineLevel="0" collapsed="false">
      <c r="B394" s="23"/>
    </row>
    <row r="395" customFormat="false" ht="15.75" hidden="false" customHeight="false" outlineLevel="0" collapsed="false">
      <c r="B395" s="23"/>
    </row>
    <row r="396" customFormat="false" ht="15.75" hidden="false" customHeight="false" outlineLevel="0" collapsed="false">
      <c r="B396" s="23"/>
    </row>
    <row r="397" customFormat="false" ht="15.75" hidden="false" customHeight="false" outlineLevel="0" collapsed="false">
      <c r="B397" s="23"/>
    </row>
    <row r="398" customFormat="false" ht="15.75" hidden="false" customHeight="false" outlineLevel="0" collapsed="false">
      <c r="B398" s="23"/>
    </row>
    <row r="399" customFormat="false" ht="15.75" hidden="false" customHeight="false" outlineLevel="0" collapsed="false">
      <c r="B399" s="23"/>
    </row>
    <row r="400" customFormat="false" ht="15.75" hidden="false" customHeight="false" outlineLevel="0" collapsed="false">
      <c r="B400" s="23"/>
    </row>
    <row r="401" customFormat="false" ht="15.75" hidden="false" customHeight="false" outlineLevel="0" collapsed="false">
      <c r="B401" s="23"/>
    </row>
    <row r="402" customFormat="false" ht="15.75" hidden="false" customHeight="false" outlineLevel="0" collapsed="false">
      <c r="B402" s="23"/>
    </row>
    <row r="403" customFormat="false" ht="15.75" hidden="false" customHeight="false" outlineLevel="0" collapsed="false">
      <c r="B403" s="23"/>
    </row>
    <row r="404" customFormat="false" ht="15.75" hidden="false" customHeight="false" outlineLevel="0" collapsed="false">
      <c r="B404" s="23"/>
    </row>
    <row r="405" customFormat="false" ht="15.75" hidden="false" customHeight="false" outlineLevel="0" collapsed="false">
      <c r="B405" s="23"/>
    </row>
    <row r="406" customFormat="false" ht="15.75" hidden="false" customHeight="false" outlineLevel="0" collapsed="false">
      <c r="B406" s="23"/>
    </row>
    <row r="407" customFormat="false" ht="15.75" hidden="false" customHeight="false" outlineLevel="0" collapsed="false">
      <c r="B407" s="23"/>
    </row>
    <row r="408" customFormat="false" ht="15.75" hidden="false" customHeight="false" outlineLevel="0" collapsed="false">
      <c r="B408" s="23"/>
    </row>
    <row r="409" customFormat="false" ht="15.75" hidden="false" customHeight="false" outlineLevel="0" collapsed="false">
      <c r="B409" s="23"/>
    </row>
    <row r="410" customFormat="false" ht="15.75" hidden="false" customHeight="false" outlineLevel="0" collapsed="false">
      <c r="B410" s="23"/>
    </row>
    <row r="411" customFormat="false" ht="15.75" hidden="false" customHeight="false" outlineLevel="0" collapsed="false">
      <c r="B411" s="23"/>
    </row>
    <row r="412" customFormat="false" ht="15.75" hidden="false" customHeight="false" outlineLevel="0" collapsed="false">
      <c r="B412" s="23"/>
    </row>
    <row r="413" customFormat="false" ht="15.75" hidden="false" customHeight="false" outlineLevel="0" collapsed="false">
      <c r="B413" s="23"/>
    </row>
    <row r="414" customFormat="false" ht="15.75" hidden="false" customHeight="false" outlineLevel="0" collapsed="false">
      <c r="B414" s="23"/>
    </row>
    <row r="415" customFormat="false" ht="15.75" hidden="false" customHeight="false" outlineLevel="0" collapsed="false">
      <c r="B415" s="23"/>
    </row>
    <row r="416" customFormat="false" ht="15.75" hidden="false" customHeight="false" outlineLevel="0" collapsed="false">
      <c r="B416" s="23"/>
    </row>
    <row r="417" customFormat="false" ht="15.75" hidden="false" customHeight="false" outlineLevel="0" collapsed="false">
      <c r="B417" s="23"/>
    </row>
    <row r="418" customFormat="false" ht="15.75" hidden="false" customHeight="false" outlineLevel="0" collapsed="false">
      <c r="B418" s="23"/>
    </row>
    <row r="419" customFormat="false" ht="15.75" hidden="false" customHeight="false" outlineLevel="0" collapsed="false">
      <c r="B419" s="23"/>
    </row>
    <row r="420" customFormat="false" ht="15.75" hidden="false" customHeight="false" outlineLevel="0" collapsed="false">
      <c r="B420" s="23"/>
    </row>
    <row r="421" customFormat="false" ht="15.75" hidden="false" customHeight="false" outlineLevel="0" collapsed="false">
      <c r="B421" s="23"/>
    </row>
    <row r="422" customFormat="false" ht="15.75" hidden="false" customHeight="false" outlineLevel="0" collapsed="false">
      <c r="B422" s="23"/>
    </row>
    <row r="423" customFormat="false" ht="15.75" hidden="false" customHeight="false" outlineLevel="0" collapsed="false">
      <c r="B423" s="23"/>
    </row>
    <row r="424" customFormat="false" ht="15.75" hidden="false" customHeight="false" outlineLevel="0" collapsed="false">
      <c r="B424" s="23"/>
    </row>
    <row r="425" customFormat="false" ht="15.75" hidden="false" customHeight="false" outlineLevel="0" collapsed="false">
      <c r="B425" s="23"/>
    </row>
    <row r="426" customFormat="false" ht="15.75" hidden="false" customHeight="false" outlineLevel="0" collapsed="false">
      <c r="B426" s="23"/>
    </row>
    <row r="427" customFormat="false" ht="15.75" hidden="false" customHeight="false" outlineLevel="0" collapsed="false">
      <c r="B427" s="23"/>
    </row>
    <row r="428" customFormat="false" ht="15.75" hidden="false" customHeight="false" outlineLevel="0" collapsed="false">
      <c r="B428" s="23"/>
    </row>
    <row r="429" customFormat="false" ht="15.75" hidden="false" customHeight="false" outlineLevel="0" collapsed="false">
      <c r="B429" s="23"/>
    </row>
    <row r="430" customFormat="false" ht="15.75" hidden="false" customHeight="false" outlineLevel="0" collapsed="false">
      <c r="B430" s="23"/>
    </row>
    <row r="431" customFormat="false" ht="15.75" hidden="false" customHeight="false" outlineLevel="0" collapsed="false">
      <c r="B431" s="23"/>
    </row>
    <row r="432" customFormat="false" ht="15.75" hidden="false" customHeight="false" outlineLevel="0" collapsed="false">
      <c r="B432" s="23"/>
    </row>
    <row r="433" customFormat="false" ht="15.75" hidden="false" customHeight="false" outlineLevel="0" collapsed="false">
      <c r="B433" s="23"/>
    </row>
    <row r="434" customFormat="false" ht="15.75" hidden="false" customHeight="false" outlineLevel="0" collapsed="false">
      <c r="B434" s="23"/>
    </row>
    <row r="435" customFormat="false" ht="15.75" hidden="false" customHeight="false" outlineLevel="0" collapsed="false">
      <c r="B435" s="23"/>
    </row>
    <row r="436" customFormat="false" ht="15.75" hidden="false" customHeight="false" outlineLevel="0" collapsed="false">
      <c r="B436" s="23"/>
    </row>
    <row r="437" customFormat="false" ht="15.75" hidden="false" customHeight="false" outlineLevel="0" collapsed="false">
      <c r="B437" s="23"/>
    </row>
    <row r="438" customFormat="false" ht="15.75" hidden="false" customHeight="false" outlineLevel="0" collapsed="false">
      <c r="B438" s="23"/>
    </row>
    <row r="439" customFormat="false" ht="15.75" hidden="false" customHeight="false" outlineLevel="0" collapsed="false">
      <c r="B439" s="23"/>
    </row>
    <row r="440" customFormat="false" ht="15.75" hidden="false" customHeight="false" outlineLevel="0" collapsed="false">
      <c r="B440" s="23"/>
    </row>
    <row r="441" customFormat="false" ht="15.75" hidden="false" customHeight="false" outlineLevel="0" collapsed="false">
      <c r="B441" s="23"/>
    </row>
    <row r="442" customFormat="false" ht="15.75" hidden="false" customHeight="false" outlineLevel="0" collapsed="false">
      <c r="B442" s="23"/>
    </row>
    <row r="443" customFormat="false" ht="15.75" hidden="false" customHeight="false" outlineLevel="0" collapsed="false">
      <c r="B443" s="23"/>
    </row>
    <row r="444" customFormat="false" ht="15.75" hidden="false" customHeight="false" outlineLevel="0" collapsed="false">
      <c r="B444" s="23"/>
    </row>
    <row r="445" customFormat="false" ht="15.75" hidden="false" customHeight="false" outlineLevel="0" collapsed="false">
      <c r="B445" s="23"/>
    </row>
    <row r="446" customFormat="false" ht="15.75" hidden="false" customHeight="false" outlineLevel="0" collapsed="false">
      <c r="B446" s="23"/>
    </row>
    <row r="447" customFormat="false" ht="15.75" hidden="false" customHeight="false" outlineLevel="0" collapsed="false">
      <c r="B447" s="23"/>
    </row>
    <row r="448" customFormat="false" ht="15.75" hidden="false" customHeight="false" outlineLevel="0" collapsed="false">
      <c r="B448" s="23"/>
    </row>
    <row r="449" customFormat="false" ht="15.75" hidden="false" customHeight="false" outlineLevel="0" collapsed="false">
      <c r="B449" s="23"/>
    </row>
    <row r="450" customFormat="false" ht="15.75" hidden="false" customHeight="false" outlineLevel="0" collapsed="false">
      <c r="B450" s="23"/>
    </row>
    <row r="451" customFormat="false" ht="15.75" hidden="false" customHeight="false" outlineLevel="0" collapsed="false">
      <c r="B451" s="23"/>
    </row>
    <row r="452" customFormat="false" ht="15.75" hidden="false" customHeight="false" outlineLevel="0" collapsed="false">
      <c r="B452" s="23"/>
    </row>
    <row r="453" customFormat="false" ht="15.75" hidden="false" customHeight="false" outlineLevel="0" collapsed="false">
      <c r="B453" s="23"/>
    </row>
    <row r="454" customFormat="false" ht="15.75" hidden="false" customHeight="false" outlineLevel="0" collapsed="false">
      <c r="B454" s="23"/>
    </row>
    <row r="455" customFormat="false" ht="15.75" hidden="false" customHeight="false" outlineLevel="0" collapsed="false">
      <c r="B455" s="23"/>
    </row>
    <row r="456" customFormat="false" ht="15.75" hidden="false" customHeight="false" outlineLevel="0" collapsed="false">
      <c r="B456" s="23"/>
    </row>
    <row r="457" customFormat="false" ht="15.75" hidden="false" customHeight="false" outlineLevel="0" collapsed="false">
      <c r="B457" s="23"/>
    </row>
    <row r="458" customFormat="false" ht="15.75" hidden="false" customHeight="false" outlineLevel="0" collapsed="false">
      <c r="B458" s="23"/>
    </row>
    <row r="459" customFormat="false" ht="15.75" hidden="false" customHeight="false" outlineLevel="0" collapsed="false">
      <c r="B459" s="23"/>
    </row>
    <row r="460" customFormat="false" ht="15.75" hidden="false" customHeight="false" outlineLevel="0" collapsed="false">
      <c r="B460" s="23"/>
    </row>
    <row r="461" customFormat="false" ht="15.75" hidden="false" customHeight="false" outlineLevel="0" collapsed="false">
      <c r="B461" s="23"/>
    </row>
    <row r="462" customFormat="false" ht="15.75" hidden="false" customHeight="false" outlineLevel="0" collapsed="false">
      <c r="B462" s="23"/>
    </row>
    <row r="463" customFormat="false" ht="15.75" hidden="false" customHeight="false" outlineLevel="0" collapsed="false">
      <c r="B463" s="23"/>
    </row>
    <row r="464" customFormat="false" ht="15.75" hidden="false" customHeight="false" outlineLevel="0" collapsed="false">
      <c r="B464" s="23"/>
    </row>
    <row r="465" customFormat="false" ht="15.75" hidden="false" customHeight="false" outlineLevel="0" collapsed="false">
      <c r="B465" s="23"/>
    </row>
    <row r="466" customFormat="false" ht="15.75" hidden="false" customHeight="false" outlineLevel="0" collapsed="false">
      <c r="B466" s="23"/>
    </row>
    <row r="467" customFormat="false" ht="15.75" hidden="false" customHeight="false" outlineLevel="0" collapsed="false">
      <c r="B467" s="23"/>
    </row>
    <row r="468" customFormat="false" ht="15.75" hidden="false" customHeight="false" outlineLevel="0" collapsed="false">
      <c r="B468" s="23"/>
    </row>
    <row r="469" customFormat="false" ht="15.75" hidden="false" customHeight="false" outlineLevel="0" collapsed="false">
      <c r="B469" s="23"/>
    </row>
    <row r="470" customFormat="false" ht="15.75" hidden="false" customHeight="false" outlineLevel="0" collapsed="false">
      <c r="B470" s="23"/>
    </row>
    <row r="471" customFormat="false" ht="15.75" hidden="false" customHeight="false" outlineLevel="0" collapsed="false">
      <c r="B471" s="23"/>
    </row>
    <row r="472" customFormat="false" ht="15.75" hidden="false" customHeight="false" outlineLevel="0" collapsed="false">
      <c r="B472" s="23"/>
    </row>
    <row r="473" customFormat="false" ht="15.75" hidden="false" customHeight="false" outlineLevel="0" collapsed="false">
      <c r="B473" s="23"/>
    </row>
    <row r="474" customFormat="false" ht="15.75" hidden="false" customHeight="false" outlineLevel="0" collapsed="false">
      <c r="B474" s="23"/>
    </row>
    <row r="475" customFormat="false" ht="15.75" hidden="false" customHeight="false" outlineLevel="0" collapsed="false">
      <c r="B475" s="23"/>
    </row>
    <row r="476" customFormat="false" ht="15.75" hidden="false" customHeight="false" outlineLevel="0" collapsed="false">
      <c r="B476" s="23"/>
    </row>
    <row r="477" customFormat="false" ht="15.75" hidden="false" customHeight="false" outlineLevel="0" collapsed="false">
      <c r="B477" s="23"/>
    </row>
    <row r="478" customFormat="false" ht="15.75" hidden="false" customHeight="false" outlineLevel="0" collapsed="false">
      <c r="B478" s="23"/>
    </row>
    <row r="479" customFormat="false" ht="15.75" hidden="false" customHeight="false" outlineLevel="0" collapsed="false">
      <c r="B479" s="23"/>
    </row>
    <row r="480" customFormat="false" ht="15.75" hidden="false" customHeight="false" outlineLevel="0" collapsed="false">
      <c r="B480" s="23"/>
    </row>
    <row r="481" customFormat="false" ht="15.75" hidden="false" customHeight="false" outlineLevel="0" collapsed="false">
      <c r="B481" s="23"/>
    </row>
    <row r="482" customFormat="false" ht="15.75" hidden="false" customHeight="false" outlineLevel="0" collapsed="false">
      <c r="B482" s="23"/>
    </row>
    <row r="483" customFormat="false" ht="15.75" hidden="false" customHeight="false" outlineLevel="0" collapsed="false">
      <c r="B483" s="23"/>
    </row>
    <row r="484" customFormat="false" ht="15.75" hidden="false" customHeight="false" outlineLevel="0" collapsed="false">
      <c r="B484" s="23"/>
    </row>
    <row r="485" customFormat="false" ht="15.75" hidden="false" customHeight="false" outlineLevel="0" collapsed="false">
      <c r="B485" s="23"/>
    </row>
    <row r="486" customFormat="false" ht="15.75" hidden="false" customHeight="false" outlineLevel="0" collapsed="false">
      <c r="B486" s="23"/>
    </row>
    <row r="487" customFormat="false" ht="15.75" hidden="false" customHeight="false" outlineLevel="0" collapsed="false">
      <c r="B487" s="23"/>
    </row>
    <row r="488" customFormat="false" ht="15.75" hidden="false" customHeight="false" outlineLevel="0" collapsed="false">
      <c r="B488" s="23"/>
    </row>
    <row r="489" customFormat="false" ht="15.75" hidden="false" customHeight="false" outlineLevel="0" collapsed="false">
      <c r="B489" s="23"/>
    </row>
    <row r="490" customFormat="false" ht="15.75" hidden="false" customHeight="false" outlineLevel="0" collapsed="false">
      <c r="B490" s="23"/>
    </row>
    <row r="491" customFormat="false" ht="15.75" hidden="false" customHeight="false" outlineLevel="0" collapsed="false">
      <c r="B491" s="23"/>
    </row>
    <row r="492" customFormat="false" ht="15.75" hidden="false" customHeight="false" outlineLevel="0" collapsed="false">
      <c r="B492" s="23"/>
    </row>
    <row r="493" customFormat="false" ht="15.75" hidden="false" customHeight="false" outlineLevel="0" collapsed="false">
      <c r="B493" s="23"/>
    </row>
    <row r="494" customFormat="false" ht="15.75" hidden="false" customHeight="false" outlineLevel="0" collapsed="false">
      <c r="B494" s="23"/>
    </row>
    <row r="495" customFormat="false" ht="15.75" hidden="false" customHeight="false" outlineLevel="0" collapsed="false">
      <c r="B495" s="23"/>
    </row>
    <row r="496" customFormat="false" ht="15.75" hidden="false" customHeight="false" outlineLevel="0" collapsed="false">
      <c r="B496" s="23"/>
    </row>
    <row r="497" customFormat="false" ht="15.75" hidden="false" customHeight="false" outlineLevel="0" collapsed="false">
      <c r="B497" s="23"/>
    </row>
    <row r="498" customFormat="false" ht="15.75" hidden="false" customHeight="false" outlineLevel="0" collapsed="false">
      <c r="B498" s="23"/>
    </row>
    <row r="499" customFormat="false" ht="15.75" hidden="false" customHeight="false" outlineLevel="0" collapsed="false">
      <c r="B499" s="23"/>
    </row>
    <row r="500" customFormat="false" ht="15.75" hidden="false" customHeight="false" outlineLevel="0" collapsed="false">
      <c r="B500" s="23"/>
    </row>
    <row r="501" customFormat="false" ht="15.75" hidden="false" customHeight="false" outlineLevel="0" collapsed="false">
      <c r="B501" s="23"/>
    </row>
    <row r="502" customFormat="false" ht="15.75" hidden="false" customHeight="false" outlineLevel="0" collapsed="false">
      <c r="B502" s="23"/>
    </row>
    <row r="503" customFormat="false" ht="15.75" hidden="false" customHeight="false" outlineLevel="0" collapsed="false">
      <c r="B503" s="23"/>
    </row>
    <row r="504" customFormat="false" ht="15.75" hidden="false" customHeight="false" outlineLevel="0" collapsed="false">
      <c r="B504" s="23"/>
    </row>
    <row r="505" customFormat="false" ht="15.75" hidden="false" customHeight="false" outlineLevel="0" collapsed="false">
      <c r="B505" s="23"/>
    </row>
    <row r="506" customFormat="false" ht="15.75" hidden="false" customHeight="false" outlineLevel="0" collapsed="false">
      <c r="B506" s="23"/>
    </row>
    <row r="507" customFormat="false" ht="15.75" hidden="false" customHeight="false" outlineLevel="0" collapsed="false">
      <c r="B507" s="23"/>
    </row>
    <row r="508" customFormat="false" ht="15.75" hidden="false" customHeight="false" outlineLevel="0" collapsed="false">
      <c r="B508" s="23"/>
    </row>
    <row r="509" customFormat="false" ht="15.75" hidden="false" customHeight="false" outlineLevel="0" collapsed="false">
      <c r="B509" s="23"/>
    </row>
    <row r="510" customFormat="false" ht="15.75" hidden="false" customHeight="false" outlineLevel="0" collapsed="false">
      <c r="B510" s="23"/>
    </row>
    <row r="511" customFormat="false" ht="15.75" hidden="false" customHeight="false" outlineLevel="0" collapsed="false">
      <c r="B511" s="23"/>
    </row>
    <row r="512" customFormat="false" ht="15.75" hidden="false" customHeight="false" outlineLevel="0" collapsed="false">
      <c r="B512" s="23"/>
    </row>
    <row r="513" customFormat="false" ht="15.75" hidden="false" customHeight="false" outlineLevel="0" collapsed="false">
      <c r="B513" s="23"/>
    </row>
    <row r="514" customFormat="false" ht="15.75" hidden="false" customHeight="false" outlineLevel="0" collapsed="false">
      <c r="B514" s="23"/>
    </row>
    <row r="515" customFormat="false" ht="15.75" hidden="false" customHeight="false" outlineLevel="0" collapsed="false">
      <c r="B515" s="23"/>
    </row>
    <row r="516" customFormat="false" ht="15.75" hidden="false" customHeight="false" outlineLevel="0" collapsed="false">
      <c r="B516" s="23"/>
    </row>
    <row r="517" customFormat="false" ht="15.75" hidden="false" customHeight="false" outlineLevel="0" collapsed="false">
      <c r="B517" s="23"/>
    </row>
    <row r="518" customFormat="false" ht="15.75" hidden="false" customHeight="false" outlineLevel="0" collapsed="false">
      <c r="B518" s="23"/>
    </row>
    <row r="519" customFormat="false" ht="15.75" hidden="false" customHeight="false" outlineLevel="0" collapsed="false">
      <c r="B519" s="23"/>
    </row>
    <row r="520" customFormat="false" ht="15.75" hidden="false" customHeight="false" outlineLevel="0" collapsed="false">
      <c r="B520" s="23"/>
    </row>
    <row r="521" customFormat="false" ht="15.75" hidden="false" customHeight="false" outlineLevel="0" collapsed="false">
      <c r="B521" s="23"/>
    </row>
    <row r="522" customFormat="false" ht="15.75" hidden="false" customHeight="false" outlineLevel="0" collapsed="false">
      <c r="B522" s="23"/>
    </row>
    <row r="523" customFormat="false" ht="15.75" hidden="false" customHeight="false" outlineLevel="0" collapsed="false">
      <c r="B523" s="23"/>
    </row>
    <row r="524" customFormat="false" ht="15.75" hidden="false" customHeight="false" outlineLevel="0" collapsed="false">
      <c r="B524" s="23"/>
    </row>
    <row r="525" customFormat="false" ht="15.75" hidden="false" customHeight="false" outlineLevel="0" collapsed="false">
      <c r="B525" s="23"/>
    </row>
    <row r="526" customFormat="false" ht="15.75" hidden="false" customHeight="false" outlineLevel="0" collapsed="false">
      <c r="B526" s="23"/>
    </row>
    <row r="527" customFormat="false" ht="15.75" hidden="false" customHeight="false" outlineLevel="0" collapsed="false">
      <c r="B527" s="23"/>
    </row>
    <row r="528" customFormat="false" ht="15.75" hidden="false" customHeight="false" outlineLevel="0" collapsed="false">
      <c r="B528" s="23"/>
    </row>
    <row r="529" customFormat="false" ht="15.75" hidden="false" customHeight="false" outlineLevel="0" collapsed="false">
      <c r="B529" s="23"/>
    </row>
    <row r="530" customFormat="false" ht="15.75" hidden="false" customHeight="false" outlineLevel="0" collapsed="false">
      <c r="B530" s="23"/>
    </row>
    <row r="531" customFormat="false" ht="15.75" hidden="false" customHeight="false" outlineLevel="0" collapsed="false">
      <c r="B531" s="23"/>
    </row>
    <row r="532" customFormat="false" ht="15.75" hidden="false" customHeight="false" outlineLevel="0" collapsed="false">
      <c r="B532" s="23"/>
    </row>
    <row r="533" customFormat="false" ht="15.75" hidden="false" customHeight="false" outlineLevel="0" collapsed="false">
      <c r="B533" s="23"/>
    </row>
    <row r="534" customFormat="false" ht="15.75" hidden="false" customHeight="false" outlineLevel="0" collapsed="false">
      <c r="B534" s="23"/>
    </row>
    <row r="535" customFormat="false" ht="15.75" hidden="false" customHeight="false" outlineLevel="0" collapsed="false">
      <c r="B535" s="23"/>
    </row>
    <row r="536" customFormat="false" ht="15.75" hidden="false" customHeight="false" outlineLevel="0" collapsed="false">
      <c r="B536" s="23"/>
    </row>
    <row r="537" customFormat="false" ht="15.75" hidden="false" customHeight="false" outlineLevel="0" collapsed="false">
      <c r="B537" s="23"/>
    </row>
    <row r="538" customFormat="false" ht="15.75" hidden="false" customHeight="false" outlineLevel="0" collapsed="false">
      <c r="B538" s="23"/>
    </row>
    <row r="539" customFormat="false" ht="15.75" hidden="false" customHeight="false" outlineLevel="0" collapsed="false">
      <c r="B539" s="23"/>
    </row>
    <row r="540" customFormat="false" ht="15.75" hidden="false" customHeight="false" outlineLevel="0" collapsed="false">
      <c r="B540" s="23"/>
    </row>
    <row r="541" customFormat="false" ht="15.75" hidden="false" customHeight="false" outlineLevel="0" collapsed="false">
      <c r="B541" s="23"/>
    </row>
    <row r="542" customFormat="false" ht="15.75" hidden="false" customHeight="false" outlineLevel="0" collapsed="false">
      <c r="B542" s="23"/>
    </row>
    <row r="543" customFormat="false" ht="15.75" hidden="false" customHeight="false" outlineLevel="0" collapsed="false">
      <c r="B543" s="23"/>
    </row>
    <row r="544" customFormat="false" ht="15.75" hidden="false" customHeight="false" outlineLevel="0" collapsed="false">
      <c r="B544" s="23"/>
    </row>
    <row r="545" customFormat="false" ht="15.75" hidden="false" customHeight="false" outlineLevel="0" collapsed="false">
      <c r="B545" s="23"/>
    </row>
    <row r="546" customFormat="false" ht="15.75" hidden="false" customHeight="false" outlineLevel="0" collapsed="false">
      <c r="B546" s="23"/>
    </row>
    <row r="547" customFormat="false" ht="15.75" hidden="false" customHeight="false" outlineLevel="0" collapsed="false">
      <c r="B547" s="23"/>
    </row>
    <row r="548" customFormat="false" ht="15.75" hidden="false" customHeight="false" outlineLevel="0" collapsed="false">
      <c r="B548" s="23"/>
    </row>
    <row r="549" customFormat="false" ht="15.75" hidden="false" customHeight="false" outlineLevel="0" collapsed="false">
      <c r="B549" s="23"/>
    </row>
    <row r="550" customFormat="false" ht="15.75" hidden="false" customHeight="false" outlineLevel="0" collapsed="false">
      <c r="B550" s="23"/>
    </row>
    <row r="551" customFormat="false" ht="15.75" hidden="false" customHeight="false" outlineLevel="0" collapsed="false">
      <c r="B551" s="23"/>
    </row>
    <row r="552" customFormat="false" ht="15.75" hidden="false" customHeight="false" outlineLevel="0" collapsed="false">
      <c r="B552" s="23"/>
    </row>
    <row r="553" customFormat="false" ht="15.75" hidden="false" customHeight="false" outlineLevel="0" collapsed="false">
      <c r="B553" s="23"/>
    </row>
    <row r="554" customFormat="false" ht="15.75" hidden="false" customHeight="false" outlineLevel="0" collapsed="false">
      <c r="B554" s="23"/>
    </row>
    <row r="555" customFormat="false" ht="15.75" hidden="false" customHeight="false" outlineLevel="0" collapsed="false">
      <c r="B555" s="23"/>
    </row>
    <row r="556" customFormat="false" ht="15.75" hidden="false" customHeight="false" outlineLevel="0" collapsed="false">
      <c r="B556" s="23"/>
    </row>
    <row r="557" customFormat="false" ht="15.75" hidden="false" customHeight="false" outlineLevel="0" collapsed="false">
      <c r="B557" s="23"/>
    </row>
    <row r="558" customFormat="false" ht="15.75" hidden="false" customHeight="false" outlineLevel="0" collapsed="false">
      <c r="B558" s="23"/>
    </row>
    <row r="559" customFormat="false" ht="15.75" hidden="false" customHeight="false" outlineLevel="0" collapsed="false">
      <c r="B559" s="23"/>
    </row>
    <row r="560" customFormat="false" ht="15.75" hidden="false" customHeight="false" outlineLevel="0" collapsed="false">
      <c r="B560" s="23"/>
    </row>
    <row r="561" customFormat="false" ht="15.75" hidden="false" customHeight="false" outlineLevel="0" collapsed="false">
      <c r="B561" s="23"/>
    </row>
    <row r="562" customFormat="false" ht="15.75" hidden="false" customHeight="false" outlineLevel="0" collapsed="false">
      <c r="B562" s="23"/>
    </row>
    <row r="563" customFormat="false" ht="15.75" hidden="false" customHeight="false" outlineLevel="0" collapsed="false">
      <c r="B563" s="23"/>
    </row>
    <row r="564" customFormat="false" ht="15.75" hidden="false" customHeight="false" outlineLevel="0" collapsed="false">
      <c r="B564" s="23"/>
    </row>
    <row r="565" customFormat="false" ht="15.75" hidden="false" customHeight="false" outlineLevel="0" collapsed="false">
      <c r="B565" s="23"/>
    </row>
    <row r="566" customFormat="false" ht="15.75" hidden="false" customHeight="false" outlineLevel="0" collapsed="false">
      <c r="B566" s="23"/>
    </row>
    <row r="567" customFormat="false" ht="15.75" hidden="false" customHeight="false" outlineLevel="0" collapsed="false">
      <c r="B567" s="23"/>
    </row>
    <row r="568" customFormat="false" ht="15.75" hidden="false" customHeight="false" outlineLevel="0" collapsed="false">
      <c r="B568" s="23"/>
    </row>
    <row r="569" customFormat="false" ht="15.75" hidden="false" customHeight="false" outlineLevel="0" collapsed="false">
      <c r="B569" s="23"/>
    </row>
    <row r="570" customFormat="false" ht="15.75" hidden="false" customHeight="false" outlineLevel="0" collapsed="false">
      <c r="B570" s="23"/>
    </row>
    <row r="571" customFormat="false" ht="15.75" hidden="false" customHeight="false" outlineLevel="0" collapsed="false">
      <c r="B571" s="23"/>
    </row>
    <row r="572" customFormat="false" ht="15.75" hidden="false" customHeight="false" outlineLevel="0" collapsed="false">
      <c r="B572" s="23"/>
    </row>
    <row r="573" customFormat="false" ht="15.75" hidden="false" customHeight="false" outlineLevel="0" collapsed="false">
      <c r="B573" s="23"/>
    </row>
    <row r="574" customFormat="false" ht="15.75" hidden="false" customHeight="false" outlineLevel="0" collapsed="false">
      <c r="B574" s="23"/>
    </row>
    <row r="575" customFormat="false" ht="15.75" hidden="false" customHeight="false" outlineLevel="0" collapsed="false">
      <c r="B575" s="23"/>
    </row>
    <row r="576" customFormat="false" ht="15.75" hidden="false" customHeight="false" outlineLevel="0" collapsed="false">
      <c r="B576" s="23"/>
    </row>
    <row r="577" customFormat="false" ht="15.75" hidden="false" customHeight="false" outlineLevel="0" collapsed="false">
      <c r="B577" s="23"/>
    </row>
    <row r="578" customFormat="false" ht="15.75" hidden="false" customHeight="false" outlineLevel="0" collapsed="false">
      <c r="B578" s="23"/>
    </row>
    <row r="579" customFormat="false" ht="15.75" hidden="false" customHeight="false" outlineLevel="0" collapsed="false">
      <c r="B579" s="23"/>
    </row>
    <row r="580" customFormat="false" ht="15.75" hidden="false" customHeight="false" outlineLevel="0" collapsed="false">
      <c r="B580" s="23"/>
    </row>
    <row r="581" customFormat="false" ht="15.75" hidden="false" customHeight="false" outlineLevel="0" collapsed="false">
      <c r="B581" s="23"/>
    </row>
    <row r="582" customFormat="false" ht="15.75" hidden="false" customHeight="false" outlineLevel="0" collapsed="false">
      <c r="B582" s="23"/>
    </row>
    <row r="583" customFormat="false" ht="15.75" hidden="false" customHeight="false" outlineLevel="0" collapsed="false">
      <c r="B583" s="23"/>
    </row>
    <row r="584" customFormat="false" ht="15.75" hidden="false" customHeight="false" outlineLevel="0" collapsed="false">
      <c r="B584" s="23"/>
    </row>
    <row r="585" customFormat="false" ht="15.75" hidden="false" customHeight="false" outlineLevel="0" collapsed="false">
      <c r="B585" s="23"/>
    </row>
    <row r="586" customFormat="false" ht="15.75" hidden="false" customHeight="false" outlineLevel="0" collapsed="false">
      <c r="B586" s="23"/>
    </row>
    <row r="587" customFormat="false" ht="15.75" hidden="false" customHeight="false" outlineLevel="0" collapsed="false">
      <c r="B587" s="23"/>
    </row>
    <row r="588" customFormat="false" ht="15.75" hidden="false" customHeight="false" outlineLevel="0" collapsed="false">
      <c r="B588" s="23"/>
    </row>
    <row r="589" customFormat="false" ht="15.75" hidden="false" customHeight="false" outlineLevel="0" collapsed="false">
      <c r="B589" s="23"/>
    </row>
    <row r="590" customFormat="false" ht="15.75" hidden="false" customHeight="false" outlineLevel="0" collapsed="false">
      <c r="B590" s="23"/>
    </row>
    <row r="591" customFormat="false" ht="15.75" hidden="false" customHeight="false" outlineLevel="0" collapsed="false">
      <c r="B591" s="23"/>
    </row>
    <row r="592" customFormat="false" ht="15.75" hidden="false" customHeight="false" outlineLevel="0" collapsed="false">
      <c r="B592" s="23"/>
    </row>
    <row r="593" customFormat="false" ht="15.75" hidden="false" customHeight="false" outlineLevel="0" collapsed="false">
      <c r="B593" s="23"/>
    </row>
    <row r="594" customFormat="false" ht="15.75" hidden="false" customHeight="false" outlineLevel="0" collapsed="false">
      <c r="B594" s="23"/>
    </row>
    <row r="595" customFormat="false" ht="15.75" hidden="false" customHeight="false" outlineLevel="0" collapsed="false">
      <c r="B595" s="23"/>
    </row>
    <row r="596" customFormat="false" ht="15.75" hidden="false" customHeight="false" outlineLevel="0" collapsed="false">
      <c r="B596" s="23"/>
    </row>
    <row r="597" customFormat="false" ht="15.75" hidden="false" customHeight="false" outlineLevel="0" collapsed="false">
      <c r="B597" s="23"/>
    </row>
    <row r="598" customFormat="false" ht="15.75" hidden="false" customHeight="false" outlineLevel="0" collapsed="false">
      <c r="B598" s="23"/>
    </row>
    <row r="599" customFormat="false" ht="15.75" hidden="false" customHeight="false" outlineLevel="0" collapsed="false">
      <c r="B599" s="23"/>
    </row>
    <row r="600" customFormat="false" ht="15.75" hidden="false" customHeight="false" outlineLevel="0" collapsed="false">
      <c r="B600" s="23"/>
    </row>
    <row r="601" customFormat="false" ht="15.75" hidden="false" customHeight="false" outlineLevel="0" collapsed="false">
      <c r="B601" s="23"/>
    </row>
    <row r="602" customFormat="false" ht="15.75" hidden="false" customHeight="false" outlineLevel="0" collapsed="false">
      <c r="B602" s="23"/>
    </row>
    <row r="603" customFormat="false" ht="15.75" hidden="false" customHeight="false" outlineLevel="0" collapsed="false">
      <c r="B603" s="23"/>
    </row>
    <row r="604" customFormat="false" ht="15.75" hidden="false" customHeight="false" outlineLevel="0" collapsed="false">
      <c r="B604" s="23"/>
    </row>
    <row r="605" customFormat="false" ht="15.75" hidden="false" customHeight="false" outlineLevel="0" collapsed="false">
      <c r="B605" s="23"/>
    </row>
    <row r="606" customFormat="false" ht="15.75" hidden="false" customHeight="false" outlineLevel="0" collapsed="false">
      <c r="B606" s="23"/>
    </row>
    <row r="607" customFormat="false" ht="15.75" hidden="false" customHeight="false" outlineLevel="0" collapsed="false">
      <c r="B607" s="23"/>
    </row>
    <row r="608" customFormat="false" ht="15.75" hidden="false" customHeight="false" outlineLevel="0" collapsed="false">
      <c r="B608" s="23"/>
    </row>
    <row r="609" customFormat="false" ht="15.75" hidden="false" customHeight="false" outlineLevel="0" collapsed="false">
      <c r="B609" s="23"/>
    </row>
    <row r="610" customFormat="false" ht="15.75" hidden="false" customHeight="false" outlineLevel="0" collapsed="false">
      <c r="B610" s="23"/>
    </row>
    <row r="611" customFormat="false" ht="15.75" hidden="false" customHeight="false" outlineLevel="0" collapsed="false">
      <c r="B611" s="23"/>
    </row>
    <row r="612" customFormat="false" ht="15.75" hidden="false" customHeight="false" outlineLevel="0" collapsed="false">
      <c r="B612" s="23"/>
    </row>
    <row r="613" customFormat="false" ht="15.75" hidden="false" customHeight="false" outlineLevel="0" collapsed="false">
      <c r="B613" s="23"/>
    </row>
    <row r="614" customFormat="false" ht="15.75" hidden="false" customHeight="false" outlineLevel="0" collapsed="false">
      <c r="B614" s="23"/>
    </row>
    <row r="615" customFormat="false" ht="15.75" hidden="false" customHeight="false" outlineLevel="0" collapsed="false">
      <c r="B615" s="23"/>
    </row>
    <row r="616" customFormat="false" ht="15.75" hidden="false" customHeight="false" outlineLevel="0" collapsed="false">
      <c r="B616" s="23"/>
    </row>
    <row r="617" customFormat="false" ht="15.75" hidden="false" customHeight="false" outlineLevel="0" collapsed="false">
      <c r="B617" s="23"/>
    </row>
    <row r="618" customFormat="false" ht="15.75" hidden="false" customHeight="false" outlineLevel="0" collapsed="false">
      <c r="B618" s="23"/>
    </row>
    <row r="619" customFormat="false" ht="15.75" hidden="false" customHeight="false" outlineLevel="0" collapsed="false">
      <c r="B619" s="23"/>
    </row>
    <row r="620" customFormat="false" ht="15.75" hidden="false" customHeight="false" outlineLevel="0" collapsed="false">
      <c r="B620" s="23"/>
    </row>
    <row r="621" customFormat="false" ht="15.75" hidden="false" customHeight="false" outlineLevel="0" collapsed="false">
      <c r="B621" s="23"/>
    </row>
    <row r="622" customFormat="false" ht="15.75" hidden="false" customHeight="false" outlineLevel="0" collapsed="false">
      <c r="B622" s="23"/>
    </row>
    <row r="623" customFormat="false" ht="15.75" hidden="false" customHeight="false" outlineLevel="0" collapsed="false">
      <c r="B623" s="23"/>
    </row>
    <row r="624" customFormat="false" ht="15.75" hidden="false" customHeight="false" outlineLevel="0" collapsed="false">
      <c r="B624" s="23"/>
    </row>
    <row r="625" customFormat="false" ht="15.75" hidden="false" customHeight="false" outlineLevel="0" collapsed="false">
      <c r="B625" s="23"/>
    </row>
    <row r="626" customFormat="false" ht="15.75" hidden="false" customHeight="false" outlineLevel="0" collapsed="false">
      <c r="B626" s="23"/>
    </row>
    <row r="627" customFormat="false" ht="15.75" hidden="false" customHeight="false" outlineLevel="0" collapsed="false">
      <c r="B627" s="23"/>
    </row>
    <row r="628" customFormat="false" ht="15.75" hidden="false" customHeight="false" outlineLevel="0" collapsed="false">
      <c r="B628" s="23"/>
    </row>
    <row r="629" customFormat="false" ht="15.75" hidden="false" customHeight="false" outlineLevel="0" collapsed="false">
      <c r="B629" s="23"/>
    </row>
    <row r="630" customFormat="false" ht="15.75" hidden="false" customHeight="false" outlineLevel="0" collapsed="false">
      <c r="B630" s="23"/>
    </row>
    <row r="631" customFormat="false" ht="15.75" hidden="false" customHeight="false" outlineLevel="0" collapsed="false">
      <c r="B631" s="23"/>
    </row>
    <row r="632" customFormat="false" ht="15.75" hidden="false" customHeight="false" outlineLevel="0" collapsed="false">
      <c r="B632" s="23"/>
    </row>
    <row r="633" customFormat="false" ht="15.75" hidden="false" customHeight="false" outlineLevel="0" collapsed="false">
      <c r="B633" s="23"/>
    </row>
    <row r="634" customFormat="false" ht="15.75" hidden="false" customHeight="false" outlineLevel="0" collapsed="false">
      <c r="B634" s="23"/>
    </row>
    <row r="635" customFormat="false" ht="15.75" hidden="false" customHeight="false" outlineLevel="0" collapsed="false">
      <c r="B635" s="23"/>
    </row>
    <row r="636" customFormat="false" ht="15.75" hidden="false" customHeight="false" outlineLevel="0" collapsed="false">
      <c r="B636" s="23"/>
    </row>
    <row r="637" customFormat="false" ht="15.75" hidden="false" customHeight="false" outlineLevel="0" collapsed="false">
      <c r="B637" s="23"/>
    </row>
    <row r="638" customFormat="false" ht="15.75" hidden="false" customHeight="false" outlineLevel="0" collapsed="false">
      <c r="B638" s="23"/>
    </row>
    <row r="639" customFormat="false" ht="15.75" hidden="false" customHeight="false" outlineLevel="0" collapsed="false">
      <c r="B639" s="23"/>
    </row>
    <row r="640" customFormat="false" ht="15.75" hidden="false" customHeight="false" outlineLevel="0" collapsed="false">
      <c r="B640" s="23"/>
    </row>
    <row r="641" customFormat="false" ht="15.75" hidden="false" customHeight="false" outlineLevel="0" collapsed="false">
      <c r="B641" s="23"/>
    </row>
    <row r="642" customFormat="false" ht="15.75" hidden="false" customHeight="false" outlineLevel="0" collapsed="false">
      <c r="B642" s="23"/>
    </row>
    <row r="643" customFormat="false" ht="15.75" hidden="false" customHeight="false" outlineLevel="0" collapsed="false">
      <c r="B643" s="23"/>
    </row>
    <row r="644" customFormat="false" ht="15.75" hidden="false" customHeight="false" outlineLevel="0" collapsed="false">
      <c r="B644" s="23"/>
    </row>
    <row r="645" customFormat="false" ht="15.75" hidden="false" customHeight="false" outlineLevel="0" collapsed="false">
      <c r="B645" s="23"/>
    </row>
    <row r="646" customFormat="false" ht="15.75" hidden="false" customHeight="false" outlineLevel="0" collapsed="false">
      <c r="B646" s="23"/>
    </row>
    <row r="647" customFormat="false" ht="15.75" hidden="false" customHeight="false" outlineLevel="0" collapsed="false">
      <c r="B647" s="23"/>
    </row>
    <row r="648" customFormat="false" ht="15.75" hidden="false" customHeight="false" outlineLevel="0" collapsed="false">
      <c r="B648" s="23"/>
    </row>
    <row r="649" customFormat="false" ht="15.75" hidden="false" customHeight="false" outlineLevel="0" collapsed="false">
      <c r="B649" s="23"/>
    </row>
    <row r="650" customFormat="false" ht="15.75" hidden="false" customHeight="false" outlineLevel="0" collapsed="false">
      <c r="B650" s="23"/>
    </row>
    <row r="651" customFormat="false" ht="15.75" hidden="false" customHeight="false" outlineLevel="0" collapsed="false">
      <c r="B651" s="23"/>
    </row>
    <row r="652" customFormat="false" ht="15.75" hidden="false" customHeight="false" outlineLevel="0" collapsed="false">
      <c r="B652" s="23"/>
    </row>
    <row r="653" customFormat="false" ht="15.75" hidden="false" customHeight="false" outlineLevel="0" collapsed="false">
      <c r="B653" s="23"/>
    </row>
    <row r="654" customFormat="false" ht="15.75" hidden="false" customHeight="false" outlineLevel="0" collapsed="false">
      <c r="B654" s="23"/>
    </row>
    <row r="655" customFormat="false" ht="15.75" hidden="false" customHeight="false" outlineLevel="0" collapsed="false">
      <c r="B655" s="23"/>
    </row>
    <row r="656" customFormat="false" ht="15.75" hidden="false" customHeight="false" outlineLevel="0" collapsed="false">
      <c r="B656" s="23"/>
    </row>
    <row r="657" customFormat="false" ht="15.75" hidden="false" customHeight="false" outlineLevel="0" collapsed="false">
      <c r="B657" s="23"/>
    </row>
    <row r="658" customFormat="false" ht="15.75" hidden="false" customHeight="false" outlineLevel="0" collapsed="false">
      <c r="B658" s="23"/>
    </row>
    <row r="659" customFormat="false" ht="15.75" hidden="false" customHeight="false" outlineLevel="0" collapsed="false">
      <c r="B659" s="23"/>
    </row>
    <row r="660" customFormat="false" ht="15.75" hidden="false" customHeight="false" outlineLevel="0" collapsed="false">
      <c r="B660" s="23"/>
    </row>
    <row r="661" customFormat="false" ht="15.75" hidden="false" customHeight="false" outlineLevel="0" collapsed="false">
      <c r="B661" s="23"/>
    </row>
    <row r="662" customFormat="false" ht="15.75" hidden="false" customHeight="false" outlineLevel="0" collapsed="false">
      <c r="B662" s="23"/>
    </row>
    <row r="663" customFormat="false" ht="15.75" hidden="false" customHeight="false" outlineLevel="0" collapsed="false">
      <c r="B663" s="23"/>
    </row>
    <row r="664" customFormat="false" ht="15.75" hidden="false" customHeight="false" outlineLevel="0" collapsed="false">
      <c r="B664" s="23"/>
    </row>
    <row r="665" customFormat="false" ht="15.75" hidden="false" customHeight="false" outlineLevel="0" collapsed="false">
      <c r="B665" s="23"/>
    </row>
    <row r="666" customFormat="false" ht="15.75" hidden="false" customHeight="false" outlineLevel="0" collapsed="false">
      <c r="B666" s="23"/>
    </row>
    <row r="667" customFormat="false" ht="15.75" hidden="false" customHeight="false" outlineLevel="0" collapsed="false">
      <c r="B667" s="23"/>
    </row>
    <row r="668" customFormat="false" ht="15.75" hidden="false" customHeight="false" outlineLevel="0" collapsed="false">
      <c r="B668" s="23"/>
    </row>
    <row r="669" customFormat="false" ht="15.75" hidden="false" customHeight="false" outlineLevel="0" collapsed="false">
      <c r="B669" s="23"/>
    </row>
    <row r="670" customFormat="false" ht="15.75" hidden="false" customHeight="false" outlineLevel="0" collapsed="false">
      <c r="B670" s="23"/>
    </row>
    <row r="671" customFormat="false" ht="15.75" hidden="false" customHeight="false" outlineLevel="0" collapsed="false">
      <c r="B671" s="23"/>
    </row>
    <row r="672" customFormat="false" ht="15.75" hidden="false" customHeight="false" outlineLevel="0" collapsed="false">
      <c r="B672" s="23"/>
    </row>
    <row r="673" customFormat="false" ht="15.75" hidden="false" customHeight="false" outlineLevel="0" collapsed="false">
      <c r="B673" s="23"/>
    </row>
    <row r="674" customFormat="false" ht="15.75" hidden="false" customHeight="false" outlineLevel="0" collapsed="false">
      <c r="B674" s="23"/>
    </row>
    <row r="675" customFormat="false" ht="15.75" hidden="false" customHeight="false" outlineLevel="0" collapsed="false">
      <c r="B675" s="23"/>
    </row>
    <row r="676" customFormat="false" ht="15.75" hidden="false" customHeight="false" outlineLevel="0" collapsed="false">
      <c r="B676" s="23"/>
    </row>
    <row r="677" customFormat="false" ht="15.75" hidden="false" customHeight="false" outlineLevel="0" collapsed="false">
      <c r="B677" s="23"/>
    </row>
    <row r="678" customFormat="false" ht="15.75" hidden="false" customHeight="false" outlineLevel="0" collapsed="false">
      <c r="B678" s="23"/>
    </row>
    <row r="679" customFormat="false" ht="15.75" hidden="false" customHeight="false" outlineLevel="0" collapsed="false">
      <c r="B679" s="23"/>
    </row>
    <row r="680" customFormat="false" ht="15.75" hidden="false" customHeight="false" outlineLevel="0" collapsed="false">
      <c r="B680" s="23"/>
    </row>
    <row r="681" customFormat="false" ht="15.75" hidden="false" customHeight="false" outlineLevel="0" collapsed="false">
      <c r="B681" s="23"/>
    </row>
    <row r="682" customFormat="false" ht="15.75" hidden="false" customHeight="false" outlineLevel="0" collapsed="false">
      <c r="B682" s="23"/>
    </row>
    <row r="683" customFormat="false" ht="15.75" hidden="false" customHeight="false" outlineLevel="0" collapsed="false">
      <c r="B683" s="23"/>
    </row>
    <row r="684" customFormat="false" ht="15.75" hidden="false" customHeight="false" outlineLevel="0" collapsed="false">
      <c r="B684" s="23"/>
    </row>
    <row r="685" customFormat="false" ht="15.75" hidden="false" customHeight="false" outlineLevel="0" collapsed="false">
      <c r="B685" s="23"/>
    </row>
    <row r="686" customFormat="false" ht="15.75" hidden="false" customHeight="false" outlineLevel="0" collapsed="false">
      <c r="B686" s="23"/>
    </row>
    <row r="687" customFormat="false" ht="15.75" hidden="false" customHeight="false" outlineLevel="0" collapsed="false">
      <c r="B687" s="23"/>
    </row>
    <row r="688" customFormat="false" ht="15.75" hidden="false" customHeight="false" outlineLevel="0" collapsed="false">
      <c r="B688" s="23"/>
    </row>
    <row r="689" customFormat="false" ht="15.75" hidden="false" customHeight="false" outlineLevel="0" collapsed="false">
      <c r="B689" s="23"/>
    </row>
    <row r="690" customFormat="false" ht="15.75" hidden="false" customHeight="false" outlineLevel="0" collapsed="false">
      <c r="B690" s="23"/>
    </row>
    <row r="691" customFormat="false" ht="15.75" hidden="false" customHeight="false" outlineLevel="0" collapsed="false">
      <c r="B691" s="23"/>
    </row>
    <row r="692" customFormat="false" ht="15.75" hidden="false" customHeight="false" outlineLevel="0" collapsed="false">
      <c r="B692" s="23"/>
    </row>
    <row r="693" customFormat="false" ht="15.75" hidden="false" customHeight="false" outlineLevel="0" collapsed="false">
      <c r="B693" s="23"/>
    </row>
    <row r="694" customFormat="false" ht="15.75" hidden="false" customHeight="false" outlineLevel="0" collapsed="false">
      <c r="B694" s="23"/>
    </row>
    <row r="695" customFormat="false" ht="15.75" hidden="false" customHeight="false" outlineLevel="0" collapsed="false">
      <c r="B695" s="23"/>
    </row>
    <row r="696" customFormat="false" ht="15.75" hidden="false" customHeight="false" outlineLevel="0" collapsed="false">
      <c r="B696" s="23"/>
    </row>
    <row r="697" customFormat="false" ht="15.75" hidden="false" customHeight="false" outlineLevel="0" collapsed="false">
      <c r="B697" s="23"/>
    </row>
    <row r="698" customFormat="false" ht="15.75" hidden="false" customHeight="false" outlineLevel="0" collapsed="false">
      <c r="B698" s="23"/>
    </row>
    <row r="699" customFormat="false" ht="15.75" hidden="false" customHeight="false" outlineLevel="0" collapsed="false">
      <c r="B699" s="23"/>
    </row>
    <row r="700" customFormat="false" ht="15.75" hidden="false" customHeight="false" outlineLevel="0" collapsed="false">
      <c r="B700" s="23"/>
    </row>
    <row r="701" customFormat="false" ht="15.75" hidden="false" customHeight="false" outlineLevel="0" collapsed="false">
      <c r="B701" s="23"/>
    </row>
    <row r="702" customFormat="false" ht="15.75" hidden="false" customHeight="false" outlineLevel="0" collapsed="false">
      <c r="B702" s="23"/>
    </row>
    <row r="703" customFormat="false" ht="15.75" hidden="false" customHeight="false" outlineLevel="0" collapsed="false">
      <c r="B703" s="23"/>
    </row>
    <row r="704" customFormat="false" ht="15.75" hidden="false" customHeight="false" outlineLevel="0" collapsed="false">
      <c r="B704" s="23"/>
    </row>
    <row r="705" customFormat="false" ht="15.75" hidden="false" customHeight="false" outlineLevel="0" collapsed="false">
      <c r="B705" s="23"/>
    </row>
    <row r="706" customFormat="false" ht="15.75" hidden="false" customHeight="false" outlineLevel="0" collapsed="false">
      <c r="B706" s="23"/>
    </row>
    <row r="707" customFormat="false" ht="15.75" hidden="false" customHeight="false" outlineLevel="0" collapsed="false">
      <c r="B707" s="23"/>
    </row>
    <row r="708" customFormat="false" ht="15.75" hidden="false" customHeight="false" outlineLevel="0" collapsed="false">
      <c r="B708" s="23"/>
    </row>
    <row r="709" customFormat="false" ht="15.75" hidden="false" customHeight="false" outlineLevel="0" collapsed="false">
      <c r="B709" s="23"/>
    </row>
    <row r="710" customFormat="false" ht="15.75" hidden="false" customHeight="false" outlineLevel="0" collapsed="false">
      <c r="B710" s="23"/>
    </row>
    <row r="711" customFormat="false" ht="15.75" hidden="false" customHeight="false" outlineLevel="0" collapsed="false">
      <c r="B711" s="23"/>
    </row>
    <row r="712" customFormat="false" ht="15.75" hidden="false" customHeight="false" outlineLevel="0" collapsed="false">
      <c r="B712" s="23"/>
    </row>
    <row r="713" customFormat="false" ht="15.75" hidden="false" customHeight="false" outlineLevel="0" collapsed="false">
      <c r="B713" s="23"/>
    </row>
    <row r="714" customFormat="false" ht="15.75" hidden="false" customHeight="false" outlineLevel="0" collapsed="false">
      <c r="B714" s="23"/>
    </row>
    <row r="715" customFormat="false" ht="15.75" hidden="false" customHeight="false" outlineLevel="0" collapsed="false">
      <c r="B715" s="23"/>
    </row>
    <row r="716" customFormat="false" ht="15.75" hidden="false" customHeight="false" outlineLevel="0" collapsed="false">
      <c r="B716" s="23"/>
    </row>
    <row r="717" customFormat="false" ht="15.75" hidden="false" customHeight="false" outlineLevel="0" collapsed="false">
      <c r="B717" s="23"/>
    </row>
    <row r="718" customFormat="false" ht="15.75" hidden="false" customHeight="false" outlineLevel="0" collapsed="false">
      <c r="B718" s="23"/>
    </row>
    <row r="719" customFormat="false" ht="15.75" hidden="false" customHeight="false" outlineLevel="0" collapsed="false">
      <c r="B719" s="23"/>
    </row>
    <row r="720" customFormat="false" ht="15.75" hidden="false" customHeight="false" outlineLevel="0" collapsed="false">
      <c r="B720" s="23"/>
    </row>
    <row r="721" customFormat="false" ht="15.75" hidden="false" customHeight="false" outlineLevel="0" collapsed="false">
      <c r="B721" s="23"/>
    </row>
    <row r="722" customFormat="false" ht="15.75" hidden="false" customHeight="false" outlineLevel="0" collapsed="false">
      <c r="B722" s="23"/>
    </row>
    <row r="723" customFormat="false" ht="15.75" hidden="false" customHeight="false" outlineLevel="0" collapsed="false">
      <c r="B723" s="23"/>
    </row>
    <row r="724" customFormat="false" ht="15.75" hidden="false" customHeight="false" outlineLevel="0" collapsed="false">
      <c r="B724" s="23"/>
    </row>
    <row r="725" customFormat="false" ht="15.75" hidden="false" customHeight="false" outlineLevel="0" collapsed="false">
      <c r="B725" s="23"/>
    </row>
    <row r="726" customFormat="false" ht="15.75" hidden="false" customHeight="false" outlineLevel="0" collapsed="false">
      <c r="B726" s="23"/>
    </row>
    <row r="727" customFormat="false" ht="15.75" hidden="false" customHeight="false" outlineLevel="0" collapsed="false">
      <c r="B727" s="23"/>
    </row>
    <row r="728" customFormat="false" ht="15.75" hidden="false" customHeight="false" outlineLevel="0" collapsed="false">
      <c r="B728" s="23"/>
    </row>
    <row r="729" customFormat="false" ht="15.75" hidden="false" customHeight="false" outlineLevel="0" collapsed="false">
      <c r="B729" s="23"/>
    </row>
    <row r="730" customFormat="false" ht="15.75" hidden="false" customHeight="false" outlineLevel="0" collapsed="false">
      <c r="B730" s="23"/>
    </row>
    <row r="731" customFormat="false" ht="15.75" hidden="false" customHeight="false" outlineLevel="0" collapsed="false">
      <c r="B731" s="23"/>
    </row>
    <row r="732" customFormat="false" ht="15.75" hidden="false" customHeight="false" outlineLevel="0" collapsed="false">
      <c r="B732" s="23"/>
    </row>
    <row r="733" customFormat="false" ht="15.75" hidden="false" customHeight="false" outlineLevel="0" collapsed="false">
      <c r="B733" s="23"/>
    </row>
    <row r="734" customFormat="false" ht="15.75" hidden="false" customHeight="false" outlineLevel="0" collapsed="false">
      <c r="B734" s="23"/>
    </row>
    <row r="735" customFormat="false" ht="15.75" hidden="false" customHeight="false" outlineLevel="0" collapsed="false">
      <c r="B735" s="23"/>
    </row>
    <row r="736" customFormat="false" ht="15.75" hidden="false" customHeight="false" outlineLevel="0" collapsed="false">
      <c r="B736" s="23"/>
    </row>
    <row r="737" customFormat="false" ht="15.75" hidden="false" customHeight="false" outlineLevel="0" collapsed="false">
      <c r="B737" s="23"/>
    </row>
    <row r="738" customFormat="false" ht="15.75" hidden="false" customHeight="false" outlineLevel="0" collapsed="false">
      <c r="B738" s="23"/>
    </row>
    <row r="739" customFormat="false" ht="15.75" hidden="false" customHeight="false" outlineLevel="0" collapsed="false">
      <c r="B739" s="23"/>
    </row>
    <row r="740" customFormat="false" ht="15.75" hidden="false" customHeight="false" outlineLevel="0" collapsed="false">
      <c r="B740" s="23"/>
    </row>
    <row r="741" customFormat="false" ht="15.75" hidden="false" customHeight="false" outlineLevel="0" collapsed="false">
      <c r="B741" s="23"/>
    </row>
    <row r="742" customFormat="false" ht="15.75" hidden="false" customHeight="false" outlineLevel="0" collapsed="false">
      <c r="B742" s="23"/>
    </row>
    <row r="743" customFormat="false" ht="15.75" hidden="false" customHeight="false" outlineLevel="0" collapsed="false">
      <c r="B743" s="23"/>
    </row>
    <row r="744" customFormat="false" ht="15.75" hidden="false" customHeight="false" outlineLevel="0" collapsed="false">
      <c r="B744" s="23"/>
    </row>
    <row r="745" customFormat="false" ht="15.75" hidden="false" customHeight="false" outlineLevel="0" collapsed="false">
      <c r="B745" s="23"/>
    </row>
    <row r="746" customFormat="false" ht="15.75" hidden="false" customHeight="false" outlineLevel="0" collapsed="false">
      <c r="B746" s="23"/>
    </row>
    <row r="747" customFormat="false" ht="15.75" hidden="false" customHeight="false" outlineLevel="0" collapsed="false">
      <c r="B747" s="23"/>
    </row>
    <row r="748" customFormat="false" ht="15.75" hidden="false" customHeight="false" outlineLevel="0" collapsed="false">
      <c r="B748" s="23"/>
    </row>
    <row r="749" customFormat="false" ht="15.75" hidden="false" customHeight="false" outlineLevel="0" collapsed="false">
      <c r="B749" s="23"/>
    </row>
    <row r="750" customFormat="false" ht="15.75" hidden="false" customHeight="false" outlineLevel="0" collapsed="false">
      <c r="B750" s="23"/>
    </row>
    <row r="751" customFormat="false" ht="15.75" hidden="false" customHeight="false" outlineLevel="0" collapsed="false">
      <c r="B751" s="23"/>
    </row>
    <row r="752" customFormat="false" ht="15.75" hidden="false" customHeight="false" outlineLevel="0" collapsed="false">
      <c r="B752" s="23"/>
    </row>
    <row r="753" customFormat="false" ht="15.75" hidden="false" customHeight="false" outlineLevel="0" collapsed="false">
      <c r="B753" s="23"/>
    </row>
    <row r="754" customFormat="false" ht="15.75" hidden="false" customHeight="false" outlineLevel="0" collapsed="false">
      <c r="B754" s="23"/>
    </row>
    <row r="755" customFormat="false" ht="15.75" hidden="false" customHeight="false" outlineLevel="0" collapsed="false">
      <c r="B755" s="23"/>
    </row>
    <row r="756" customFormat="false" ht="15.75" hidden="false" customHeight="false" outlineLevel="0" collapsed="false">
      <c r="B756" s="23"/>
    </row>
    <row r="757" customFormat="false" ht="15.75" hidden="false" customHeight="false" outlineLevel="0" collapsed="false">
      <c r="B757" s="23"/>
    </row>
    <row r="758" customFormat="false" ht="15.75" hidden="false" customHeight="false" outlineLevel="0" collapsed="false">
      <c r="B758" s="23"/>
    </row>
    <row r="759" customFormat="false" ht="15.75" hidden="false" customHeight="false" outlineLevel="0" collapsed="false">
      <c r="B759" s="23"/>
    </row>
    <row r="760" customFormat="false" ht="15.75" hidden="false" customHeight="false" outlineLevel="0" collapsed="false">
      <c r="B760" s="23"/>
    </row>
    <row r="761" customFormat="false" ht="15.75" hidden="false" customHeight="false" outlineLevel="0" collapsed="false">
      <c r="B761" s="23"/>
    </row>
    <row r="762" customFormat="false" ht="15.75" hidden="false" customHeight="false" outlineLevel="0" collapsed="false">
      <c r="B762" s="23"/>
    </row>
    <row r="763" customFormat="false" ht="15.75" hidden="false" customHeight="false" outlineLevel="0" collapsed="false">
      <c r="B763" s="23"/>
    </row>
    <row r="764" customFormat="false" ht="15.75" hidden="false" customHeight="false" outlineLevel="0" collapsed="false">
      <c r="B764" s="23"/>
    </row>
    <row r="765" customFormat="false" ht="15.75" hidden="false" customHeight="false" outlineLevel="0" collapsed="false">
      <c r="B765" s="23"/>
    </row>
    <row r="766" customFormat="false" ht="15.75" hidden="false" customHeight="false" outlineLevel="0" collapsed="false">
      <c r="B766" s="23"/>
    </row>
    <row r="767" customFormat="false" ht="15.75" hidden="false" customHeight="false" outlineLevel="0" collapsed="false">
      <c r="B767" s="23"/>
    </row>
    <row r="768" customFormat="false" ht="15.75" hidden="false" customHeight="false" outlineLevel="0" collapsed="false">
      <c r="B768" s="23"/>
    </row>
    <row r="769" customFormat="false" ht="15.75" hidden="false" customHeight="false" outlineLevel="0" collapsed="false">
      <c r="B769" s="23"/>
    </row>
    <row r="770" customFormat="false" ht="15.75" hidden="false" customHeight="false" outlineLevel="0" collapsed="false">
      <c r="B770" s="23"/>
    </row>
    <row r="771" customFormat="false" ht="15.75" hidden="false" customHeight="false" outlineLevel="0" collapsed="false">
      <c r="B771" s="23"/>
    </row>
    <row r="772" customFormat="false" ht="15.75" hidden="false" customHeight="false" outlineLevel="0" collapsed="false">
      <c r="B772" s="23"/>
    </row>
    <row r="773" customFormat="false" ht="15.75" hidden="false" customHeight="false" outlineLevel="0" collapsed="false">
      <c r="B773" s="23"/>
    </row>
    <row r="774" customFormat="false" ht="15.75" hidden="false" customHeight="false" outlineLevel="0" collapsed="false">
      <c r="B774" s="23"/>
    </row>
    <row r="775" customFormat="false" ht="15.75" hidden="false" customHeight="false" outlineLevel="0" collapsed="false">
      <c r="B775" s="23"/>
    </row>
    <row r="776" customFormat="false" ht="15.75" hidden="false" customHeight="false" outlineLevel="0" collapsed="false">
      <c r="B776" s="23"/>
    </row>
    <row r="777" customFormat="false" ht="15.75" hidden="false" customHeight="false" outlineLevel="0" collapsed="false">
      <c r="B777" s="23"/>
    </row>
    <row r="778" customFormat="false" ht="15.75" hidden="false" customHeight="false" outlineLevel="0" collapsed="false">
      <c r="B778" s="23"/>
    </row>
    <row r="779" customFormat="false" ht="15.75" hidden="false" customHeight="false" outlineLevel="0" collapsed="false">
      <c r="B779" s="23"/>
    </row>
    <row r="780" customFormat="false" ht="15.75" hidden="false" customHeight="false" outlineLevel="0" collapsed="false">
      <c r="B780" s="23"/>
    </row>
    <row r="781" customFormat="false" ht="15.75" hidden="false" customHeight="false" outlineLevel="0" collapsed="false">
      <c r="B781" s="23"/>
    </row>
    <row r="782" customFormat="false" ht="15.75" hidden="false" customHeight="false" outlineLevel="0" collapsed="false">
      <c r="B782" s="23"/>
    </row>
    <row r="783" customFormat="false" ht="15.75" hidden="false" customHeight="false" outlineLevel="0" collapsed="false">
      <c r="B783" s="23"/>
    </row>
    <row r="784" customFormat="false" ht="15.75" hidden="false" customHeight="false" outlineLevel="0" collapsed="false">
      <c r="B784" s="23"/>
    </row>
    <row r="785" customFormat="false" ht="15.75" hidden="false" customHeight="false" outlineLevel="0" collapsed="false">
      <c r="B785" s="23"/>
    </row>
    <row r="786" customFormat="false" ht="15.75" hidden="false" customHeight="false" outlineLevel="0" collapsed="false">
      <c r="B786" s="23"/>
    </row>
    <row r="787" customFormat="false" ht="15.75" hidden="false" customHeight="false" outlineLevel="0" collapsed="false">
      <c r="B787" s="23"/>
    </row>
    <row r="788" customFormat="false" ht="15.75" hidden="false" customHeight="false" outlineLevel="0" collapsed="false">
      <c r="B788" s="23"/>
    </row>
    <row r="789" customFormat="false" ht="15.75" hidden="false" customHeight="false" outlineLevel="0" collapsed="false">
      <c r="B789" s="23"/>
    </row>
    <row r="790" customFormat="false" ht="15.75" hidden="false" customHeight="false" outlineLevel="0" collapsed="false">
      <c r="B790" s="23"/>
    </row>
    <row r="791" customFormat="false" ht="15.75" hidden="false" customHeight="false" outlineLevel="0" collapsed="false">
      <c r="B791" s="23"/>
    </row>
    <row r="792" customFormat="false" ht="15.75" hidden="false" customHeight="false" outlineLevel="0" collapsed="false">
      <c r="B792" s="23"/>
    </row>
    <row r="793" customFormat="false" ht="15.75" hidden="false" customHeight="false" outlineLevel="0" collapsed="false">
      <c r="B793" s="23"/>
    </row>
    <row r="794" customFormat="false" ht="15.75" hidden="false" customHeight="false" outlineLevel="0" collapsed="false">
      <c r="B794" s="23"/>
    </row>
    <row r="795" customFormat="false" ht="15.75" hidden="false" customHeight="false" outlineLevel="0" collapsed="false">
      <c r="B795" s="23"/>
    </row>
    <row r="796" customFormat="false" ht="15.75" hidden="false" customHeight="false" outlineLevel="0" collapsed="false">
      <c r="B796" s="23"/>
    </row>
    <row r="797" customFormat="false" ht="15.75" hidden="false" customHeight="false" outlineLevel="0" collapsed="false">
      <c r="B797" s="23"/>
    </row>
    <row r="798" customFormat="false" ht="15.75" hidden="false" customHeight="false" outlineLevel="0" collapsed="false">
      <c r="B798" s="23"/>
    </row>
    <row r="799" customFormat="false" ht="15.75" hidden="false" customHeight="false" outlineLevel="0" collapsed="false">
      <c r="B799" s="23"/>
    </row>
    <row r="800" customFormat="false" ht="15.75" hidden="false" customHeight="false" outlineLevel="0" collapsed="false">
      <c r="B800" s="23"/>
    </row>
    <row r="801" customFormat="false" ht="15.75" hidden="false" customHeight="false" outlineLevel="0" collapsed="false">
      <c r="B801" s="23"/>
    </row>
    <row r="802" customFormat="false" ht="15.75" hidden="false" customHeight="false" outlineLevel="0" collapsed="false">
      <c r="B802" s="23"/>
    </row>
    <row r="803" customFormat="false" ht="15.75" hidden="false" customHeight="false" outlineLevel="0" collapsed="false">
      <c r="B803" s="23"/>
    </row>
    <row r="804" customFormat="false" ht="15.75" hidden="false" customHeight="false" outlineLevel="0" collapsed="false">
      <c r="B804" s="23"/>
    </row>
    <row r="805" customFormat="false" ht="15.75" hidden="false" customHeight="false" outlineLevel="0" collapsed="false">
      <c r="B805" s="23"/>
    </row>
    <row r="806" customFormat="false" ht="15.75" hidden="false" customHeight="false" outlineLevel="0" collapsed="false">
      <c r="B806" s="23"/>
    </row>
    <row r="807" customFormat="false" ht="15.75" hidden="false" customHeight="false" outlineLevel="0" collapsed="false">
      <c r="B807" s="23"/>
    </row>
    <row r="808" customFormat="false" ht="15.75" hidden="false" customHeight="false" outlineLevel="0" collapsed="false">
      <c r="B808" s="23"/>
    </row>
    <row r="809" customFormat="false" ht="15.75" hidden="false" customHeight="false" outlineLevel="0" collapsed="false">
      <c r="B809" s="23"/>
    </row>
    <row r="810" customFormat="false" ht="15.75" hidden="false" customHeight="false" outlineLevel="0" collapsed="false">
      <c r="B810" s="23"/>
    </row>
    <row r="811" customFormat="false" ht="15.75" hidden="false" customHeight="false" outlineLevel="0" collapsed="false">
      <c r="B811" s="23"/>
    </row>
    <row r="812" customFormat="false" ht="15.75" hidden="false" customHeight="false" outlineLevel="0" collapsed="false">
      <c r="B812" s="23"/>
    </row>
    <row r="813" customFormat="false" ht="15.75" hidden="false" customHeight="false" outlineLevel="0" collapsed="false">
      <c r="B813" s="23"/>
    </row>
    <row r="814" customFormat="false" ht="15.75" hidden="false" customHeight="false" outlineLevel="0" collapsed="false">
      <c r="B814" s="23"/>
    </row>
    <row r="815" customFormat="false" ht="15.75" hidden="false" customHeight="false" outlineLevel="0" collapsed="false">
      <c r="B815" s="23"/>
    </row>
    <row r="816" customFormat="false" ht="15.75" hidden="false" customHeight="false" outlineLevel="0" collapsed="false">
      <c r="B816" s="23"/>
    </row>
    <row r="817" customFormat="false" ht="15.75" hidden="false" customHeight="false" outlineLevel="0" collapsed="false">
      <c r="B817" s="23"/>
    </row>
    <row r="818" customFormat="false" ht="15.75" hidden="false" customHeight="false" outlineLevel="0" collapsed="false">
      <c r="B818" s="23"/>
    </row>
    <row r="819" customFormat="false" ht="15.75" hidden="false" customHeight="false" outlineLevel="0" collapsed="false">
      <c r="B819" s="23"/>
    </row>
    <row r="820" customFormat="false" ht="15.75" hidden="false" customHeight="false" outlineLevel="0" collapsed="false">
      <c r="B820" s="23"/>
    </row>
    <row r="821" customFormat="false" ht="15.75" hidden="false" customHeight="false" outlineLevel="0" collapsed="false">
      <c r="B821" s="23"/>
    </row>
    <row r="822" customFormat="false" ht="15.75" hidden="false" customHeight="false" outlineLevel="0" collapsed="false">
      <c r="B822" s="23"/>
    </row>
    <row r="823" customFormat="false" ht="15.75" hidden="false" customHeight="false" outlineLevel="0" collapsed="false">
      <c r="B823" s="23"/>
    </row>
    <row r="824" customFormat="false" ht="15.75" hidden="false" customHeight="false" outlineLevel="0" collapsed="false">
      <c r="B824" s="23"/>
    </row>
    <row r="825" customFormat="false" ht="15.75" hidden="false" customHeight="false" outlineLevel="0" collapsed="false">
      <c r="B825" s="23"/>
    </row>
    <row r="826" customFormat="false" ht="15.75" hidden="false" customHeight="false" outlineLevel="0" collapsed="false">
      <c r="B826" s="23"/>
    </row>
    <row r="827" customFormat="false" ht="15.75" hidden="false" customHeight="false" outlineLevel="0" collapsed="false">
      <c r="B827" s="23"/>
    </row>
    <row r="828" customFormat="false" ht="15.75" hidden="false" customHeight="false" outlineLevel="0" collapsed="false">
      <c r="B828" s="23"/>
    </row>
    <row r="829" customFormat="false" ht="15.75" hidden="false" customHeight="false" outlineLevel="0" collapsed="false">
      <c r="B829" s="23"/>
    </row>
    <row r="830" customFormat="false" ht="15.75" hidden="false" customHeight="false" outlineLevel="0" collapsed="false">
      <c r="B830" s="23"/>
    </row>
    <row r="831" customFormat="false" ht="15.75" hidden="false" customHeight="false" outlineLevel="0" collapsed="false">
      <c r="B831" s="23"/>
    </row>
    <row r="832" customFormat="false" ht="15.75" hidden="false" customHeight="false" outlineLevel="0" collapsed="false">
      <c r="B832" s="23"/>
    </row>
    <row r="833" customFormat="false" ht="15.75" hidden="false" customHeight="false" outlineLevel="0" collapsed="false">
      <c r="B833" s="23"/>
    </row>
    <row r="834" customFormat="false" ht="15.75" hidden="false" customHeight="false" outlineLevel="0" collapsed="false">
      <c r="B834" s="23"/>
    </row>
    <row r="835" customFormat="false" ht="15.75" hidden="false" customHeight="false" outlineLevel="0" collapsed="false">
      <c r="B835" s="23"/>
    </row>
    <row r="836" customFormat="false" ht="15.75" hidden="false" customHeight="false" outlineLevel="0" collapsed="false">
      <c r="B836" s="23"/>
    </row>
    <row r="837" customFormat="false" ht="15.75" hidden="false" customHeight="false" outlineLevel="0" collapsed="false">
      <c r="B837" s="23"/>
    </row>
    <row r="838" customFormat="false" ht="15.75" hidden="false" customHeight="false" outlineLevel="0" collapsed="false">
      <c r="B838" s="23"/>
    </row>
    <row r="839" customFormat="false" ht="15.75" hidden="false" customHeight="false" outlineLevel="0" collapsed="false">
      <c r="B839" s="23"/>
    </row>
    <row r="840" customFormat="false" ht="15.75" hidden="false" customHeight="false" outlineLevel="0" collapsed="false">
      <c r="B840" s="23"/>
    </row>
    <row r="841" customFormat="false" ht="15.75" hidden="false" customHeight="false" outlineLevel="0" collapsed="false">
      <c r="B841" s="23"/>
    </row>
    <row r="842" customFormat="false" ht="15.75" hidden="false" customHeight="false" outlineLevel="0" collapsed="false">
      <c r="B842" s="23"/>
    </row>
    <row r="843" customFormat="false" ht="15.75" hidden="false" customHeight="false" outlineLevel="0" collapsed="false">
      <c r="B843" s="23"/>
    </row>
    <row r="844" customFormat="false" ht="15.75" hidden="false" customHeight="false" outlineLevel="0" collapsed="false">
      <c r="B844" s="23"/>
    </row>
    <row r="845" customFormat="false" ht="15.75" hidden="false" customHeight="false" outlineLevel="0" collapsed="false">
      <c r="B845" s="23"/>
    </row>
    <row r="846" customFormat="false" ht="15.75" hidden="false" customHeight="false" outlineLevel="0" collapsed="false">
      <c r="B846" s="23"/>
    </row>
    <row r="847" customFormat="false" ht="15.75" hidden="false" customHeight="false" outlineLevel="0" collapsed="false">
      <c r="B847" s="23"/>
    </row>
    <row r="848" customFormat="false" ht="15.75" hidden="false" customHeight="false" outlineLevel="0" collapsed="false">
      <c r="B848" s="23"/>
    </row>
    <row r="849" customFormat="false" ht="15.75" hidden="false" customHeight="false" outlineLevel="0" collapsed="false">
      <c r="B849" s="23"/>
    </row>
    <row r="850" customFormat="false" ht="15.75" hidden="false" customHeight="false" outlineLevel="0" collapsed="false">
      <c r="B850" s="23"/>
    </row>
    <row r="851" customFormat="false" ht="15.75" hidden="false" customHeight="false" outlineLevel="0" collapsed="false">
      <c r="B851" s="23"/>
    </row>
    <row r="852" customFormat="false" ht="15.75" hidden="false" customHeight="false" outlineLevel="0" collapsed="false">
      <c r="B852" s="23"/>
    </row>
    <row r="853" customFormat="false" ht="15.75" hidden="false" customHeight="false" outlineLevel="0" collapsed="false">
      <c r="B853" s="23"/>
    </row>
    <row r="854" customFormat="false" ht="15.75" hidden="false" customHeight="false" outlineLevel="0" collapsed="false">
      <c r="B854" s="23"/>
    </row>
    <row r="855" customFormat="false" ht="15.75" hidden="false" customHeight="false" outlineLevel="0" collapsed="false">
      <c r="B855" s="23"/>
    </row>
    <row r="856" customFormat="false" ht="15.75" hidden="false" customHeight="false" outlineLevel="0" collapsed="false">
      <c r="B856" s="23"/>
    </row>
    <row r="857" customFormat="false" ht="15.75" hidden="false" customHeight="false" outlineLevel="0" collapsed="false">
      <c r="B857" s="23"/>
    </row>
    <row r="858" customFormat="false" ht="15.75" hidden="false" customHeight="false" outlineLevel="0" collapsed="false">
      <c r="B858" s="23"/>
    </row>
    <row r="859" customFormat="false" ht="15.75" hidden="false" customHeight="false" outlineLevel="0" collapsed="false">
      <c r="B859" s="23"/>
    </row>
    <row r="860" customFormat="false" ht="15.75" hidden="false" customHeight="false" outlineLevel="0" collapsed="false">
      <c r="B860" s="23"/>
    </row>
    <row r="861" customFormat="false" ht="15.75" hidden="false" customHeight="false" outlineLevel="0" collapsed="false">
      <c r="B861" s="23"/>
    </row>
    <row r="862" customFormat="false" ht="15.75" hidden="false" customHeight="false" outlineLevel="0" collapsed="false">
      <c r="B862" s="23"/>
    </row>
    <row r="863" customFormat="false" ht="15.75" hidden="false" customHeight="false" outlineLevel="0" collapsed="false">
      <c r="B863" s="23"/>
    </row>
    <row r="864" customFormat="false" ht="15.75" hidden="false" customHeight="false" outlineLevel="0" collapsed="false">
      <c r="B864" s="23"/>
    </row>
    <row r="865" customFormat="false" ht="15.75" hidden="false" customHeight="false" outlineLevel="0" collapsed="false">
      <c r="B865" s="23"/>
    </row>
    <row r="866" customFormat="false" ht="15.75" hidden="false" customHeight="false" outlineLevel="0" collapsed="false">
      <c r="B866" s="23"/>
    </row>
    <row r="867" customFormat="false" ht="15.75" hidden="false" customHeight="false" outlineLevel="0" collapsed="false">
      <c r="B867" s="23"/>
    </row>
    <row r="868" customFormat="false" ht="15.75" hidden="false" customHeight="false" outlineLevel="0" collapsed="false">
      <c r="B868" s="23"/>
    </row>
    <row r="869" customFormat="false" ht="15.75" hidden="false" customHeight="false" outlineLevel="0" collapsed="false">
      <c r="B869" s="23"/>
    </row>
    <row r="870" customFormat="false" ht="15.75" hidden="false" customHeight="false" outlineLevel="0" collapsed="false">
      <c r="B870" s="23"/>
    </row>
    <row r="871" customFormat="false" ht="15.75" hidden="false" customHeight="false" outlineLevel="0" collapsed="false">
      <c r="B871" s="23"/>
    </row>
    <row r="872" customFormat="false" ht="15.75" hidden="false" customHeight="false" outlineLevel="0" collapsed="false">
      <c r="B872" s="23"/>
    </row>
    <row r="873" customFormat="false" ht="15.75" hidden="false" customHeight="false" outlineLevel="0" collapsed="false">
      <c r="B873" s="23"/>
    </row>
    <row r="874" customFormat="false" ht="15.75" hidden="false" customHeight="false" outlineLevel="0" collapsed="false">
      <c r="B874" s="23"/>
    </row>
    <row r="875" customFormat="false" ht="15.75" hidden="false" customHeight="false" outlineLevel="0" collapsed="false">
      <c r="B875" s="23"/>
    </row>
    <row r="876" customFormat="false" ht="15.75" hidden="false" customHeight="false" outlineLevel="0" collapsed="false">
      <c r="B876" s="23"/>
    </row>
    <row r="877" customFormat="false" ht="15.75" hidden="false" customHeight="false" outlineLevel="0" collapsed="false">
      <c r="B877" s="23"/>
    </row>
    <row r="878" customFormat="false" ht="15.75" hidden="false" customHeight="false" outlineLevel="0" collapsed="false">
      <c r="B878" s="23"/>
    </row>
    <row r="879" customFormat="false" ht="15.75" hidden="false" customHeight="false" outlineLevel="0" collapsed="false">
      <c r="B879" s="23"/>
    </row>
    <row r="880" customFormat="false" ht="15.75" hidden="false" customHeight="false" outlineLevel="0" collapsed="false">
      <c r="B880" s="23"/>
    </row>
    <row r="881" customFormat="false" ht="15.75" hidden="false" customHeight="false" outlineLevel="0" collapsed="false">
      <c r="B881" s="23"/>
    </row>
    <row r="882" customFormat="false" ht="15.75" hidden="false" customHeight="false" outlineLevel="0" collapsed="false">
      <c r="B882" s="23"/>
    </row>
    <row r="883" customFormat="false" ht="15.75" hidden="false" customHeight="false" outlineLevel="0" collapsed="false">
      <c r="B883" s="23"/>
    </row>
    <row r="884" customFormat="false" ht="15.75" hidden="false" customHeight="false" outlineLevel="0" collapsed="false">
      <c r="B884" s="23"/>
    </row>
    <row r="885" customFormat="false" ht="15.75" hidden="false" customHeight="false" outlineLevel="0" collapsed="false">
      <c r="B885" s="23"/>
    </row>
    <row r="886" customFormat="false" ht="15.75" hidden="false" customHeight="false" outlineLevel="0" collapsed="false">
      <c r="B886" s="23"/>
    </row>
    <row r="887" customFormat="false" ht="15.75" hidden="false" customHeight="false" outlineLevel="0" collapsed="false">
      <c r="B887" s="23"/>
    </row>
    <row r="888" customFormat="false" ht="15.75" hidden="false" customHeight="false" outlineLevel="0" collapsed="false">
      <c r="B888" s="23"/>
    </row>
    <row r="889" customFormat="false" ht="15.75" hidden="false" customHeight="false" outlineLevel="0" collapsed="false">
      <c r="B889" s="23"/>
    </row>
    <row r="890" customFormat="false" ht="15.75" hidden="false" customHeight="false" outlineLevel="0" collapsed="false">
      <c r="B890" s="23"/>
    </row>
    <row r="891" customFormat="false" ht="15.75" hidden="false" customHeight="false" outlineLevel="0" collapsed="false">
      <c r="B891" s="23"/>
    </row>
    <row r="892" customFormat="false" ht="15.75" hidden="false" customHeight="false" outlineLevel="0" collapsed="false">
      <c r="B892" s="23"/>
    </row>
    <row r="893" customFormat="false" ht="15.75" hidden="false" customHeight="false" outlineLevel="0" collapsed="false">
      <c r="B893" s="23"/>
    </row>
    <row r="894" customFormat="false" ht="15.75" hidden="false" customHeight="false" outlineLevel="0" collapsed="false">
      <c r="B894" s="23"/>
    </row>
    <row r="895" customFormat="false" ht="15.75" hidden="false" customHeight="false" outlineLevel="0" collapsed="false">
      <c r="B895" s="23"/>
    </row>
    <row r="896" customFormat="false" ht="15.75" hidden="false" customHeight="false" outlineLevel="0" collapsed="false">
      <c r="B896" s="23"/>
    </row>
    <row r="897" customFormat="false" ht="15.75" hidden="false" customHeight="false" outlineLevel="0" collapsed="false">
      <c r="B897" s="23"/>
    </row>
    <row r="898" customFormat="false" ht="15.75" hidden="false" customHeight="false" outlineLevel="0" collapsed="false">
      <c r="B898" s="23"/>
    </row>
    <row r="899" customFormat="false" ht="15.75" hidden="false" customHeight="false" outlineLevel="0" collapsed="false">
      <c r="B899" s="23"/>
    </row>
    <row r="900" customFormat="false" ht="15.75" hidden="false" customHeight="false" outlineLevel="0" collapsed="false">
      <c r="B900" s="23"/>
    </row>
    <row r="901" customFormat="false" ht="15.75" hidden="false" customHeight="false" outlineLevel="0" collapsed="false">
      <c r="B901" s="23"/>
    </row>
    <row r="902" customFormat="false" ht="15.75" hidden="false" customHeight="false" outlineLevel="0" collapsed="false">
      <c r="B902" s="23"/>
    </row>
    <row r="903" customFormat="false" ht="15.75" hidden="false" customHeight="false" outlineLevel="0" collapsed="false">
      <c r="B903" s="23"/>
    </row>
    <row r="904" customFormat="false" ht="15.75" hidden="false" customHeight="false" outlineLevel="0" collapsed="false">
      <c r="B904" s="23"/>
    </row>
    <row r="905" customFormat="false" ht="15.75" hidden="false" customHeight="false" outlineLevel="0" collapsed="false">
      <c r="B905" s="23"/>
    </row>
    <row r="906" customFormat="false" ht="15.75" hidden="false" customHeight="false" outlineLevel="0" collapsed="false">
      <c r="B906" s="23"/>
    </row>
    <row r="907" customFormat="false" ht="15.75" hidden="false" customHeight="false" outlineLevel="0" collapsed="false">
      <c r="B907" s="23"/>
    </row>
    <row r="908" customFormat="false" ht="15.75" hidden="false" customHeight="false" outlineLevel="0" collapsed="false">
      <c r="B908" s="23"/>
    </row>
    <row r="909" customFormat="false" ht="15.75" hidden="false" customHeight="false" outlineLevel="0" collapsed="false">
      <c r="B909" s="23"/>
    </row>
    <row r="910" customFormat="false" ht="15.75" hidden="false" customHeight="false" outlineLevel="0" collapsed="false">
      <c r="B910" s="23"/>
    </row>
    <row r="911" customFormat="false" ht="15.75" hidden="false" customHeight="false" outlineLevel="0" collapsed="false">
      <c r="B911" s="23"/>
    </row>
    <row r="912" customFormat="false" ht="15.75" hidden="false" customHeight="false" outlineLevel="0" collapsed="false">
      <c r="B912" s="23"/>
    </row>
    <row r="913" customFormat="false" ht="15.75" hidden="false" customHeight="false" outlineLevel="0" collapsed="false">
      <c r="B913" s="23"/>
    </row>
    <row r="914" customFormat="false" ht="15.75" hidden="false" customHeight="false" outlineLevel="0" collapsed="false">
      <c r="B914" s="23"/>
    </row>
    <row r="915" customFormat="false" ht="15.75" hidden="false" customHeight="false" outlineLevel="0" collapsed="false">
      <c r="B915" s="23"/>
    </row>
    <row r="916" customFormat="false" ht="15.75" hidden="false" customHeight="false" outlineLevel="0" collapsed="false">
      <c r="B916" s="23"/>
    </row>
    <row r="917" customFormat="false" ht="15.75" hidden="false" customHeight="false" outlineLevel="0" collapsed="false">
      <c r="B917" s="23"/>
    </row>
    <row r="918" customFormat="false" ht="15.75" hidden="false" customHeight="false" outlineLevel="0" collapsed="false">
      <c r="B918" s="23"/>
    </row>
    <row r="919" customFormat="false" ht="15.75" hidden="false" customHeight="false" outlineLevel="0" collapsed="false">
      <c r="B919" s="23"/>
    </row>
    <row r="920" customFormat="false" ht="15.75" hidden="false" customHeight="false" outlineLevel="0" collapsed="false">
      <c r="B920" s="23"/>
    </row>
    <row r="921" customFormat="false" ht="15.75" hidden="false" customHeight="false" outlineLevel="0" collapsed="false">
      <c r="B921" s="23"/>
    </row>
    <row r="922" customFormat="false" ht="15.75" hidden="false" customHeight="false" outlineLevel="0" collapsed="false">
      <c r="B922" s="23"/>
    </row>
    <row r="923" customFormat="false" ht="15.75" hidden="false" customHeight="false" outlineLevel="0" collapsed="false">
      <c r="B923" s="23"/>
    </row>
    <row r="924" customFormat="false" ht="15.75" hidden="false" customHeight="false" outlineLevel="0" collapsed="false">
      <c r="B924" s="23"/>
    </row>
    <row r="925" customFormat="false" ht="15.75" hidden="false" customHeight="false" outlineLevel="0" collapsed="false">
      <c r="B925" s="23"/>
    </row>
    <row r="926" customFormat="false" ht="15.75" hidden="false" customHeight="false" outlineLevel="0" collapsed="false">
      <c r="B926" s="23"/>
    </row>
    <row r="927" customFormat="false" ht="15.75" hidden="false" customHeight="false" outlineLevel="0" collapsed="false">
      <c r="B927" s="23"/>
    </row>
    <row r="928" customFormat="false" ht="15.75" hidden="false" customHeight="false" outlineLevel="0" collapsed="false">
      <c r="B928" s="23"/>
    </row>
    <row r="929" customFormat="false" ht="15.75" hidden="false" customHeight="false" outlineLevel="0" collapsed="false">
      <c r="B929" s="23"/>
    </row>
    <row r="930" customFormat="false" ht="15.75" hidden="false" customHeight="false" outlineLevel="0" collapsed="false">
      <c r="B930" s="23"/>
    </row>
    <row r="931" customFormat="false" ht="15.75" hidden="false" customHeight="false" outlineLevel="0" collapsed="false">
      <c r="B931" s="23"/>
    </row>
    <row r="932" customFormat="false" ht="15.75" hidden="false" customHeight="false" outlineLevel="0" collapsed="false">
      <c r="B932" s="23"/>
    </row>
    <row r="933" customFormat="false" ht="15.75" hidden="false" customHeight="false" outlineLevel="0" collapsed="false">
      <c r="B933" s="23"/>
    </row>
    <row r="934" customFormat="false" ht="15.75" hidden="false" customHeight="false" outlineLevel="0" collapsed="false">
      <c r="B934" s="23"/>
    </row>
    <row r="935" customFormat="false" ht="15.75" hidden="false" customHeight="false" outlineLevel="0" collapsed="false">
      <c r="B935" s="23"/>
    </row>
    <row r="936" customFormat="false" ht="15.75" hidden="false" customHeight="false" outlineLevel="0" collapsed="false">
      <c r="B936" s="23"/>
    </row>
    <row r="937" customFormat="false" ht="15.75" hidden="false" customHeight="false" outlineLevel="0" collapsed="false">
      <c r="B937" s="23"/>
    </row>
    <row r="938" customFormat="false" ht="15.75" hidden="false" customHeight="false" outlineLevel="0" collapsed="false">
      <c r="B938" s="23"/>
    </row>
    <row r="939" customFormat="false" ht="15.75" hidden="false" customHeight="false" outlineLevel="0" collapsed="false">
      <c r="B939" s="23"/>
    </row>
    <row r="940" customFormat="false" ht="15.75" hidden="false" customHeight="false" outlineLevel="0" collapsed="false">
      <c r="B940" s="23"/>
    </row>
    <row r="941" customFormat="false" ht="15.75" hidden="false" customHeight="false" outlineLevel="0" collapsed="false">
      <c r="B941" s="23"/>
    </row>
    <row r="942" customFormat="false" ht="15.75" hidden="false" customHeight="false" outlineLevel="0" collapsed="false">
      <c r="B942" s="23"/>
    </row>
    <row r="943" customFormat="false" ht="15.75" hidden="false" customHeight="false" outlineLevel="0" collapsed="false">
      <c r="B943" s="23"/>
    </row>
    <row r="944" customFormat="false" ht="15.75" hidden="false" customHeight="false" outlineLevel="0" collapsed="false">
      <c r="B944" s="23"/>
    </row>
    <row r="945" customFormat="false" ht="15.75" hidden="false" customHeight="false" outlineLevel="0" collapsed="false">
      <c r="B945" s="23"/>
    </row>
    <row r="946" customFormat="false" ht="15.75" hidden="false" customHeight="false" outlineLevel="0" collapsed="false">
      <c r="B946" s="23"/>
    </row>
    <row r="947" customFormat="false" ht="15.75" hidden="false" customHeight="false" outlineLevel="0" collapsed="false">
      <c r="B947" s="23"/>
    </row>
    <row r="948" customFormat="false" ht="15.75" hidden="false" customHeight="false" outlineLevel="0" collapsed="false">
      <c r="B948" s="23"/>
    </row>
    <row r="949" customFormat="false" ht="15.75" hidden="false" customHeight="false" outlineLevel="0" collapsed="false">
      <c r="B949" s="23"/>
    </row>
    <row r="950" customFormat="false" ht="15.75" hidden="false" customHeight="false" outlineLevel="0" collapsed="false">
      <c r="B950" s="23"/>
    </row>
    <row r="951" customFormat="false" ht="15.75" hidden="false" customHeight="false" outlineLevel="0" collapsed="false">
      <c r="B951" s="23"/>
    </row>
    <row r="952" customFormat="false" ht="15.75" hidden="false" customHeight="false" outlineLevel="0" collapsed="false">
      <c r="B952" s="23"/>
    </row>
    <row r="953" customFormat="false" ht="15.75" hidden="false" customHeight="false" outlineLevel="0" collapsed="false">
      <c r="B953" s="23"/>
    </row>
    <row r="954" customFormat="false" ht="15.75" hidden="false" customHeight="false" outlineLevel="0" collapsed="false">
      <c r="B954" s="23"/>
    </row>
    <row r="955" customFormat="false" ht="15.75" hidden="false" customHeight="false" outlineLevel="0" collapsed="false">
      <c r="B955" s="23"/>
    </row>
    <row r="956" customFormat="false" ht="15.75" hidden="false" customHeight="false" outlineLevel="0" collapsed="false">
      <c r="B956" s="23"/>
    </row>
    <row r="957" customFormat="false" ht="15.75" hidden="false" customHeight="false" outlineLevel="0" collapsed="false">
      <c r="B957" s="23"/>
    </row>
    <row r="958" customFormat="false" ht="15.75" hidden="false" customHeight="false" outlineLevel="0" collapsed="false">
      <c r="B958" s="23"/>
    </row>
    <row r="959" customFormat="false" ht="15.75" hidden="false" customHeight="false" outlineLevel="0" collapsed="false">
      <c r="B959" s="23"/>
    </row>
    <row r="960" customFormat="false" ht="15.75" hidden="false" customHeight="false" outlineLevel="0" collapsed="false">
      <c r="B960" s="23"/>
    </row>
    <row r="961" customFormat="false" ht="15.75" hidden="false" customHeight="false" outlineLevel="0" collapsed="false">
      <c r="B961" s="23"/>
    </row>
    <row r="962" customFormat="false" ht="15.75" hidden="false" customHeight="false" outlineLevel="0" collapsed="false">
      <c r="B962" s="23"/>
    </row>
    <row r="963" customFormat="false" ht="15.75" hidden="false" customHeight="false" outlineLevel="0" collapsed="false">
      <c r="B963" s="23"/>
    </row>
    <row r="964" customFormat="false" ht="15.75" hidden="false" customHeight="false" outlineLevel="0" collapsed="false">
      <c r="B964" s="23"/>
    </row>
    <row r="965" customFormat="false" ht="15.75" hidden="false" customHeight="false" outlineLevel="0" collapsed="false">
      <c r="B965" s="23"/>
    </row>
    <row r="966" customFormat="false" ht="15.75" hidden="false" customHeight="false" outlineLevel="0" collapsed="false">
      <c r="B966" s="23"/>
    </row>
    <row r="967" customFormat="false" ht="15.75" hidden="false" customHeight="false" outlineLevel="0" collapsed="false">
      <c r="B967" s="23"/>
    </row>
    <row r="968" customFormat="false" ht="15.75" hidden="false" customHeight="false" outlineLevel="0" collapsed="false">
      <c r="B968" s="23"/>
    </row>
    <row r="969" customFormat="false" ht="15.75" hidden="false" customHeight="false" outlineLevel="0" collapsed="false">
      <c r="B969" s="23"/>
    </row>
    <row r="970" customFormat="false" ht="15.75" hidden="false" customHeight="false" outlineLevel="0" collapsed="false">
      <c r="B970" s="23"/>
    </row>
    <row r="971" customFormat="false" ht="15.75" hidden="false" customHeight="false" outlineLevel="0" collapsed="false">
      <c r="B971" s="23"/>
    </row>
    <row r="972" customFormat="false" ht="15.75" hidden="false" customHeight="false" outlineLevel="0" collapsed="false">
      <c r="B972" s="23"/>
    </row>
    <row r="973" customFormat="false" ht="15.75" hidden="false" customHeight="false" outlineLevel="0" collapsed="false">
      <c r="B973" s="23"/>
    </row>
    <row r="974" customFormat="false" ht="15.75" hidden="false" customHeight="false" outlineLevel="0" collapsed="false">
      <c r="B974" s="23"/>
    </row>
    <row r="975" customFormat="false" ht="15.75" hidden="false" customHeight="false" outlineLevel="0" collapsed="false">
      <c r="B975" s="23"/>
    </row>
  </sheetData>
  <mergeCells count="2">
    <mergeCell ref="G269:I269"/>
    <mergeCell ref="G270:I270"/>
  </mergeCells>
  <conditionalFormatting sqref="D1:D998">
    <cfRule type="colorScale" priority="2">
      <colorScale>
        <cfvo type="min" val="0"/>
        <cfvo type="max" val="0"/>
        <color rgb="FFFFFFFF"/>
        <color rgb="FF57BB8A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4" min="4" style="0" width="3.13"/>
    <col collapsed="false" customWidth="true" hidden="false" outlineLevel="0" max="5" min="5" style="0" width="17.52"/>
    <col collapsed="false" customWidth="true" hidden="false" outlineLevel="0" max="7" min="7" style="0" width="16.75"/>
    <col collapsed="false" customWidth="true" hidden="false" outlineLevel="0" max="8" min="8" style="0" width="4.5"/>
    <col collapsed="false" customWidth="true" hidden="false" outlineLevel="0" max="9" min="9" style="0" width="20.5"/>
    <col collapsed="false" customWidth="true" hidden="false" outlineLevel="0" max="11" min="11" style="0" width="15.38"/>
  </cols>
  <sheetData>
    <row r="1" customFormat="false" ht="15.75" hidden="false" customHeight="false" outlineLevel="0" collapsed="false">
      <c r="A1" s="2" t="s">
        <v>30</v>
      </c>
      <c r="B1" s="8" t="s">
        <v>31</v>
      </c>
      <c r="C1" s="9" t="s">
        <v>32</v>
      </c>
      <c r="E1" s="10"/>
      <c r="F1" s="10"/>
      <c r="G1" s="10"/>
      <c r="H1" s="11"/>
      <c r="I1" s="10"/>
      <c r="J1" s="10"/>
      <c r="K1" s="10"/>
    </row>
    <row r="2" customFormat="false" ht="15.75" hidden="false" customHeight="false" outlineLevel="0" collapsed="false">
      <c r="A2" s="12" t="s">
        <v>33</v>
      </c>
      <c r="B2" s="13" t="s">
        <v>34</v>
      </c>
      <c r="C2" s="14" t="n">
        <v>38.928341</v>
      </c>
      <c r="E2" s="15"/>
      <c r="F2" s="15"/>
      <c r="G2" s="15"/>
      <c r="H2" s="16"/>
      <c r="I2" s="15"/>
      <c r="J2" s="15"/>
      <c r="K2" s="15"/>
      <c r="L2" s="15"/>
      <c r="M2" s="15"/>
      <c r="N2" s="15"/>
      <c r="O2" s="16"/>
      <c r="P2" s="15"/>
      <c r="Q2" s="15"/>
      <c r="R2" s="15"/>
    </row>
    <row r="3" customFormat="false" ht="15.75" hidden="false" customHeight="false" outlineLevel="0" collapsed="false">
      <c r="A3" s="12" t="s">
        <v>35</v>
      </c>
      <c r="B3" s="13" t="s">
        <v>36</v>
      </c>
      <c r="C3" s="14" t="n">
        <v>2.837743</v>
      </c>
      <c r="E3" s="15"/>
      <c r="F3" s="15"/>
      <c r="G3" s="15"/>
      <c r="H3" s="16"/>
      <c r="I3" s="15"/>
      <c r="J3" s="15"/>
      <c r="K3" s="15"/>
      <c r="L3" s="15"/>
      <c r="M3" s="15"/>
      <c r="N3" s="15"/>
      <c r="O3" s="16"/>
      <c r="P3" s="15"/>
      <c r="Q3" s="15"/>
      <c r="R3" s="15"/>
    </row>
    <row r="4" customFormat="false" ht="15.75" hidden="false" customHeight="false" outlineLevel="0" collapsed="false">
      <c r="A4" s="12" t="s">
        <v>37</v>
      </c>
      <c r="B4" s="13" t="s">
        <v>38</v>
      </c>
      <c r="C4" s="14" t="n">
        <v>43.851043</v>
      </c>
      <c r="E4" s="15"/>
      <c r="F4" s="15"/>
      <c r="G4" s="15"/>
      <c r="H4" s="16"/>
      <c r="I4" s="15"/>
      <c r="J4" s="15"/>
      <c r="K4" s="15"/>
      <c r="L4" s="15"/>
      <c r="M4" s="15"/>
      <c r="N4" s="15"/>
      <c r="O4" s="16"/>
      <c r="P4" s="15"/>
      <c r="Q4" s="15"/>
      <c r="R4" s="15"/>
    </row>
    <row r="5" customFormat="false" ht="15.75" hidden="false" customHeight="false" outlineLevel="0" collapsed="false">
      <c r="A5" s="12" t="s">
        <v>39</v>
      </c>
      <c r="B5" s="13" t="s">
        <v>40</v>
      </c>
      <c r="C5" s="14" t="n">
        <v>32.866268</v>
      </c>
      <c r="E5" s="15"/>
      <c r="F5" s="15"/>
      <c r="G5" s="15"/>
      <c r="H5" s="16"/>
      <c r="I5" s="15"/>
      <c r="J5" s="15"/>
      <c r="K5" s="15"/>
      <c r="L5" s="15"/>
      <c r="M5" s="15"/>
      <c r="N5" s="15"/>
      <c r="O5" s="16"/>
      <c r="P5" s="15"/>
      <c r="Q5" s="15"/>
      <c r="R5" s="15"/>
    </row>
    <row r="6" customFormat="false" ht="15.75" hidden="false" customHeight="false" outlineLevel="0" collapsed="false">
      <c r="A6" s="12" t="s">
        <v>41</v>
      </c>
      <c r="B6" s="13" t="s">
        <v>42</v>
      </c>
      <c r="C6" s="14" t="n">
        <v>45.376763</v>
      </c>
      <c r="E6" s="15"/>
      <c r="F6" s="15"/>
      <c r="G6" s="15"/>
      <c r="H6" s="16"/>
      <c r="I6" s="15"/>
      <c r="J6" s="15"/>
      <c r="K6" s="15"/>
      <c r="L6" s="15"/>
      <c r="M6" s="15"/>
      <c r="N6" s="15"/>
      <c r="O6" s="16"/>
      <c r="P6" s="15"/>
      <c r="Q6" s="15"/>
      <c r="R6" s="15"/>
    </row>
    <row r="7" customFormat="false" ht="15.75" hidden="false" customHeight="false" outlineLevel="0" collapsed="false">
      <c r="A7" s="12" t="s">
        <v>43</v>
      </c>
      <c r="B7" s="13" t="s">
        <v>44</v>
      </c>
      <c r="C7" s="14" t="n">
        <v>2.963234</v>
      </c>
      <c r="E7" s="15"/>
      <c r="F7" s="15"/>
      <c r="G7" s="15"/>
      <c r="H7" s="16"/>
      <c r="I7" s="15"/>
      <c r="J7" s="15"/>
      <c r="K7" s="15"/>
      <c r="L7" s="15"/>
      <c r="M7" s="15"/>
      <c r="N7" s="15"/>
      <c r="O7" s="16"/>
      <c r="P7" s="15"/>
      <c r="Q7" s="15"/>
      <c r="R7" s="15"/>
    </row>
    <row r="8" customFormat="false" ht="15.75" hidden="false" customHeight="false" outlineLevel="0" collapsed="false">
      <c r="A8" s="12" t="s">
        <v>45</v>
      </c>
      <c r="B8" s="13" t="s">
        <v>46</v>
      </c>
      <c r="C8" s="14" t="n">
        <v>25.687041</v>
      </c>
      <c r="E8" s="15"/>
      <c r="F8" s="15"/>
      <c r="G8" s="15"/>
      <c r="H8" s="16"/>
      <c r="I8" s="15"/>
      <c r="J8" s="15"/>
      <c r="K8" s="15"/>
      <c r="L8" s="15"/>
      <c r="M8" s="15"/>
      <c r="N8" s="15"/>
      <c r="O8" s="16"/>
      <c r="P8" s="15"/>
      <c r="Q8" s="15"/>
      <c r="R8" s="15"/>
    </row>
    <row r="9" customFormat="false" ht="15.75" hidden="false" customHeight="false" outlineLevel="0" collapsed="false">
      <c r="A9" s="12" t="s">
        <v>47</v>
      </c>
      <c r="B9" s="13" t="s">
        <v>48</v>
      </c>
      <c r="C9" s="14" t="n">
        <v>10.110116</v>
      </c>
      <c r="E9" s="15"/>
      <c r="F9" s="15"/>
      <c r="G9" s="15"/>
      <c r="H9" s="16"/>
      <c r="I9" s="15"/>
      <c r="J9" s="15"/>
      <c r="K9" s="15"/>
      <c r="L9" s="15"/>
      <c r="M9" s="15"/>
      <c r="N9" s="15"/>
      <c r="O9" s="16"/>
      <c r="P9" s="15"/>
      <c r="Q9" s="15"/>
      <c r="R9" s="15"/>
    </row>
    <row r="10" customFormat="false" ht="15.75" hidden="false" customHeight="false" outlineLevel="0" collapsed="false">
      <c r="A10" s="12" t="s">
        <v>49</v>
      </c>
      <c r="B10" s="13" t="s">
        <v>50</v>
      </c>
      <c r="C10" s="14" t="n">
        <v>1.701583</v>
      </c>
      <c r="E10" s="15"/>
      <c r="F10" s="15"/>
      <c r="G10" s="15"/>
      <c r="H10" s="16"/>
      <c r="I10" s="15"/>
      <c r="J10" s="15"/>
      <c r="K10" s="15"/>
      <c r="L10" s="15"/>
      <c r="M10" s="15"/>
      <c r="N10" s="15"/>
      <c r="O10" s="16"/>
      <c r="P10" s="15"/>
      <c r="Q10" s="15"/>
      <c r="R10" s="15"/>
    </row>
    <row r="11" customFormat="false" ht="15.75" hidden="false" customHeight="false" outlineLevel="0" collapsed="false">
      <c r="A11" s="12" t="s">
        <v>51</v>
      </c>
      <c r="B11" s="13" t="s">
        <v>52</v>
      </c>
      <c r="C11" s="14" t="n">
        <v>165</v>
      </c>
      <c r="E11" s="15"/>
      <c r="F11" s="15"/>
      <c r="G11" s="15"/>
      <c r="H11" s="16"/>
      <c r="I11" s="15"/>
      <c r="J11" s="15"/>
      <c r="K11" s="15"/>
      <c r="L11" s="15"/>
      <c r="M11" s="15"/>
      <c r="N11" s="15"/>
      <c r="O11" s="16"/>
      <c r="P11" s="15"/>
      <c r="Q11" s="15"/>
      <c r="R11" s="15"/>
    </row>
    <row r="12" customFormat="false" ht="15.75" hidden="false" customHeight="false" outlineLevel="0" collapsed="false">
      <c r="A12" s="12" t="s">
        <v>53</v>
      </c>
      <c r="B12" s="13" t="s">
        <v>54</v>
      </c>
      <c r="C12" s="14" t="n">
        <v>0.287371</v>
      </c>
      <c r="E12" s="15"/>
      <c r="F12" s="15"/>
      <c r="G12" s="15"/>
      <c r="H12" s="16"/>
      <c r="I12" s="15"/>
      <c r="J12" s="15"/>
      <c r="K12" s="15"/>
      <c r="L12" s="15"/>
      <c r="M12" s="15"/>
      <c r="N12" s="15"/>
      <c r="O12" s="16"/>
      <c r="P12" s="15"/>
      <c r="Q12" s="15"/>
      <c r="R12" s="15"/>
    </row>
    <row r="13" customFormat="false" ht="15.75" hidden="false" customHeight="false" outlineLevel="0" collapsed="false">
      <c r="A13" s="12" t="s">
        <v>55</v>
      </c>
      <c r="B13" s="13" t="s">
        <v>56</v>
      </c>
      <c r="C13" s="14" t="n">
        <v>9.398861</v>
      </c>
      <c r="E13" s="15"/>
      <c r="F13" s="15"/>
      <c r="G13" s="15"/>
      <c r="H13" s="16"/>
      <c r="I13" s="15"/>
      <c r="J13" s="15"/>
      <c r="K13" s="15"/>
      <c r="L13" s="15"/>
      <c r="M13" s="15"/>
      <c r="N13" s="15"/>
      <c r="O13" s="16"/>
      <c r="P13" s="15"/>
      <c r="Q13" s="15"/>
      <c r="R13" s="15"/>
    </row>
    <row r="14" customFormat="false" ht="15.75" hidden="false" customHeight="false" outlineLevel="0" collapsed="false">
      <c r="A14" s="12" t="s">
        <v>57</v>
      </c>
      <c r="B14" s="13" t="s">
        <v>58</v>
      </c>
      <c r="C14" s="14" t="n">
        <v>12.123198</v>
      </c>
      <c r="E14" s="15"/>
      <c r="F14" s="17"/>
      <c r="G14" s="15"/>
      <c r="H14" s="16"/>
      <c r="I14" s="15"/>
      <c r="J14" s="15"/>
      <c r="K14" s="15"/>
      <c r="L14" s="15"/>
      <c r="M14" s="15"/>
      <c r="N14" s="15"/>
      <c r="O14" s="16"/>
      <c r="P14" s="15"/>
      <c r="Q14" s="15"/>
      <c r="R14" s="15"/>
    </row>
    <row r="15" customFormat="false" ht="15.75" hidden="false" customHeight="false" outlineLevel="0" collapsed="false">
      <c r="A15" s="12" t="s">
        <v>59</v>
      </c>
      <c r="B15" s="13" t="s">
        <v>60</v>
      </c>
      <c r="C15" s="14" t="n">
        <v>0.771612</v>
      </c>
      <c r="E15" s="15"/>
      <c r="F15" s="15"/>
      <c r="G15" s="15"/>
      <c r="H15" s="16"/>
      <c r="I15" s="15"/>
      <c r="J15" s="15"/>
      <c r="K15" s="15"/>
      <c r="L15" s="15"/>
      <c r="M15" s="15"/>
      <c r="N15" s="15"/>
      <c r="O15" s="16"/>
      <c r="P15" s="15"/>
      <c r="Q15" s="15"/>
      <c r="R15" s="15"/>
    </row>
    <row r="16" customFormat="false" ht="15.75" hidden="false" customHeight="false" outlineLevel="0" collapsed="false">
      <c r="A16" s="12" t="s">
        <v>61</v>
      </c>
      <c r="B16" s="13" t="s">
        <v>62</v>
      </c>
      <c r="C16" s="14" t="n">
        <v>11.673029</v>
      </c>
      <c r="E16" s="15"/>
      <c r="F16" s="15"/>
      <c r="G16" s="15"/>
      <c r="H16" s="16"/>
      <c r="I16" s="15"/>
      <c r="J16" s="15"/>
      <c r="K16" s="15"/>
      <c r="L16" s="15"/>
      <c r="M16" s="15"/>
      <c r="N16" s="15"/>
      <c r="O16" s="16"/>
      <c r="P16" s="15"/>
      <c r="Q16" s="15"/>
      <c r="R16" s="15"/>
    </row>
    <row r="17" customFormat="false" ht="15.75" hidden="false" customHeight="false" outlineLevel="0" collapsed="false">
      <c r="A17" s="12" t="s">
        <v>63</v>
      </c>
      <c r="B17" s="13" t="s">
        <v>64</v>
      </c>
      <c r="C17" s="14" t="n">
        <v>3.280815</v>
      </c>
      <c r="E17" s="15"/>
      <c r="F17" s="15"/>
      <c r="G17" s="15"/>
      <c r="H17" s="16"/>
      <c r="I17" s="15"/>
      <c r="J17" s="15"/>
      <c r="K17" s="15"/>
      <c r="L17" s="15"/>
      <c r="M17" s="15"/>
      <c r="N17" s="15"/>
      <c r="O17" s="16"/>
      <c r="P17" s="15"/>
      <c r="Q17" s="15"/>
      <c r="R17" s="15"/>
    </row>
    <row r="18" customFormat="false" ht="15.75" hidden="false" customHeight="false" outlineLevel="0" collapsed="false">
      <c r="A18" s="12" t="s">
        <v>65</v>
      </c>
      <c r="B18" s="13" t="s">
        <v>66</v>
      </c>
      <c r="C18" s="14" t="n">
        <v>2.351625</v>
      </c>
      <c r="E18" s="15"/>
      <c r="F18" s="15"/>
      <c r="G18" s="15"/>
      <c r="H18" s="16"/>
      <c r="I18" s="15"/>
      <c r="J18" s="15"/>
      <c r="K18" s="15"/>
      <c r="L18" s="15"/>
      <c r="M18" s="15"/>
      <c r="N18" s="15"/>
      <c r="O18" s="16"/>
      <c r="P18" s="15"/>
      <c r="Q18" s="15"/>
      <c r="R18" s="15"/>
    </row>
    <row r="19" customFormat="false" ht="15.75" hidden="false" customHeight="false" outlineLevel="0" collapsed="false">
      <c r="A19" s="12" t="s">
        <v>67</v>
      </c>
      <c r="B19" s="13" t="s">
        <v>68</v>
      </c>
      <c r="C19" s="14" t="n">
        <v>213</v>
      </c>
      <c r="E19" s="15"/>
      <c r="F19" s="15"/>
      <c r="G19" s="15"/>
      <c r="H19" s="16"/>
      <c r="I19" s="15"/>
      <c r="J19" s="15"/>
      <c r="K19" s="15"/>
      <c r="L19" s="15"/>
      <c r="M19" s="15"/>
      <c r="N19" s="15"/>
      <c r="O19" s="16"/>
      <c r="P19" s="15"/>
      <c r="Q19" s="15"/>
      <c r="R19" s="15"/>
    </row>
    <row r="20" customFormat="false" ht="15.75" hidden="false" customHeight="false" outlineLevel="0" collapsed="false">
      <c r="A20" s="12" t="s">
        <v>69</v>
      </c>
      <c r="B20" s="13" t="s">
        <v>70</v>
      </c>
      <c r="C20" s="14" t="n">
        <v>0.437483</v>
      </c>
      <c r="E20" s="15"/>
      <c r="F20" s="15"/>
      <c r="G20" s="15"/>
      <c r="H20" s="16"/>
      <c r="I20" s="15"/>
      <c r="J20" s="15"/>
      <c r="K20" s="15"/>
      <c r="L20" s="15"/>
      <c r="M20" s="15"/>
      <c r="N20" s="15"/>
      <c r="O20" s="16"/>
      <c r="P20" s="15"/>
      <c r="Q20" s="15"/>
      <c r="R20" s="15"/>
    </row>
    <row r="21" customFormat="false" ht="15.75" hidden="false" customHeight="false" outlineLevel="0" collapsed="false">
      <c r="A21" s="12" t="s">
        <v>71</v>
      </c>
      <c r="B21" s="13" t="s">
        <v>72</v>
      </c>
      <c r="C21" s="14" t="n">
        <v>20.903278</v>
      </c>
      <c r="E21" s="15"/>
      <c r="F21" s="15"/>
      <c r="G21" s="15"/>
      <c r="H21" s="16"/>
      <c r="I21" s="15"/>
      <c r="J21" s="15"/>
      <c r="K21" s="15"/>
      <c r="L21" s="15"/>
      <c r="M21" s="15"/>
      <c r="N21" s="15"/>
      <c r="O21" s="16"/>
      <c r="P21" s="15"/>
      <c r="Q21" s="15"/>
      <c r="R21" s="15"/>
    </row>
    <row r="22" customFormat="false" ht="15.75" hidden="false" customHeight="false" outlineLevel="0" collapsed="false">
      <c r="A22" s="12" t="s">
        <v>73</v>
      </c>
      <c r="B22" s="13" t="s">
        <v>74</v>
      </c>
      <c r="C22" s="14" t="n">
        <v>54.409794</v>
      </c>
      <c r="E22" s="15"/>
      <c r="F22" s="15"/>
      <c r="G22" s="15"/>
      <c r="H22" s="16"/>
      <c r="I22" s="15"/>
      <c r="J22" s="15"/>
      <c r="K22" s="15"/>
      <c r="L22" s="15"/>
      <c r="M22" s="15"/>
      <c r="N22" s="15"/>
      <c r="O22" s="16"/>
      <c r="P22" s="15"/>
      <c r="Q22" s="15"/>
      <c r="R22" s="15"/>
    </row>
    <row r="23" customFormat="false" ht="15.75" hidden="false" customHeight="false" outlineLevel="0" collapsed="false">
      <c r="A23" s="12" t="s">
        <v>75</v>
      </c>
      <c r="B23" s="13" t="s">
        <v>76</v>
      </c>
      <c r="C23" s="14" t="n">
        <v>11.890781</v>
      </c>
      <c r="E23" s="15"/>
      <c r="F23" s="15"/>
      <c r="G23" s="15"/>
      <c r="H23" s="16"/>
      <c r="I23" s="15"/>
      <c r="J23" s="15"/>
      <c r="K23" s="15"/>
      <c r="L23" s="15"/>
      <c r="M23" s="15"/>
      <c r="N23" s="15"/>
      <c r="O23" s="16"/>
      <c r="P23" s="15"/>
      <c r="Q23" s="15"/>
      <c r="R23" s="15"/>
    </row>
    <row r="24" customFormat="false" ht="15.75" hidden="false" customHeight="false" outlineLevel="0" collapsed="false">
      <c r="A24" s="12" t="s">
        <v>77</v>
      </c>
      <c r="B24" s="13" t="s">
        <v>78</v>
      </c>
      <c r="C24" s="14" t="n">
        <v>0.555988</v>
      </c>
      <c r="E24" s="15"/>
      <c r="F24" s="15"/>
      <c r="G24" s="15"/>
      <c r="H24" s="16"/>
      <c r="I24" s="15"/>
      <c r="J24" s="15"/>
      <c r="K24" s="15"/>
      <c r="L24" s="15"/>
      <c r="M24" s="15"/>
      <c r="N24" s="15"/>
      <c r="O24" s="16"/>
      <c r="P24" s="15"/>
      <c r="Q24" s="15"/>
      <c r="R24" s="15"/>
    </row>
    <row r="25" customFormat="false" ht="15.75" hidden="false" customHeight="false" outlineLevel="0" collapsed="false">
      <c r="A25" s="12" t="s">
        <v>79</v>
      </c>
      <c r="B25" s="13" t="s">
        <v>80</v>
      </c>
      <c r="C25" s="14" t="n">
        <v>16.718971</v>
      </c>
      <c r="E25" s="15"/>
      <c r="F25" s="15"/>
      <c r="G25" s="15"/>
      <c r="H25" s="16"/>
      <c r="I25" s="15"/>
      <c r="J25" s="15"/>
      <c r="K25" s="15"/>
      <c r="L25" s="15"/>
      <c r="M25" s="15"/>
      <c r="N25" s="15"/>
      <c r="O25" s="16"/>
      <c r="P25" s="15"/>
      <c r="Q25" s="15"/>
      <c r="R25" s="15"/>
    </row>
    <row r="26" customFormat="false" ht="15.75" hidden="false" customHeight="false" outlineLevel="0" collapsed="false">
      <c r="A26" s="12" t="s">
        <v>81</v>
      </c>
      <c r="B26" s="13" t="s">
        <v>82</v>
      </c>
      <c r="C26" s="14" t="n">
        <v>26.545864</v>
      </c>
      <c r="E26" s="15"/>
      <c r="F26" s="15"/>
      <c r="G26" s="15"/>
      <c r="H26" s="16"/>
      <c r="I26" s="15"/>
      <c r="J26" s="15"/>
      <c r="K26" s="15"/>
      <c r="L26" s="15"/>
      <c r="M26" s="15"/>
      <c r="N26" s="15"/>
      <c r="O26" s="16"/>
      <c r="P26" s="15"/>
      <c r="Q26" s="15"/>
      <c r="R26" s="15"/>
    </row>
    <row r="27" customFormat="false" ht="15.75" hidden="false" customHeight="false" outlineLevel="0" collapsed="false">
      <c r="A27" s="12" t="s">
        <v>83</v>
      </c>
      <c r="B27" s="13" t="s">
        <v>84</v>
      </c>
      <c r="C27" s="14" t="n">
        <v>38.005238</v>
      </c>
      <c r="E27" s="15"/>
      <c r="F27" s="15"/>
      <c r="G27" s="15"/>
      <c r="H27" s="16"/>
      <c r="I27" s="15"/>
      <c r="J27" s="15"/>
      <c r="K27" s="15"/>
      <c r="L27" s="15"/>
      <c r="M27" s="15"/>
      <c r="N27" s="15"/>
      <c r="O27" s="16"/>
      <c r="P27" s="15"/>
      <c r="Q27" s="15"/>
      <c r="R27" s="15"/>
    </row>
    <row r="28" customFormat="false" ht="15.75" hidden="false" customHeight="false" outlineLevel="0" collapsed="false">
      <c r="A28" s="12" t="s">
        <v>85</v>
      </c>
      <c r="B28" s="13" t="s">
        <v>86</v>
      </c>
      <c r="C28" s="14" t="n">
        <v>4.829764</v>
      </c>
      <c r="E28" s="15"/>
      <c r="F28" s="15"/>
      <c r="G28" s="15"/>
      <c r="H28" s="16"/>
      <c r="I28" s="15"/>
      <c r="J28" s="15"/>
      <c r="K28" s="15"/>
      <c r="L28" s="15"/>
      <c r="M28" s="15"/>
      <c r="N28" s="15"/>
      <c r="O28" s="16"/>
      <c r="P28" s="15"/>
      <c r="Q28" s="15"/>
      <c r="R28" s="15"/>
    </row>
    <row r="29" customFormat="false" ht="15.75" hidden="false" customHeight="false" outlineLevel="0" collapsed="false">
      <c r="A29" s="12" t="s">
        <v>87</v>
      </c>
      <c r="B29" s="13" t="s">
        <v>88</v>
      </c>
      <c r="C29" s="14" t="n">
        <v>16.425859</v>
      </c>
      <c r="E29" s="15"/>
      <c r="F29" s="15"/>
      <c r="G29" s="15"/>
      <c r="H29" s="16"/>
      <c r="I29" s="15"/>
      <c r="J29" s="15"/>
      <c r="K29" s="15"/>
      <c r="L29" s="15"/>
      <c r="M29" s="15"/>
      <c r="N29" s="15"/>
      <c r="O29" s="16"/>
      <c r="P29" s="15"/>
      <c r="Q29" s="15"/>
      <c r="R29" s="15"/>
    </row>
    <row r="30" customFormat="false" ht="15.75" hidden="false" customHeight="false" outlineLevel="0" collapsed="false">
      <c r="A30" s="12" t="s">
        <v>89</v>
      </c>
      <c r="B30" s="13" t="s">
        <v>90</v>
      </c>
      <c r="C30" s="14" t="n">
        <v>19.116209</v>
      </c>
      <c r="E30" s="15"/>
      <c r="F30" s="15"/>
      <c r="G30" s="15"/>
      <c r="H30" s="16"/>
      <c r="I30" s="15"/>
      <c r="J30" s="15"/>
      <c r="K30" s="15"/>
      <c r="L30" s="15"/>
      <c r="M30" s="15"/>
      <c r="N30" s="15"/>
      <c r="O30" s="16"/>
      <c r="P30" s="15"/>
      <c r="Q30" s="15"/>
      <c r="R30" s="15"/>
    </row>
    <row r="31" customFormat="false" ht="15.75" hidden="false" customHeight="false" outlineLevel="0" collapsed="false">
      <c r="A31" s="12" t="s">
        <v>91</v>
      </c>
      <c r="B31" s="13" t="s">
        <v>92</v>
      </c>
      <c r="C31" s="14" t="n">
        <v>1400</v>
      </c>
      <c r="E31" s="15"/>
      <c r="F31" s="15"/>
      <c r="G31" s="15"/>
      <c r="H31" s="16"/>
      <c r="I31" s="15"/>
      <c r="J31" s="15"/>
      <c r="K31" s="15"/>
      <c r="L31" s="15"/>
      <c r="M31" s="15"/>
      <c r="N31" s="15"/>
      <c r="O31" s="16"/>
      <c r="P31" s="15"/>
      <c r="Q31" s="15"/>
      <c r="R31" s="15"/>
    </row>
    <row r="32" customFormat="false" ht="15.75" hidden="false" customHeight="false" outlineLevel="0" collapsed="false">
      <c r="A32" s="12" t="s">
        <v>93</v>
      </c>
      <c r="B32" s="13" t="s">
        <v>94</v>
      </c>
      <c r="C32" s="14" t="n">
        <v>50.882884</v>
      </c>
      <c r="E32" s="15"/>
      <c r="F32" s="15"/>
      <c r="G32" s="15"/>
      <c r="H32" s="16"/>
      <c r="I32" s="15"/>
      <c r="J32" s="15"/>
      <c r="K32" s="15"/>
      <c r="L32" s="15"/>
      <c r="M32" s="15"/>
      <c r="N32" s="15"/>
      <c r="O32" s="16"/>
      <c r="P32" s="15"/>
      <c r="Q32" s="15"/>
      <c r="R32" s="15"/>
    </row>
    <row r="33" customFormat="false" ht="15.75" hidden="false" customHeight="false" outlineLevel="0" collapsed="false">
      <c r="A33" s="12" t="s">
        <v>95</v>
      </c>
      <c r="B33" s="13" t="s">
        <v>96</v>
      </c>
      <c r="C33" s="14" t="n">
        <v>5.518092</v>
      </c>
      <c r="E33" s="15"/>
      <c r="F33" s="15"/>
      <c r="G33" s="15"/>
      <c r="H33" s="16"/>
      <c r="I33" s="15"/>
      <c r="J33" s="15"/>
      <c r="K33" s="15"/>
      <c r="L33" s="15"/>
      <c r="M33" s="15"/>
      <c r="N33" s="15"/>
      <c r="O33" s="16"/>
      <c r="P33" s="15"/>
      <c r="Q33" s="15"/>
      <c r="R33" s="15"/>
    </row>
    <row r="34" customFormat="false" ht="15.75" hidden="false" customHeight="false" outlineLevel="0" collapsed="false">
      <c r="A34" s="12" t="s">
        <v>97</v>
      </c>
      <c r="B34" s="18" t="s">
        <v>98</v>
      </c>
      <c r="C34" s="14" t="n">
        <v>89.561404</v>
      </c>
      <c r="E34" s="15"/>
      <c r="F34" s="15"/>
      <c r="G34" s="15"/>
      <c r="H34" s="16"/>
      <c r="I34" s="15"/>
      <c r="J34" s="15"/>
      <c r="K34" s="15"/>
      <c r="L34" s="15"/>
      <c r="M34" s="15"/>
      <c r="N34" s="15"/>
      <c r="O34" s="16"/>
      <c r="P34" s="15"/>
      <c r="Q34" s="15"/>
      <c r="R34" s="15"/>
    </row>
    <row r="35" customFormat="false" ht="15.75" hidden="false" customHeight="false" outlineLevel="0" collapsed="false">
      <c r="A35" s="12" t="s">
        <v>99</v>
      </c>
      <c r="B35" s="13" t="s">
        <v>100</v>
      </c>
      <c r="C35" s="14" t="n">
        <v>5.094114</v>
      </c>
      <c r="E35" s="15"/>
      <c r="F35" s="15"/>
      <c r="G35" s="15"/>
      <c r="H35" s="16"/>
      <c r="I35" s="15"/>
      <c r="J35" s="15"/>
      <c r="K35" s="15"/>
      <c r="L35" s="15"/>
      <c r="M35" s="15"/>
      <c r="N35" s="15"/>
      <c r="O35" s="16"/>
      <c r="P35" s="15"/>
      <c r="Q35" s="15"/>
      <c r="R35" s="15"/>
    </row>
    <row r="36" customFormat="false" ht="15.75" hidden="false" customHeight="false" outlineLevel="0" collapsed="false">
      <c r="A36" s="12" t="s">
        <v>101</v>
      </c>
      <c r="B36" s="13" t="s">
        <v>102</v>
      </c>
      <c r="C36" s="14" t="n">
        <v>26.378275</v>
      </c>
      <c r="E36" s="15"/>
      <c r="F36" s="15"/>
      <c r="G36" s="15"/>
      <c r="H36" s="16"/>
      <c r="I36" s="15"/>
      <c r="J36" s="15"/>
      <c r="K36" s="15"/>
      <c r="L36" s="15"/>
      <c r="M36" s="15"/>
      <c r="N36" s="15"/>
      <c r="O36" s="16"/>
      <c r="P36" s="15"/>
      <c r="Q36" s="15"/>
      <c r="R36" s="15"/>
    </row>
    <row r="37" customFormat="false" ht="15.75" hidden="false" customHeight="false" outlineLevel="0" collapsed="false">
      <c r="A37" s="12" t="s">
        <v>103</v>
      </c>
      <c r="B37" s="13" t="s">
        <v>104</v>
      </c>
      <c r="C37" s="14" t="n">
        <v>11.326616</v>
      </c>
      <c r="E37" s="15"/>
      <c r="F37" s="15"/>
      <c r="G37" s="15"/>
      <c r="H37" s="16"/>
      <c r="I37" s="15"/>
      <c r="J37" s="15"/>
      <c r="K37" s="15"/>
      <c r="L37" s="15"/>
      <c r="M37" s="15"/>
      <c r="N37" s="15"/>
      <c r="O37" s="16"/>
      <c r="P37" s="15"/>
      <c r="Q37" s="15"/>
      <c r="R37" s="15"/>
    </row>
    <row r="38" customFormat="false" ht="15.75" hidden="false" customHeight="false" outlineLevel="0" collapsed="false">
      <c r="A38" s="12" t="s">
        <v>105</v>
      </c>
      <c r="B38" s="13" t="s">
        <v>106</v>
      </c>
      <c r="C38" s="14" t="n">
        <v>0.988002</v>
      </c>
      <c r="E38" s="15"/>
      <c r="F38" s="15"/>
      <c r="G38" s="15"/>
      <c r="H38" s="16"/>
      <c r="I38" s="15"/>
      <c r="J38" s="15"/>
      <c r="K38" s="15"/>
      <c r="L38" s="15"/>
      <c r="M38" s="15"/>
      <c r="N38" s="15"/>
      <c r="O38" s="16"/>
      <c r="P38" s="15"/>
      <c r="Q38" s="15"/>
      <c r="R38" s="15"/>
    </row>
    <row r="39" customFormat="false" ht="15.75" hidden="false" customHeight="false" outlineLevel="0" collapsed="false">
      <c r="A39" s="12" t="s">
        <v>107</v>
      </c>
      <c r="B39" s="13" t="s">
        <v>108</v>
      </c>
      <c r="C39" s="14" t="n">
        <v>10.847904</v>
      </c>
      <c r="E39" s="15"/>
      <c r="F39" s="15"/>
      <c r="G39" s="15"/>
      <c r="H39" s="16"/>
      <c r="I39" s="15"/>
      <c r="J39" s="15"/>
      <c r="K39" s="15"/>
      <c r="L39" s="15"/>
      <c r="M39" s="15"/>
      <c r="N39" s="15"/>
      <c r="O39" s="16"/>
      <c r="P39" s="15"/>
      <c r="Q39" s="15"/>
      <c r="R39" s="15"/>
    </row>
    <row r="40" customFormat="false" ht="15.75" hidden="false" customHeight="false" outlineLevel="0" collapsed="false">
      <c r="A40" s="12" t="s">
        <v>109</v>
      </c>
      <c r="B40" s="13" t="s">
        <v>110</v>
      </c>
      <c r="C40" s="14" t="n">
        <v>17.64306</v>
      </c>
      <c r="E40" s="15"/>
      <c r="F40" s="15"/>
      <c r="G40" s="15"/>
      <c r="H40" s="16"/>
      <c r="I40" s="15"/>
      <c r="J40" s="15"/>
      <c r="K40" s="15"/>
      <c r="L40" s="15"/>
      <c r="M40" s="15"/>
      <c r="N40" s="15"/>
      <c r="O40" s="16"/>
      <c r="P40" s="15"/>
      <c r="Q40" s="15"/>
      <c r="R40" s="15"/>
    </row>
    <row r="41" customFormat="false" ht="15.75" hidden="false" customHeight="false" outlineLevel="0" collapsed="false">
      <c r="A41" s="12" t="s">
        <v>111</v>
      </c>
      <c r="B41" s="13" t="s">
        <v>112</v>
      </c>
      <c r="C41" s="14" t="n">
        <v>102</v>
      </c>
      <c r="E41" s="15"/>
      <c r="F41" s="15"/>
      <c r="G41" s="15"/>
      <c r="H41" s="16"/>
      <c r="I41" s="15"/>
      <c r="J41" s="15"/>
      <c r="K41" s="15"/>
      <c r="L41" s="15"/>
      <c r="M41" s="15"/>
      <c r="N41" s="15"/>
      <c r="O41" s="16"/>
      <c r="P41" s="15"/>
      <c r="Q41" s="15"/>
      <c r="R41" s="15"/>
    </row>
    <row r="42" customFormat="false" ht="15.75" hidden="false" customHeight="false" outlineLevel="0" collapsed="false">
      <c r="A42" s="12" t="s">
        <v>113</v>
      </c>
      <c r="B42" s="13" t="s">
        <v>114</v>
      </c>
      <c r="C42" s="14" t="n">
        <v>6.486201</v>
      </c>
      <c r="E42" s="15"/>
      <c r="F42" s="15"/>
      <c r="G42" s="15"/>
      <c r="H42" s="16"/>
      <c r="I42" s="15"/>
      <c r="J42" s="15"/>
      <c r="K42" s="15"/>
      <c r="L42" s="15"/>
      <c r="M42" s="15"/>
      <c r="N42" s="15"/>
      <c r="O42" s="16"/>
      <c r="P42" s="15"/>
      <c r="Q42" s="15"/>
      <c r="R42" s="15"/>
    </row>
    <row r="43" customFormat="false" ht="15.75" hidden="false" customHeight="false" outlineLevel="0" collapsed="false">
      <c r="A43" s="12" t="s">
        <v>115</v>
      </c>
      <c r="B43" s="13" t="s">
        <v>116</v>
      </c>
      <c r="C43" s="19" t="n">
        <v>3.6</v>
      </c>
      <c r="E43" s="15"/>
      <c r="F43" s="15"/>
      <c r="G43" s="15"/>
      <c r="H43" s="16"/>
      <c r="I43" s="15"/>
      <c r="J43" s="15"/>
      <c r="K43" s="15"/>
      <c r="L43" s="15"/>
      <c r="M43" s="15"/>
      <c r="N43" s="15"/>
      <c r="O43" s="16"/>
      <c r="P43" s="15"/>
      <c r="Q43" s="15"/>
      <c r="R43" s="15"/>
    </row>
    <row r="44" customFormat="false" ht="15.75" hidden="false" customHeight="false" outlineLevel="0" collapsed="false">
      <c r="A44" s="12" t="s">
        <v>117</v>
      </c>
      <c r="B44" s="13" t="s">
        <v>118</v>
      </c>
      <c r="C44" s="14" t="n">
        <v>1.160164</v>
      </c>
      <c r="E44" s="15"/>
      <c r="F44" s="15"/>
      <c r="G44" s="15"/>
      <c r="H44" s="16"/>
      <c r="I44" s="15"/>
      <c r="J44" s="15"/>
      <c r="K44" s="15"/>
      <c r="L44" s="15"/>
      <c r="M44" s="15"/>
      <c r="N44" s="15"/>
      <c r="O44" s="16"/>
      <c r="P44" s="15"/>
      <c r="Q44" s="15"/>
      <c r="R44" s="15"/>
    </row>
    <row r="45" customFormat="false" ht="15.75" hidden="false" customHeight="false" outlineLevel="0" collapsed="false">
      <c r="A45" s="12" t="s">
        <v>119</v>
      </c>
      <c r="B45" s="13" t="s">
        <v>120</v>
      </c>
      <c r="C45" s="14" t="n">
        <v>115</v>
      </c>
      <c r="E45" s="15"/>
      <c r="F45" s="15"/>
      <c r="G45" s="15"/>
      <c r="H45" s="16"/>
      <c r="I45" s="15"/>
      <c r="J45" s="15"/>
      <c r="K45" s="15"/>
      <c r="L45" s="15"/>
      <c r="M45" s="15"/>
      <c r="N45" s="15"/>
      <c r="O45" s="16"/>
      <c r="P45" s="15"/>
      <c r="Q45" s="15"/>
      <c r="R45" s="15"/>
    </row>
    <row r="46" customFormat="false" ht="15.75" hidden="false" customHeight="false" outlineLevel="0" collapsed="false">
      <c r="A46" s="12" t="s">
        <v>121</v>
      </c>
      <c r="B46" s="13" t="s">
        <v>122</v>
      </c>
      <c r="C46" s="14" t="n">
        <v>0.896444</v>
      </c>
      <c r="E46" s="15"/>
      <c r="F46" s="15"/>
      <c r="G46" s="15"/>
      <c r="H46" s="16"/>
      <c r="I46" s="15"/>
      <c r="J46" s="15"/>
      <c r="K46" s="15"/>
      <c r="L46" s="15"/>
      <c r="M46" s="15"/>
      <c r="N46" s="15"/>
      <c r="O46" s="16"/>
      <c r="P46" s="15"/>
      <c r="Q46" s="15"/>
      <c r="R46" s="15"/>
    </row>
    <row r="47" customFormat="false" ht="15.75" hidden="false" customHeight="false" outlineLevel="0" collapsed="false">
      <c r="A47" s="12" t="s">
        <v>123</v>
      </c>
      <c r="B47" s="13" t="s">
        <v>124</v>
      </c>
      <c r="C47" s="14" t="n">
        <v>2.225728</v>
      </c>
      <c r="E47" s="15"/>
      <c r="F47" s="15"/>
      <c r="G47" s="15"/>
      <c r="H47" s="16"/>
      <c r="I47" s="15"/>
      <c r="J47" s="15"/>
      <c r="K47" s="15"/>
      <c r="L47" s="15"/>
      <c r="M47" s="15"/>
      <c r="N47" s="15"/>
      <c r="O47" s="16"/>
      <c r="P47" s="15"/>
      <c r="Q47" s="15"/>
      <c r="R47" s="15"/>
    </row>
    <row r="48" customFormat="false" ht="15.75" hidden="false" customHeight="false" outlineLevel="0" collapsed="false">
      <c r="A48" s="12" t="s">
        <v>125</v>
      </c>
      <c r="B48" s="13" t="s">
        <v>126</v>
      </c>
      <c r="C48" s="14" t="n">
        <v>2.416664</v>
      </c>
      <c r="E48" s="15"/>
      <c r="F48" s="15"/>
      <c r="G48" s="15"/>
      <c r="H48" s="16"/>
      <c r="I48" s="15"/>
      <c r="J48" s="15"/>
      <c r="K48" s="15"/>
      <c r="L48" s="15"/>
      <c r="M48" s="15"/>
      <c r="N48" s="15"/>
      <c r="O48" s="16"/>
      <c r="P48" s="15"/>
      <c r="Q48" s="15"/>
      <c r="R48" s="15"/>
    </row>
    <row r="49" customFormat="false" ht="15.75" hidden="false" customHeight="false" outlineLevel="0" collapsed="false">
      <c r="A49" s="12" t="s">
        <v>127</v>
      </c>
      <c r="B49" s="13" t="s">
        <v>128</v>
      </c>
      <c r="C49" s="14" t="n">
        <v>3.714</v>
      </c>
      <c r="E49" s="15"/>
      <c r="F49" s="15"/>
      <c r="G49" s="15"/>
      <c r="H49" s="16"/>
      <c r="I49" s="15"/>
      <c r="J49" s="15"/>
      <c r="K49" s="15"/>
      <c r="L49" s="15"/>
      <c r="M49" s="15"/>
      <c r="N49" s="15"/>
      <c r="O49" s="16"/>
      <c r="P49" s="15"/>
      <c r="Q49" s="15"/>
      <c r="R49" s="15"/>
    </row>
    <row r="50" customFormat="false" ht="15.75" hidden="false" customHeight="false" outlineLevel="0" collapsed="false">
      <c r="A50" s="12" t="s">
        <v>129</v>
      </c>
      <c r="B50" s="13" t="s">
        <v>130</v>
      </c>
      <c r="C50" s="14" t="n">
        <v>31.072945</v>
      </c>
      <c r="E50" s="15"/>
      <c r="F50" s="15"/>
      <c r="G50" s="15"/>
      <c r="H50" s="16"/>
      <c r="I50" s="15"/>
      <c r="J50" s="15"/>
      <c r="K50" s="15"/>
      <c r="L50" s="15"/>
      <c r="M50" s="15"/>
      <c r="N50" s="15"/>
      <c r="O50" s="16"/>
      <c r="P50" s="15"/>
      <c r="Q50" s="15"/>
      <c r="R50" s="15"/>
    </row>
    <row r="51" customFormat="false" ht="15.75" hidden="false" customHeight="false" outlineLevel="0" collapsed="false">
      <c r="A51" s="12" t="s">
        <v>131</v>
      </c>
      <c r="B51" s="13" t="s">
        <v>132</v>
      </c>
      <c r="C51" s="14" t="n">
        <v>16.858333</v>
      </c>
      <c r="E51" s="15"/>
      <c r="F51" s="15"/>
      <c r="G51" s="15"/>
      <c r="H51" s="16"/>
      <c r="I51" s="15"/>
      <c r="J51" s="15"/>
      <c r="K51" s="15"/>
      <c r="L51" s="15"/>
      <c r="M51" s="15"/>
      <c r="N51" s="15"/>
      <c r="O51" s="16"/>
      <c r="P51" s="15"/>
      <c r="Q51" s="15"/>
      <c r="R51" s="15"/>
    </row>
    <row r="52" customFormat="false" ht="15.75" hidden="false" customHeight="false" outlineLevel="0" collapsed="false">
      <c r="A52" s="12" t="s">
        <v>133</v>
      </c>
      <c r="B52" s="13" t="s">
        <v>134</v>
      </c>
      <c r="C52" s="14" t="n">
        <v>13.132792</v>
      </c>
      <c r="E52" s="15"/>
      <c r="F52" s="15"/>
      <c r="G52" s="15"/>
      <c r="H52" s="16"/>
      <c r="I52" s="15"/>
      <c r="J52" s="15"/>
      <c r="K52" s="15"/>
      <c r="L52" s="15"/>
      <c r="M52" s="15"/>
      <c r="N52" s="15"/>
      <c r="O52" s="16"/>
      <c r="P52" s="15"/>
      <c r="Q52" s="15"/>
      <c r="R52" s="15"/>
    </row>
    <row r="53" customFormat="false" ht="15.75" hidden="false" customHeight="false" outlineLevel="0" collapsed="false">
      <c r="A53" s="12" t="s">
        <v>135</v>
      </c>
      <c r="B53" s="13" t="s">
        <v>136</v>
      </c>
      <c r="C53" s="14" t="n">
        <v>1.967998</v>
      </c>
      <c r="E53" s="15"/>
      <c r="F53" s="15"/>
      <c r="G53" s="15"/>
      <c r="H53" s="16"/>
      <c r="I53" s="15"/>
      <c r="J53" s="15"/>
      <c r="K53" s="15"/>
      <c r="L53" s="15"/>
      <c r="M53" s="15"/>
      <c r="N53" s="15"/>
      <c r="O53" s="16"/>
      <c r="P53" s="15"/>
      <c r="Q53" s="15"/>
      <c r="R53" s="15"/>
    </row>
    <row r="54" customFormat="false" ht="15.75" hidden="false" customHeight="false" outlineLevel="0" collapsed="false">
      <c r="A54" s="12" t="s">
        <v>137</v>
      </c>
      <c r="B54" s="13" t="s">
        <v>138</v>
      </c>
      <c r="C54" s="14" t="n">
        <v>0.786559</v>
      </c>
      <c r="E54" s="15"/>
      <c r="F54" s="15"/>
      <c r="G54" s="15"/>
      <c r="H54" s="16"/>
      <c r="I54" s="15"/>
      <c r="J54" s="15"/>
      <c r="K54" s="15"/>
      <c r="L54" s="15"/>
      <c r="M54" s="15"/>
      <c r="N54" s="15"/>
      <c r="O54" s="16"/>
      <c r="P54" s="15"/>
      <c r="Q54" s="15"/>
      <c r="R54" s="15"/>
    </row>
    <row r="55" customFormat="false" ht="15.75" hidden="false" customHeight="false" outlineLevel="0" collapsed="false">
      <c r="A55" s="12" t="s">
        <v>139</v>
      </c>
      <c r="B55" s="13" t="s">
        <v>140</v>
      </c>
      <c r="C55" s="14" t="n">
        <v>11.402533</v>
      </c>
      <c r="E55" s="15"/>
      <c r="F55" s="15"/>
      <c r="G55" s="15"/>
      <c r="H55" s="16"/>
      <c r="I55" s="15"/>
      <c r="J55" s="15"/>
      <c r="K55" s="15"/>
      <c r="L55" s="15"/>
      <c r="M55" s="15"/>
      <c r="N55" s="15"/>
      <c r="O55" s="16"/>
      <c r="P55" s="15"/>
      <c r="Q55" s="15"/>
      <c r="R55" s="15"/>
    </row>
    <row r="56" customFormat="false" ht="15.75" hidden="false" customHeight="false" outlineLevel="0" collapsed="false">
      <c r="A56" s="12" t="s">
        <v>141</v>
      </c>
      <c r="B56" s="13" t="s">
        <v>142</v>
      </c>
      <c r="C56" s="14" t="n">
        <v>9.904608</v>
      </c>
      <c r="E56" s="15"/>
      <c r="F56" s="15"/>
      <c r="G56" s="15"/>
      <c r="H56" s="16"/>
      <c r="I56" s="15"/>
      <c r="J56" s="15"/>
      <c r="K56" s="15"/>
      <c r="L56" s="15"/>
      <c r="M56" s="15"/>
      <c r="N56" s="15"/>
      <c r="O56" s="16"/>
      <c r="P56" s="15"/>
      <c r="Q56" s="15"/>
      <c r="R56" s="15"/>
    </row>
    <row r="57" customFormat="false" ht="15.75" hidden="false" customHeight="false" outlineLevel="0" collapsed="false">
      <c r="A57" s="12" t="s">
        <v>143</v>
      </c>
      <c r="B57" s="13" t="s">
        <v>144</v>
      </c>
      <c r="C57" s="14" t="n">
        <v>1380</v>
      </c>
      <c r="E57" s="15"/>
      <c r="F57" s="15"/>
      <c r="G57" s="15"/>
      <c r="H57" s="16"/>
      <c r="I57" s="15"/>
      <c r="J57" s="15"/>
      <c r="K57" s="15"/>
      <c r="L57" s="15"/>
      <c r="M57" s="15"/>
      <c r="N57" s="15"/>
      <c r="O57" s="16"/>
      <c r="P57" s="15"/>
      <c r="Q57" s="15"/>
      <c r="R57" s="15"/>
    </row>
    <row r="58" customFormat="false" ht="15.75" hidden="false" customHeight="false" outlineLevel="0" collapsed="false">
      <c r="A58" s="12" t="s">
        <v>145</v>
      </c>
      <c r="B58" s="13" t="s">
        <v>146</v>
      </c>
      <c r="C58" s="14" t="n">
        <v>274</v>
      </c>
      <c r="E58" s="15"/>
      <c r="F58" s="15"/>
      <c r="G58" s="15"/>
      <c r="H58" s="16"/>
      <c r="I58" s="15"/>
      <c r="J58" s="15"/>
      <c r="K58" s="15"/>
      <c r="L58" s="15"/>
      <c r="M58" s="15"/>
      <c r="N58" s="15"/>
      <c r="O58" s="16"/>
      <c r="P58" s="15"/>
      <c r="Q58" s="15"/>
      <c r="R58" s="15"/>
    </row>
    <row r="59" customFormat="false" ht="15.75" hidden="false" customHeight="false" outlineLevel="0" collapsed="false">
      <c r="A59" s="12" t="s">
        <v>147</v>
      </c>
      <c r="B59" s="13" t="s">
        <v>148</v>
      </c>
      <c r="C59" s="14" t="n">
        <v>83.992953</v>
      </c>
      <c r="E59" s="15"/>
      <c r="F59" s="15"/>
      <c r="G59" s="15"/>
      <c r="H59" s="16"/>
      <c r="I59" s="15"/>
      <c r="J59" s="15"/>
      <c r="K59" s="15"/>
      <c r="L59" s="15"/>
      <c r="M59" s="15"/>
      <c r="N59" s="15"/>
      <c r="O59" s="16"/>
      <c r="P59" s="15"/>
      <c r="Q59" s="15"/>
      <c r="R59" s="15"/>
    </row>
    <row r="60" customFormat="false" ht="15.75" hidden="false" customHeight="false" outlineLevel="0" collapsed="false">
      <c r="A60" s="12" t="s">
        <v>149</v>
      </c>
      <c r="B60" s="13" t="s">
        <v>150</v>
      </c>
      <c r="C60" s="14" t="n">
        <v>40.222503</v>
      </c>
      <c r="E60" s="15"/>
      <c r="F60" s="15"/>
      <c r="G60" s="15"/>
      <c r="H60" s="16"/>
      <c r="I60" s="15"/>
      <c r="J60" s="15"/>
      <c r="K60" s="15"/>
      <c r="L60" s="15"/>
      <c r="M60" s="15"/>
      <c r="N60" s="15"/>
      <c r="O60" s="16"/>
      <c r="P60" s="15"/>
      <c r="Q60" s="15"/>
      <c r="R60" s="15"/>
    </row>
    <row r="61" customFormat="false" ht="15.75" hidden="false" customHeight="false" outlineLevel="0" collapsed="false">
      <c r="A61" s="12" t="s">
        <v>151</v>
      </c>
      <c r="B61" s="13" t="s">
        <v>152</v>
      </c>
      <c r="C61" s="14" t="n">
        <v>9.2169</v>
      </c>
      <c r="E61" s="15"/>
      <c r="F61" s="15"/>
      <c r="G61" s="15"/>
      <c r="H61" s="16"/>
      <c r="I61" s="15"/>
      <c r="J61" s="15"/>
      <c r="K61" s="15"/>
      <c r="L61" s="15"/>
      <c r="M61" s="15"/>
      <c r="N61" s="15"/>
      <c r="O61" s="16"/>
      <c r="P61" s="15"/>
      <c r="Q61" s="15"/>
      <c r="R61" s="15"/>
    </row>
    <row r="62" customFormat="false" ht="15.75" hidden="false" customHeight="false" outlineLevel="0" collapsed="false">
      <c r="A62" s="12" t="s">
        <v>153</v>
      </c>
      <c r="B62" s="13" t="s">
        <v>154</v>
      </c>
      <c r="C62" s="14" t="n">
        <v>2.961161</v>
      </c>
      <c r="E62" s="15"/>
      <c r="F62" s="15"/>
      <c r="G62" s="15"/>
      <c r="H62" s="16"/>
      <c r="I62" s="15"/>
      <c r="J62" s="15"/>
      <c r="K62" s="15"/>
      <c r="L62" s="15"/>
      <c r="M62" s="15"/>
      <c r="N62" s="15"/>
      <c r="O62" s="16"/>
      <c r="P62" s="15"/>
      <c r="Q62" s="15"/>
      <c r="R62" s="15"/>
    </row>
    <row r="63" customFormat="false" ht="15.75" hidden="false" customHeight="false" outlineLevel="0" collapsed="false">
      <c r="A63" s="12" t="s">
        <v>155</v>
      </c>
      <c r="B63" s="13" t="s">
        <v>156</v>
      </c>
      <c r="C63" s="14" t="n">
        <v>126</v>
      </c>
      <c r="E63" s="15"/>
      <c r="F63" s="15"/>
      <c r="G63" s="15"/>
      <c r="H63" s="16"/>
      <c r="I63" s="15"/>
      <c r="J63" s="15"/>
      <c r="K63" s="15"/>
      <c r="L63" s="15"/>
      <c r="M63" s="15"/>
      <c r="N63" s="15"/>
      <c r="O63" s="16"/>
      <c r="P63" s="15"/>
      <c r="Q63" s="15"/>
      <c r="R63" s="15"/>
    </row>
    <row r="64" customFormat="false" ht="15.75" hidden="false" customHeight="false" outlineLevel="0" collapsed="false">
      <c r="A64" s="12" t="s">
        <v>157</v>
      </c>
      <c r="B64" s="13" t="s">
        <v>158</v>
      </c>
      <c r="C64" s="14" t="n">
        <v>10.20314</v>
      </c>
      <c r="E64" s="15"/>
      <c r="F64" s="15"/>
      <c r="G64" s="15"/>
      <c r="H64" s="16"/>
      <c r="I64" s="15"/>
      <c r="J64" s="15"/>
      <c r="K64" s="15"/>
      <c r="L64" s="15"/>
      <c r="M64" s="15"/>
      <c r="N64" s="15"/>
      <c r="O64" s="16"/>
      <c r="P64" s="15"/>
      <c r="Q64" s="15"/>
      <c r="R64" s="15"/>
    </row>
    <row r="65" customFormat="false" ht="15.75" hidden="false" customHeight="false" outlineLevel="0" collapsed="false">
      <c r="A65" s="12" t="s">
        <v>159</v>
      </c>
      <c r="B65" s="13" t="s">
        <v>160</v>
      </c>
      <c r="C65" s="14" t="n">
        <v>18.75444</v>
      </c>
      <c r="E65" s="15"/>
      <c r="F65" s="15"/>
      <c r="G65" s="15"/>
      <c r="H65" s="16"/>
      <c r="I65" s="15"/>
      <c r="J65" s="15"/>
      <c r="K65" s="15"/>
      <c r="L65" s="15"/>
      <c r="M65" s="15"/>
      <c r="N65" s="15"/>
      <c r="O65" s="16"/>
      <c r="P65" s="15"/>
      <c r="Q65" s="15"/>
      <c r="R65" s="15"/>
    </row>
    <row r="66" customFormat="false" ht="15.75" hidden="false" customHeight="false" outlineLevel="0" collapsed="false">
      <c r="A66" s="12" t="s">
        <v>161</v>
      </c>
      <c r="B66" s="13" t="s">
        <v>162</v>
      </c>
      <c r="C66" s="14" t="n">
        <v>53.7713</v>
      </c>
      <c r="E66" s="15"/>
      <c r="F66" s="15"/>
      <c r="G66" s="15"/>
      <c r="H66" s="16"/>
      <c r="I66" s="15"/>
      <c r="J66" s="15"/>
      <c r="K66" s="15"/>
      <c r="L66" s="15"/>
      <c r="M66" s="15"/>
      <c r="N66" s="15"/>
      <c r="O66" s="16"/>
      <c r="P66" s="15"/>
      <c r="Q66" s="15"/>
      <c r="R66" s="15"/>
    </row>
    <row r="67" customFormat="false" ht="15.75" hidden="false" customHeight="false" outlineLevel="0" collapsed="false">
      <c r="A67" s="12" t="s">
        <v>163</v>
      </c>
      <c r="B67" s="13" t="s">
        <v>164</v>
      </c>
      <c r="C67" s="14" t="n">
        <v>25.778815</v>
      </c>
      <c r="E67" s="15"/>
      <c r="F67" s="15"/>
      <c r="G67" s="15"/>
      <c r="H67" s="16"/>
      <c r="I67" s="15"/>
      <c r="J67" s="15"/>
      <c r="K67" s="15"/>
      <c r="L67" s="15"/>
      <c r="M67" s="15"/>
      <c r="N67" s="15"/>
      <c r="O67" s="16"/>
      <c r="P67" s="15"/>
      <c r="Q67" s="15"/>
      <c r="R67" s="15"/>
    </row>
    <row r="68" customFormat="false" ht="15.75" hidden="false" customHeight="false" outlineLevel="0" collapsed="false">
      <c r="A68" s="12" t="s">
        <v>165</v>
      </c>
      <c r="B68" s="13" t="s">
        <v>166</v>
      </c>
      <c r="C68" s="14" t="n">
        <v>51.780579</v>
      </c>
      <c r="E68" s="15"/>
      <c r="F68" s="15"/>
      <c r="G68" s="15"/>
      <c r="H68" s="16"/>
      <c r="I68" s="15"/>
      <c r="J68" s="15"/>
      <c r="K68" s="15"/>
      <c r="L68" s="15"/>
      <c r="M68" s="15"/>
      <c r="N68" s="15"/>
      <c r="O68" s="16"/>
      <c r="P68" s="15"/>
      <c r="Q68" s="15"/>
      <c r="R68" s="15"/>
    </row>
    <row r="69" customFormat="false" ht="15.75" hidden="false" customHeight="false" outlineLevel="0" collapsed="false">
      <c r="A69" s="12" t="s">
        <v>167</v>
      </c>
      <c r="B69" s="13" t="s">
        <v>168</v>
      </c>
      <c r="C69" s="14" t="n">
        <v>4.270563</v>
      </c>
      <c r="E69" s="15"/>
      <c r="F69" s="15"/>
      <c r="G69" s="15"/>
      <c r="H69" s="16"/>
      <c r="I69" s="15"/>
      <c r="J69" s="15"/>
      <c r="K69" s="15"/>
      <c r="L69" s="15"/>
      <c r="M69" s="15"/>
      <c r="N69" s="15"/>
      <c r="O69" s="16"/>
      <c r="P69" s="15"/>
      <c r="Q69" s="15"/>
      <c r="R69" s="15"/>
    </row>
    <row r="70" customFormat="false" ht="15.75" hidden="false" customHeight="false" outlineLevel="0" collapsed="false">
      <c r="A70" s="12" t="s">
        <v>169</v>
      </c>
      <c r="B70" s="13" t="s">
        <v>170</v>
      </c>
      <c r="C70" s="14" t="n">
        <v>6.5916</v>
      </c>
      <c r="E70" s="15"/>
      <c r="F70" s="15"/>
      <c r="G70" s="15"/>
      <c r="H70" s="16"/>
      <c r="I70" s="15"/>
      <c r="J70" s="15"/>
      <c r="K70" s="15"/>
      <c r="L70" s="15"/>
      <c r="M70" s="15"/>
      <c r="N70" s="15"/>
      <c r="O70" s="16"/>
      <c r="P70" s="15"/>
      <c r="Q70" s="15"/>
      <c r="R70" s="15"/>
    </row>
    <row r="71" customFormat="false" ht="15.75" hidden="false" customHeight="false" outlineLevel="0" collapsed="false">
      <c r="A71" s="12" t="s">
        <v>171</v>
      </c>
      <c r="B71" s="13" t="s">
        <v>172</v>
      </c>
      <c r="C71" s="14" t="n">
        <v>7.275556</v>
      </c>
      <c r="E71" s="15"/>
      <c r="F71" s="15"/>
      <c r="G71" s="15"/>
      <c r="H71" s="16"/>
      <c r="I71" s="15"/>
      <c r="J71" s="15"/>
      <c r="K71" s="15"/>
      <c r="L71" s="15"/>
      <c r="M71" s="15"/>
      <c r="N71" s="15"/>
      <c r="O71" s="16"/>
      <c r="P71" s="15"/>
      <c r="Q71" s="15"/>
      <c r="R71" s="15"/>
    </row>
    <row r="72" customFormat="false" ht="15.75" hidden="false" customHeight="false" outlineLevel="0" collapsed="false">
      <c r="A72" s="12" t="s">
        <v>173</v>
      </c>
      <c r="B72" s="13" t="s">
        <v>174</v>
      </c>
      <c r="C72" s="14" t="n">
        <v>6.825442</v>
      </c>
      <c r="E72" s="15"/>
      <c r="F72" s="15"/>
      <c r="G72" s="15"/>
      <c r="H72" s="16"/>
      <c r="I72" s="15"/>
      <c r="J72" s="15"/>
      <c r="K72" s="15"/>
      <c r="L72" s="15"/>
      <c r="M72" s="15"/>
      <c r="N72" s="15"/>
      <c r="O72" s="16"/>
      <c r="P72" s="15"/>
      <c r="Q72" s="15"/>
      <c r="R72" s="15"/>
    </row>
    <row r="73" customFormat="false" ht="15.75" hidden="false" customHeight="false" outlineLevel="0" collapsed="false">
      <c r="A73" s="12" t="s">
        <v>175</v>
      </c>
      <c r="B73" s="13" t="s">
        <v>176</v>
      </c>
      <c r="C73" s="14" t="n">
        <v>2.142252</v>
      </c>
      <c r="E73" s="15"/>
      <c r="F73" s="15"/>
      <c r="G73" s="15"/>
      <c r="H73" s="16"/>
      <c r="I73" s="15"/>
      <c r="J73" s="15"/>
      <c r="K73" s="15"/>
      <c r="L73" s="15"/>
      <c r="M73" s="15"/>
      <c r="N73" s="15"/>
      <c r="O73" s="16"/>
      <c r="P73" s="15"/>
      <c r="Q73" s="15"/>
      <c r="R73" s="15"/>
    </row>
    <row r="74" customFormat="false" ht="15.75" hidden="false" customHeight="false" outlineLevel="0" collapsed="false">
      <c r="A74" s="12" t="s">
        <v>177</v>
      </c>
      <c r="B74" s="13" t="s">
        <v>178</v>
      </c>
      <c r="C74" s="14" t="n">
        <v>5.057677</v>
      </c>
      <c r="E74" s="15"/>
      <c r="F74" s="15"/>
      <c r="G74" s="15"/>
      <c r="H74" s="16"/>
      <c r="I74" s="15"/>
      <c r="J74" s="15"/>
      <c r="K74" s="15"/>
      <c r="L74" s="15"/>
      <c r="M74" s="15"/>
      <c r="N74" s="15"/>
      <c r="O74" s="16"/>
      <c r="P74" s="15"/>
      <c r="Q74" s="15"/>
      <c r="R74" s="15"/>
    </row>
    <row r="75" customFormat="false" ht="15.75" hidden="false" customHeight="false" outlineLevel="0" collapsed="false">
      <c r="A75" s="12" t="s">
        <v>179</v>
      </c>
      <c r="B75" s="13" t="s">
        <v>180</v>
      </c>
      <c r="C75" s="14" t="n">
        <v>6.871287</v>
      </c>
      <c r="E75" s="15"/>
      <c r="F75" s="15"/>
      <c r="G75" s="15"/>
      <c r="H75" s="16"/>
      <c r="I75" s="15"/>
      <c r="J75" s="15"/>
      <c r="K75" s="15"/>
      <c r="L75" s="15"/>
      <c r="M75" s="15"/>
      <c r="N75" s="15"/>
      <c r="O75" s="16"/>
      <c r="P75" s="15"/>
      <c r="Q75" s="15"/>
      <c r="R75" s="15"/>
    </row>
    <row r="76" customFormat="false" ht="15.75" hidden="false" customHeight="false" outlineLevel="0" collapsed="false">
      <c r="A76" s="12" t="s">
        <v>181</v>
      </c>
      <c r="B76" s="13" t="s">
        <v>182</v>
      </c>
      <c r="C76" s="14" t="n">
        <v>27.691019</v>
      </c>
      <c r="E76" s="15"/>
      <c r="F76" s="15"/>
      <c r="G76" s="15"/>
      <c r="H76" s="16"/>
      <c r="I76" s="15"/>
      <c r="J76" s="15"/>
      <c r="K76" s="15"/>
      <c r="L76" s="15"/>
      <c r="M76" s="15"/>
      <c r="N76" s="15"/>
      <c r="O76" s="16"/>
      <c r="P76" s="15"/>
      <c r="Q76" s="15"/>
      <c r="R76" s="15"/>
    </row>
    <row r="77" customFormat="false" ht="15.75" hidden="false" customHeight="false" outlineLevel="0" collapsed="false">
      <c r="A77" s="12" t="s">
        <v>183</v>
      </c>
      <c r="B77" s="13" t="s">
        <v>184</v>
      </c>
      <c r="C77" s="14" t="n">
        <v>19.129955</v>
      </c>
      <c r="E77" s="15"/>
      <c r="F77" s="15"/>
      <c r="G77" s="15"/>
      <c r="H77" s="16"/>
      <c r="I77" s="15"/>
      <c r="J77" s="15"/>
      <c r="K77" s="15"/>
      <c r="L77" s="15"/>
      <c r="M77" s="15"/>
      <c r="N77" s="15"/>
      <c r="O77" s="16"/>
      <c r="P77" s="15"/>
      <c r="Q77" s="15"/>
      <c r="R77" s="15"/>
    </row>
    <row r="78" customFormat="false" ht="15.75" hidden="false" customHeight="false" outlineLevel="0" collapsed="false">
      <c r="A78" s="12" t="s">
        <v>185</v>
      </c>
      <c r="B78" s="13" t="s">
        <v>186</v>
      </c>
      <c r="C78" s="14" t="n">
        <v>32.365998</v>
      </c>
      <c r="E78" s="15"/>
      <c r="F78" s="15"/>
      <c r="G78" s="15"/>
      <c r="H78" s="16"/>
      <c r="I78" s="15"/>
      <c r="J78" s="15"/>
      <c r="K78" s="15"/>
      <c r="L78" s="15"/>
      <c r="M78" s="15"/>
      <c r="N78" s="15"/>
      <c r="O78" s="16"/>
      <c r="P78" s="15"/>
      <c r="Q78" s="15"/>
      <c r="R78" s="15"/>
    </row>
    <row r="79" customFormat="false" ht="15.75" hidden="false" customHeight="false" outlineLevel="0" collapsed="false">
      <c r="A79" s="12" t="s">
        <v>187</v>
      </c>
      <c r="B79" s="13" t="s">
        <v>188</v>
      </c>
      <c r="C79" s="14" t="n">
        <v>20.250834</v>
      </c>
      <c r="E79" s="15"/>
      <c r="F79" s="15"/>
      <c r="G79" s="15"/>
      <c r="H79" s="16"/>
      <c r="I79" s="15"/>
      <c r="J79" s="15"/>
      <c r="K79" s="15"/>
      <c r="L79" s="15"/>
      <c r="M79" s="15"/>
      <c r="N79" s="15"/>
      <c r="O79" s="16"/>
      <c r="P79" s="15"/>
      <c r="Q79" s="15"/>
      <c r="R79" s="15"/>
    </row>
    <row r="80" customFormat="false" ht="15.75" hidden="false" customHeight="false" outlineLevel="0" collapsed="false">
      <c r="A80" s="12" t="s">
        <v>189</v>
      </c>
      <c r="B80" s="13" t="s">
        <v>190</v>
      </c>
      <c r="C80" s="14" t="n">
        <v>4.64966</v>
      </c>
      <c r="E80" s="15"/>
      <c r="F80" s="15"/>
      <c r="G80" s="15"/>
      <c r="H80" s="16"/>
      <c r="I80" s="15"/>
      <c r="J80" s="15"/>
      <c r="K80" s="15"/>
      <c r="L80" s="15"/>
      <c r="M80" s="15"/>
      <c r="N80" s="15"/>
      <c r="O80" s="16"/>
      <c r="P80" s="15"/>
      <c r="Q80" s="15"/>
      <c r="R80" s="15"/>
    </row>
    <row r="81" customFormat="false" ht="15.75" hidden="false" customHeight="false" outlineLevel="0" collapsed="false">
      <c r="A81" s="12" t="s">
        <v>191</v>
      </c>
      <c r="B81" s="13" t="s">
        <v>192</v>
      </c>
      <c r="C81" s="14" t="n">
        <v>1.26574</v>
      </c>
      <c r="E81" s="15"/>
      <c r="F81" s="15"/>
      <c r="G81" s="15"/>
      <c r="H81" s="16"/>
      <c r="I81" s="15"/>
      <c r="J81" s="15"/>
      <c r="K81" s="15"/>
      <c r="L81" s="15"/>
      <c r="M81" s="15"/>
      <c r="N81" s="15"/>
      <c r="O81" s="16"/>
      <c r="P81" s="15"/>
      <c r="Q81" s="15"/>
      <c r="R81" s="15"/>
    </row>
    <row r="82" customFormat="false" ht="15.75" hidden="false" customHeight="false" outlineLevel="0" collapsed="false">
      <c r="A82" s="12" t="s">
        <v>193</v>
      </c>
      <c r="B82" s="13" t="s">
        <v>194</v>
      </c>
      <c r="C82" s="14" t="n">
        <v>129</v>
      </c>
      <c r="E82" s="15"/>
      <c r="F82" s="15"/>
      <c r="G82" s="15"/>
      <c r="H82" s="16"/>
      <c r="I82" s="15"/>
      <c r="J82" s="15"/>
      <c r="K82" s="15"/>
      <c r="L82" s="15"/>
      <c r="M82" s="15"/>
      <c r="N82" s="15"/>
      <c r="O82" s="16"/>
      <c r="P82" s="15"/>
      <c r="Q82" s="15"/>
      <c r="R82" s="15"/>
    </row>
    <row r="83" customFormat="false" ht="15.75" hidden="false" customHeight="false" outlineLevel="0" collapsed="false">
      <c r="A83" s="12" t="s">
        <v>195</v>
      </c>
      <c r="B83" s="13" t="s">
        <v>196</v>
      </c>
      <c r="C83" s="14" t="n">
        <v>2.61782</v>
      </c>
      <c r="E83" s="15"/>
      <c r="F83" s="15"/>
      <c r="G83" s="15"/>
      <c r="H83" s="16"/>
      <c r="I83" s="15"/>
      <c r="J83" s="15"/>
      <c r="K83" s="15"/>
      <c r="L83" s="15"/>
      <c r="M83" s="15"/>
      <c r="N83" s="15"/>
      <c r="O83" s="16"/>
      <c r="P83" s="15"/>
      <c r="Q83" s="15"/>
      <c r="R83" s="15"/>
    </row>
    <row r="84" customFormat="false" ht="15.75" hidden="false" customHeight="false" outlineLevel="0" collapsed="false">
      <c r="A84" s="12" t="s">
        <v>197</v>
      </c>
      <c r="B84" s="13" t="s">
        <v>198</v>
      </c>
      <c r="C84" s="14" t="n">
        <v>3.278292</v>
      </c>
      <c r="E84" s="15"/>
      <c r="F84" s="15"/>
      <c r="G84" s="15"/>
      <c r="H84" s="16"/>
      <c r="I84" s="15"/>
      <c r="J84" s="15"/>
      <c r="K84" s="15"/>
      <c r="L84" s="15"/>
      <c r="M84" s="15"/>
      <c r="N84" s="15"/>
      <c r="O84" s="16"/>
      <c r="P84" s="15"/>
      <c r="Q84" s="15"/>
      <c r="R84" s="15"/>
    </row>
    <row r="85" customFormat="false" ht="15.75" hidden="false" customHeight="false" outlineLevel="0" collapsed="false">
      <c r="A85" s="12" t="s">
        <v>199</v>
      </c>
      <c r="B85" s="13" t="s">
        <v>200</v>
      </c>
      <c r="C85" s="14" t="n">
        <v>36.910558</v>
      </c>
      <c r="E85" s="15"/>
      <c r="F85" s="15"/>
      <c r="G85" s="15"/>
      <c r="H85" s="16"/>
      <c r="I85" s="15"/>
      <c r="J85" s="15"/>
      <c r="K85" s="15"/>
      <c r="L85" s="15"/>
      <c r="M85" s="15"/>
      <c r="N85" s="15"/>
      <c r="O85" s="16"/>
      <c r="P85" s="15"/>
      <c r="Q85" s="15"/>
      <c r="R85" s="15"/>
    </row>
    <row r="86" customFormat="false" ht="15.75" hidden="false" customHeight="false" outlineLevel="0" collapsed="false">
      <c r="A86" s="12" t="s">
        <v>201</v>
      </c>
      <c r="B86" s="13" t="s">
        <v>202</v>
      </c>
      <c r="C86" s="14" t="n">
        <v>31.255435</v>
      </c>
      <c r="E86" s="15"/>
      <c r="F86" s="15"/>
      <c r="G86" s="15"/>
      <c r="H86" s="16"/>
      <c r="I86" s="15"/>
      <c r="J86" s="15"/>
      <c r="K86" s="15"/>
      <c r="L86" s="15"/>
      <c r="M86" s="15"/>
      <c r="N86" s="15"/>
      <c r="O86" s="16"/>
      <c r="P86" s="15"/>
      <c r="Q86" s="15"/>
      <c r="R86" s="15"/>
    </row>
    <row r="87" customFormat="false" ht="15.75" hidden="false" customHeight="false" outlineLevel="0" collapsed="false">
      <c r="A87" s="12" t="s">
        <v>203</v>
      </c>
      <c r="B87" s="13" t="s">
        <v>204</v>
      </c>
      <c r="C87" s="14" t="n">
        <v>2.540916</v>
      </c>
      <c r="E87" s="15"/>
      <c r="F87" s="15"/>
      <c r="G87" s="15"/>
      <c r="H87" s="16"/>
      <c r="I87" s="15"/>
      <c r="J87" s="15"/>
      <c r="K87" s="15"/>
      <c r="L87" s="15"/>
      <c r="M87" s="15"/>
      <c r="N87" s="15"/>
      <c r="O87" s="16"/>
      <c r="P87" s="15"/>
      <c r="Q87" s="15"/>
      <c r="R87" s="15"/>
    </row>
    <row r="88" customFormat="false" ht="15.75" hidden="false" customHeight="false" outlineLevel="0" collapsed="false">
      <c r="A88" s="12" t="s">
        <v>205</v>
      </c>
      <c r="B88" s="13" t="s">
        <v>206</v>
      </c>
      <c r="C88" s="14" t="n">
        <v>29.136808</v>
      </c>
      <c r="E88" s="15"/>
      <c r="F88" s="15"/>
      <c r="G88" s="15"/>
      <c r="H88" s="16"/>
      <c r="I88" s="15"/>
      <c r="J88" s="15"/>
      <c r="K88" s="15"/>
      <c r="L88" s="15"/>
      <c r="M88" s="15"/>
      <c r="N88" s="15"/>
      <c r="O88" s="16"/>
      <c r="P88" s="15"/>
      <c r="Q88" s="15"/>
      <c r="R88" s="15"/>
    </row>
    <row r="89" customFormat="false" ht="15.75" hidden="false" customHeight="false" outlineLevel="0" collapsed="false">
      <c r="A89" s="12" t="s">
        <v>207</v>
      </c>
      <c r="B89" s="13" t="s">
        <v>208</v>
      </c>
      <c r="C89" s="14" t="n">
        <v>5.0843</v>
      </c>
      <c r="E89" s="15"/>
      <c r="F89" s="15"/>
      <c r="G89" s="15"/>
      <c r="H89" s="16"/>
      <c r="I89" s="15"/>
      <c r="J89" s="15"/>
      <c r="K89" s="15"/>
      <c r="L89" s="15"/>
      <c r="M89" s="15"/>
      <c r="N89" s="15"/>
      <c r="O89" s="16"/>
      <c r="P89" s="15"/>
      <c r="Q89" s="15"/>
      <c r="R89" s="15"/>
    </row>
    <row r="90" customFormat="false" ht="15.75" hidden="false" customHeight="false" outlineLevel="0" collapsed="false">
      <c r="A90" s="12" t="s">
        <v>209</v>
      </c>
      <c r="B90" s="13" t="s">
        <v>210</v>
      </c>
      <c r="C90" s="14" t="n">
        <v>6.624554</v>
      </c>
      <c r="E90" s="15"/>
      <c r="F90" s="15"/>
      <c r="G90" s="15"/>
      <c r="H90" s="16"/>
      <c r="I90" s="15"/>
      <c r="J90" s="15"/>
      <c r="K90" s="15"/>
      <c r="L90" s="15"/>
      <c r="M90" s="15"/>
      <c r="N90" s="15"/>
      <c r="O90" s="16"/>
      <c r="P90" s="15"/>
      <c r="Q90" s="15"/>
      <c r="R90" s="15"/>
    </row>
    <row r="91" customFormat="false" ht="15.75" hidden="false" customHeight="false" outlineLevel="0" collapsed="false">
      <c r="A91" s="12" t="s">
        <v>211</v>
      </c>
      <c r="B91" s="13" t="s">
        <v>212</v>
      </c>
      <c r="C91" s="14" t="n">
        <v>24.206636</v>
      </c>
      <c r="E91" s="15"/>
      <c r="F91" s="15"/>
      <c r="G91" s="15"/>
      <c r="H91" s="16"/>
      <c r="I91" s="15"/>
      <c r="J91" s="15"/>
      <c r="K91" s="15"/>
      <c r="L91" s="15"/>
      <c r="M91" s="15"/>
      <c r="N91" s="15"/>
      <c r="O91" s="16"/>
      <c r="P91" s="15"/>
      <c r="Q91" s="15"/>
      <c r="R91" s="15"/>
    </row>
    <row r="92" customFormat="false" ht="15.75" hidden="false" customHeight="false" outlineLevel="0" collapsed="false">
      <c r="A92" s="12" t="s">
        <v>213</v>
      </c>
      <c r="B92" s="13" t="s">
        <v>214</v>
      </c>
      <c r="C92" s="14" t="n">
        <v>206</v>
      </c>
      <c r="E92" s="15"/>
      <c r="F92" s="15"/>
      <c r="G92" s="15"/>
      <c r="H92" s="16"/>
      <c r="I92" s="15"/>
      <c r="J92" s="15"/>
      <c r="K92" s="15"/>
      <c r="L92" s="15"/>
      <c r="M92" s="15"/>
      <c r="N92" s="15"/>
      <c r="O92" s="16"/>
      <c r="P92" s="15"/>
      <c r="Q92" s="15"/>
      <c r="R92" s="15"/>
    </row>
    <row r="93" customFormat="false" ht="15.75" hidden="false" customHeight="false" outlineLevel="0" collapsed="false">
      <c r="A93" s="12" t="s">
        <v>215</v>
      </c>
      <c r="B93" s="13" t="s">
        <v>216</v>
      </c>
      <c r="C93" s="14" t="n">
        <v>2.08338</v>
      </c>
      <c r="E93" s="15"/>
      <c r="F93" s="15"/>
      <c r="G93" s="15"/>
      <c r="H93" s="16"/>
      <c r="I93" s="15"/>
      <c r="J93" s="15"/>
      <c r="K93" s="15"/>
      <c r="L93" s="15"/>
      <c r="M93" s="15"/>
      <c r="N93" s="15"/>
      <c r="O93" s="16"/>
      <c r="P93" s="15"/>
      <c r="Q93" s="15"/>
      <c r="R93" s="15"/>
    </row>
    <row r="94" customFormat="false" ht="15.75" hidden="false" customHeight="false" outlineLevel="0" collapsed="false">
      <c r="A94" s="12" t="s">
        <v>217</v>
      </c>
      <c r="B94" s="13" t="s">
        <v>218</v>
      </c>
      <c r="C94" s="14" t="n">
        <v>5.379475</v>
      </c>
      <c r="E94" s="15"/>
      <c r="F94" s="15"/>
      <c r="G94" s="15"/>
      <c r="H94" s="16"/>
      <c r="I94" s="15"/>
      <c r="J94" s="15"/>
      <c r="K94" s="15"/>
      <c r="L94" s="15"/>
      <c r="M94" s="15"/>
      <c r="N94" s="15"/>
      <c r="O94" s="16"/>
      <c r="P94" s="15"/>
      <c r="Q94" s="15"/>
      <c r="R94" s="15"/>
    </row>
    <row r="95" customFormat="false" ht="15.75" hidden="false" customHeight="false" outlineLevel="0" collapsed="false">
      <c r="A95" s="12" t="s">
        <v>219</v>
      </c>
      <c r="B95" s="13" t="s">
        <v>220</v>
      </c>
      <c r="C95" s="14" t="n">
        <v>5.106622</v>
      </c>
      <c r="E95" s="15"/>
      <c r="F95" s="15"/>
      <c r="G95" s="15"/>
      <c r="H95" s="16"/>
      <c r="I95" s="15"/>
      <c r="J95" s="15"/>
      <c r="K95" s="15"/>
      <c r="L95" s="15"/>
      <c r="M95" s="15"/>
      <c r="N95" s="15"/>
      <c r="O95" s="16"/>
      <c r="P95" s="15"/>
      <c r="Q95" s="15"/>
      <c r="R95" s="15"/>
    </row>
    <row r="96" customFormat="false" ht="15.75" hidden="false" customHeight="false" outlineLevel="0" collapsed="false">
      <c r="A96" s="12" t="s">
        <v>221</v>
      </c>
      <c r="B96" s="13" t="s">
        <v>222</v>
      </c>
      <c r="C96" s="14" t="n">
        <v>221</v>
      </c>
      <c r="E96" s="15"/>
      <c r="F96" s="15"/>
      <c r="G96" s="15"/>
      <c r="H96" s="16"/>
      <c r="I96" s="15"/>
      <c r="J96" s="15"/>
      <c r="K96" s="15"/>
      <c r="L96" s="15"/>
      <c r="M96" s="15"/>
      <c r="N96" s="15"/>
      <c r="O96" s="16"/>
      <c r="P96" s="15"/>
      <c r="Q96" s="15"/>
      <c r="R96" s="15"/>
    </row>
    <row r="97" customFormat="false" ht="15.75" hidden="false" customHeight="false" outlineLevel="0" collapsed="false">
      <c r="A97" s="12" t="s">
        <v>223</v>
      </c>
      <c r="B97" s="13" t="s">
        <v>224</v>
      </c>
      <c r="C97" s="14" t="n">
        <v>4.314768</v>
      </c>
      <c r="E97" s="15"/>
      <c r="F97" s="15"/>
      <c r="G97" s="15"/>
      <c r="H97" s="16"/>
      <c r="I97" s="15"/>
      <c r="J97" s="15"/>
      <c r="K97" s="15"/>
      <c r="L97" s="15"/>
      <c r="M97" s="15"/>
      <c r="N97" s="15"/>
      <c r="O97" s="16"/>
      <c r="P97" s="15"/>
      <c r="Q97" s="15"/>
      <c r="R97" s="15"/>
    </row>
    <row r="98" customFormat="false" ht="15.75" hidden="false" customHeight="false" outlineLevel="0" collapsed="false">
      <c r="A98" s="12" t="s">
        <v>225</v>
      </c>
      <c r="B98" s="13" t="s">
        <v>226</v>
      </c>
      <c r="C98" s="14" t="n">
        <v>8.947027</v>
      </c>
      <c r="E98" s="15"/>
      <c r="F98" s="15"/>
      <c r="G98" s="15"/>
      <c r="H98" s="16"/>
      <c r="I98" s="15"/>
      <c r="J98" s="15"/>
      <c r="K98" s="15"/>
      <c r="L98" s="15"/>
      <c r="M98" s="15"/>
      <c r="N98" s="15"/>
      <c r="O98" s="16"/>
      <c r="P98" s="15"/>
      <c r="Q98" s="15"/>
      <c r="R98" s="15"/>
    </row>
    <row r="99" customFormat="false" ht="15.75" hidden="false" customHeight="false" outlineLevel="0" collapsed="false">
      <c r="A99" s="12" t="s">
        <v>227</v>
      </c>
      <c r="B99" s="13" t="s">
        <v>228</v>
      </c>
      <c r="C99" s="14" t="n">
        <v>7.13253</v>
      </c>
      <c r="E99" s="15"/>
      <c r="F99" s="15"/>
      <c r="G99" s="15"/>
      <c r="H99" s="16"/>
      <c r="I99" s="15"/>
      <c r="J99" s="15"/>
      <c r="K99" s="15"/>
      <c r="L99" s="15"/>
      <c r="M99" s="15"/>
      <c r="N99" s="15"/>
      <c r="O99" s="16"/>
      <c r="P99" s="15"/>
      <c r="Q99" s="15"/>
      <c r="R99" s="15"/>
    </row>
    <row r="100" customFormat="false" ht="15.75" hidden="false" customHeight="false" outlineLevel="0" collapsed="false">
      <c r="A100" s="12" t="s">
        <v>229</v>
      </c>
      <c r="B100" s="13" t="s">
        <v>230</v>
      </c>
      <c r="C100" s="14" t="n">
        <v>32.971846</v>
      </c>
      <c r="E100" s="15"/>
      <c r="F100" s="15"/>
      <c r="G100" s="15"/>
      <c r="H100" s="16"/>
      <c r="I100" s="15"/>
      <c r="J100" s="15"/>
      <c r="K100" s="15"/>
      <c r="L100" s="15"/>
      <c r="M100" s="15"/>
      <c r="N100" s="15"/>
      <c r="O100" s="16"/>
      <c r="P100" s="15"/>
      <c r="Q100" s="15"/>
      <c r="R100" s="15"/>
    </row>
    <row r="101" customFormat="false" ht="15.75" hidden="false" customHeight="false" outlineLevel="0" collapsed="false">
      <c r="A101" s="12" t="s">
        <v>231</v>
      </c>
      <c r="B101" s="13" t="s">
        <v>232</v>
      </c>
      <c r="C101" s="14" t="n">
        <v>110</v>
      </c>
      <c r="E101" s="15"/>
      <c r="F101" s="15"/>
      <c r="G101" s="15"/>
      <c r="H101" s="16"/>
      <c r="I101" s="15"/>
      <c r="J101" s="15"/>
      <c r="K101" s="15"/>
      <c r="L101" s="15"/>
      <c r="M101" s="15"/>
      <c r="N101" s="15"/>
      <c r="O101" s="16"/>
      <c r="P101" s="15"/>
      <c r="Q101" s="15"/>
      <c r="R101" s="15"/>
    </row>
    <row r="102" customFormat="false" ht="15.75" hidden="false" customHeight="false" outlineLevel="0" collapsed="false">
      <c r="A102" s="12" t="s">
        <v>233</v>
      </c>
      <c r="B102" s="13" t="s">
        <v>234</v>
      </c>
      <c r="C102" s="14" t="n">
        <v>2.88106</v>
      </c>
      <c r="E102" s="15"/>
      <c r="F102" s="15"/>
      <c r="G102" s="15"/>
      <c r="H102" s="16"/>
      <c r="I102" s="15"/>
      <c r="J102" s="15"/>
      <c r="K102" s="15"/>
      <c r="L102" s="15"/>
      <c r="M102" s="15"/>
      <c r="N102" s="15"/>
      <c r="O102" s="16"/>
      <c r="P102" s="15"/>
      <c r="Q102" s="15"/>
      <c r="R102" s="15"/>
    </row>
    <row r="103" customFormat="false" ht="15.75" hidden="false" customHeight="false" outlineLevel="0" collapsed="false">
      <c r="A103" s="12" t="s">
        <v>235</v>
      </c>
      <c r="B103" s="13" t="s">
        <v>236</v>
      </c>
      <c r="C103" s="14" t="n">
        <v>144</v>
      </c>
      <c r="E103" s="15"/>
      <c r="F103" s="15"/>
      <c r="G103" s="15"/>
      <c r="H103" s="16"/>
      <c r="I103" s="15"/>
      <c r="J103" s="15"/>
      <c r="K103" s="15"/>
      <c r="L103" s="15"/>
      <c r="M103" s="15"/>
      <c r="N103" s="15"/>
      <c r="O103" s="16"/>
      <c r="P103" s="15"/>
      <c r="Q103" s="15"/>
      <c r="R103" s="15"/>
    </row>
    <row r="104" customFormat="false" ht="15.75" hidden="false" customHeight="false" outlineLevel="0" collapsed="false">
      <c r="A104" s="12" t="s">
        <v>237</v>
      </c>
      <c r="B104" s="13" t="s">
        <v>238</v>
      </c>
      <c r="C104" s="14" t="n">
        <v>12.952209</v>
      </c>
      <c r="E104" s="15"/>
      <c r="F104" s="15"/>
      <c r="G104" s="15"/>
      <c r="H104" s="16"/>
      <c r="I104" s="15"/>
      <c r="J104" s="15"/>
      <c r="K104" s="15"/>
      <c r="L104" s="15"/>
      <c r="M104" s="15"/>
      <c r="N104" s="15"/>
      <c r="O104" s="16"/>
      <c r="P104" s="15"/>
      <c r="Q104" s="15"/>
      <c r="R104" s="15"/>
    </row>
    <row r="105" customFormat="false" ht="15.75" hidden="false" customHeight="false" outlineLevel="0" collapsed="false">
      <c r="A105" s="12" t="s">
        <v>239</v>
      </c>
      <c r="B105" s="13" t="s">
        <v>240</v>
      </c>
      <c r="C105" s="14" t="n">
        <v>34.813867</v>
      </c>
      <c r="E105" s="15"/>
      <c r="F105" s="15"/>
      <c r="G105" s="15"/>
      <c r="H105" s="16"/>
      <c r="I105" s="15"/>
      <c r="J105" s="15"/>
      <c r="K105" s="15"/>
      <c r="L105" s="15"/>
      <c r="M105" s="15"/>
      <c r="N105" s="15"/>
      <c r="O105" s="16"/>
      <c r="P105" s="15"/>
      <c r="Q105" s="15"/>
      <c r="R105" s="15"/>
    </row>
    <row r="106" customFormat="false" ht="15.75" hidden="false" customHeight="false" outlineLevel="0" collapsed="false">
      <c r="A106" s="12" t="s">
        <v>241</v>
      </c>
      <c r="B106" s="13" t="s">
        <v>242</v>
      </c>
      <c r="C106" s="14" t="n">
        <v>16.74393</v>
      </c>
      <c r="E106" s="15"/>
      <c r="F106" s="15"/>
      <c r="G106" s="15"/>
      <c r="H106" s="16"/>
      <c r="I106" s="15"/>
      <c r="J106" s="15"/>
      <c r="K106" s="15"/>
      <c r="L106" s="15"/>
      <c r="M106" s="15"/>
      <c r="N106" s="15"/>
      <c r="O106" s="16"/>
      <c r="P106" s="15"/>
      <c r="Q106" s="15"/>
      <c r="R106" s="15"/>
    </row>
    <row r="107" customFormat="false" ht="15.75" hidden="false" customHeight="false" outlineLevel="0" collapsed="false">
      <c r="A107" s="12" t="s">
        <v>243</v>
      </c>
      <c r="B107" s="13" t="s">
        <v>244</v>
      </c>
      <c r="C107" s="14" t="n">
        <v>6.908224</v>
      </c>
      <c r="E107" s="15"/>
      <c r="F107" s="15"/>
      <c r="G107" s="15"/>
      <c r="H107" s="16"/>
      <c r="I107" s="15"/>
      <c r="J107" s="15"/>
      <c r="K107" s="15"/>
      <c r="L107" s="15"/>
      <c r="M107" s="15"/>
      <c r="N107" s="15"/>
      <c r="O107" s="16"/>
      <c r="P107" s="15"/>
      <c r="Q107" s="15"/>
      <c r="R107" s="15"/>
    </row>
    <row r="108" customFormat="false" ht="15.75" hidden="false" customHeight="false" outlineLevel="0" collapsed="false">
      <c r="A108" s="12" t="s">
        <v>245</v>
      </c>
      <c r="B108" s="13" t="s">
        <v>246</v>
      </c>
      <c r="C108" s="14" t="n">
        <v>7.976985</v>
      </c>
      <c r="E108" s="15"/>
      <c r="F108" s="15"/>
      <c r="G108" s="15"/>
      <c r="H108" s="16"/>
      <c r="I108" s="15"/>
      <c r="J108" s="15"/>
      <c r="K108" s="15"/>
      <c r="L108" s="15"/>
      <c r="M108" s="15"/>
      <c r="N108" s="15"/>
      <c r="O108" s="16"/>
      <c r="P108" s="15"/>
      <c r="Q108" s="15"/>
      <c r="R108" s="15"/>
    </row>
    <row r="109" customFormat="false" ht="15.75" hidden="false" customHeight="false" outlineLevel="0" collapsed="false">
      <c r="A109" s="12" t="s">
        <v>247</v>
      </c>
      <c r="B109" s="13" t="s">
        <v>248</v>
      </c>
      <c r="C109" s="14" t="n">
        <v>5.685807</v>
      </c>
      <c r="E109" s="15"/>
      <c r="F109" s="15"/>
      <c r="G109" s="15"/>
      <c r="H109" s="16"/>
      <c r="I109" s="15"/>
      <c r="J109" s="15"/>
      <c r="K109" s="15"/>
      <c r="L109" s="15"/>
      <c r="M109" s="15"/>
      <c r="N109" s="15"/>
      <c r="O109" s="16"/>
      <c r="P109" s="15"/>
      <c r="Q109" s="15"/>
      <c r="R109" s="15"/>
    </row>
    <row r="110" customFormat="false" ht="15.75" hidden="false" customHeight="false" outlineLevel="0" collapsed="false">
      <c r="A110" s="12" t="s">
        <v>249</v>
      </c>
      <c r="B110" s="13" t="s">
        <v>250</v>
      </c>
      <c r="C110" s="14" t="n">
        <v>15.893219</v>
      </c>
      <c r="E110" s="15"/>
      <c r="F110" s="15"/>
      <c r="G110" s="15"/>
      <c r="H110" s="16"/>
      <c r="I110" s="15"/>
      <c r="J110" s="15"/>
      <c r="K110" s="15"/>
      <c r="L110" s="15"/>
      <c r="M110" s="15"/>
      <c r="N110" s="15"/>
      <c r="O110" s="16"/>
      <c r="P110" s="15"/>
      <c r="Q110" s="15"/>
      <c r="R110" s="15"/>
    </row>
    <row r="111" customFormat="false" ht="15.75" hidden="false" customHeight="false" outlineLevel="0" collapsed="false">
      <c r="A111" s="12" t="s">
        <v>251</v>
      </c>
      <c r="B111" s="13" t="s">
        <v>252</v>
      </c>
      <c r="C111" s="14" t="n">
        <v>59.30869</v>
      </c>
      <c r="E111" s="15"/>
      <c r="F111" s="15"/>
      <c r="G111" s="15"/>
      <c r="H111" s="16"/>
      <c r="I111" s="15"/>
      <c r="J111" s="15"/>
      <c r="K111" s="15"/>
      <c r="L111" s="15"/>
      <c r="M111" s="15"/>
      <c r="N111" s="15"/>
      <c r="O111" s="16"/>
      <c r="P111" s="15"/>
      <c r="Q111" s="15"/>
      <c r="R111" s="15"/>
    </row>
    <row r="112" customFormat="false" ht="15.75" hidden="false" customHeight="false" outlineLevel="0" collapsed="false">
      <c r="A112" s="12" t="s">
        <v>253</v>
      </c>
      <c r="B112" s="13" t="s">
        <v>254</v>
      </c>
      <c r="C112" s="14" t="n">
        <v>11.193729</v>
      </c>
      <c r="E112" s="15"/>
      <c r="F112" s="15"/>
      <c r="G112" s="15"/>
      <c r="H112" s="16"/>
      <c r="I112" s="15"/>
      <c r="J112" s="15"/>
      <c r="K112" s="15"/>
      <c r="L112" s="15"/>
      <c r="M112" s="15"/>
      <c r="N112" s="15"/>
      <c r="O112" s="16"/>
      <c r="P112" s="15"/>
      <c r="Q112" s="15"/>
      <c r="R112" s="15"/>
    </row>
    <row r="113" customFormat="false" ht="15.75" hidden="false" customHeight="false" outlineLevel="0" collapsed="false">
      <c r="A113" s="12" t="s">
        <v>255</v>
      </c>
      <c r="B113" s="13" t="s">
        <v>256</v>
      </c>
      <c r="C113" s="14" t="n">
        <v>21.919</v>
      </c>
      <c r="E113" s="15"/>
      <c r="F113" s="15"/>
      <c r="G113" s="15"/>
      <c r="H113" s="16"/>
      <c r="I113" s="15"/>
      <c r="J113" s="15"/>
      <c r="K113" s="15"/>
      <c r="L113" s="15"/>
      <c r="M113" s="15"/>
      <c r="N113" s="15"/>
      <c r="O113" s="16"/>
      <c r="P113" s="15"/>
      <c r="Q113" s="15"/>
      <c r="R113" s="15"/>
    </row>
    <row r="114" customFormat="false" ht="15.75" hidden="false" customHeight="false" outlineLevel="0" collapsed="false">
      <c r="A114" s="12" t="s">
        <v>257</v>
      </c>
      <c r="B114" s="13" t="s">
        <v>258</v>
      </c>
      <c r="C114" s="14" t="n">
        <v>43.849269</v>
      </c>
      <c r="E114" s="15"/>
      <c r="F114" s="15"/>
      <c r="G114" s="15"/>
      <c r="H114" s="16"/>
      <c r="I114" s="15"/>
      <c r="J114" s="15"/>
      <c r="K114" s="15"/>
      <c r="L114" s="15"/>
      <c r="M114" s="15"/>
      <c r="N114" s="15"/>
      <c r="O114" s="16"/>
      <c r="P114" s="15"/>
      <c r="Q114" s="15"/>
      <c r="R114" s="15"/>
    </row>
    <row r="115" customFormat="false" ht="15.75" hidden="false" customHeight="false" outlineLevel="0" collapsed="false">
      <c r="A115" s="12" t="s">
        <v>259</v>
      </c>
      <c r="B115" s="13" t="s">
        <v>260</v>
      </c>
      <c r="C115" s="14" t="n">
        <v>0.586634</v>
      </c>
      <c r="E115" s="15"/>
      <c r="F115" s="15"/>
      <c r="G115" s="15"/>
      <c r="H115" s="16"/>
      <c r="I115" s="15"/>
      <c r="J115" s="15"/>
      <c r="K115" s="15"/>
      <c r="L115" s="15"/>
      <c r="M115" s="15"/>
      <c r="N115" s="15"/>
      <c r="O115" s="16"/>
      <c r="P115" s="15"/>
      <c r="Q115" s="15"/>
      <c r="R115" s="15"/>
    </row>
    <row r="116" customFormat="false" ht="15.75" hidden="false" customHeight="false" outlineLevel="0" collapsed="false">
      <c r="A116" s="12" t="s">
        <v>261</v>
      </c>
      <c r="B116" s="13" t="s">
        <v>262</v>
      </c>
      <c r="C116" s="14" t="n">
        <v>8.636896</v>
      </c>
      <c r="E116" s="15"/>
      <c r="F116" s="15"/>
      <c r="G116" s="15"/>
      <c r="H116" s="16"/>
      <c r="I116" s="15"/>
      <c r="J116" s="15"/>
      <c r="K116" s="15"/>
      <c r="L116" s="15"/>
      <c r="M116" s="15"/>
      <c r="N116" s="15"/>
      <c r="O116" s="16"/>
      <c r="P116" s="15"/>
      <c r="Q116" s="15"/>
      <c r="R116" s="15"/>
    </row>
    <row r="117" customFormat="false" ht="15.75" hidden="false" customHeight="false" outlineLevel="0" collapsed="false">
      <c r="A117" s="12" t="s">
        <v>263</v>
      </c>
      <c r="B117" s="13" t="s">
        <v>264</v>
      </c>
      <c r="C117" s="14" t="n">
        <v>17.500657</v>
      </c>
      <c r="E117" s="15"/>
      <c r="F117" s="15"/>
      <c r="G117" s="15"/>
      <c r="H117" s="16"/>
      <c r="I117" s="15"/>
      <c r="J117" s="15"/>
      <c r="K117" s="15"/>
      <c r="L117" s="15"/>
      <c r="M117" s="15"/>
      <c r="N117" s="15"/>
      <c r="O117" s="16"/>
      <c r="P117" s="15"/>
      <c r="Q117" s="15"/>
      <c r="R117" s="15"/>
    </row>
    <row r="118" customFormat="false" ht="15.75" hidden="false" customHeight="false" outlineLevel="0" collapsed="false">
      <c r="A118" s="12" t="s">
        <v>265</v>
      </c>
      <c r="B118" s="13" t="s">
        <v>266</v>
      </c>
      <c r="C118" s="20" t="n">
        <v>23.816</v>
      </c>
      <c r="E118" s="15"/>
      <c r="F118" s="15"/>
      <c r="G118" s="15"/>
      <c r="H118" s="16"/>
      <c r="I118" s="15"/>
      <c r="J118" s="15"/>
      <c r="K118" s="15"/>
      <c r="L118" s="15"/>
      <c r="M118" s="15"/>
      <c r="N118" s="15"/>
      <c r="O118" s="16"/>
      <c r="P118" s="15"/>
      <c r="Q118" s="15"/>
      <c r="R118" s="15"/>
    </row>
    <row r="119" customFormat="false" ht="15.75" hidden="false" customHeight="false" outlineLevel="0" collapsed="false">
      <c r="A119" s="12" t="s">
        <v>267</v>
      </c>
      <c r="B119" s="13" t="s">
        <v>268</v>
      </c>
      <c r="C119" s="14" t="n">
        <v>9.537642</v>
      </c>
      <c r="E119" s="15"/>
      <c r="F119" s="15"/>
      <c r="G119" s="15"/>
      <c r="H119" s="16"/>
      <c r="I119" s="15"/>
      <c r="J119" s="15"/>
      <c r="K119" s="15"/>
      <c r="L119" s="15"/>
      <c r="M119" s="15"/>
      <c r="N119" s="15"/>
      <c r="O119" s="16"/>
      <c r="P119" s="15"/>
      <c r="Q119" s="15"/>
      <c r="R119" s="15"/>
    </row>
    <row r="120" customFormat="false" ht="15.75" hidden="false" customHeight="false" outlineLevel="0" collapsed="false">
      <c r="A120" s="12" t="s">
        <v>269</v>
      </c>
      <c r="B120" s="13" t="s">
        <v>270</v>
      </c>
      <c r="C120" s="14" t="n">
        <v>59.734213</v>
      </c>
      <c r="E120" s="15"/>
      <c r="F120" s="15"/>
      <c r="G120" s="15"/>
      <c r="H120" s="16"/>
      <c r="I120" s="15"/>
      <c r="J120" s="15"/>
      <c r="K120" s="15"/>
      <c r="L120" s="15"/>
      <c r="M120" s="15"/>
      <c r="N120" s="15"/>
      <c r="O120" s="16"/>
      <c r="P120" s="15"/>
      <c r="Q120" s="15"/>
      <c r="R120" s="15"/>
    </row>
    <row r="121" customFormat="false" ht="15.75" hidden="false" customHeight="false" outlineLevel="0" collapsed="false">
      <c r="A121" s="12" t="s">
        <v>271</v>
      </c>
      <c r="B121" s="13" t="s">
        <v>272</v>
      </c>
      <c r="C121" s="14" t="n">
        <v>69.799978</v>
      </c>
      <c r="E121" s="15"/>
      <c r="F121" s="15"/>
      <c r="G121" s="15"/>
      <c r="H121" s="16"/>
      <c r="I121" s="15"/>
      <c r="J121" s="15"/>
      <c r="K121" s="15"/>
      <c r="L121" s="15"/>
      <c r="M121" s="15"/>
      <c r="N121" s="15"/>
      <c r="O121" s="16"/>
      <c r="P121" s="15"/>
      <c r="Q121" s="15"/>
      <c r="R121" s="15"/>
    </row>
    <row r="122" customFormat="false" ht="15.75" hidden="false" customHeight="false" outlineLevel="0" collapsed="false">
      <c r="A122" s="12" t="s">
        <v>273</v>
      </c>
      <c r="B122" s="13" t="s">
        <v>274</v>
      </c>
      <c r="C122" s="14" t="n">
        <v>8.278737</v>
      </c>
      <c r="E122" s="15"/>
      <c r="F122" s="15"/>
      <c r="G122" s="15"/>
      <c r="H122" s="16"/>
      <c r="I122" s="15"/>
      <c r="J122" s="15"/>
      <c r="K122" s="15"/>
      <c r="L122" s="15"/>
      <c r="M122" s="15"/>
      <c r="N122" s="15"/>
      <c r="O122" s="16"/>
      <c r="P122" s="15"/>
      <c r="Q122" s="15"/>
      <c r="R122" s="15"/>
    </row>
    <row r="123" customFormat="false" ht="15.75" hidden="false" customHeight="false" outlineLevel="0" collapsed="false">
      <c r="A123" s="12" t="s">
        <v>275</v>
      </c>
      <c r="B123" s="13" t="s">
        <v>276</v>
      </c>
      <c r="C123" s="14" t="n">
        <v>1.399491</v>
      </c>
      <c r="E123" s="15"/>
      <c r="F123" s="15"/>
      <c r="G123" s="15"/>
      <c r="H123" s="16"/>
      <c r="I123" s="15"/>
      <c r="J123" s="15"/>
      <c r="K123" s="15"/>
      <c r="L123" s="15"/>
      <c r="M123" s="15"/>
      <c r="N123" s="15"/>
      <c r="O123" s="16"/>
      <c r="P123" s="15"/>
      <c r="Q123" s="15"/>
      <c r="R123" s="15"/>
    </row>
    <row r="124" customFormat="false" ht="15.75" hidden="false" customHeight="false" outlineLevel="0" collapsed="false">
      <c r="A124" s="12" t="s">
        <v>277</v>
      </c>
      <c r="B124" s="13" t="s">
        <v>278</v>
      </c>
      <c r="C124" s="14" t="n">
        <v>11.818618</v>
      </c>
      <c r="E124" s="15"/>
      <c r="F124" s="15"/>
      <c r="G124" s="15"/>
      <c r="H124" s="16"/>
      <c r="I124" s="15"/>
      <c r="J124" s="15"/>
      <c r="K124" s="15"/>
      <c r="L124" s="15"/>
      <c r="M124" s="15"/>
      <c r="N124" s="15"/>
      <c r="O124" s="16"/>
      <c r="P124" s="15"/>
      <c r="Q124" s="15"/>
      <c r="R124" s="15"/>
    </row>
    <row r="125" customFormat="false" ht="15.75" hidden="false" customHeight="false" outlineLevel="0" collapsed="false">
      <c r="A125" s="12" t="s">
        <v>279</v>
      </c>
      <c r="B125" s="13" t="s">
        <v>280</v>
      </c>
      <c r="C125" s="14" t="n">
        <v>84.339067</v>
      </c>
      <c r="E125" s="15"/>
      <c r="F125" s="15"/>
      <c r="G125" s="15"/>
      <c r="H125" s="16"/>
      <c r="I125" s="15"/>
      <c r="J125" s="15"/>
      <c r="K125" s="15"/>
      <c r="L125" s="15"/>
      <c r="M125" s="15"/>
      <c r="N125" s="15"/>
      <c r="O125" s="16"/>
      <c r="P125" s="15"/>
      <c r="Q125" s="15"/>
      <c r="R125" s="15"/>
    </row>
    <row r="126" customFormat="false" ht="15.75" hidden="false" customHeight="false" outlineLevel="0" collapsed="false">
      <c r="A126" s="12" t="s">
        <v>281</v>
      </c>
      <c r="B126" s="13" t="s">
        <v>282</v>
      </c>
      <c r="C126" s="14" t="n">
        <v>6.031187</v>
      </c>
      <c r="E126" s="15"/>
      <c r="F126" s="15"/>
      <c r="G126" s="15"/>
      <c r="H126" s="16"/>
      <c r="I126" s="15"/>
      <c r="J126" s="15"/>
      <c r="K126" s="15"/>
      <c r="L126" s="15"/>
      <c r="M126" s="15"/>
      <c r="N126" s="15"/>
      <c r="O126" s="16"/>
      <c r="P126" s="15"/>
      <c r="Q126" s="15"/>
      <c r="R126" s="15"/>
    </row>
    <row r="127" customFormat="false" ht="15.75" hidden="false" customHeight="false" outlineLevel="0" collapsed="false">
      <c r="A127" s="12" t="s">
        <v>283</v>
      </c>
      <c r="B127" s="13" t="s">
        <v>284</v>
      </c>
      <c r="C127" s="14" t="n">
        <v>45.741</v>
      </c>
      <c r="E127" s="15"/>
      <c r="F127" s="15"/>
      <c r="G127" s="15"/>
      <c r="H127" s="16"/>
      <c r="I127" s="15"/>
      <c r="J127" s="15"/>
      <c r="K127" s="15"/>
      <c r="L127" s="15"/>
      <c r="M127" s="15"/>
      <c r="N127" s="15"/>
      <c r="O127" s="16"/>
      <c r="P127" s="15"/>
      <c r="Q127" s="15"/>
      <c r="R127" s="15"/>
    </row>
    <row r="128" customFormat="false" ht="15.75" hidden="false" customHeight="false" outlineLevel="0" collapsed="false">
      <c r="A128" s="12" t="s">
        <v>285</v>
      </c>
      <c r="B128" s="13" t="s">
        <v>286</v>
      </c>
      <c r="C128" s="14" t="n">
        <v>44.134693</v>
      </c>
      <c r="E128" s="15"/>
      <c r="F128" s="15"/>
      <c r="G128" s="15"/>
      <c r="H128" s="16"/>
      <c r="I128" s="15"/>
      <c r="J128" s="15"/>
      <c r="K128" s="15"/>
      <c r="L128" s="15"/>
      <c r="M128" s="15"/>
      <c r="N128" s="15"/>
      <c r="O128" s="16"/>
      <c r="P128" s="15"/>
      <c r="Q128" s="15"/>
      <c r="R128" s="15"/>
    </row>
    <row r="129" customFormat="false" ht="15.75" hidden="false" customHeight="false" outlineLevel="0" collapsed="false">
      <c r="A129" s="12" t="s">
        <v>287</v>
      </c>
      <c r="B129" s="13" t="s">
        <v>288</v>
      </c>
      <c r="C129" s="14" t="n">
        <v>9.8904</v>
      </c>
      <c r="E129" s="15"/>
      <c r="F129" s="15"/>
      <c r="G129" s="15"/>
      <c r="H129" s="16"/>
      <c r="I129" s="15"/>
      <c r="J129" s="15"/>
      <c r="K129" s="15"/>
      <c r="L129" s="15"/>
      <c r="M129" s="15"/>
      <c r="N129" s="15"/>
      <c r="O129" s="16"/>
      <c r="P129" s="15"/>
      <c r="Q129" s="15"/>
      <c r="R129" s="15"/>
    </row>
    <row r="130" customFormat="false" ht="15.75" hidden="false" customHeight="false" outlineLevel="0" collapsed="false">
      <c r="A130" s="12" t="s">
        <v>289</v>
      </c>
      <c r="B130" s="13" t="s">
        <v>290</v>
      </c>
      <c r="C130" s="14" t="n">
        <v>329</v>
      </c>
      <c r="E130" s="15"/>
      <c r="F130" s="15"/>
      <c r="G130" s="15"/>
      <c r="H130" s="16"/>
      <c r="I130" s="15"/>
      <c r="J130" s="15"/>
      <c r="K130" s="15"/>
      <c r="L130" s="15"/>
      <c r="M130" s="15"/>
      <c r="N130" s="15"/>
      <c r="O130" s="16"/>
      <c r="P130" s="15"/>
      <c r="Q130" s="15"/>
      <c r="R130" s="15"/>
    </row>
    <row r="131" customFormat="false" ht="15.75" hidden="false" customHeight="false" outlineLevel="0" collapsed="false">
      <c r="A131" s="12" t="s">
        <v>291</v>
      </c>
      <c r="B131" s="13" t="s">
        <v>292</v>
      </c>
      <c r="C131" s="14" t="n">
        <v>3.473727</v>
      </c>
      <c r="E131" s="15"/>
      <c r="F131" s="15"/>
      <c r="G131" s="15"/>
      <c r="H131" s="16"/>
      <c r="I131" s="15"/>
      <c r="J131" s="15"/>
      <c r="K131" s="15"/>
      <c r="L131" s="15"/>
      <c r="M131" s="15"/>
      <c r="N131" s="15"/>
      <c r="O131" s="16"/>
      <c r="P131" s="15"/>
      <c r="Q131" s="15"/>
      <c r="R131" s="15"/>
    </row>
    <row r="132" customFormat="false" ht="15.75" hidden="false" customHeight="false" outlineLevel="0" collapsed="false">
      <c r="A132" s="12" t="s">
        <v>293</v>
      </c>
      <c r="B132" s="13" t="s">
        <v>294</v>
      </c>
      <c r="C132" s="14" t="n">
        <v>34.23205</v>
      </c>
      <c r="E132" s="15"/>
      <c r="F132" s="15"/>
      <c r="G132" s="15"/>
      <c r="H132" s="16"/>
      <c r="I132" s="15"/>
      <c r="J132" s="15"/>
      <c r="K132" s="15"/>
      <c r="L132" s="15"/>
      <c r="M132" s="15"/>
      <c r="N132" s="15"/>
      <c r="O132" s="16"/>
      <c r="P132" s="15"/>
      <c r="Q132" s="15"/>
      <c r="R132" s="15"/>
    </row>
    <row r="133" customFormat="false" ht="15.75" hidden="false" customHeight="false" outlineLevel="0" collapsed="false">
      <c r="A133" s="12" t="s">
        <v>295</v>
      </c>
      <c r="B133" s="13" t="s">
        <v>296</v>
      </c>
      <c r="C133" s="14" t="n">
        <v>28.435943</v>
      </c>
      <c r="E133" s="15"/>
      <c r="F133" s="15"/>
      <c r="G133" s="15"/>
      <c r="H133" s="16"/>
      <c r="I133" s="15"/>
      <c r="J133" s="15"/>
      <c r="K133" s="15"/>
      <c r="L133" s="15"/>
      <c r="M133" s="15"/>
      <c r="N133" s="15"/>
      <c r="O133" s="16"/>
      <c r="P133" s="15"/>
      <c r="Q133" s="15"/>
      <c r="R133" s="15"/>
    </row>
    <row r="134" customFormat="false" ht="15.75" hidden="false" customHeight="false" outlineLevel="0" collapsed="false">
      <c r="A134" s="12" t="s">
        <v>297</v>
      </c>
      <c r="B134" s="13" t="s">
        <v>298</v>
      </c>
      <c r="C134" s="14" t="n">
        <v>97.338583</v>
      </c>
      <c r="E134" s="15"/>
      <c r="F134" s="15"/>
      <c r="G134" s="15"/>
      <c r="H134" s="16"/>
      <c r="I134" s="15"/>
      <c r="J134" s="15"/>
      <c r="K134" s="15"/>
      <c r="L134" s="15"/>
      <c r="M134" s="15"/>
      <c r="N134" s="15"/>
      <c r="O134" s="16"/>
      <c r="P134" s="15"/>
      <c r="Q134" s="15"/>
      <c r="R134" s="15"/>
    </row>
    <row r="135" customFormat="false" ht="15.75" hidden="false" customHeight="false" outlineLevel="0" collapsed="false">
      <c r="A135" s="12" t="s">
        <v>299</v>
      </c>
      <c r="B135" s="13" t="s">
        <v>300</v>
      </c>
      <c r="C135" s="14" t="n">
        <v>29.825968</v>
      </c>
      <c r="E135" s="15"/>
      <c r="F135" s="15"/>
      <c r="G135" s="15"/>
      <c r="H135" s="16"/>
      <c r="I135" s="15"/>
      <c r="J135" s="15"/>
      <c r="K135" s="15"/>
      <c r="L135" s="15"/>
      <c r="M135" s="15"/>
      <c r="N135" s="15"/>
      <c r="O135" s="16"/>
      <c r="P135" s="15"/>
      <c r="Q135" s="15"/>
      <c r="R135" s="15"/>
    </row>
    <row r="136" customFormat="false" ht="15.75" hidden="false" customHeight="false" outlineLevel="0" collapsed="false">
      <c r="A136" s="12" t="s">
        <v>301</v>
      </c>
      <c r="B136" s="13" t="s">
        <v>302</v>
      </c>
      <c r="C136" s="14" t="n">
        <v>18.383956</v>
      </c>
      <c r="E136" s="15"/>
      <c r="F136" s="15"/>
      <c r="G136" s="15"/>
      <c r="H136" s="16"/>
      <c r="I136" s="15"/>
      <c r="J136" s="15"/>
      <c r="K136" s="15"/>
      <c r="L136" s="15"/>
      <c r="M136" s="15"/>
      <c r="N136" s="15"/>
      <c r="O136" s="16"/>
      <c r="P136" s="15"/>
      <c r="Q136" s="15"/>
      <c r="R136" s="15"/>
    </row>
    <row r="137" customFormat="false" ht="15.75" hidden="false" customHeight="false" outlineLevel="0" collapsed="false">
      <c r="A137" s="12" t="s">
        <v>303</v>
      </c>
      <c r="B137" s="13" t="s">
        <v>304</v>
      </c>
      <c r="C137" s="14" t="n">
        <v>14.862927</v>
      </c>
      <c r="E137" s="15"/>
      <c r="F137" s="15"/>
      <c r="G137" s="15"/>
      <c r="H137" s="16"/>
      <c r="I137" s="15"/>
      <c r="J137" s="15"/>
      <c r="K137" s="15"/>
      <c r="L137" s="15"/>
      <c r="M137" s="15"/>
      <c r="N137" s="15"/>
      <c r="O137" s="16"/>
      <c r="P137" s="15"/>
      <c r="Q137" s="15"/>
      <c r="R137" s="15"/>
    </row>
    <row r="138" customFormat="false" ht="15.75" hidden="false" customHeight="false" outlineLevel="0" collapsed="false">
      <c r="A138" s="12" t="s">
        <v>305</v>
      </c>
      <c r="B138" s="13" t="s">
        <v>306</v>
      </c>
      <c r="C138" s="14" t="n">
        <v>8.917205</v>
      </c>
      <c r="G138" s="11"/>
      <c r="H138" s="21"/>
    </row>
    <row r="139" customFormat="false" ht="15.75" hidden="false" customHeight="false" outlineLevel="0" collapsed="false">
      <c r="A139" s="12" t="s">
        <v>307</v>
      </c>
      <c r="B139" s="13" t="s">
        <v>308</v>
      </c>
      <c r="C139" s="14" t="n">
        <v>11.555997</v>
      </c>
      <c r="G139" s="11"/>
      <c r="H139" s="21"/>
    </row>
    <row r="140" customFormat="false" ht="15.75" hidden="false" customHeight="false" outlineLevel="0" collapsed="false">
      <c r="A140" s="12" t="s">
        <v>309</v>
      </c>
      <c r="B140" s="13" t="s">
        <v>310</v>
      </c>
      <c r="C140" s="14" t="n">
        <v>6.927288</v>
      </c>
      <c r="G140" s="11"/>
      <c r="H140" s="21"/>
    </row>
    <row r="141" customFormat="false" ht="15.75" hidden="false" customHeight="false" outlineLevel="0" collapsed="false">
      <c r="A141" s="12" t="s">
        <v>311</v>
      </c>
      <c r="B141" s="13" t="s">
        <v>312</v>
      </c>
      <c r="C141" s="14" t="n">
        <v>4.0472</v>
      </c>
      <c r="G141" s="11"/>
      <c r="H141" s="21"/>
    </row>
    <row r="142" customFormat="false" ht="15.75" hidden="false" customHeight="false" outlineLevel="0" collapsed="false">
      <c r="A142" s="12" t="s">
        <v>313</v>
      </c>
      <c r="B142" s="13" t="s">
        <v>314</v>
      </c>
      <c r="C142" s="14" t="n">
        <v>1.207361</v>
      </c>
      <c r="G142" s="11"/>
      <c r="H142" s="21"/>
    </row>
    <row r="143" customFormat="false" ht="15.75" hidden="false" customHeight="false" outlineLevel="0" collapsed="false">
      <c r="A143" s="12" t="s">
        <v>315</v>
      </c>
      <c r="B143" s="13" t="s">
        <v>316</v>
      </c>
      <c r="C143" s="14" t="n">
        <v>10.698896</v>
      </c>
      <c r="G143" s="11"/>
      <c r="H143" s="22"/>
    </row>
    <row r="144" customFormat="false" ht="15.75" hidden="false" customHeight="false" outlineLevel="0" collapsed="false">
      <c r="A144" s="12" t="s">
        <v>317</v>
      </c>
      <c r="B144" s="13" t="s">
        <v>318</v>
      </c>
      <c r="C144" s="14" t="n">
        <v>5.831404</v>
      </c>
      <c r="G144" s="11"/>
      <c r="H144" s="21"/>
    </row>
    <row r="145" customFormat="false" ht="15.75" hidden="false" customHeight="false" outlineLevel="0" collapsed="false">
      <c r="A145" s="12" t="s">
        <v>319</v>
      </c>
      <c r="B145" s="13" t="s">
        <v>320</v>
      </c>
      <c r="C145" s="14" t="n">
        <v>1.331057</v>
      </c>
      <c r="G145" s="11"/>
      <c r="H145" s="21"/>
    </row>
    <row r="146" customFormat="false" ht="15.75" hidden="false" customHeight="false" outlineLevel="0" collapsed="false">
      <c r="A146" s="12" t="s">
        <v>321</v>
      </c>
      <c r="B146" s="13" t="s">
        <v>322</v>
      </c>
      <c r="C146" s="14" t="n">
        <v>5.530719</v>
      </c>
      <c r="G146" s="11"/>
      <c r="H146" s="21"/>
    </row>
    <row r="147" customFormat="false" ht="15.75" hidden="false" customHeight="false" outlineLevel="0" collapsed="false">
      <c r="A147" s="12" t="s">
        <v>323</v>
      </c>
      <c r="B147" s="13" t="s">
        <v>324</v>
      </c>
      <c r="C147" s="14" t="n">
        <v>67.391582</v>
      </c>
      <c r="G147" s="11"/>
      <c r="H147" s="21"/>
    </row>
    <row r="148" customFormat="false" ht="15.75" hidden="false" customHeight="false" outlineLevel="0" collapsed="false">
      <c r="A148" s="12" t="s">
        <v>325</v>
      </c>
      <c r="B148" s="13" t="s">
        <v>326</v>
      </c>
      <c r="C148" s="14" t="n">
        <v>83.240525</v>
      </c>
      <c r="G148" s="11"/>
      <c r="H148" s="22"/>
    </row>
    <row r="149" customFormat="false" ht="15.75" hidden="false" customHeight="false" outlineLevel="0" collapsed="false">
      <c r="A149" s="12" t="s">
        <v>327</v>
      </c>
      <c r="B149" s="13" t="s">
        <v>328</v>
      </c>
      <c r="C149" s="14" t="n">
        <v>10.715549</v>
      </c>
      <c r="G149" s="11"/>
      <c r="H149" s="21"/>
    </row>
    <row r="150" customFormat="false" ht="15.75" hidden="false" customHeight="false" outlineLevel="0" collapsed="false">
      <c r="A150" s="12" t="s">
        <v>329</v>
      </c>
      <c r="B150" s="13" t="s">
        <v>330</v>
      </c>
      <c r="C150" s="14" t="n">
        <v>9.749763</v>
      </c>
      <c r="G150" s="11"/>
      <c r="H150" s="21"/>
    </row>
    <row r="151" customFormat="false" ht="15.75" hidden="false" customHeight="false" outlineLevel="0" collapsed="false">
      <c r="A151" s="12" t="s">
        <v>331</v>
      </c>
      <c r="B151" s="13" t="s">
        <v>332</v>
      </c>
      <c r="C151" s="14" t="n">
        <v>4.994724</v>
      </c>
      <c r="G151" s="11"/>
      <c r="H151" s="21"/>
    </row>
    <row r="152" customFormat="false" ht="15.75" hidden="false" customHeight="false" outlineLevel="0" collapsed="false">
      <c r="A152" s="12" t="s">
        <v>333</v>
      </c>
      <c r="B152" s="13" t="s">
        <v>334</v>
      </c>
      <c r="C152" s="14" t="n">
        <v>59.554023</v>
      </c>
      <c r="G152" s="11"/>
      <c r="H152" s="21"/>
    </row>
    <row r="153" customFormat="false" ht="15.75" hidden="false" customHeight="false" outlineLevel="0" collapsed="false">
      <c r="A153" s="12" t="s">
        <v>335</v>
      </c>
      <c r="B153" s="13" t="s">
        <v>336</v>
      </c>
      <c r="C153" s="14" t="n">
        <v>1.901548</v>
      </c>
      <c r="G153" s="11"/>
      <c r="H153" s="21"/>
    </row>
    <row r="154" customFormat="false" ht="15.75" hidden="false" customHeight="false" outlineLevel="0" collapsed="false">
      <c r="A154" s="12" t="s">
        <v>337</v>
      </c>
      <c r="B154" s="13" t="s">
        <v>338</v>
      </c>
      <c r="C154" s="14" t="n">
        <v>2.7947</v>
      </c>
      <c r="G154" s="11"/>
      <c r="H154" s="22"/>
    </row>
    <row r="155" customFormat="false" ht="15.75" hidden="false" customHeight="false" outlineLevel="0" collapsed="false">
      <c r="A155" s="12" t="s">
        <v>339</v>
      </c>
      <c r="B155" s="13" t="s">
        <v>340</v>
      </c>
      <c r="C155" s="14" t="n">
        <v>0.632275</v>
      </c>
      <c r="G155" s="11"/>
      <c r="H155" s="21"/>
    </row>
    <row r="156" customFormat="false" ht="15.75" hidden="false" customHeight="false" outlineLevel="0" collapsed="false">
      <c r="A156" s="12" t="s">
        <v>341</v>
      </c>
      <c r="B156" s="13" t="s">
        <v>342</v>
      </c>
      <c r="C156" s="14" t="n">
        <v>0.525285</v>
      </c>
      <c r="G156" s="11"/>
      <c r="H156" s="21"/>
    </row>
    <row r="157" customFormat="false" ht="15.75" hidden="false" customHeight="false" outlineLevel="0" collapsed="false">
      <c r="A157" s="12" t="s">
        <v>343</v>
      </c>
      <c r="B157" s="13" t="s">
        <v>344</v>
      </c>
      <c r="C157" s="14" t="n">
        <v>17.441139</v>
      </c>
      <c r="G157" s="11"/>
      <c r="H157" s="21"/>
    </row>
    <row r="158" customFormat="false" ht="15.75" hidden="false" customHeight="false" outlineLevel="0" collapsed="false">
      <c r="A158" s="12" t="s">
        <v>345</v>
      </c>
      <c r="B158" s="13" t="s">
        <v>346</v>
      </c>
      <c r="C158" s="14" t="n">
        <v>37.950802</v>
      </c>
      <c r="G158" s="11"/>
      <c r="H158" s="22"/>
    </row>
    <row r="159" customFormat="false" ht="15.75" hidden="false" customHeight="false" outlineLevel="0" collapsed="false">
      <c r="A159" s="12" t="s">
        <v>347</v>
      </c>
      <c r="B159" s="13" t="s">
        <v>348</v>
      </c>
      <c r="C159" s="14" t="n">
        <v>10.305564</v>
      </c>
      <c r="G159" s="11"/>
      <c r="H159" s="21"/>
    </row>
    <row r="160" customFormat="false" ht="15.75" hidden="false" customHeight="false" outlineLevel="0" collapsed="false">
      <c r="A160" s="12" t="s">
        <v>349</v>
      </c>
      <c r="B160" s="13" t="s">
        <v>350</v>
      </c>
      <c r="C160" s="14" t="n">
        <v>19.286123</v>
      </c>
      <c r="G160" s="11"/>
      <c r="H160" s="21"/>
    </row>
    <row r="161" customFormat="false" ht="15.75" hidden="false" customHeight="false" outlineLevel="0" collapsed="false">
      <c r="A161" s="12" t="s">
        <v>351</v>
      </c>
      <c r="B161" s="13" t="s">
        <v>352</v>
      </c>
      <c r="C161" s="14" t="n">
        <v>5.458827</v>
      </c>
      <c r="G161" s="11"/>
      <c r="H161" s="21"/>
    </row>
    <row r="162" customFormat="false" ht="15.75" hidden="false" customHeight="false" outlineLevel="0" collapsed="false">
      <c r="A162" s="12" t="s">
        <v>353</v>
      </c>
      <c r="B162" s="13" t="s">
        <v>354</v>
      </c>
      <c r="C162" s="14" t="n">
        <v>2.100126</v>
      </c>
      <c r="G162" s="11"/>
      <c r="H162" s="21"/>
    </row>
    <row r="163" customFormat="false" ht="15.75" hidden="false" customHeight="false" outlineLevel="0" collapsed="false">
      <c r="A163" s="12" t="s">
        <v>355</v>
      </c>
      <c r="B163" s="13" t="s">
        <v>356</v>
      </c>
      <c r="C163" s="14" t="n">
        <v>47.351567</v>
      </c>
      <c r="G163" s="11"/>
      <c r="H163" s="21"/>
    </row>
    <row r="164" customFormat="false" ht="15.75" hidden="false" customHeight="false" outlineLevel="0" collapsed="false">
      <c r="A164" s="12" t="s">
        <v>357</v>
      </c>
      <c r="B164" s="13" t="s">
        <v>358</v>
      </c>
      <c r="C164" s="14" t="n">
        <v>10.353442</v>
      </c>
      <c r="G164" s="11"/>
      <c r="H164" s="21"/>
    </row>
    <row r="165" customFormat="false" ht="15.75" hidden="false" customHeight="false" outlineLevel="0" collapsed="false">
      <c r="A165" s="12" t="s">
        <v>359</v>
      </c>
      <c r="B165" s="13" t="s">
        <v>360</v>
      </c>
      <c r="C165" s="14" t="n">
        <v>67.215293</v>
      </c>
      <c r="G165" s="11"/>
      <c r="H165" s="21"/>
    </row>
    <row r="166" customFormat="false" ht="15.75" hidden="false" customHeight="false" outlineLevel="0" collapsed="false">
      <c r="A166" s="12"/>
      <c r="B166" s="13"/>
      <c r="C166" s="14"/>
      <c r="G166" s="11"/>
      <c r="H166" s="21"/>
    </row>
    <row r="167" customFormat="false" ht="15.75" hidden="false" customHeight="false" outlineLevel="0" collapsed="false">
      <c r="A167" s="12"/>
      <c r="B167" s="13" t="s">
        <v>361</v>
      </c>
      <c r="C167" s="14" t="n">
        <v>7750</v>
      </c>
      <c r="G167" s="11"/>
      <c r="H167" s="21"/>
    </row>
    <row r="168" customFormat="false" ht="15.75" hidden="false" customHeight="false" outlineLevel="0" collapsed="false">
      <c r="G168" s="11"/>
      <c r="H168" s="21"/>
    </row>
    <row r="169" customFormat="false" ht="15.75" hidden="false" customHeight="false" outlineLevel="0" collapsed="false">
      <c r="E169" s="11"/>
      <c r="F169" s="11"/>
      <c r="G169" s="11"/>
      <c r="H169" s="21"/>
    </row>
    <row r="170" customFormat="false" ht="15.75" hidden="false" customHeight="false" outlineLevel="0" collapsed="false">
      <c r="E170" s="11"/>
      <c r="F170" s="11"/>
      <c r="G170" s="11"/>
      <c r="H170" s="21"/>
    </row>
    <row r="171" customFormat="false" ht="15.75" hidden="false" customHeight="false" outlineLevel="0" collapsed="false">
      <c r="E171" s="11"/>
      <c r="F171" s="11"/>
      <c r="G171" s="11"/>
      <c r="H171" s="21"/>
    </row>
    <row r="172" customFormat="false" ht="15.75" hidden="false" customHeight="false" outlineLevel="0" collapsed="false">
      <c r="E172" s="11"/>
      <c r="F172" s="11"/>
      <c r="G172" s="11"/>
      <c r="H172" s="21"/>
    </row>
    <row r="173" customFormat="false" ht="15.75" hidden="false" customHeight="false" outlineLevel="0" collapsed="false">
      <c r="E173" s="11"/>
      <c r="F173" s="11"/>
      <c r="G173" s="11"/>
      <c r="H173" s="21"/>
    </row>
    <row r="174" customFormat="false" ht="15.75" hidden="false" customHeight="false" outlineLevel="0" collapsed="false">
      <c r="E174" s="11"/>
      <c r="F174" s="11"/>
      <c r="G174" s="11"/>
      <c r="H174" s="21"/>
    </row>
    <row r="175" customFormat="false" ht="15.75" hidden="false" customHeight="false" outlineLevel="0" collapsed="false">
      <c r="E175" s="11"/>
      <c r="F175" s="11"/>
      <c r="G175" s="11"/>
      <c r="H175" s="21"/>
    </row>
    <row r="176" customFormat="false" ht="15.75" hidden="false" customHeight="false" outlineLevel="0" collapsed="false">
      <c r="E176" s="11"/>
      <c r="F176" s="11"/>
      <c r="G176" s="11"/>
      <c r="H176" s="21"/>
    </row>
    <row r="177" customFormat="false" ht="15.75" hidden="false" customHeight="false" outlineLevel="0" collapsed="false">
      <c r="E177" s="11"/>
      <c r="F177" s="11"/>
      <c r="G177" s="11"/>
      <c r="H177" s="21"/>
    </row>
    <row r="178" customFormat="false" ht="15.75" hidden="false" customHeight="false" outlineLevel="0" collapsed="false">
      <c r="E178" s="11"/>
      <c r="F178" s="11"/>
      <c r="G178" s="11"/>
      <c r="H178" s="21"/>
    </row>
    <row r="179" customFormat="false" ht="15.75" hidden="false" customHeight="false" outlineLevel="0" collapsed="false">
      <c r="E179" s="11"/>
      <c r="F179" s="11"/>
      <c r="G179" s="11"/>
      <c r="H179" s="21"/>
    </row>
    <row r="180" customFormat="false" ht="15.75" hidden="false" customHeight="false" outlineLevel="0" collapsed="false">
      <c r="E180" s="11"/>
      <c r="F180" s="11"/>
      <c r="G180" s="11"/>
      <c r="H180" s="21"/>
    </row>
    <row r="181" customFormat="false" ht="15.75" hidden="false" customHeight="false" outlineLevel="0" collapsed="false">
      <c r="E181" s="11"/>
      <c r="F181" s="11"/>
      <c r="G181" s="11"/>
      <c r="H181" s="21"/>
    </row>
    <row r="182" customFormat="false" ht="15.75" hidden="false" customHeight="false" outlineLevel="0" collapsed="false">
      <c r="E182" s="11"/>
      <c r="F182" s="11"/>
      <c r="G182" s="11"/>
      <c r="H182" s="21"/>
    </row>
    <row r="183" customFormat="false" ht="15.75" hidden="false" customHeight="false" outlineLevel="0" collapsed="false">
      <c r="E183" s="11"/>
      <c r="F183" s="11"/>
      <c r="G183" s="11"/>
      <c r="H183" s="21"/>
    </row>
    <row r="184" customFormat="false" ht="15.75" hidden="false" customHeight="false" outlineLevel="0" collapsed="false">
      <c r="E184" s="11"/>
      <c r="F184" s="11"/>
      <c r="G184" s="11"/>
      <c r="H184" s="21"/>
    </row>
    <row r="185" customFormat="false" ht="15.75" hidden="false" customHeight="false" outlineLevel="0" collapsed="false">
      <c r="E185" s="11"/>
      <c r="F185" s="11"/>
      <c r="G185" s="11"/>
      <c r="H185" s="21"/>
    </row>
    <row r="186" customFormat="false" ht="15.75" hidden="false" customHeight="false" outlineLevel="0" collapsed="false">
      <c r="E186" s="11"/>
      <c r="F186" s="11"/>
      <c r="G186" s="11"/>
      <c r="H186" s="21"/>
    </row>
    <row r="187" customFormat="false" ht="15.75" hidden="false" customHeight="false" outlineLevel="0" collapsed="false">
      <c r="E187" s="11"/>
      <c r="F187" s="11"/>
      <c r="G187" s="11"/>
      <c r="H187" s="21"/>
    </row>
    <row r="188" customFormat="false" ht="15.75" hidden="false" customHeight="false" outlineLevel="0" collapsed="false">
      <c r="E188" s="11"/>
      <c r="F188" s="11"/>
      <c r="G188" s="13"/>
      <c r="H188" s="21"/>
    </row>
    <row r="189" customFormat="false" ht="15.75" hidden="false" customHeight="false" outlineLevel="0" collapsed="false">
      <c r="E189" s="11"/>
      <c r="F189" s="11"/>
      <c r="G189" s="11"/>
      <c r="H189" s="21"/>
    </row>
    <row r="190" customFormat="false" ht="15.75" hidden="false" customHeight="false" outlineLevel="0" collapsed="false">
      <c r="E190" s="11"/>
      <c r="F190" s="11"/>
      <c r="G190" s="11"/>
      <c r="H190" s="21"/>
    </row>
    <row r="191" customFormat="false" ht="15.75" hidden="false" customHeight="false" outlineLevel="0" collapsed="false">
      <c r="E191" s="11"/>
      <c r="F191" s="11"/>
      <c r="G191" s="11"/>
      <c r="H191" s="21"/>
    </row>
    <row r="192" customFormat="false" ht="15.75" hidden="false" customHeight="false" outlineLevel="0" collapsed="false">
      <c r="E192" s="11"/>
      <c r="F192" s="11"/>
      <c r="G192" s="11"/>
      <c r="H192" s="21"/>
    </row>
    <row r="193" customFormat="false" ht="15.75" hidden="false" customHeight="false" outlineLevel="0" collapsed="false">
      <c r="E193" s="11"/>
      <c r="F193" s="11"/>
      <c r="G193" s="11"/>
      <c r="H193" s="21"/>
    </row>
    <row r="194" customFormat="false" ht="15.75" hidden="false" customHeight="false" outlineLevel="0" collapsed="false">
      <c r="E194" s="11"/>
      <c r="F194" s="11"/>
      <c r="G194" s="11"/>
      <c r="H194" s="21"/>
    </row>
    <row r="195" customFormat="false" ht="15.75" hidden="false" customHeight="false" outlineLevel="0" collapsed="false">
      <c r="E195" s="11"/>
      <c r="F195" s="11"/>
      <c r="G195" s="13"/>
      <c r="H195" s="21"/>
    </row>
    <row r="196" customFormat="false" ht="15.75" hidden="false" customHeight="false" outlineLevel="0" collapsed="false">
      <c r="E196" s="11"/>
      <c r="F196" s="11"/>
      <c r="G196" s="11"/>
      <c r="H196" s="21"/>
    </row>
    <row r="197" customFormat="false" ht="15.75" hidden="false" customHeight="false" outlineLevel="0" collapsed="false">
      <c r="E197" s="11"/>
      <c r="F197" s="11"/>
      <c r="G197" s="11"/>
      <c r="H197" s="21"/>
    </row>
    <row r="198" customFormat="false" ht="15.75" hidden="false" customHeight="false" outlineLevel="0" collapsed="false">
      <c r="E198" s="11"/>
      <c r="F198" s="11"/>
      <c r="G198" s="11"/>
      <c r="H198" s="21"/>
    </row>
    <row r="199" customFormat="false" ht="15.75" hidden="false" customHeight="false" outlineLevel="0" collapsed="false">
      <c r="E199" s="11"/>
      <c r="F199" s="11"/>
      <c r="G199" s="11"/>
      <c r="H199" s="21"/>
    </row>
    <row r="200" customFormat="false" ht="15.75" hidden="false" customHeight="false" outlineLevel="0" collapsed="false">
      <c r="E200" s="11"/>
      <c r="F200" s="11"/>
      <c r="G200" s="11"/>
      <c r="H200" s="21"/>
    </row>
    <row r="201" customFormat="false" ht="15.75" hidden="false" customHeight="false" outlineLevel="0" collapsed="false">
      <c r="E201" s="11"/>
      <c r="F201" s="11"/>
      <c r="G201" s="11"/>
      <c r="H201" s="21"/>
    </row>
    <row r="202" customFormat="false" ht="15.75" hidden="false" customHeight="false" outlineLevel="0" collapsed="false">
      <c r="E202" s="11"/>
      <c r="F202" s="11"/>
      <c r="G202" s="11"/>
      <c r="H202" s="21"/>
    </row>
    <row r="203" customFormat="false" ht="15.75" hidden="false" customHeight="false" outlineLevel="0" collapsed="false">
      <c r="E203" s="11"/>
      <c r="F203" s="11"/>
      <c r="G203" s="13"/>
      <c r="H203" s="22"/>
    </row>
    <row r="204" customFormat="false" ht="15.75" hidden="false" customHeight="false" outlineLevel="0" collapsed="false">
      <c r="E204" s="11"/>
      <c r="F204" s="11"/>
      <c r="G204" s="11"/>
      <c r="H204" s="21"/>
    </row>
    <row r="205" customFormat="false" ht="15.75" hidden="false" customHeight="false" outlineLevel="0" collapsed="false">
      <c r="E205" s="11"/>
      <c r="F205" s="11"/>
      <c r="G205" s="11"/>
      <c r="H205" s="21"/>
    </row>
    <row r="206" customFormat="false" ht="15.75" hidden="false" customHeight="false" outlineLevel="0" collapsed="false">
      <c r="E206" s="11"/>
      <c r="F206" s="11"/>
      <c r="G206" s="11"/>
      <c r="H206" s="21"/>
    </row>
    <row r="207" customFormat="false" ht="15.75" hidden="false" customHeight="false" outlineLevel="0" collapsed="false">
      <c r="E207" s="11"/>
      <c r="F207" s="11"/>
      <c r="G207" s="13"/>
      <c r="H207" s="21"/>
    </row>
    <row r="208" customFormat="false" ht="15.75" hidden="false" customHeight="false" outlineLevel="0" collapsed="false">
      <c r="E208" s="11"/>
      <c r="F208" s="11"/>
      <c r="G208" s="13"/>
      <c r="H208" s="21"/>
    </row>
    <row r="209" customFormat="false" ht="15.75" hidden="false" customHeight="false" outlineLevel="0" collapsed="false">
      <c r="E209" s="11"/>
      <c r="F209" s="11"/>
      <c r="G209" s="11"/>
      <c r="H209" s="21"/>
    </row>
    <row r="210" customFormat="false" ht="15.75" hidden="false" customHeight="false" outlineLevel="0" collapsed="false">
      <c r="E210" s="11"/>
      <c r="F210" s="11"/>
      <c r="G210" s="11"/>
      <c r="H210" s="21"/>
    </row>
    <row r="211" customFormat="false" ht="15.75" hidden="false" customHeight="false" outlineLevel="0" collapsed="false">
      <c r="E211" s="11"/>
      <c r="F211" s="11"/>
      <c r="G211" s="13"/>
      <c r="H211" s="21"/>
    </row>
    <row r="212" customFormat="false" ht="15.75" hidden="false" customHeight="false" outlineLevel="0" collapsed="false">
      <c r="E212" s="11"/>
      <c r="F212" s="11"/>
      <c r="G212" s="11"/>
      <c r="H212" s="21"/>
    </row>
    <row r="213" customFormat="false" ht="15.75" hidden="false" customHeight="false" outlineLevel="0" collapsed="false">
      <c r="E213" s="11"/>
      <c r="F213" s="11"/>
      <c r="G213" s="11"/>
      <c r="H213" s="21"/>
    </row>
    <row r="214" customFormat="false" ht="15.75" hidden="false" customHeight="false" outlineLevel="0" collapsed="false">
      <c r="E214" s="11"/>
      <c r="F214" s="11"/>
      <c r="G214" s="11"/>
      <c r="H214" s="22"/>
    </row>
    <row r="215" customFormat="false" ht="15.75" hidden="false" customHeight="false" outlineLevel="0" collapsed="false">
      <c r="E215" s="11"/>
      <c r="F215" s="11"/>
      <c r="G215" s="11"/>
      <c r="H215" s="22"/>
    </row>
    <row r="216" customFormat="false" ht="15.75" hidden="false" customHeight="false" outlineLevel="0" collapsed="false">
      <c r="E216" s="11"/>
      <c r="F216" s="11"/>
      <c r="G216" s="11"/>
      <c r="H216" s="22"/>
    </row>
    <row r="217" customFormat="false" ht="15.75" hidden="false" customHeight="false" outlineLevel="0" collapsed="false">
      <c r="E217" s="11"/>
      <c r="F217" s="11"/>
      <c r="G217" s="11"/>
      <c r="H217" s="21"/>
    </row>
    <row r="218" customFormat="false" ht="15.75" hidden="false" customHeight="false" outlineLevel="0" collapsed="false">
      <c r="E218" s="11"/>
      <c r="F218" s="11"/>
      <c r="G218" s="11"/>
      <c r="H218" s="22"/>
    </row>
    <row r="219" customFormat="false" ht="15.75" hidden="false" customHeight="false" outlineLevel="0" collapsed="false">
      <c r="E219" s="11"/>
      <c r="F219" s="11"/>
      <c r="G219" s="11"/>
      <c r="H219" s="22"/>
    </row>
    <row r="220" customFormat="false" ht="15.75" hidden="false" customHeight="false" outlineLevel="0" collapsed="false">
      <c r="E220" s="11"/>
      <c r="F220" s="11"/>
      <c r="G220" s="11"/>
      <c r="H220" s="22"/>
    </row>
    <row r="221" customFormat="false" ht="15.75" hidden="false" customHeight="false" outlineLevel="0" collapsed="false">
      <c r="E221" s="11"/>
      <c r="F221" s="11"/>
      <c r="G221" s="11"/>
      <c r="H221" s="22"/>
    </row>
    <row r="222" customFormat="false" ht="15.75" hidden="false" customHeight="false" outlineLevel="0" collapsed="false">
      <c r="E222" s="11"/>
      <c r="F222" s="11"/>
      <c r="G222" s="11"/>
      <c r="H222" s="22"/>
    </row>
    <row r="223" customFormat="false" ht="15.75" hidden="false" customHeight="false" outlineLevel="0" collapsed="false">
      <c r="E223" s="11"/>
      <c r="F223" s="11"/>
      <c r="G223" s="11"/>
      <c r="H223" s="22"/>
    </row>
    <row r="224" customFormat="false" ht="15.75" hidden="false" customHeight="false" outlineLevel="0" collapsed="false">
      <c r="E224" s="11"/>
      <c r="F224" s="11"/>
      <c r="G224" s="11"/>
      <c r="H224" s="22"/>
    </row>
    <row r="225" customFormat="false" ht="15.75" hidden="false" customHeight="false" outlineLevel="0" collapsed="false">
      <c r="E225" s="11"/>
      <c r="F225" s="11"/>
      <c r="G225" s="11"/>
      <c r="H225" s="22"/>
    </row>
    <row r="226" customFormat="false" ht="15.75" hidden="false" customHeight="false" outlineLevel="0" collapsed="false">
      <c r="E226" s="11"/>
      <c r="F226" s="11"/>
      <c r="G226" s="11"/>
      <c r="H226" s="22"/>
    </row>
    <row r="227" customFormat="false" ht="15.75" hidden="false" customHeight="false" outlineLevel="0" collapsed="false">
      <c r="E227" s="11"/>
      <c r="F227" s="11"/>
      <c r="G227" s="11"/>
      <c r="H227" s="22"/>
    </row>
    <row r="228" customFormat="false" ht="15.75" hidden="false" customHeight="false" outlineLevel="0" collapsed="false">
      <c r="B228" s="11"/>
      <c r="C228" s="22"/>
      <c r="E228" s="11"/>
      <c r="F228" s="11"/>
      <c r="G228" s="11"/>
      <c r="H228" s="22"/>
    </row>
    <row r="229" customFormat="false" ht="15.75" hidden="false" customHeight="false" outlineLevel="0" collapsed="false">
      <c r="B229" s="11"/>
      <c r="C229" s="21"/>
      <c r="E229" s="11"/>
      <c r="F229" s="11"/>
      <c r="G229" s="11"/>
      <c r="H229" s="22"/>
    </row>
    <row r="230" customFormat="false" ht="15.75" hidden="false" customHeight="false" outlineLevel="0" collapsed="false">
      <c r="B230" s="11"/>
      <c r="C230" s="21"/>
      <c r="E230" s="11"/>
      <c r="F230" s="11"/>
      <c r="G230" s="11"/>
      <c r="H230" s="22"/>
    </row>
    <row r="231" customFormat="false" ht="15.75" hidden="false" customHeight="false" outlineLevel="0" collapsed="false">
      <c r="B231" s="11"/>
      <c r="C231" s="21"/>
      <c r="E231" s="11"/>
      <c r="F231" s="11"/>
      <c r="G231" s="11"/>
      <c r="H231" s="22"/>
    </row>
    <row r="232" customFormat="false" ht="15.75" hidden="false" customHeight="false" outlineLevel="0" collapsed="false">
      <c r="B232" s="11"/>
      <c r="C232" s="21"/>
      <c r="E232" s="11"/>
      <c r="F232" s="11"/>
      <c r="G232" s="11"/>
      <c r="H232" s="22"/>
    </row>
    <row r="233" customFormat="false" ht="15.75" hidden="false" customHeight="false" outlineLevel="0" collapsed="false">
      <c r="B233" s="11"/>
      <c r="C233" s="21"/>
      <c r="E233" s="11"/>
      <c r="F233" s="11"/>
      <c r="G233" s="11"/>
      <c r="H233" s="22"/>
    </row>
    <row r="234" customFormat="false" ht="15.75" hidden="false" customHeight="false" outlineLevel="0" collapsed="false">
      <c r="B234" s="11"/>
      <c r="C234" s="21"/>
      <c r="E234" s="11"/>
      <c r="F234" s="11"/>
      <c r="G234" s="11"/>
      <c r="H234" s="22"/>
    </row>
    <row r="235" customFormat="false" ht="15.75" hidden="false" customHeight="false" outlineLevel="0" collapsed="false">
      <c r="E235" s="11"/>
      <c r="F235" s="11"/>
      <c r="G235" s="11"/>
      <c r="H235" s="22"/>
    </row>
    <row r="236" customFormat="false" ht="15.75" hidden="false" customHeight="false" outlineLevel="0" collapsed="false">
      <c r="E236" s="11"/>
      <c r="F236" s="11"/>
      <c r="G236" s="11"/>
      <c r="H236" s="22"/>
    </row>
    <row r="237" customFormat="false" ht="15.75" hidden="false" customHeight="false" outlineLevel="0" collapsed="false">
      <c r="E237" s="11"/>
      <c r="F237" s="11"/>
      <c r="G237" s="11"/>
      <c r="H237" s="22"/>
    </row>
    <row r="238" customFormat="false" ht="15.75" hidden="false" customHeight="false" outlineLevel="0" collapsed="false">
      <c r="E238" s="11"/>
      <c r="F238" s="11"/>
      <c r="G238" s="11"/>
      <c r="H238" s="22"/>
    </row>
    <row r="239" customFormat="false" ht="15.75" hidden="false" customHeight="false" outlineLevel="0" collapsed="false">
      <c r="E239" s="11"/>
      <c r="F239" s="11"/>
      <c r="G239" s="11"/>
      <c r="H239" s="22"/>
    </row>
    <row r="240" customFormat="false" ht="15.75" hidden="false" customHeight="false" outlineLevel="0" collapsed="false">
      <c r="E240" s="11"/>
      <c r="F240" s="11"/>
      <c r="G240" s="11"/>
      <c r="H240" s="22"/>
    </row>
    <row r="241" customFormat="false" ht="15.75" hidden="false" customHeight="false" outlineLevel="0" collapsed="false">
      <c r="E241" s="11"/>
      <c r="F241" s="11"/>
      <c r="G241" s="11"/>
      <c r="H241" s="22"/>
    </row>
    <row r="242" customFormat="false" ht="15.75" hidden="false" customHeight="false" outlineLevel="0" collapsed="false">
      <c r="E242" s="11"/>
      <c r="F242" s="11"/>
      <c r="G242" s="11"/>
      <c r="H242" s="22"/>
    </row>
    <row r="243" customFormat="false" ht="15.75" hidden="false" customHeight="false" outlineLevel="0" collapsed="false">
      <c r="E243" s="11"/>
      <c r="F243" s="11"/>
      <c r="G243" s="11"/>
      <c r="H243" s="22"/>
    </row>
    <row r="244" customFormat="false" ht="15.75" hidden="false" customHeight="false" outlineLevel="0" collapsed="false">
      <c r="E244" s="11"/>
      <c r="F244" s="11"/>
      <c r="G244" s="11"/>
      <c r="H244" s="22"/>
    </row>
    <row r="245" customFormat="false" ht="15.75" hidden="false" customHeight="false" outlineLevel="0" collapsed="false">
      <c r="E245" s="11"/>
      <c r="F245" s="11"/>
      <c r="G245" s="11"/>
      <c r="H245" s="22"/>
    </row>
    <row r="246" customFormat="false" ht="15.75" hidden="false" customHeight="false" outlineLevel="0" collapsed="false">
      <c r="E246" s="11"/>
      <c r="F246" s="11"/>
      <c r="G246" s="11"/>
      <c r="H246" s="22"/>
    </row>
    <row r="247" customFormat="false" ht="15.75" hidden="false" customHeight="false" outlineLevel="0" collapsed="false">
      <c r="E247" s="11"/>
      <c r="F247" s="11"/>
      <c r="G247" s="11"/>
      <c r="H247" s="22"/>
    </row>
    <row r="248" customFormat="false" ht="15.75" hidden="false" customHeight="false" outlineLevel="0" collapsed="false">
      <c r="E248" s="11"/>
      <c r="F248" s="11"/>
      <c r="G248" s="11"/>
      <c r="H248" s="22"/>
    </row>
    <row r="249" customFormat="false" ht="15.75" hidden="false" customHeight="false" outlineLevel="0" collapsed="false">
      <c r="E249" s="11"/>
      <c r="F249" s="11"/>
      <c r="G249" s="11"/>
      <c r="H249" s="11"/>
    </row>
    <row r="250" customFormat="false" ht="15.75" hidden="false" customHeight="false" outlineLevel="0" collapsed="false">
      <c r="E250" s="11"/>
      <c r="F250" s="11"/>
      <c r="G250" s="11"/>
      <c r="H250" s="22"/>
    </row>
    <row r="251" customFormat="false" ht="15.75" hidden="false" customHeight="false" outlineLevel="0" collapsed="false">
      <c r="E251" s="11"/>
      <c r="F251" s="11"/>
      <c r="G251" s="11"/>
      <c r="H251" s="21"/>
    </row>
    <row r="252" customFormat="false" ht="15.75" hidden="false" customHeight="false" outlineLevel="0" collapsed="false">
      <c r="E252" s="11"/>
      <c r="F252" s="11"/>
      <c r="G252" s="11"/>
      <c r="H252" s="21"/>
    </row>
    <row r="253" customFormat="false" ht="15.75" hidden="false" customHeight="false" outlineLevel="0" collapsed="false">
      <c r="E253" s="11"/>
      <c r="F253" s="11"/>
      <c r="G253" s="11"/>
      <c r="H253" s="22"/>
    </row>
    <row r="254" customFormat="false" ht="15.75" hidden="false" customHeight="false" outlineLevel="0" collapsed="false">
      <c r="E254" s="11"/>
      <c r="F254" s="11"/>
      <c r="G254" s="11"/>
      <c r="H254" s="22"/>
    </row>
    <row r="255" customFormat="false" ht="15.75" hidden="false" customHeight="false" outlineLevel="0" collapsed="false">
      <c r="E255" s="11"/>
      <c r="F255" s="11"/>
      <c r="G255" s="11"/>
      <c r="H255" s="21"/>
    </row>
    <row r="256" customFormat="false" ht="15.75" hidden="false" customHeight="false" outlineLevel="0" collapsed="false">
      <c r="E256" s="11"/>
      <c r="F256" s="11"/>
      <c r="G256" s="11"/>
      <c r="H256" s="22"/>
    </row>
    <row r="257" customFormat="false" ht="15.75" hidden="false" customHeight="false" outlineLevel="0" collapsed="false">
      <c r="E257" s="11"/>
      <c r="F257" s="11"/>
      <c r="G257" s="11"/>
      <c r="H257" s="22"/>
    </row>
    <row r="258" customFormat="false" ht="15.75" hidden="false" customHeight="false" outlineLevel="0" collapsed="false">
      <c r="E258" s="11"/>
      <c r="F258" s="11"/>
      <c r="G258" s="11"/>
      <c r="H258" s="22"/>
    </row>
    <row r="259" customFormat="false" ht="15.75" hidden="false" customHeight="false" outlineLevel="0" collapsed="false">
      <c r="E259" s="11"/>
      <c r="F259" s="11"/>
      <c r="G259" s="11"/>
      <c r="H259" s="22"/>
    </row>
    <row r="260" customFormat="false" ht="15.75" hidden="false" customHeight="false" outlineLevel="0" collapsed="false">
      <c r="E260" s="11"/>
      <c r="F260" s="11"/>
      <c r="G260" s="11"/>
      <c r="H260" s="22"/>
    </row>
    <row r="261" customFormat="false" ht="15.75" hidden="false" customHeight="false" outlineLevel="0" collapsed="false">
      <c r="E261" s="11"/>
      <c r="F261" s="11"/>
      <c r="G261" s="11"/>
      <c r="H261" s="22"/>
    </row>
    <row r="262" customFormat="false" ht="15.75" hidden="false" customHeight="false" outlineLevel="0" collapsed="false">
      <c r="E262" s="11"/>
      <c r="F262" s="11"/>
      <c r="G262" s="11"/>
      <c r="H262" s="22"/>
    </row>
    <row r="263" customFormat="false" ht="15.75" hidden="false" customHeight="false" outlineLevel="0" collapsed="false">
      <c r="E263" s="11"/>
      <c r="F263" s="11"/>
      <c r="G263" s="5"/>
      <c r="H263" s="5"/>
    </row>
    <row r="264" customFormat="false" ht="15.75" hidden="false" customHeight="false" outlineLevel="0" collapsed="false">
      <c r="E264" s="11"/>
      <c r="F264" s="11"/>
      <c r="G264" s="5"/>
      <c r="H264" s="5"/>
    </row>
    <row r="265" customFormat="false" ht="15.75" hidden="false" customHeight="false" outlineLevel="0" collapsed="false">
      <c r="E265" s="11"/>
      <c r="F265" s="11"/>
      <c r="G265" s="5"/>
      <c r="H265" s="5"/>
    </row>
    <row r="266" customFormat="false" ht="15.75" hidden="false" customHeight="false" outlineLevel="0" collapsed="false">
      <c r="E266" s="11"/>
      <c r="F266" s="11"/>
      <c r="G266" s="11"/>
      <c r="H266" s="5"/>
    </row>
    <row r="267" customFormat="false" ht="15.75" hidden="false" customHeight="false" outlineLevel="0" collapsed="false">
      <c r="E267" s="11"/>
      <c r="F267" s="11"/>
      <c r="G267" s="11"/>
      <c r="H267" s="5"/>
    </row>
    <row r="268" customFormat="false" ht="15.75" hidden="false" customHeight="false" outlineLevel="0" collapsed="false">
      <c r="E268" s="11"/>
      <c r="F268" s="11"/>
      <c r="G268" s="5"/>
      <c r="H268" s="5"/>
    </row>
    <row r="269" customFormat="false" ht="15.75" hidden="false" customHeight="false" outlineLevel="0" collapsed="false">
      <c r="E269" s="11"/>
      <c r="F269" s="11"/>
      <c r="G269" s="5"/>
      <c r="H269" s="5"/>
    </row>
    <row r="270" customFormat="false" ht="15.75" hidden="false" customHeight="false" outlineLevel="0" collapsed="false">
      <c r="E270" s="11"/>
      <c r="F270" s="11"/>
      <c r="G270" s="5"/>
      <c r="H270" s="5"/>
    </row>
    <row r="271" customFormat="false" ht="15.75" hidden="false" customHeight="false" outlineLevel="0" collapsed="false">
      <c r="E271" s="11"/>
      <c r="F271" s="11"/>
      <c r="G271" s="5"/>
      <c r="H271" s="5"/>
    </row>
    <row r="272" customFormat="false" ht="15.75" hidden="false" customHeight="false" outlineLevel="0" collapsed="false">
      <c r="E272" s="11"/>
      <c r="F272" s="11"/>
      <c r="G272" s="5"/>
      <c r="H272" s="5"/>
    </row>
    <row r="273" customFormat="false" ht="15.75" hidden="false" customHeight="false" outlineLevel="0" collapsed="false">
      <c r="E273" s="11"/>
      <c r="F273" s="11"/>
      <c r="G273" s="5"/>
      <c r="H273" s="5"/>
    </row>
    <row r="274" customFormat="false" ht="15.75" hidden="false" customHeight="false" outlineLevel="0" collapsed="false">
      <c r="E274" s="11"/>
      <c r="F274" s="11"/>
      <c r="G274" s="5"/>
      <c r="H274" s="5"/>
    </row>
    <row r="275" customFormat="false" ht="15.75" hidden="false" customHeight="false" outlineLevel="0" collapsed="false">
      <c r="E275" s="11"/>
      <c r="F275" s="11"/>
      <c r="G275" s="5"/>
      <c r="H275" s="5"/>
    </row>
    <row r="276" customFormat="false" ht="15.75" hidden="false" customHeight="false" outlineLevel="0" collapsed="false">
      <c r="E276" s="11"/>
      <c r="F276" s="11"/>
      <c r="G276" s="5"/>
      <c r="H276" s="5"/>
    </row>
    <row r="277" customFormat="false" ht="15.75" hidden="false" customHeight="false" outlineLevel="0" collapsed="false">
      <c r="E277" s="11"/>
      <c r="F277" s="11"/>
      <c r="G277" s="5"/>
      <c r="H277" s="5"/>
    </row>
    <row r="278" customFormat="false" ht="15.75" hidden="false" customHeight="false" outlineLevel="0" collapsed="false">
      <c r="E278" s="11"/>
      <c r="F278" s="11"/>
      <c r="G278" s="5"/>
      <c r="H278" s="5"/>
    </row>
    <row r="279" customFormat="false" ht="15.75" hidden="false" customHeight="false" outlineLevel="0" collapsed="false">
      <c r="E279" s="11"/>
      <c r="F279" s="11"/>
      <c r="G279" s="5"/>
      <c r="H279" s="5"/>
    </row>
    <row r="280" customFormat="false" ht="15.75" hidden="false" customHeight="false" outlineLevel="0" collapsed="false">
      <c r="E280" s="11"/>
      <c r="F280" s="11"/>
      <c r="G280" s="5"/>
      <c r="H280" s="5"/>
    </row>
    <row r="281" customFormat="false" ht="15.75" hidden="false" customHeight="false" outlineLevel="0" collapsed="false">
      <c r="E281" s="11"/>
      <c r="F281" s="11"/>
      <c r="G281" s="5"/>
      <c r="H281" s="5"/>
    </row>
    <row r="282" customFormat="false" ht="15.75" hidden="false" customHeight="false" outlineLevel="0" collapsed="false">
      <c r="E282" s="11"/>
      <c r="F282" s="11"/>
      <c r="G282" s="5"/>
      <c r="H282" s="5"/>
    </row>
    <row r="283" customFormat="false" ht="15.75" hidden="false" customHeight="false" outlineLevel="0" collapsed="false">
      <c r="E283" s="11"/>
      <c r="F283" s="11"/>
      <c r="G283" s="5"/>
      <c r="H283" s="5"/>
    </row>
    <row r="284" customFormat="false" ht="15.75" hidden="false" customHeight="false" outlineLevel="0" collapsed="false">
      <c r="E284" s="11"/>
      <c r="F284" s="11"/>
      <c r="G284" s="5"/>
      <c r="H284" s="5"/>
    </row>
    <row r="285" customFormat="false" ht="15.75" hidden="false" customHeight="false" outlineLevel="0" collapsed="false">
      <c r="E285" s="11"/>
      <c r="F285" s="11"/>
      <c r="G285" s="5"/>
      <c r="H285" s="5"/>
    </row>
    <row r="286" customFormat="false" ht="15.75" hidden="false" customHeight="false" outlineLevel="0" collapsed="false">
      <c r="E286" s="11"/>
      <c r="F286" s="11"/>
      <c r="G286" s="5"/>
      <c r="H286" s="5"/>
    </row>
    <row r="287" customFormat="false" ht="15.75" hidden="false" customHeight="false" outlineLevel="0" collapsed="false">
      <c r="E287" s="11"/>
      <c r="F287" s="11"/>
      <c r="G287" s="5"/>
      <c r="H287" s="5"/>
    </row>
    <row r="288" customFormat="false" ht="15.75" hidden="false" customHeight="false" outlineLevel="0" collapsed="false">
      <c r="E288" s="11"/>
      <c r="F288" s="11"/>
      <c r="G288" s="5"/>
      <c r="H288" s="5"/>
    </row>
    <row r="289" customFormat="false" ht="15.75" hidden="false" customHeight="false" outlineLevel="0" collapsed="false">
      <c r="E289" s="11"/>
      <c r="F289" s="11"/>
      <c r="G289" s="5"/>
      <c r="H289" s="5"/>
    </row>
    <row r="290" customFormat="false" ht="15.75" hidden="false" customHeight="false" outlineLevel="0" collapsed="false">
      <c r="E290" s="11"/>
      <c r="F290" s="11"/>
      <c r="G290" s="5"/>
      <c r="H290" s="5"/>
    </row>
    <row r="291" customFormat="false" ht="15.75" hidden="false" customHeight="false" outlineLevel="0" collapsed="false">
      <c r="E291" s="11"/>
      <c r="F291" s="11"/>
      <c r="G291" s="5"/>
      <c r="H291" s="5"/>
    </row>
    <row r="292" customFormat="false" ht="15.75" hidden="false" customHeight="false" outlineLevel="0" collapsed="false">
      <c r="E292" s="11"/>
      <c r="F292" s="11"/>
      <c r="G292" s="5"/>
      <c r="H292" s="5"/>
    </row>
    <row r="293" customFormat="false" ht="15.75" hidden="false" customHeight="false" outlineLevel="0" collapsed="false">
      <c r="E293" s="11"/>
      <c r="F293" s="11"/>
      <c r="G293" s="5"/>
      <c r="H293" s="5"/>
    </row>
    <row r="294" customFormat="false" ht="15.75" hidden="false" customHeight="false" outlineLevel="0" collapsed="false">
      <c r="E294" s="11"/>
      <c r="F294" s="11"/>
      <c r="G294" s="5"/>
      <c r="H294" s="5"/>
    </row>
    <row r="295" customFormat="false" ht="15.75" hidden="false" customHeight="false" outlineLevel="0" collapsed="false">
      <c r="E295" s="11"/>
      <c r="F295" s="11"/>
      <c r="G295" s="5"/>
      <c r="H295" s="5"/>
    </row>
    <row r="296" customFormat="false" ht="15.75" hidden="false" customHeight="false" outlineLevel="0" collapsed="false">
      <c r="E296" s="11"/>
      <c r="F296" s="11"/>
      <c r="G296" s="5"/>
      <c r="H296" s="5"/>
    </row>
    <row r="297" customFormat="false" ht="15.75" hidden="false" customHeight="false" outlineLevel="0" collapsed="false">
      <c r="E297" s="11"/>
      <c r="F297" s="11"/>
      <c r="G297" s="5"/>
      <c r="H297" s="5"/>
    </row>
    <row r="298" customFormat="false" ht="15.75" hidden="false" customHeight="false" outlineLevel="0" collapsed="false">
      <c r="E298" s="11"/>
      <c r="F298" s="11"/>
      <c r="G298" s="5"/>
      <c r="H298" s="5"/>
    </row>
    <row r="299" customFormat="false" ht="15.75" hidden="false" customHeight="false" outlineLevel="0" collapsed="false">
      <c r="E299" s="11"/>
      <c r="F299" s="11"/>
      <c r="G299" s="5"/>
      <c r="H299" s="5"/>
    </row>
    <row r="300" customFormat="false" ht="15.75" hidden="false" customHeight="false" outlineLevel="0" collapsed="false">
      <c r="E300" s="11"/>
      <c r="F300" s="11"/>
      <c r="G300" s="5"/>
      <c r="H300" s="5"/>
    </row>
    <row r="301" customFormat="false" ht="15.75" hidden="false" customHeight="false" outlineLevel="0" collapsed="false">
      <c r="E301" s="11"/>
      <c r="F301" s="11"/>
      <c r="G301" s="5"/>
      <c r="H301" s="5"/>
    </row>
    <row r="302" customFormat="false" ht="15.75" hidden="false" customHeight="false" outlineLevel="0" collapsed="false">
      <c r="E302" s="11"/>
      <c r="F302" s="11"/>
      <c r="G302" s="5"/>
      <c r="H302" s="5"/>
    </row>
    <row r="303" customFormat="false" ht="15.75" hidden="false" customHeight="false" outlineLevel="0" collapsed="false">
      <c r="E303" s="11"/>
      <c r="F303" s="11"/>
      <c r="G303" s="5"/>
      <c r="H303" s="5"/>
    </row>
    <row r="304" customFormat="false" ht="15.75" hidden="false" customHeight="false" outlineLevel="0" collapsed="false">
      <c r="E304" s="11"/>
      <c r="F304" s="11"/>
      <c r="G304" s="5"/>
      <c r="H304" s="5"/>
    </row>
    <row r="305" customFormat="false" ht="15.75" hidden="false" customHeight="false" outlineLevel="0" collapsed="false">
      <c r="E305" s="11"/>
      <c r="F305" s="11"/>
      <c r="G305" s="5"/>
      <c r="H305" s="5"/>
    </row>
    <row r="306" customFormat="false" ht="15.75" hidden="false" customHeight="false" outlineLevel="0" collapsed="false">
      <c r="E306" s="11"/>
      <c r="F306" s="11"/>
      <c r="G306" s="5"/>
      <c r="H306" s="5"/>
    </row>
    <row r="307" customFormat="false" ht="15.75" hidden="false" customHeight="false" outlineLevel="0" collapsed="false">
      <c r="E307" s="11"/>
      <c r="F307" s="11"/>
      <c r="G307" s="5"/>
      <c r="H307" s="5"/>
    </row>
    <row r="308" customFormat="false" ht="15.75" hidden="false" customHeight="false" outlineLevel="0" collapsed="false">
      <c r="E308" s="11"/>
      <c r="F308" s="11"/>
      <c r="G308" s="5"/>
      <c r="H308" s="5"/>
    </row>
    <row r="309" customFormat="false" ht="15.75" hidden="false" customHeight="false" outlineLevel="0" collapsed="false">
      <c r="E309" s="11"/>
      <c r="F309" s="11"/>
      <c r="G309" s="5"/>
      <c r="H309" s="5"/>
    </row>
    <row r="310" customFormat="false" ht="15.75" hidden="false" customHeight="false" outlineLevel="0" collapsed="false">
      <c r="E310" s="11"/>
      <c r="F310" s="11"/>
      <c r="G310" s="5"/>
      <c r="H310" s="5"/>
    </row>
    <row r="311" customFormat="false" ht="15.75" hidden="false" customHeight="false" outlineLevel="0" collapsed="false">
      <c r="E311" s="11"/>
      <c r="F311" s="11"/>
      <c r="G311" s="5"/>
      <c r="H311" s="5"/>
    </row>
    <row r="312" customFormat="false" ht="15.75" hidden="false" customHeight="false" outlineLevel="0" collapsed="false">
      <c r="E312" s="11"/>
      <c r="F312" s="11"/>
      <c r="G312" s="5"/>
      <c r="H312" s="5"/>
    </row>
    <row r="313" customFormat="false" ht="15.75" hidden="false" customHeight="false" outlineLevel="0" collapsed="false">
      <c r="E313" s="11"/>
      <c r="F313" s="11"/>
      <c r="G313" s="5"/>
      <c r="H313" s="5"/>
    </row>
    <row r="314" customFormat="false" ht="15.75" hidden="false" customHeight="false" outlineLevel="0" collapsed="false">
      <c r="E314" s="11"/>
      <c r="F314" s="11"/>
      <c r="G314" s="5"/>
      <c r="H314" s="5"/>
    </row>
    <row r="315" customFormat="false" ht="15.75" hidden="false" customHeight="false" outlineLevel="0" collapsed="false">
      <c r="E315" s="11"/>
      <c r="F315" s="11"/>
      <c r="G315" s="5"/>
      <c r="H315" s="5"/>
    </row>
    <row r="316" customFormat="false" ht="15.75" hidden="false" customHeight="false" outlineLevel="0" collapsed="false">
      <c r="E316" s="11"/>
      <c r="F316" s="11"/>
      <c r="G316" s="5"/>
      <c r="H316" s="5"/>
    </row>
    <row r="317" customFormat="false" ht="15.75" hidden="false" customHeight="false" outlineLevel="0" collapsed="false">
      <c r="E317" s="11"/>
      <c r="F317" s="11"/>
      <c r="G317" s="5"/>
      <c r="H317" s="5"/>
    </row>
    <row r="318" customFormat="false" ht="15.75" hidden="false" customHeight="false" outlineLevel="0" collapsed="false">
      <c r="E318" s="11"/>
      <c r="F318" s="11"/>
      <c r="G318" s="5"/>
      <c r="H318" s="5"/>
    </row>
    <row r="319" customFormat="false" ht="15.75" hidden="false" customHeight="false" outlineLevel="0" collapsed="false">
      <c r="E319" s="11"/>
      <c r="F319" s="11"/>
      <c r="G319" s="5"/>
      <c r="H319" s="5"/>
    </row>
    <row r="320" customFormat="false" ht="15.75" hidden="false" customHeight="false" outlineLevel="0" collapsed="false">
      <c r="E320" s="11"/>
      <c r="F320" s="11"/>
      <c r="G320" s="5"/>
      <c r="H320" s="5"/>
    </row>
    <row r="321" customFormat="false" ht="15.75" hidden="false" customHeight="false" outlineLevel="0" collapsed="false">
      <c r="E321" s="11"/>
      <c r="F321" s="11"/>
      <c r="G321" s="5"/>
      <c r="H321" s="5"/>
    </row>
    <row r="322" customFormat="false" ht="15.75" hidden="false" customHeight="false" outlineLevel="0" collapsed="false">
      <c r="E322" s="11"/>
      <c r="F322" s="11"/>
      <c r="G322" s="5"/>
      <c r="H322" s="5"/>
    </row>
    <row r="323" customFormat="false" ht="15.75" hidden="false" customHeight="false" outlineLevel="0" collapsed="false">
      <c r="E323" s="11"/>
      <c r="F323" s="11"/>
      <c r="G323" s="5"/>
      <c r="H323" s="5"/>
    </row>
    <row r="324" customFormat="false" ht="15.75" hidden="false" customHeight="false" outlineLevel="0" collapsed="false">
      <c r="E324" s="11"/>
      <c r="F324" s="11"/>
      <c r="G324" s="5"/>
      <c r="H324" s="5"/>
    </row>
    <row r="325" customFormat="false" ht="15.75" hidden="false" customHeight="false" outlineLevel="0" collapsed="false">
      <c r="E325" s="11"/>
      <c r="F325" s="11"/>
      <c r="G325" s="5"/>
      <c r="H325" s="5"/>
    </row>
    <row r="326" customFormat="false" ht="15.75" hidden="false" customHeight="false" outlineLevel="0" collapsed="false">
      <c r="E326" s="11"/>
      <c r="F326" s="11"/>
      <c r="G326" s="5"/>
      <c r="H326" s="5"/>
    </row>
    <row r="327" customFormat="false" ht="15.75" hidden="false" customHeight="false" outlineLevel="0" collapsed="false">
      <c r="E327" s="11"/>
      <c r="F327" s="11"/>
      <c r="G327" s="5"/>
      <c r="H327" s="5"/>
    </row>
    <row r="328" customFormat="false" ht="15.75" hidden="false" customHeight="false" outlineLevel="0" collapsed="false">
      <c r="E328" s="11"/>
      <c r="F328" s="11"/>
      <c r="G328" s="5"/>
      <c r="H328" s="5"/>
    </row>
    <row r="329" customFormat="false" ht="15.75" hidden="false" customHeight="false" outlineLevel="0" collapsed="false">
      <c r="E329" s="11"/>
      <c r="F329" s="11"/>
      <c r="G329" s="5"/>
      <c r="H329" s="5"/>
    </row>
    <row r="330" customFormat="false" ht="15.75" hidden="false" customHeight="false" outlineLevel="0" collapsed="false">
      <c r="E330" s="11"/>
      <c r="F330" s="11"/>
      <c r="G330" s="5"/>
      <c r="H330" s="5"/>
    </row>
    <row r="331" customFormat="false" ht="15.75" hidden="false" customHeight="false" outlineLevel="0" collapsed="false">
      <c r="E331" s="11"/>
      <c r="F331" s="11"/>
      <c r="G331" s="5"/>
      <c r="H331" s="5"/>
    </row>
    <row r="332" customFormat="false" ht="15.75" hidden="false" customHeight="false" outlineLevel="0" collapsed="false">
      <c r="E332" s="11"/>
      <c r="F332" s="11"/>
      <c r="G332" s="5"/>
      <c r="H332" s="5"/>
    </row>
    <row r="333" customFormat="false" ht="15.75" hidden="false" customHeight="false" outlineLevel="0" collapsed="false">
      <c r="E333" s="11"/>
      <c r="F333" s="11"/>
      <c r="G333" s="5"/>
      <c r="H333" s="5"/>
    </row>
    <row r="334" customFormat="false" ht="15.75" hidden="false" customHeight="false" outlineLevel="0" collapsed="false">
      <c r="E334" s="11"/>
      <c r="F334" s="11"/>
      <c r="G334" s="5"/>
      <c r="H334" s="5"/>
    </row>
    <row r="335" customFormat="false" ht="15.75" hidden="false" customHeight="false" outlineLevel="0" collapsed="false">
      <c r="E335" s="11"/>
      <c r="F335" s="11"/>
      <c r="G335" s="5"/>
      <c r="H335" s="5"/>
    </row>
    <row r="336" customFormat="false" ht="15.75" hidden="false" customHeight="false" outlineLevel="0" collapsed="false">
      <c r="E336" s="11"/>
      <c r="F336" s="11"/>
      <c r="G336" s="5"/>
      <c r="H336" s="5"/>
    </row>
    <row r="337" customFormat="false" ht="15.75" hidden="false" customHeight="false" outlineLevel="0" collapsed="false">
      <c r="E337" s="11"/>
      <c r="F337" s="11"/>
      <c r="G337" s="5"/>
      <c r="H337" s="5"/>
    </row>
    <row r="338" customFormat="false" ht="15.75" hidden="false" customHeight="false" outlineLevel="0" collapsed="false">
      <c r="E338" s="11"/>
      <c r="F338" s="11"/>
      <c r="G338" s="5"/>
      <c r="H338" s="5"/>
    </row>
    <row r="339" customFormat="false" ht="15.75" hidden="false" customHeight="false" outlineLevel="0" collapsed="false">
      <c r="E339" s="11"/>
      <c r="F339" s="11"/>
      <c r="G339" s="5"/>
      <c r="H339" s="5"/>
    </row>
    <row r="340" customFormat="false" ht="15.75" hidden="false" customHeight="false" outlineLevel="0" collapsed="false">
      <c r="E340" s="11"/>
      <c r="F340" s="11"/>
      <c r="G340" s="5"/>
      <c r="H340" s="5"/>
    </row>
    <row r="341" customFormat="false" ht="15.75" hidden="false" customHeight="false" outlineLevel="0" collapsed="false">
      <c r="E341" s="11"/>
      <c r="F341" s="11"/>
      <c r="G341" s="5"/>
      <c r="H341" s="5"/>
    </row>
    <row r="342" customFormat="false" ht="15.75" hidden="false" customHeight="false" outlineLevel="0" collapsed="false">
      <c r="E342" s="11"/>
      <c r="F342" s="11"/>
      <c r="G342" s="5"/>
      <c r="H342" s="5"/>
    </row>
    <row r="343" customFormat="false" ht="15.75" hidden="false" customHeight="false" outlineLevel="0" collapsed="false">
      <c r="E343" s="11"/>
      <c r="F343" s="11"/>
      <c r="G343" s="5"/>
      <c r="H343" s="5"/>
    </row>
    <row r="344" customFormat="false" ht="15.75" hidden="false" customHeight="false" outlineLevel="0" collapsed="false">
      <c r="E344" s="11"/>
      <c r="F344" s="11"/>
      <c r="G344" s="5"/>
      <c r="H344" s="5"/>
    </row>
    <row r="345" customFormat="false" ht="15.75" hidden="false" customHeight="false" outlineLevel="0" collapsed="false">
      <c r="E345" s="11"/>
      <c r="F345" s="11"/>
      <c r="G345" s="5"/>
      <c r="H345" s="5"/>
    </row>
    <row r="346" customFormat="false" ht="15.75" hidden="false" customHeight="false" outlineLevel="0" collapsed="false">
      <c r="E346" s="11"/>
      <c r="F346" s="11"/>
      <c r="G346" s="5"/>
      <c r="H346" s="5"/>
    </row>
    <row r="347" customFormat="false" ht="15.75" hidden="false" customHeight="false" outlineLevel="0" collapsed="false">
      <c r="E347" s="11"/>
      <c r="F347" s="11"/>
      <c r="G347" s="5"/>
      <c r="H347" s="5"/>
    </row>
    <row r="348" customFormat="false" ht="15.75" hidden="false" customHeight="false" outlineLevel="0" collapsed="false">
      <c r="E348" s="11"/>
      <c r="F348" s="11"/>
      <c r="G348" s="5"/>
      <c r="H348" s="5"/>
    </row>
    <row r="349" customFormat="false" ht="15.75" hidden="false" customHeight="false" outlineLevel="0" collapsed="false">
      <c r="E349" s="11"/>
      <c r="F349" s="11"/>
      <c r="G349" s="5"/>
      <c r="H349" s="5"/>
    </row>
    <row r="350" customFormat="false" ht="15.75" hidden="false" customHeight="false" outlineLevel="0" collapsed="false">
      <c r="E350" s="11"/>
      <c r="F350" s="11"/>
      <c r="G350" s="5"/>
      <c r="H350" s="5"/>
    </row>
    <row r="351" customFormat="false" ht="15.75" hidden="false" customHeight="false" outlineLevel="0" collapsed="false">
      <c r="E351" s="11"/>
      <c r="F351" s="11"/>
      <c r="G351" s="5"/>
      <c r="H351" s="5"/>
    </row>
    <row r="352" customFormat="false" ht="15.75" hidden="false" customHeight="false" outlineLevel="0" collapsed="false">
      <c r="E352" s="11"/>
      <c r="F352" s="11"/>
      <c r="G352" s="5"/>
      <c r="H352" s="5"/>
    </row>
    <row r="353" customFormat="false" ht="15.75" hidden="false" customHeight="false" outlineLevel="0" collapsed="false">
      <c r="E353" s="11"/>
      <c r="F353" s="11"/>
      <c r="G353" s="5"/>
      <c r="H353" s="5"/>
    </row>
    <row r="354" customFormat="false" ht="15.75" hidden="false" customHeight="false" outlineLevel="0" collapsed="false">
      <c r="B354" s="11"/>
      <c r="C354" s="22"/>
      <c r="E354" s="11"/>
      <c r="F354" s="11"/>
      <c r="G354" s="5"/>
      <c r="H354" s="5"/>
    </row>
    <row r="355" customFormat="false" ht="15.75" hidden="false" customHeight="false" outlineLevel="0" collapsed="false">
      <c r="B355" s="11"/>
      <c r="C355" s="22"/>
      <c r="E355" s="11"/>
      <c r="F355" s="11"/>
      <c r="G355" s="5"/>
      <c r="H355" s="5"/>
    </row>
    <row r="356" customFormat="false" ht="15.75" hidden="false" customHeight="false" outlineLevel="0" collapsed="false">
      <c r="B356" s="11"/>
      <c r="C356" s="22"/>
      <c r="E356" s="11"/>
      <c r="F356" s="11"/>
      <c r="G356" s="5"/>
      <c r="H356" s="5"/>
    </row>
    <row r="357" customFormat="false" ht="15.75" hidden="false" customHeight="false" outlineLevel="0" collapsed="false">
      <c r="B357" s="11"/>
      <c r="C357" s="21"/>
      <c r="E357" s="11"/>
      <c r="F357" s="11"/>
      <c r="G357" s="5"/>
      <c r="H357" s="5"/>
    </row>
    <row r="358" customFormat="false" ht="15.75" hidden="false" customHeight="false" outlineLevel="0" collapsed="false">
      <c r="B358" s="11"/>
      <c r="C358" s="22"/>
      <c r="E358" s="11"/>
      <c r="F358" s="11"/>
      <c r="G358" s="5"/>
      <c r="H358" s="5"/>
    </row>
    <row r="359" customFormat="false" ht="15.75" hidden="false" customHeight="false" outlineLevel="0" collapsed="false">
      <c r="B359" s="11"/>
      <c r="C359" s="22"/>
      <c r="E359" s="11"/>
      <c r="F359" s="11"/>
      <c r="G359" s="5"/>
      <c r="H359" s="5"/>
    </row>
    <row r="360" customFormat="false" ht="15.75" hidden="false" customHeight="false" outlineLevel="0" collapsed="false">
      <c r="B360" s="11"/>
      <c r="C360" s="22"/>
      <c r="E360" s="11"/>
      <c r="F360" s="11"/>
      <c r="G360" s="5"/>
      <c r="H360" s="5"/>
    </row>
    <row r="361" customFormat="false" ht="15.75" hidden="false" customHeight="false" outlineLevel="0" collapsed="false">
      <c r="B361" s="11"/>
      <c r="C361" s="22"/>
      <c r="E361" s="11"/>
      <c r="F361" s="11"/>
      <c r="G361" s="5"/>
      <c r="H361" s="5"/>
    </row>
    <row r="362" customFormat="false" ht="15.75" hidden="false" customHeight="false" outlineLevel="0" collapsed="false">
      <c r="B362" s="11"/>
      <c r="C362" s="22"/>
      <c r="E362" s="11"/>
      <c r="F362" s="11"/>
      <c r="G362" s="5"/>
      <c r="H362" s="5"/>
    </row>
    <row r="363" customFormat="false" ht="15.75" hidden="false" customHeight="false" outlineLevel="0" collapsed="false">
      <c r="B363" s="11"/>
      <c r="C363" s="22"/>
      <c r="E363" s="11"/>
      <c r="F363" s="11"/>
      <c r="G363" s="5"/>
      <c r="H363" s="5"/>
    </row>
    <row r="364" customFormat="false" ht="15.75" hidden="false" customHeight="false" outlineLevel="0" collapsed="false">
      <c r="B364" s="11"/>
      <c r="C364" s="22"/>
      <c r="E364" s="11"/>
      <c r="F364" s="11"/>
      <c r="G364" s="5"/>
      <c r="H364" s="5"/>
    </row>
    <row r="365" customFormat="false" ht="15.75" hidden="false" customHeight="false" outlineLevel="0" collapsed="false">
      <c r="B365" s="11"/>
      <c r="C365" s="22"/>
      <c r="E365" s="11"/>
      <c r="F365" s="11"/>
      <c r="G365" s="5"/>
      <c r="H365" s="5"/>
    </row>
    <row r="366" customFormat="false" ht="15.75" hidden="false" customHeight="false" outlineLevel="0" collapsed="false">
      <c r="B366" s="11"/>
      <c r="C366" s="22"/>
      <c r="E366" s="11"/>
      <c r="F366" s="11"/>
      <c r="G366" s="5"/>
      <c r="H366" s="5"/>
    </row>
    <row r="367" customFormat="false" ht="15.75" hidden="false" customHeight="false" outlineLevel="0" collapsed="false">
      <c r="B367" s="11"/>
      <c r="C367" s="22"/>
      <c r="E367" s="11"/>
      <c r="F367" s="11"/>
      <c r="G367" s="5"/>
      <c r="H367" s="5"/>
    </row>
    <row r="368" customFormat="false" ht="15.75" hidden="false" customHeight="false" outlineLevel="0" collapsed="false">
      <c r="B368" s="11"/>
      <c r="C368" s="22"/>
      <c r="E368" s="11"/>
      <c r="F368" s="11"/>
      <c r="G368" s="5"/>
      <c r="H368" s="5"/>
    </row>
    <row r="369" customFormat="false" ht="15.75" hidden="false" customHeight="false" outlineLevel="0" collapsed="false">
      <c r="B369" s="11"/>
      <c r="C369" s="22"/>
      <c r="E369" s="11"/>
      <c r="F369" s="11"/>
      <c r="G369" s="5"/>
      <c r="H369" s="5"/>
    </row>
    <row r="370" customFormat="false" ht="15.75" hidden="false" customHeight="false" outlineLevel="0" collapsed="false">
      <c r="B370" s="11"/>
      <c r="C370" s="22"/>
      <c r="E370" s="11"/>
      <c r="F370" s="11"/>
      <c r="G370" s="5"/>
      <c r="H370" s="5"/>
    </row>
    <row r="371" customFormat="false" ht="15.75" hidden="false" customHeight="false" outlineLevel="0" collapsed="false">
      <c r="B371" s="11"/>
      <c r="C371" s="22"/>
      <c r="E371" s="11"/>
      <c r="F371" s="11"/>
      <c r="G371" s="5"/>
      <c r="H371" s="5"/>
    </row>
    <row r="372" customFormat="false" ht="15.75" hidden="false" customHeight="false" outlineLevel="0" collapsed="false">
      <c r="B372" s="11"/>
      <c r="C372" s="22"/>
      <c r="E372" s="11"/>
      <c r="F372" s="11"/>
      <c r="G372" s="5"/>
      <c r="H372" s="5"/>
    </row>
    <row r="373" customFormat="false" ht="15.75" hidden="false" customHeight="false" outlineLevel="0" collapsed="false">
      <c r="B373" s="11"/>
      <c r="C373" s="22"/>
      <c r="E373" s="11"/>
      <c r="F373" s="11"/>
      <c r="G373" s="5"/>
      <c r="H373" s="5"/>
    </row>
    <row r="374" customFormat="false" ht="15.75" hidden="false" customHeight="false" outlineLevel="0" collapsed="false">
      <c r="B374" s="11"/>
      <c r="C374" s="22"/>
      <c r="E374" s="11"/>
      <c r="F374" s="11"/>
      <c r="G374" s="5"/>
      <c r="H374" s="5"/>
    </row>
    <row r="375" customFormat="false" ht="15.75" hidden="false" customHeight="false" outlineLevel="0" collapsed="false">
      <c r="B375" s="11"/>
      <c r="C375" s="22"/>
      <c r="E375" s="11"/>
      <c r="F375" s="11"/>
      <c r="G375" s="5"/>
      <c r="H375" s="5"/>
    </row>
    <row r="376" customFormat="false" ht="15.75" hidden="false" customHeight="false" outlineLevel="0" collapsed="false">
      <c r="B376" s="11"/>
      <c r="C376" s="22"/>
      <c r="E376" s="11"/>
      <c r="F376" s="11"/>
      <c r="G376" s="5"/>
      <c r="H376" s="5"/>
    </row>
    <row r="377" customFormat="false" ht="15.75" hidden="false" customHeight="false" outlineLevel="0" collapsed="false">
      <c r="B377" s="11"/>
      <c r="C377" s="22"/>
      <c r="E377" s="11"/>
      <c r="F377" s="11"/>
      <c r="G377" s="5"/>
      <c r="H377" s="5"/>
    </row>
    <row r="378" customFormat="false" ht="15.75" hidden="false" customHeight="false" outlineLevel="0" collapsed="false">
      <c r="B378" s="11"/>
      <c r="C378" s="22"/>
      <c r="E378" s="11"/>
      <c r="F378" s="11"/>
      <c r="G378" s="5"/>
      <c r="H378" s="5"/>
    </row>
    <row r="379" customFormat="false" ht="15.75" hidden="false" customHeight="false" outlineLevel="0" collapsed="false">
      <c r="B379" s="11"/>
      <c r="C379" s="22"/>
      <c r="E379" s="11"/>
      <c r="F379" s="11"/>
      <c r="G379" s="5"/>
      <c r="H379" s="5"/>
    </row>
    <row r="380" customFormat="false" ht="15.75" hidden="false" customHeight="false" outlineLevel="0" collapsed="false">
      <c r="B380" s="11"/>
      <c r="C380" s="22"/>
      <c r="E380" s="11"/>
      <c r="F380" s="11"/>
      <c r="G380" s="5"/>
      <c r="H380" s="5"/>
    </row>
    <row r="381" customFormat="false" ht="15.75" hidden="false" customHeight="false" outlineLevel="0" collapsed="false">
      <c r="B381" s="11"/>
      <c r="C381" s="22"/>
      <c r="E381" s="11"/>
      <c r="F381" s="11"/>
      <c r="G381" s="5"/>
      <c r="H381" s="5"/>
    </row>
    <row r="382" customFormat="false" ht="15.75" hidden="false" customHeight="false" outlineLevel="0" collapsed="false">
      <c r="B382" s="11"/>
      <c r="C382" s="22"/>
      <c r="E382" s="11"/>
      <c r="F382" s="11"/>
      <c r="G382" s="5"/>
      <c r="H382" s="5"/>
    </row>
    <row r="383" customFormat="false" ht="15.75" hidden="false" customHeight="false" outlineLevel="0" collapsed="false">
      <c r="B383" s="11"/>
      <c r="C383" s="22"/>
      <c r="E383" s="11"/>
      <c r="F383" s="11"/>
      <c r="G383" s="5"/>
      <c r="H383" s="5"/>
    </row>
    <row r="384" customFormat="false" ht="15.75" hidden="false" customHeight="false" outlineLevel="0" collapsed="false">
      <c r="B384" s="11"/>
      <c r="C384" s="22"/>
      <c r="E384" s="11"/>
      <c r="F384" s="11"/>
      <c r="G384" s="5"/>
      <c r="H384" s="5"/>
    </row>
    <row r="385" customFormat="false" ht="15.75" hidden="false" customHeight="false" outlineLevel="0" collapsed="false">
      <c r="B385" s="11"/>
      <c r="C385" s="22"/>
      <c r="E385" s="11"/>
      <c r="F385" s="11"/>
      <c r="G385" s="5"/>
      <c r="H385" s="5"/>
    </row>
    <row r="386" customFormat="false" ht="15.75" hidden="false" customHeight="false" outlineLevel="0" collapsed="false">
      <c r="B386" s="11"/>
      <c r="C386" s="22"/>
      <c r="E386" s="11"/>
      <c r="F386" s="11"/>
      <c r="G386" s="5"/>
      <c r="H386" s="5"/>
    </row>
    <row r="387" customFormat="false" ht="15.75" hidden="false" customHeight="false" outlineLevel="0" collapsed="false">
      <c r="B387" s="11"/>
      <c r="C387" s="22"/>
      <c r="E387" s="11"/>
      <c r="F387" s="11"/>
      <c r="G387" s="5"/>
      <c r="H387" s="5"/>
    </row>
    <row r="388" customFormat="false" ht="15.75" hidden="false" customHeight="false" outlineLevel="0" collapsed="false">
      <c r="B388" s="11"/>
      <c r="C388" s="22"/>
      <c r="E388" s="11"/>
      <c r="F388" s="11"/>
      <c r="G388" s="5"/>
      <c r="H388" s="5"/>
    </row>
    <row r="389" customFormat="false" ht="15.75" hidden="false" customHeight="false" outlineLevel="0" collapsed="false">
      <c r="B389" s="11"/>
      <c r="C389" s="11"/>
      <c r="E389" s="11"/>
      <c r="F389" s="11"/>
      <c r="G389" s="5"/>
      <c r="H389" s="5"/>
    </row>
    <row r="390" customFormat="false" ht="15.75" hidden="false" customHeight="false" outlineLevel="0" collapsed="false">
      <c r="B390" s="11"/>
      <c r="C390" s="22"/>
      <c r="E390" s="11"/>
      <c r="F390" s="11"/>
      <c r="G390" s="5"/>
      <c r="H390" s="5"/>
    </row>
    <row r="391" customFormat="false" ht="15.75" hidden="false" customHeight="false" outlineLevel="0" collapsed="false">
      <c r="B391" s="11"/>
      <c r="C391" s="21"/>
      <c r="E391" s="11"/>
      <c r="F391" s="11"/>
      <c r="G391" s="5"/>
      <c r="H391" s="5"/>
    </row>
    <row r="392" customFormat="false" ht="15.75" hidden="false" customHeight="false" outlineLevel="0" collapsed="false">
      <c r="B392" s="11"/>
      <c r="C392" s="21"/>
      <c r="E392" s="11"/>
      <c r="F392" s="11"/>
      <c r="G392" s="5"/>
      <c r="H392" s="5"/>
    </row>
    <row r="393" customFormat="false" ht="15.75" hidden="false" customHeight="false" outlineLevel="0" collapsed="false">
      <c r="B393" s="11"/>
      <c r="C393" s="22"/>
      <c r="E393" s="11"/>
      <c r="F393" s="11"/>
      <c r="G393" s="5"/>
      <c r="H393" s="5"/>
    </row>
    <row r="394" customFormat="false" ht="15.75" hidden="false" customHeight="false" outlineLevel="0" collapsed="false">
      <c r="B394" s="11"/>
      <c r="C394" s="22"/>
      <c r="E394" s="11"/>
      <c r="F394" s="11"/>
      <c r="G394" s="5"/>
      <c r="H394" s="5"/>
    </row>
    <row r="395" customFormat="false" ht="15.75" hidden="false" customHeight="false" outlineLevel="0" collapsed="false">
      <c r="B395" s="11"/>
      <c r="C395" s="21"/>
      <c r="E395" s="11"/>
      <c r="F395" s="11"/>
      <c r="G395" s="5"/>
      <c r="H395" s="5"/>
    </row>
    <row r="396" customFormat="false" ht="15.75" hidden="false" customHeight="false" outlineLevel="0" collapsed="false">
      <c r="B396" s="11"/>
      <c r="C396" s="22"/>
      <c r="E396" s="11"/>
      <c r="F396" s="11"/>
      <c r="G396" s="5"/>
      <c r="H396" s="5"/>
    </row>
    <row r="397" customFormat="false" ht="15.75" hidden="false" customHeight="false" outlineLevel="0" collapsed="false">
      <c r="B397" s="11"/>
      <c r="C397" s="22"/>
      <c r="E397" s="11"/>
      <c r="F397" s="11"/>
      <c r="G397" s="5"/>
      <c r="H397" s="5"/>
    </row>
    <row r="398" customFormat="false" ht="15.75" hidden="false" customHeight="false" outlineLevel="0" collapsed="false">
      <c r="B398" s="11"/>
      <c r="C398" s="22"/>
      <c r="E398" s="11"/>
      <c r="F398" s="11"/>
      <c r="G398" s="5"/>
      <c r="H398" s="5"/>
    </row>
    <row r="399" customFormat="false" ht="15.75" hidden="false" customHeight="false" outlineLevel="0" collapsed="false">
      <c r="B399" s="11"/>
      <c r="C399" s="22"/>
      <c r="E399" s="11"/>
      <c r="F399" s="11"/>
      <c r="G399" s="5"/>
      <c r="H399" s="5"/>
    </row>
    <row r="400" customFormat="false" ht="15.75" hidden="false" customHeight="false" outlineLevel="0" collapsed="false">
      <c r="B400" s="11"/>
      <c r="C400" s="22"/>
      <c r="E400" s="11"/>
      <c r="F400" s="11"/>
      <c r="G400" s="5"/>
      <c r="H400" s="5"/>
    </row>
    <row r="401" customFormat="false" ht="15.75" hidden="false" customHeight="false" outlineLevel="0" collapsed="false">
      <c r="B401" s="11"/>
      <c r="C401" s="22"/>
      <c r="E401" s="11"/>
      <c r="F401" s="11"/>
      <c r="G401" s="5"/>
      <c r="H401" s="5"/>
    </row>
    <row r="402" customFormat="false" ht="15.75" hidden="false" customHeight="false" outlineLevel="0" collapsed="false">
      <c r="B402" s="11"/>
      <c r="C402" s="22"/>
      <c r="E402" s="11"/>
      <c r="F402" s="11"/>
      <c r="G402" s="5"/>
      <c r="H402" s="5"/>
    </row>
    <row r="403" customFormat="false" ht="15.75" hidden="false" customHeight="false" outlineLevel="0" collapsed="false">
      <c r="B403" s="23"/>
      <c r="E403" s="11"/>
      <c r="F403" s="11"/>
      <c r="G403" s="5"/>
      <c r="H403" s="5"/>
    </row>
    <row r="404" customFormat="false" ht="15.75" hidden="false" customHeight="false" outlineLevel="0" collapsed="false">
      <c r="B404" s="23"/>
      <c r="E404" s="11"/>
      <c r="F404" s="11"/>
      <c r="G404" s="5"/>
      <c r="H404" s="5"/>
    </row>
    <row r="405" customFormat="false" ht="15.75" hidden="false" customHeight="false" outlineLevel="0" collapsed="false">
      <c r="B405" s="23"/>
      <c r="E405" s="11"/>
      <c r="F405" s="11"/>
      <c r="G405" s="5"/>
      <c r="H405" s="5"/>
    </row>
    <row r="406" customFormat="false" ht="15.75" hidden="false" customHeight="false" outlineLevel="0" collapsed="false">
      <c r="B406" s="23"/>
      <c r="E406" s="11"/>
      <c r="F406" s="11"/>
      <c r="G406" s="5"/>
      <c r="H406" s="5"/>
    </row>
    <row r="407" customFormat="false" ht="15.75" hidden="false" customHeight="false" outlineLevel="0" collapsed="false">
      <c r="B407" s="23"/>
      <c r="E407" s="11"/>
      <c r="F407" s="11"/>
      <c r="G407" s="5"/>
      <c r="H407" s="5"/>
    </row>
    <row r="408" customFormat="false" ht="15.75" hidden="false" customHeight="false" outlineLevel="0" collapsed="false">
      <c r="B408" s="23"/>
      <c r="E408" s="11"/>
      <c r="F408" s="11"/>
      <c r="G408" s="5"/>
      <c r="H408" s="5"/>
    </row>
    <row r="409" customFormat="false" ht="15.75" hidden="false" customHeight="false" outlineLevel="0" collapsed="false">
      <c r="B409" s="23"/>
      <c r="E409" s="11"/>
      <c r="F409" s="11"/>
      <c r="G409" s="5"/>
      <c r="H409" s="5"/>
    </row>
    <row r="410" customFormat="false" ht="15.75" hidden="false" customHeight="false" outlineLevel="0" collapsed="false">
      <c r="B410" s="23"/>
      <c r="E410" s="11"/>
      <c r="F410" s="11"/>
      <c r="G410" s="5"/>
      <c r="H410" s="5"/>
    </row>
    <row r="411" customFormat="false" ht="15.75" hidden="false" customHeight="false" outlineLevel="0" collapsed="false">
      <c r="B411" s="23"/>
      <c r="E411" s="11"/>
      <c r="F411" s="11"/>
      <c r="G411" s="5"/>
      <c r="H411" s="5"/>
    </row>
    <row r="412" customFormat="false" ht="15.75" hidden="false" customHeight="false" outlineLevel="0" collapsed="false">
      <c r="B412" s="23"/>
      <c r="E412" s="11"/>
      <c r="F412" s="11"/>
      <c r="G412" s="5"/>
      <c r="H412" s="5"/>
    </row>
    <row r="413" customFormat="false" ht="15.75" hidden="false" customHeight="false" outlineLevel="0" collapsed="false">
      <c r="B413" s="23"/>
      <c r="E413" s="11"/>
      <c r="F413" s="11"/>
      <c r="G413" s="5"/>
      <c r="H413" s="5"/>
    </row>
    <row r="414" customFormat="false" ht="15.75" hidden="false" customHeight="false" outlineLevel="0" collapsed="false">
      <c r="B414" s="23"/>
      <c r="E414" s="11"/>
      <c r="F414" s="11"/>
      <c r="G414" s="5"/>
      <c r="H414" s="5"/>
    </row>
    <row r="415" customFormat="false" ht="15.75" hidden="false" customHeight="false" outlineLevel="0" collapsed="false">
      <c r="B415" s="23"/>
      <c r="E415" s="11"/>
      <c r="F415" s="11"/>
      <c r="G415" s="5"/>
      <c r="H415" s="5"/>
    </row>
    <row r="416" customFormat="false" ht="15.75" hidden="false" customHeight="false" outlineLevel="0" collapsed="false">
      <c r="B416" s="23"/>
      <c r="E416" s="11"/>
      <c r="F416" s="11"/>
      <c r="G416" s="5"/>
      <c r="H416" s="5"/>
    </row>
    <row r="417" customFormat="false" ht="15.75" hidden="false" customHeight="false" outlineLevel="0" collapsed="false">
      <c r="B417" s="23"/>
      <c r="E417" s="11"/>
      <c r="F417" s="11"/>
      <c r="G417" s="5"/>
      <c r="H417" s="5"/>
    </row>
    <row r="418" customFormat="false" ht="15.75" hidden="false" customHeight="false" outlineLevel="0" collapsed="false">
      <c r="B418" s="23"/>
      <c r="E418" s="11"/>
      <c r="F418" s="11"/>
      <c r="G418" s="5"/>
      <c r="H418" s="5"/>
    </row>
    <row r="419" customFormat="false" ht="15.75" hidden="false" customHeight="false" outlineLevel="0" collapsed="false">
      <c r="B419" s="23"/>
      <c r="E419" s="11"/>
      <c r="F419" s="11"/>
      <c r="G419" s="5"/>
      <c r="H419" s="5"/>
    </row>
    <row r="420" customFormat="false" ht="15.75" hidden="false" customHeight="false" outlineLevel="0" collapsed="false">
      <c r="B420" s="23"/>
      <c r="E420" s="11"/>
      <c r="F420" s="11"/>
      <c r="G420" s="5"/>
      <c r="H420" s="5"/>
    </row>
    <row r="421" customFormat="false" ht="15.75" hidden="false" customHeight="false" outlineLevel="0" collapsed="false">
      <c r="B421" s="23"/>
      <c r="E421" s="11"/>
      <c r="F421" s="11"/>
      <c r="G421" s="5"/>
      <c r="H421" s="5"/>
    </row>
    <row r="422" customFormat="false" ht="15.75" hidden="false" customHeight="false" outlineLevel="0" collapsed="false">
      <c r="B422" s="23"/>
      <c r="E422" s="11"/>
      <c r="F422" s="11"/>
      <c r="G422" s="5"/>
      <c r="H422" s="5"/>
    </row>
    <row r="423" customFormat="false" ht="15.75" hidden="false" customHeight="false" outlineLevel="0" collapsed="false">
      <c r="B423" s="23"/>
      <c r="E423" s="11"/>
      <c r="F423" s="11"/>
      <c r="G423" s="5"/>
      <c r="H423" s="5"/>
    </row>
    <row r="424" customFormat="false" ht="15.75" hidden="false" customHeight="false" outlineLevel="0" collapsed="false">
      <c r="B424" s="23"/>
      <c r="E424" s="11"/>
      <c r="F424" s="11"/>
      <c r="G424" s="5"/>
      <c r="H424" s="5"/>
    </row>
    <row r="425" customFormat="false" ht="15.75" hidden="false" customHeight="false" outlineLevel="0" collapsed="false">
      <c r="B425" s="23"/>
      <c r="E425" s="11"/>
      <c r="F425" s="11"/>
      <c r="G425" s="5"/>
      <c r="H425" s="5"/>
    </row>
    <row r="426" customFormat="false" ht="15.75" hidden="false" customHeight="false" outlineLevel="0" collapsed="false">
      <c r="B426" s="23"/>
      <c r="E426" s="11"/>
      <c r="F426" s="11"/>
      <c r="G426" s="5"/>
      <c r="H426" s="5"/>
    </row>
    <row r="427" customFormat="false" ht="15.75" hidden="false" customHeight="false" outlineLevel="0" collapsed="false">
      <c r="B427" s="23"/>
      <c r="E427" s="11"/>
      <c r="F427" s="11"/>
      <c r="G427" s="5"/>
      <c r="H427" s="5"/>
    </row>
    <row r="428" customFormat="false" ht="15.75" hidden="false" customHeight="false" outlineLevel="0" collapsed="false">
      <c r="B428" s="23"/>
      <c r="E428" s="11"/>
      <c r="F428" s="11"/>
      <c r="G428" s="5"/>
      <c r="H428" s="5"/>
    </row>
    <row r="429" customFormat="false" ht="15.75" hidden="false" customHeight="false" outlineLevel="0" collapsed="false">
      <c r="B429" s="23"/>
      <c r="E429" s="11"/>
      <c r="F429" s="11"/>
      <c r="G429" s="5"/>
      <c r="H429" s="5"/>
    </row>
    <row r="430" customFormat="false" ht="15.75" hidden="false" customHeight="false" outlineLevel="0" collapsed="false">
      <c r="B430" s="23"/>
      <c r="E430" s="11"/>
      <c r="F430" s="11"/>
      <c r="G430" s="5"/>
      <c r="H430" s="5"/>
    </row>
    <row r="431" customFormat="false" ht="15.75" hidden="false" customHeight="false" outlineLevel="0" collapsed="false">
      <c r="B431" s="23"/>
      <c r="E431" s="11"/>
      <c r="F431" s="11"/>
      <c r="G431" s="5"/>
      <c r="H431" s="5"/>
    </row>
    <row r="432" customFormat="false" ht="15.75" hidden="false" customHeight="false" outlineLevel="0" collapsed="false">
      <c r="B432" s="23"/>
      <c r="E432" s="11"/>
      <c r="F432" s="11"/>
      <c r="G432" s="5"/>
      <c r="H432" s="5"/>
    </row>
    <row r="433" customFormat="false" ht="15.75" hidden="false" customHeight="false" outlineLevel="0" collapsed="false">
      <c r="B433" s="23"/>
      <c r="E433" s="11"/>
      <c r="F433" s="11"/>
      <c r="G433" s="5"/>
      <c r="H433" s="5"/>
    </row>
    <row r="434" customFormat="false" ht="15.75" hidden="false" customHeight="false" outlineLevel="0" collapsed="false">
      <c r="B434" s="23"/>
      <c r="E434" s="11"/>
      <c r="F434" s="11"/>
      <c r="G434" s="5"/>
      <c r="H434" s="5"/>
    </row>
    <row r="435" customFormat="false" ht="15.75" hidden="false" customHeight="false" outlineLevel="0" collapsed="false">
      <c r="B435" s="23"/>
      <c r="G435" s="5"/>
      <c r="H435" s="5"/>
    </row>
    <row r="436" customFormat="false" ht="15.75" hidden="false" customHeight="false" outlineLevel="0" collapsed="false">
      <c r="B436" s="23"/>
      <c r="G436" s="5"/>
      <c r="H436" s="5"/>
    </row>
    <row r="437" customFormat="false" ht="15.75" hidden="false" customHeight="false" outlineLevel="0" collapsed="false">
      <c r="B437" s="23"/>
      <c r="G437" s="5"/>
      <c r="H437" s="5"/>
    </row>
    <row r="438" customFormat="false" ht="15.75" hidden="false" customHeight="false" outlineLevel="0" collapsed="false">
      <c r="B438" s="23"/>
      <c r="G438" s="5"/>
      <c r="H438" s="5"/>
    </row>
    <row r="439" customFormat="false" ht="15.75" hidden="false" customHeight="false" outlineLevel="0" collapsed="false">
      <c r="B439" s="23"/>
      <c r="G439" s="5"/>
      <c r="H439" s="5"/>
    </row>
    <row r="440" customFormat="false" ht="15.75" hidden="false" customHeight="false" outlineLevel="0" collapsed="false">
      <c r="B440" s="23"/>
      <c r="G440" s="5"/>
      <c r="H440" s="5"/>
    </row>
    <row r="441" customFormat="false" ht="15.75" hidden="false" customHeight="false" outlineLevel="0" collapsed="false">
      <c r="B441" s="23"/>
      <c r="G441" s="5"/>
      <c r="H441" s="5"/>
    </row>
    <row r="442" customFormat="false" ht="15.75" hidden="false" customHeight="false" outlineLevel="0" collapsed="false">
      <c r="B442" s="23"/>
      <c r="G442" s="5"/>
      <c r="H442" s="5"/>
    </row>
    <row r="443" customFormat="false" ht="15.75" hidden="false" customHeight="false" outlineLevel="0" collapsed="false">
      <c r="B443" s="23"/>
      <c r="G443" s="5"/>
      <c r="H443" s="5"/>
    </row>
    <row r="444" customFormat="false" ht="15.75" hidden="false" customHeight="false" outlineLevel="0" collapsed="false">
      <c r="B444" s="23"/>
      <c r="G444" s="5"/>
      <c r="H444" s="5"/>
    </row>
    <row r="445" customFormat="false" ht="15.75" hidden="false" customHeight="false" outlineLevel="0" collapsed="false">
      <c r="B445" s="23"/>
      <c r="G445" s="5"/>
      <c r="H445" s="5"/>
    </row>
    <row r="446" customFormat="false" ht="15.75" hidden="false" customHeight="false" outlineLevel="0" collapsed="false">
      <c r="B446" s="23"/>
      <c r="G446" s="5"/>
      <c r="H446" s="5"/>
    </row>
    <row r="447" customFormat="false" ht="15.75" hidden="false" customHeight="false" outlineLevel="0" collapsed="false">
      <c r="B447" s="23"/>
      <c r="G447" s="5"/>
      <c r="H447" s="5"/>
    </row>
    <row r="448" customFormat="false" ht="15.75" hidden="false" customHeight="false" outlineLevel="0" collapsed="false">
      <c r="B448" s="23"/>
      <c r="G448" s="5"/>
      <c r="H448" s="5"/>
    </row>
    <row r="449" customFormat="false" ht="15.75" hidden="false" customHeight="false" outlineLevel="0" collapsed="false">
      <c r="B449" s="23"/>
      <c r="G449" s="5"/>
      <c r="H449" s="5"/>
    </row>
    <row r="450" customFormat="false" ht="15.75" hidden="false" customHeight="false" outlineLevel="0" collapsed="false">
      <c r="B450" s="23"/>
      <c r="G450" s="5"/>
      <c r="H450" s="5"/>
    </row>
    <row r="451" customFormat="false" ht="15.75" hidden="false" customHeight="false" outlineLevel="0" collapsed="false">
      <c r="B451" s="23"/>
      <c r="G451" s="5"/>
      <c r="H451" s="5"/>
    </row>
    <row r="452" customFormat="false" ht="15.75" hidden="false" customHeight="false" outlineLevel="0" collapsed="false">
      <c r="B452" s="23"/>
      <c r="G452" s="5"/>
      <c r="H452" s="5"/>
    </row>
    <row r="453" customFormat="false" ht="15.75" hidden="false" customHeight="false" outlineLevel="0" collapsed="false">
      <c r="B453" s="23"/>
      <c r="G453" s="5"/>
      <c r="H453" s="5"/>
    </row>
    <row r="454" customFormat="false" ht="15.75" hidden="false" customHeight="false" outlineLevel="0" collapsed="false">
      <c r="B454" s="23"/>
      <c r="G454" s="5"/>
      <c r="H454" s="5"/>
    </row>
    <row r="455" customFormat="false" ht="15.75" hidden="false" customHeight="false" outlineLevel="0" collapsed="false">
      <c r="B455" s="23"/>
      <c r="G455" s="5"/>
      <c r="H455" s="5"/>
    </row>
    <row r="456" customFormat="false" ht="15.75" hidden="false" customHeight="false" outlineLevel="0" collapsed="false">
      <c r="B456" s="23"/>
      <c r="G456" s="5"/>
      <c r="H456" s="5"/>
    </row>
    <row r="457" customFormat="false" ht="15.75" hidden="false" customHeight="false" outlineLevel="0" collapsed="false">
      <c r="B457" s="23"/>
      <c r="G457" s="5"/>
      <c r="H457" s="5"/>
    </row>
    <row r="458" customFormat="false" ht="15.75" hidden="false" customHeight="false" outlineLevel="0" collapsed="false">
      <c r="B458" s="23"/>
      <c r="G458" s="5"/>
      <c r="H458" s="5"/>
    </row>
    <row r="459" customFormat="false" ht="15.75" hidden="false" customHeight="false" outlineLevel="0" collapsed="false">
      <c r="B459" s="23"/>
      <c r="G459" s="5"/>
      <c r="H459" s="5"/>
    </row>
    <row r="460" customFormat="false" ht="15.75" hidden="false" customHeight="false" outlineLevel="0" collapsed="false">
      <c r="B460" s="23"/>
      <c r="G460" s="5"/>
      <c r="H460" s="5"/>
    </row>
    <row r="461" customFormat="false" ht="15.75" hidden="false" customHeight="false" outlineLevel="0" collapsed="false">
      <c r="B461" s="23"/>
      <c r="G461" s="5"/>
      <c r="H461" s="5"/>
    </row>
    <row r="462" customFormat="false" ht="15.75" hidden="false" customHeight="false" outlineLevel="0" collapsed="false">
      <c r="B462" s="23"/>
      <c r="G462" s="5"/>
      <c r="H462" s="5"/>
    </row>
    <row r="463" customFormat="false" ht="15.75" hidden="false" customHeight="false" outlineLevel="0" collapsed="false">
      <c r="B463" s="23"/>
      <c r="G463" s="5"/>
      <c r="H463" s="5"/>
    </row>
    <row r="464" customFormat="false" ht="15.75" hidden="false" customHeight="false" outlineLevel="0" collapsed="false">
      <c r="B464" s="23"/>
      <c r="G464" s="5"/>
      <c r="H464" s="5"/>
    </row>
    <row r="465" customFormat="false" ht="15.75" hidden="false" customHeight="false" outlineLevel="0" collapsed="false">
      <c r="B465" s="23"/>
      <c r="G465" s="5"/>
      <c r="H465" s="5"/>
    </row>
    <row r="466" customFormat="false" ht="15.75" hidden="false" customHeight="false" outlineLevel="0" collapsed="false">
      <c r="B466" s="23"/>
      <c r="G466" s="5"/>
      <c r="H466" s="5"/>
    </row>
    <row r="467" customFormat="false" ht="15.75" hidden="false" customHeight="false" outlineLevel="0" collapsed="false">
      <c r="B467" s="23"/>
      <c r="G467" s="5"/>
      <c r="H467" s="5"/>
    </row>
    <row r="468" customFormat="false" ht="15.75" hidden="false" customHeight="false" outlineLevel="0" collapsed="false">
      <c r="B468" s="23"/>
      <c r="G468" s="5"/>
      <c r="H468" s="5"/>
    </row>
    <row r="469" customFormat="false" ht="15.75" hidden="false" customHeight="false" outlineLevel="0" collapsed="false">
      <c r="B469" s="23"/>
      <c r="G469" s="5"/>
      <c r="H469" s="5"/>
    </row>
    <row r="470" customFormat="false" ht="15.75" hidden="false" customHeight="false" outlineLevel="0" collapsed="false">
      <c r="B470" s="23"/>
      <c r="G470" s="5"/>
      <c r="H470" s="5"/>
    </row>
    <row r="471" customFormat="false" ht="15.75" hidden="false" customHeight="false" outlineLevel="0" collapsed="false">
      <c r="B471" s="23"/>
      <c r="G471" s="5"/>
      <c r="H471" s="5"/>
    </row>
    <row r="472" customFormat="false" ht="15.75" hidden="false" customHeight="false" outlineLevel="0" collapsed="false">
      <c r="B472" s="23"/>
      <c r="G472" s="5"/>
      <c r="H472" s="5"/>
    </row>
    <row r="473" customFormat="false" ht="15.75" hidden="false" customHeight="false" outlineLevel="0" collapsed="false">
      <c r="B473" s="23"/>
      <c r="G473" s="5"/>
      <c r="H473" s="5"/>
    </row>
    <row r="474" customFormat="false" ht="15.75" hidden="false" customHeight="false" outlineLevel="0" collapsed="false">
      <c r="B474" s="23"/>
      <c r="G474" s="5"/>
      <c r="H474" s="5"/>
    </row>
    <row r="475" customFormat="false" ht="15.75" hidden="false" customHeight="false" outlineLevel="0" collapsed="false">
      <c r="B475" s="23"/>
      <c r="G475" s="5"/>
      <c r="H475" s="5"/>
    </row>
    <row r="476" customFormat="false" ht="15.75" hidden="false" customHeight="false" outlineLevel="0" collapsed="false">
      <c r="B476" s="23"/>
      <c r="G476" s="5"/>
      <c r="H476" s="5"/>
    </row>
    <row r="477" customFormat="false" ht="15.75" hidden="false" customHeight="false" outlineLevel="0" collapsed="false">
      <c r="B477" s="23"/>
      <c r="G477" s="5"/>
      <c r="H477" s="5"/>
    </row>
    <row r="478" customFormat="false" ht="15.75" hidden="false" customHeight="false" outlineLevel="0" collapsed="false">
      <c r="B478" s="23"/>
      <c r="G478" s="5"/>
      <c r="H478" s="5"/>
    </row>
    <row r="479" customFormat="false" ht="15.75" hidden="false" customHeight="false" outlineLevel="0" collapsed="false">
      <c r="B479" s="23"/>
      <c r="G479" s="5"/>
      <c r="H479" s="5"/>
    </row>
    <row r="480" customFormat="false" ht="15.75" hidden="false" customHeight="false" outlineLevel="0" collapsed="false">
      <c r="B480" s="23"/>
      <c r="G480" s="5"/>
      <c r="H480" s="5"/>
    </row>
    <row r="481" customFormat="false" ht="15.75" hidden="false" customHeight="false" outlineLevel="0" collapsed="false">
      <c r="B481" s="23"/>
      <c r="G481" s="5"/>
      <c r="H481" s="5"/>
    </row>
    <row r="482" customFormat="false" ht="15.75" hidden="false" customHeight="false" outlineLevel="0" collapsed="false">
      <c r="B482" s="23"/>
      <c r="G482" s="5"/>
      <c r="H482" s="5"/>
    </row>
    <row r="483" customFormat="false" ht="15.75" hidden="false" customHeight="false" outlineLevel="0" collapsed="false">
      <c r="B483" s="23"/>
      <c r="G483" s="5"/>
      <c r="H483" s="5"/>
    </row>
    <row r="484" customFormat="false" ht="15.75" hidden="false" customHeight="false" outlineLevel="0" collapsed="false">
      <c r="B484" s="23"/>
      <c r="G484" s="5"/>
      <c r="H484" s="5"/>
    </row>
    <row r="485" customFormat="false" ht="15.75" hidden="false" customHeight="false" outlineLevel="0" collapsed="false">
      <c r="B485" s="23"/>
      <c r="G485" s="5"/>
      <c r="H485" s="5"/>
    </row>
    <row r="486" customFormat="false" ht="15.75" hidden="false" customHeight="false" outlineLevel="0" collapsed="false">
      <c r="B486" s="23"/>
      <c r="G486" s="5"/>
      <c r="H486" s="5"/>
    </row>
    <row r="487" customFormat="false" ht="15.75" hidden="false" customHeight="false" outlineLevel="0" collapsed="false">
      <c r="B487" s="23"/>
      <c r="G487" s="5"/>
      <c r="H487" s="5"/>
    </row>
    <row r="488" customFormat="false" ht="15.75" hidden="false" customHeight="false" outlineLevel="0" collapsed="false">
      <c r="B488" s="23"/>
      <c r="G488" s="5"/>
      <c r="H488" s="5"/>
    </row>
    <row r="489" customFormat="false" ht="15.75" hidden="false" customHeight="false" outlineLevel="0" collapsed="false">
      <c r="B489" s="23"/>
      <c r="G489" s="5"/>
      <c r="H489" s="5"/>
    </row>
    <row r="490" customFormat="false" ht="15.75" hidden="false" customHeight="false" outlineLevel="0" collapsed="false">
      <c r="B490" s="23"/>
      <c r="G490" s="5"/>
      <c r="H490" s="5"/>
    </row>
    <row r="491" customFormat="false" ht="15.75" hidden="false" customHeight="false" outlineLevel="0" collapsed="false">
      <c r="B491" s="23"/>
      <c r="G491" s="5"/>
      <c r="H491" s="5"/>
    </row>
    <row r="492" customFormat="false" ht="15.75" hidden="false" customHeight="false" outlineLevel="0" collapsed="false">
      <c r="B492" s="23"/>
      <c r="G492" s="5"/>
      <c r="H492" s="5"/>
    </row>
    <row r="493" customFormat="false" ht="15.75" hidden="false" customHeight="false" outlineLevel="0" collapsed="false">
      <c r="B493" s="23"/>
      <c r="G493" s="5"/>
      <c r="H493" s="5"/>
    </row>
    <row r="494" customFormat="false" ht="15.75" hidden="false" customHeight="false" outlineLevel="0" collapsed="false">
      <c r="B494" s="23"/>
      <c r="G494" s="5"/>
      <c r="H494" s="5"/>
    </row>
    <row r="495" customFormat="false" ht="15.75" hidden="false" customHeight="false" outlineLevel="0" collapsed="false">
      <c r="B495" s="23"/>
      <c r="G495" s="5"/>
      <c r="H495" s="5"/>
    </row>
    <row r="496" customFormat="false" ht="15.75" hidden="false" customHeight="false" outlineLevel="0" collapsed="false">
      <c r="B496" s="23"/>
      <c r="G496" s="5"/>
      <c r="H496" s="5"/>
    </row>
    <row r="497" customFormat="false" ht="15.75" hidden="false" customHeight="false" outlineLevel="0" collapsed="false">
      <c r="B497" s="23"/>
      <c r="G497" s="5"/>
      <c r="H497" s="5"/>
    </row>
    <row r="498" customFormat="false" ht="15.75" hidden="false" customHeight="false" outlineLevel="0" collapsed="false">
      <c r="B498" s="23"/>
      <c r="G498" s="5"/>
      <c r="H498" s="5"/>
    </row>
    <row r="499" customFormat="false" ht="15.75" hidden="false" customHeight="false" outlineLevel="0" collapsed="false">
      <c r="B499" s="23"/>
      <c r="G499" s="5"/>
      <c r="H499" s="5"/>
    </row>
    <row r="500" customFormat="false" ht="15.75" hidden="false" customHeight="false" outlineLevel="0" collapsed="false">
      <c r="B500" s="23"/>
      <c r="G500" s="5"/>
      <c r="H500" s="5"/>
    </row>
    <row r="501" customFormat="false" ht="15.75" hidden="false" customHeight="false" outlineLevel="0" collapsed="false">
      <c r="B501" s="23"/>
      <c r="G501" s="5"/>
      <c r="H501" s="5"/>
    </row>
    <row r="502" customFormat="false" ht="15.75" hidden="false" customHeight="false" outlineLevel="0" collapsed="false">
      <c r="B502" s="23"/>
      <c r="G502" s="5"/>
      <c r="H502" s="5"/>
    </row>
    <row r="503" customFormat="false" ht="15.75" hidden="false" customHeight="false" outlineLevel="0" collapsed="false">
      <c r="B503" s="23"/>
      <c r="G503" s="5"/>
      <c r="H503" s="5"/>
    </row>
    <row r="504" customFormat="false" ht="15.75" hidden="false" customHeight="false" outlineLevel="0" collapsed="false">
      <c r="B504" s="23"/>
      <c r="G504" s="5"/>
      <c r="H504" s="5"/>
    </row>
    <row r="505" customFormat="false" ht="15.75" hidden="false" customHeight="false" outlineLevel="0" collapsed="false">
      <c r="B505" s="23"/>
      <c r="G505" s="5"/>
      <c r="H505" s="5"/>
    </row>
    <row r="506" customFormat="false" ht="15.75" hidden="false" customHeight="false" outlineLevel="0" collapsed="false">
      <c r="B506" s="23"/>
      <c r="G506" s="5"/>
      <c r="H506" s="5"/>
    </row>
    <row r="507" customFormat="false" ht="15.75" hidden="false" customHeight="false" outlineLevel="0" collapsed="false">
      <c r="B507" s="23"/>
      <c r="G507" s="5"/>
      <c r="H507" s="5"/>
    </row>
    <row r="508" customFormat="false" ht="15.75" hidden="false" customHeight="false" outlineLevel="0" collapsed="false">
      <c r="B508" s="23"/>
      <c r="G508" s="5"/>
      <c r="H508" s="5"/>
    </row>
    <row r="509" customFormat="false" ht="15.75" hidden="false" customHeight="false" outlineLevel="0" collapsed="false">
      <c r="B509" s="23"/>
      <c r="G509" s="5"/>
      <c r="H509" s="5"/>
    </row>
    <row r="510" customFormat="false" ht="15.75" hidden="false" customHeight="false" outlineLevel="0" collapsed="false">
      <c r="B510" s="23"/>
      <c r="G510" s="5"/>
      <c r="H510" s="5"/>
    </row>
    <row r="511" customFormat="false" ht="15.75" hidden="false" customHeight="false" outlineLevel="0" collapsed="false">
      <c r="B511" s="23"/>
      <c r="G511" s="5"/>
      <c r="H511" s="5"/>
    </row>
    <row r="512" customFormat="false" ht="15.75" hidden="false" customHeight="false" outlineLevel="0" collapsed="false">
      <c r="B512" s="23"/>
      <c r="G512" s="5"/>
      <c r="H512" s="5"/>
    </row>
    <row r="513" customFormat="false" ht="15.75" hidden="false" customHeight="false" outlineLevel="0" collapsed="false">
      <c r="B513" s="23"/>
      <c r="G513" s="5"/>
      <c r="H513" s="5"/>
    </row>
    <row r="514" customFormat="false" ht="15.75" hidden="false" customHeight="false" outlineLevel="0" collapsed="false">
      <c r="B514" s="23"/>
      <c r="G514" s="5"/>
      <c r="H514" s="5"/>
    </row>
    <row r="515" customFormat="false" ht="15.75" hidden="false" customHeight="false" outlineLevel="0" collapsed="false">
      <c r="B515" s="23"/>
      <c r="G515" s="5"/>
      <c r="H515" s="5"/>
    </row>
    <row r="516" customFormat="false" ht="15.75" hidden="false" customHeight="false" outlineLevel="0" collapsed="false">
      <c r="B516" s="23"/>
      <c r="G516" s="5"/>
      <c r="H516" s="5"/>
    </row>
    <row r="517" customFormat="false" ht="15.75" hidden="false" customHeight="false" outlineLevel="0" collapsed="false">
      <c r="B517" s="23"/>
      <c r="G517" s="5"/>
      <c r="H517" s="5"/>
    </row>
    <row r="518" customFormat="false" ht="15.75" hidden="false" customHeight="false" outlineLevel="0" collapsed="false">
      <c r="B518" s="23"/>
      <c r="G518" s="5"/>
      <c r="H518" s="5"/>
    </row>
    <row r="519" customFormat="false" ht="15.75" hidden="false" customHeight="false" outlineLevel="0" collapsed="false">
      <c r="B519" s="23"/>
      <c r="G519" s="5"/>
      <c r="H519" s="5"/>
    </row>
    <row r="520" customFormat="false" ht="15.75" hidden="false" customHeight="false" outlineLevel="0" collapsed="false">
      <c r="B520" s="23"/>
      <c r="G520" s="5"/>
      <c r="H520" s="5"/>
    </row>
    <row r="521" customFormat="false" ht="15.75" hidden="false" customHeight="false" outlineLevel="0" collapsed="false">
      <c r="B521" s="23"/>
      <c r="G521" s="5"/>
      <c r="H521" s="5"/>
    </row>
    <row r="522" customFormat="false" ht="15.75" hidden="false" customHeight="false" outlineLevel="0" collapsed="false">
      <c r="B522" s="23"/>
      <c r="G522" s="5"/>
      <c r="H522" s="5"/>
    </row>
    <row r="523" customFormat="false" ht="15.75" hidden="false" customHeight="false" outlineLevel="0" collapsed="false">
      <c r="B523" s="23"/>
      <c r="G523" s="5"/>
      <c r="H523" s="5"/>
    </row>
    <row r="524" customFormat="false" ht="15.75" hidden="false" customHeight="false" outlineLevel="0" collapsed="false">
      <c r="B524" s="23"/>
      <c r="G524" s="5"/>
      <c r="H524" s="5"/>
    </row>
    <row r="525" customFormat="false" ht="15.75" hidden="false" customHeight="false" outlineLevel="0" collapsed="false">
      <c r="B525" s="23"/>
      <c r="G525" s="5"/>
      <c r="H525" s="5"/>
    </row>
    <row r="526" customFormat="false" ht="15.75" hidden="false" customHeight="false" outlineLevel="0" collapsed="false">
      <c r="B526" s="23"/>
      <c r="G526" s="5"/>
      <c r="H526" s="5"/>
    </row>
    <row r="527" customFormat="false" ht="15.75" hidden="false" customHeight="false" outlineLevel="0" collapsed="false">
      <c r="B527" s="23"/>
      <c r="G527" s="5"/>
      <c r="H527" s="5"/>
    </row>
    <row r="528" customFormat="false" ht="15.75" hidden="false" customHeight="false" outlineLevel="0" collapsed="false">
      <c r="B528" s="23"/>
      <c r="G528" s="5"/>
      <c r="H528" s="5"/>
    </row>
    <row r="529" customFormat="false" ht="15.75" hidden="false" customHeight="false" outlineLevel="0" collapsed="false">
      <c r="B529" s="23"/>
      <c r="G529" s="5"/>
      <c r="H529" s="5"/>
    </row>
    <row r="530" customFormat="false" ht="15.75" hidden="false" customHeight="false" outlineLevel="0" collapsed="false">
      <c r="B530" s="23"/>
      <c r="G530" s="5"/>
      <c r="H530" s="5"/>
    </row>
    <row r="531" customFormat="false" ht="15.75" hidden="false" customHeight="false" outlineLevel="0" collapsed="false">
      <c r="B531" s="23"/>
      <c r="G531" s="5"/>
      <c r="H531" s="5"/>
    </row>
    <row r="532" customFormat="false" ht="15.75" hidden="false" customHeight="false" outlineLevel="0" collapsed="false">
      <c r="B532" s="23"/>
      <c r="G532" s="5"/>
      <c r="H532" s="5"/>
    </row>
    <row r="533" customFormat="false" ht="15.75" hidden="false" customHeight="false" outlineLevel="0" collapsed="false">
      <c r="B533" s="23"/>
      <c r="G533" s="5"/>
      <c r="H533" s="5"/>
    </row>
    <row r="534" customFormat="false" ht="15.75" hidden="false" customHeight="false" outlineLevel="0" collapsed="false">
      <c r="B534" s="23"/>
      <c r="G534" s="5"/>
      <c r="H534" s="5"/>
    </row>
    <row r="535" customFormat="false" ht="15.75" hidden="false" customHeight="false" outlineLevel="0" collapsed="false">
      <c r="B535" s="23"/>
      <c r="G535" s="5"/>
      <c r="H535" s="5"/>
    </row>
    <row r="536" customFormat="false" ht="15.75" hidden="false" customHeight="false" outlineLevel="0" collapsed="false">
      <c r="B536" s="23"/>
      <c r="G536" s="5"/>
      <c r="H536" s="5"/>
    </row>
    <row r="537" customFormat="false" ht="15.75" hidden="false" customHeight="false" outlineLevel="0" collapsed="false">
      <c r="B537" s="23"/>
      <c r="G537" s="5"/>
      <c r="H537" s="5"/>
    </row>
    <row r="538" customFormat="false" ht="15.75" hidden="false" customHeight="false" outlineLevel="0" collapsed="false">
      <c r="B538" s="23"/>
      <c r="G538" s="5"/>
      <c r="H538" s="5"/>
    </row>
    <row r="539" customFormat="false" ht="15.75" hidden="false" customHeight="false" outlineLevel="0" collapsed="false">
      <c r="B539" s="23"/>
      <c r="G539" s="5"/>
      <c r="H539" s="5"/>
    </row>
    <row r="540" customFormat="false" ht="15.75" hidden="false" customHeight="false" outlineLevel="0" collapsed="false">
      <c r="B540" s="23"/>
      <c r="G540" s="5"/>
      <c r="H540" s="5"/>
    </row>
    <row r="541" customFormat="false" ht="15.75" hidden="false" customHeight="false" outlineLevel="0" collapsed="false">
      <c r="B541" s="23"/>
      <c r="G541" s="5"/>
      <c r="H541" s="5"/>
    </row>
    <row r="542" customFormat="false" ht="15.75" hidden="false" customHeight="false" outlineLevel="0" collapsed="false">
      <c r="B542" s="23"/>
      <c r="G542" s="5"/>
      <c r="H542" s="5"/>
    </row>
    <row r="543" customFormat="false" ht="15.75" hidden="false" customHeight="false" outlineLevel="0" collapsed="false">
      <c r="B543" s="23"/>
      <c r="G543" s="5"/>
      <c r="H543" s="5"/>
    </row>
    <row r="544" customFormat="false" ht="15.75" hidden="false" customHeight="false" outlineLevel="0" collapsed="false">
      <c r="B544" s="23"/>
      <c r="G544" s="5"/>
      <c r="H544" s="5"/>
    </row>
    <row r="545" customFormat="false" ht="15.75" hidden="false" customHeight="false" outlineLevel="0" collapsed="false">
      <c r="B545" s="23"/>
      <c r="G545" s="5"/>
      <c r="H545" s="5"/>
    </row>
    <row r="546" customFormat="false" ht="15.75" hidden="false" customHeight="false" outlineLevel="0" collapsed="false">
      <c r="B546" s="23"/>
      <c r="G546" s="5"/>
      <c r="H546" s="5"/>
    </row>
    <row r="547" customFormat="false" ht="15.75" hidden="false" customHeight="false" outlineLevel="0" collapsed="false">
      <c r="B547" s="23"/>
      <c r="G547" s="5"/>
      <c r="H547" s="5"/>
    </row>
    <row r="548" customFormat="false" ht="15.75" hidden="false" customHeight="false" outlineLevel="0" collapsed="false">
      <c r="B548" s="23"/>
      <c r="G548" s="5"/>
      <c r="H548" s="5"/>
    </row>
    <row r="549" customFormat="false" ht="15.75" hidden="false" customHeight="false" outlineLevel="0" collapsed="false">
      <c r="B549" s="23"/>
      <c r="G549" s="5"/>
      <c r="H549" s="5"/>
    </row>
    <row r="550" customFormat="false" ht="15.75" hidden="false" customHeight="false" outlineLevel="0" collapsed="false">
      <c r="B550" s="23"/>
      <c r="G550" s="5"/>
      <c r="H550" s="5"/>
    </row>
    <row r="551" customFormat="false" ht="15.75" hidden="false" customHeight="false" outlineLevel="0" collapsed="false">
      <c r="B551" s="23"/>
      <c r="G551" s="5"/>
      <c r="H551" s="5"/>
    </row>
    <row r="552" customFormat="false" ht="15.75" hidden="false" customHeight="false" outlineLevel="0" collapsed="false">
      <c r="B552" s="23"/>
      <c r="G552" s="5"/>
      <c r="H552" s="5"/>
    </row>
    <row r="553" customFormat="false" ht="15.75" hidden="false" customHeight="false" outlineLevel="0" collapsed="false">
      <c r="B553" s="23"/>
      <c r="G553" s="5"/>
      <c r="H553" s="5"/>
    </row>
    <row r="554" customFormat="false" ht="15.75" hidden="false" customHeight="false" outlineLevel="0" collapsed="false">
      <c r="B554" s="23"/>
      <c r="G554" s="5"/>
      <c r="H554" s="5"/>
    </row>
    <row r="555" customFormat="false" ht="15.75" hidden="false" customHeight="false" outlineLevel="0" collapsed="false">
      <c r="B555" s="23"/>
      <c r="G555" s="5"/>
      <c r="H555" s="5"/>
    </row>
    <row r="556" customFormat="false" ht="15.75" hidden="false" customHeight="false" outlineLevel="0" collapsed="false">
      <c r="B556" s="23"/>
      <c r="G556" s="5"/>
      <c r="H556" s="5"/>
    </row>
    <row r="557" customFormat="false" ht="15.75" hidden="false" customHeight="false" outlineLevel="0" collapsed="false">
      <c r="B557" s="23"/>
      <c r="G557" s="5"/>
      <c r="H557" s="5"/>
    </row>
    <row r="558" customFormat="false" ht="15.75" hidden="false" customHeight="false" outlineLevel="0" collapsed="false">
      <c r="B558" s="23"/>
      <c r="G558" s="5"/>
      <c r="H558" s="5"/>
    </row>
    <row r="559" customFormat="false" ht="15.75" hidden="false" customHeight="false" outlineLevel="0" collapsed="false">
      <c r="B559" s="23"/>
      <c r="G559" s="5"/>
      <c r="H559" s="5"/>
    </row>
    <row r="560" customFormat="false" ht="15.75" hidden="false" customHeight="false" outlineLevel="0" collapsed="false">
      <c r="B560" s="23"/>
      <c r="G560" s="5"/>
      <c r="H560" s="5"/>
    </row>
    <row r="561" customFormat="false" ht="15.75" hidden="false" customHeight="false" outlineLevel="0" collapsed="false">
      <c r="B561" s="23"/>
      <c r="G561" s="5"/>
      <c r="H561" s="5"/>
    </row>
    <row r="562" customFormat="false" ht="15.75" hidden="false" customHeight="false" outlineLevel="0" collapsed="false">
      <c r="B562" s="23"/>
      <c r="G562" s="5"/>
      <c r="H562" s="5"/>
    </row>
    <row r="563" customFormat="false" ht="15.75" hidden="false" customHeight="false" outlineLevel="0" collapsed="false">
      <c r="B563" s="23"/>
      <c r="G563" s="5"/>
      <c r="H563" s="5"/>
    </row>
    <row r="564" customFormat="false" ht="15.75" hidden="false" customHeight="false" outlineLevel="0" collapsed="false">
      <c r="B564" s="23"/>
      <c r="G564" s="5"/>
      <c r="H564" s="5"/>
    </row>
    <row r="565" customFormat="false" ht="15.75" hidden="false" customHeight="false" outlineLevel="0" collapsed="false">
      <c r="B565" s="23"/>
      <c r="G565" s="5"/>
      <c r="H565" s="5"/>
    </row>
    <row r="566" customFormat="false" ht="15.75" hidden="false" customHeight="false" outlineLevel="0" collapsed="false">
      <c r="B566" s="23"/>
      <c r="G566" s="5"/>
      <c r="H566" s="5"/>
    </row>
    <row r="567" customFormat="false" ht="15.75" hidden="false" customHeight="false" outlineLevel="0" collapsed="false">
      <c r="B567" s="23"/>
      <c r="G567" s="5"/>
      <c r="H567" s="5"/>
    </row>
    <row r="568" customFormat="false" ht="15.75" hidden="false" customHeight="false" outlineLevel="0" collapsed="false">
      <c r="B568" s="23"/>
      <c r="G568" s="5"/>
      <c r="H568" s="5"/>
    </row>
    <row r="569" customFormat="false" ht="15.75" hidden="false" customHeight="false" outlineLevel="0" collapsed="false">
      <c r="B569" s="23"/>
      <c r="G569" s="5"/>
      <c r="H569" s="5"/>
    </row>
    <row r="570" customFormat="false" ht="15.75" hidden="false" customHeight="false" outlineLevel="0" collapsed="false">
      <c r="B570" s="23"/>
      <c r="G570" s="5"/>
      <c r="H570" s="5"/>
    </row>
    <row r="571" customFormat="false" ht="15.75" hidden="false" customHeight="false" outlineLevel="0" collapsed="false">
      <c r="B571" s="23"/>
      <c r="G571" s="5"/>
      <c r="H571" s="5"/>
    </row>
    <row r="572" customFormat="false" ht="15.75" hidden="false" customHeight="false" outlineLevel="0" collapsed="false">
      <c r="B572" s="23"/>
      <c r="G572" s="5"/>
      <c r="H572" s="5"/>
    </row>
    <row r="573" customFormat="false" ht="15.75" hidden="false" customHeight="false" outlineLevel="0" collapsed="false">
      <c r="B573" s="23"/>
      <c r="G573" s="5"/>
      <c r="H573" s="5"/>
    </row>
    <row r="574" customFormat="false" ht="15.75" hidden="false" customHeight="false" outlineLevel="0" collapsed="false">
      <c r="B574" s="23"/>
      <c r="G574" s="5"/>
      <c r="H574" s="5"/>
    </row>
    <row r="575" customFormat="false" ht="15.75" hidden="false" customHeight="false" outlineLevel="0" collapsed="false">
      <c r="B575" s="23"/>
      <c r="G575" s="5"/>
      <c r="H575" s="5"/>
    </row>
    <row r="576" customFormat="false" ht="15.75" hidden="false" customHeight="false" outlineLevel="0" collapsed="false">
      <c r="B576" s="23"/>
      <c r="G576" s="5"/>
      <c r="H576" s="5"/>
    </row>
    <row r="577" customFormat="false" ht="15.75" hidden="false" customHeight="false" outlineLevel="0" collapsed="false">
      <c r="B577" s="23"/>
      <c r="G577" s="5"/>
      <c r="H577" s="5"/>
    </row>
    <row r="578" customFormat="false" ht="15.75" hidden="false" customHeight="false" outlineLevel="0" collapsed="false">
      <c r="B578" s="23"/>
      <c r="G578" s="5"/>
      <c r="H578" s="5"/>
    </row>
    <row r="579" customFormat="false" ht="15.75" hidden="false" customHeight="false" outlineLevel="0" collapsed="false">
      <c r="B579" s="23"/>
      <c r="G579" s="5"/>
      <c r="H579" s="5"/>
    </row>
    <row r="580" customFormat="false" ht="15.75" hidden="false" customHeight="false" outlineLevel="0" collapsed="false">
      <c r="B580" s="23"/>
      <c r="G580" s="5"/>
      <c r="H580" s="5"/>
    </row>
    <row r="581" customFormat="false" ht="15.75" hidden="false" customHeight="false" outlineLevel="0" collapsed="false">
      <c r="B581" s="23"/>
      <c r="G581" s="5"/>
      <c r="H581" s="5"/>
    </row>
    <row r="582" customFormat="false" ht="15.75" hidden="false" customHeight="false" outlineLevel="0" collapsed="false">
      <c r="B582" s="23"/>
      <c r="G582" s="5"/>
      <c r="H582" s="5"/>
    </row>
    <row r="583" customFormat="false" ht="15.75" hidden="false" customHeight="false" outlineLevel="0" collapsed="false">
      <c r="B583" s="23"/>
      <c r="G583" s="5"/>
      <c r="H583" s="5"/>
    </row>
    <row r="584" customFormat="false" ht="15.75" hidden="false" customHeight="false" outlineLevel="0" collapsed="false">
      <c r="B584" s="23"/>
      <c r="G584" s="5"/>
      <c r="H584" s="5"/>
    </row>
    <row r="585" customFormat="false" ht="15.75" hidden="false" customHeight="false" outlineLevel="0" collapsed="false">
      <c r="B585" s="23"/>
      <c r="G585" s="5"/>
      <c r="H585" s="5"/>
    </row>
    <row r="586" customFormat="false" ht="15.75" hidden="false" customHeight="false" outlineLevel="0" collapsed="false">
      <c r="B586" s="23"/>
      <c r="G586" s="5"/>
      <c r="H586" s="5"/>
    </row>
    <row r="587" customFormat="false" ht="15.75" hidden="false" customHeight="false" outlineLevel="0" collapsed="false">
      <c r="B587" s="23"/>
      <c r="G587" s="5"/>
      <c r="H587" s="5"/>
    </row>
    <row r="588" customFormat="false" ht="15.75" hidden="false" customHeight="false" outlineLevel="0" collapsed="false">
      <c r="B588" s="23"/>
      <c r="G588" s="5"/>
      <c r="H588" s="5"/>
    </row>
    <row r="589" customFormat="false" ht="15.75" hidden="false" customHeight="false" outlineLevel="0" collapsed="false">
      <c r="B589" s="23"/>
      <c r="G589" s="5"/>
      <c r="H589" s="5"/>
    </row>
    <row r="590" customFormat="false" ht="15.75" hidden="false" customHeight="false" outlineLevel="0" collapsed="false">
      <c r="B590" s="23"/>
      <c r="G590" s="5"/>
      <c r="H590" s="5"/>
    </row>
    <row r="591" customFormat="false" ht="15.75" hidden="false" customHeight="false" outlineLevel="0" collapsed="false">
      <c r="B591" s="23"/>
      <c r="G591" s="5"/>
      <c r="H591" s="5"/>
    </row>
    <row r="592" customFormat="false" ht="15.75" hidden="false" customHeight="false" outlineLevel="0" collapsed="false">
      <c r="B592" s="23"/>
      <c r="G592" s="5"/>
      <c r="H592" s="5"/>
    </row>
    <row r="593" customFormat="false" ht="15.75" hidden="false" customHeight="false" outlineLevel="0" collapsed="false">
      <c r="B593" s="23"/>
      <c r="G593" s="5"/>
      <c r="H593" s="5"/>
    </row>
    <row r="594" customFormat="false" ht="15.75" hidden="false" customHeight="false" outlineLevel="0" collapsed="false">
      <c r="B594" s="23"/>
      <c r="G594" s="5"/>
      <c r="H594" s="5"/>
    </row>
    <row r="595" customFormat="false" ht="15.75" hidden="false" customHeight="false" outlineLevel="0" collapsed="false">
      <c r="B595" s="23"/>
      <c r="G595" s="5"/>
      <c r="H595" s="5"/>
    </row>
    <row r="596" customFormat="false" ht="15.75" hidden="false" customHeight="false" outlineLevel="0" collapsed="false">
      <c r="B596" s="23"/>
      <c r="G596" s="5"/>
      <c r="H596" s="5"/>
    </row>
    <row r="597" customFormat="false" ht="15.75" hidden="false" customHeight="false" outlineLevel="0" collapsed="false">
      <c r="B597" s="23"/>
      <c r="G597" s="5"/>
      <c r="H597" s="5"/>
    </row>
    <row r="598" customFormat="false" ht="15.75" hidden="false" customHeight="false" outlineLevel="0" collapsed="false">
      <c r="B598" s="23"/>
      <c r="G598" s="5"/>
      <c r="H598" s="5"/>
    </row>
    <row r="599" customFormat="false" ht="15.75" hidden="false" customHeight="false" outlineLevel="0" collapsed="false">
      <c r="B599" s="23"/>
      <c r="G599" s="5"/>
      <c r="H599" s="5"/>
    </row>
    <row r="600" customFormat="false" ht="15.75" hidden="false" customHeight="false" outlineLevel="0" collapsed="false">
      <c r="B600" s="23"/>
      <c r="G600" s="5"/>
      <c r="H600" s="5"/>
    </row>
    <row r="601" customFormat="false" ht="15.75" hidden="false" customHeight="false" outlineLevel="0" collapsed="false">
      <c r="B601" s="23"/>
      <c r="G601" s="5"/>
      <c r="H601" s="5"/>
    </row>
    <row r="602" customFormat="false" ht="15.75" hidden="false" customHeight="false" outlineLevel="0" collapsed="false">
      <c r="B602" s="23"/>
      <c r="G602" s="5"/>
      <c r="H602" s="5"/>
    </row>
    <row r="603" customFormat="false" ht="15.75" hidden="false" customHeight="false" outlineLevel="0" collapsed="false">
      <c r="B603" s="23"/>
      <c r="G603" s="5"/>
      <c r="H603" s="5"/>
    </row>
    <row r="604" customFormat="false" ht="15.75" hidden="false" customHeight="false" outlineLevel="0" collapsed="false">
      <c r="B604" s="23"/>
      <c r="G604" s="5"/>
      <c r="H604" s="5"/>
    </row>
    <row r="605" customFormat="false" ht="15.75" hidden="false" customHeight="false" outlineLevel="0" collapsed="false">
      <c r="B605" s="23"/>
      <c r="G605" s="5"/>
      <c r="H605" s="5"/>
    </row>
    <row r="606" customFormat="false" ht="15.75" hidden="false" customHeight="false" outlineLevel="0" collapsed="false">
      <c r="B606" s="23"/>
      <c r="G606" s="5"/>
      <c r="H606" s="5"/>
    </row>
    <row r="607" customFormat="false" ht="15.75" hidden="false" customHeight="false" outlineLevel="0" collapsed="false">
      <c r="B607" s="23"/>
      <c r="G607" s="5"/>
      <c r="H607" s="5"/>
    </row>
    <row r="608" customFormat="false" ht="15.75" hidden="false" customHeight="false" outlineLevel="0" collapsed="false">
      <c r="B608" s="23"/>
      <c r="G608" s="5"/>
      <c r="H608" s="5"/>
    </row>
    <row r="609" customFormat="false" ht="15.75" hidden="false" customHeight="false" outlineLevel="0" collapsed="false">
      <c r="B609" s="23"/>
      <c r="G609" s="5"/>
      <c r="H609" s="5"/>
    </row>
    <row r="610" customFormat="false" ht="15.75" hidden="false" customHeight="false" outlineLevel="0" collapsed="false">
      <c r="B610" s="23"/>
      <c r="G610" s="5"/>
      <c r="H610" s="5"/>
    </row>
    <row r="611" customFormat="false" ht="15.75" hidden="false" customHeight="false" outlineLevel="0" collapsed="false">
      <c r="B611" s="23"/>
      <c r="G611" s="5"/>
      <c r="H611" s="5"/>
    </row>
    <row r="612" customFormat="false" ht="15.75" hidden="false" customHeight="false" outlineLevel="0" collapsed="false">
      <c r="B612" s="23"/>
      <c r="G612" s="5"/>
      <c r="H612" s="5"/>
    </row>
    <row r="613" customFormat="false" ht="15.75" hidden="false" customHeight="false" outlineLevel="0" collapsed="false">
      <c r="B613" s="23"/>
      <c r="G613" s="5"/>
      <c r="H613" s="5"/>
    </row>
    <row r="614" customFormat="false" ht="15.75" hidden="false" customHeight="false" outlineLevel="0" collapsed="false">
      <c r="B614" s="23"/>
      <c r="G614" s="5"/>
      <c r="H614" s="5"/>
    </row>
    <row r="615" customFormat="false" ht="15.75" hidden="false" customHeight="false" outlineLevel="0" collapsed="false">
      <c r="B615" s="23"/>
      <c r="G615" s="5"/>
      <c r="H615" s="5"/>
    </row>
    <row r="616" customFormat="false" ht="15.75" hidden="false" customHeight="false" outlineLevel="0" collapsed="false">
      <c r="B616" s="23"/>
      <c r="G616" s="5"/>
      <c r="H616" s="5"/>
    </row>
    <row r="617" customFormat="false" ht="15.75" hidden="false" customHeight="false" outlineLevel="0" collapsed="false">
      <c r="B617" s="23"/>
      <c r="G617" s="5"/>
      <c r="H617" s="5"/>
    </row>
    <row r="618" customFormat="false" ht="15.75" hidden="false" customHeight="false" outlineLevel="0" collapsed="false">
      <c r="B618" s="23"/>
      <c r="G618" s="5"/>
      <c r="H618" s="5"/>
    </row>
    <row r="619" customFormat="false" ht="15.75" hidden="false" customHeight="false" outlineLevel="0" collapsed="false">
      <c r="B619" s="23"/>
      <c r="G619" s="5"/>
      <c r="H619" s="5"/>
    </row>
    <row r="620" customFormat="false" ht="15.75" hidden="false" customHeight="false" outlineLevel="0" collapsed="false">
      <c r="B620" s="23"/>
      <c r="G620" s="5"/>
      <c r="H620" s="5"/>
    </row>
    <row r="621" customFormat="false" ht="15.75" hidden="false" customHeight="false" outlineLevel="0" collapsed="false">
      <c r="B621" s="23"/>
      <c r="G621" s="5"/>
      <c r="H621" s="5"/>
    </row>
    <row r="622" customFormat="false" ht="15.75" hidden="false" customHeight="false" outlineLevel="0" collapsed="false">
      <c r="B622" s="23"/>
      <c r="G622" s="5"/>
      <c r="H622" s="5"/>
    </row>
    <row r="623" customFormat="false" ht="15.75" hidden="false" customHeight="false" outlineLevel="0" collapsed="false">
      <c r="B623" s="23"/>
      <c r="G623" s="5"/>
      <c r="H623" s="5"/>
    </row>
    <row r="624" customFormat="false" ht="15.75" hidden="false" customHeight="false" outlineLevel="0" collapsed="false">
      <c r="B624" s="23"/>
      <c r="G624" s="5"/>
      <c r="H624" s="5"/>
    </row>
    <row r="625" customFormat="false" ht="15.75" hidden="false" customHeight="false" outlineLevel="0" collapsed="false">
      <c r="B625" s="23"/>
      <c r="G625" s="5"/>
      <c r="H625" s="5"/>
    </row>
    <row r="626" customFormat="false" ht="15.75" hidden="false" customHeight="false" outlineLevel="0" collapsed="false">
      <c r="B626" s="23"/>
      <c r="G626" s="5"/>
      <c r="H626" s="5"/>
    </row>
    <row r="627" customFormat="false" ht="15.75" hidden="false" customHeight="false" outlineLevel="0" collapsed="false">
      <c r="B627" s="23"/>
      <c r="G627" s="5"/>
      <c r="H627" s="5"/>
    </row>
    <row r="628" customFormat="false" ht="15.75" hidden="false" customHeight="false" outlineLevel="0" collapsed="false">
      <c r="B628" s="23"/>
      <c r="G628" s="5"/>
      <c r="H628" s="5"/>
    </row>
    <row r="629" customFormat="false" ht="15.75" hidden="false" customHeight="false" outlineLevel="0" collapsed="false">
      <c r="B629" s="23"/>
      <c r="G629" s="5"/>
      <c r="H629" s="5"/>
    </row>
    <row r="630" customFormat="false" ht="15.75" hidden="false" customHeight="false" outlineLevel="0" collapsed="false">
      <c r="B630" s="23"/>
      <c r="G630" s="5"/>
      <c r="H630" s="5"/>
    </row>
    <row r="631" customFormat="false" ht="15.75" hidden="false" customHeight="false" outlineLevel="0" collapsed="false">
      <c r="B631" s="23"/>
      <c r="G631" s="5"/>
      <c r="H631" s="5"/>
    </row>
    <row r="632" customFormat="false" ht="15.75" hidden="false" customHeight="false" outlineLevel="0" collapsed="false">
      <c r="B632" s="23"/>
      <c r="G632" s="5"/>
      <c r="H632" s="5"/>
    </row>
    <row r="633" customFormat="false" ht="15.75" hidden="false" customHeight="false" outlineLevel="0" collapsed="false">
      <c r="B633" s="23"/>
      <c r="G633" s="5"/>
      <c r="H633" s="5"/>
    </row>
    <row r="634" customFormat="false" ht="15.75" hidden="false" customHeight="false" outlineLevel="0" collapsed="false">
      <c r="B634" s="23"/>
      <c r="G634" s="5"/>
      <c r="H634" s="5"/>
    </row>
    <row r="635" customFormat="false" ht="15.75" hidden="false" customHeight="false" outlineLevel="0" collapsed="false">
      <c r="B635" s="23"/>
      <c r="G635" s="5"/>
      <c r="H635" s="5"/>
    </row>
    <row r="636" customFormat="false" ht="15.75" hidden="false" customHeight="false" outlineLevel="0" collapsed="false">
      <c r="B636" s="23"/>
      <c r="G636" s="5"/>
      <c r="H636" s="5"/>
    </row>
    <row r="637" customFormat="false" ht="15.75" hidden="false" customHeight="false" outlineLevel="0" collapsed="false">
      <c r="B637" s="23"/>
      <c r="G637" s="5"/>
      <c r="H637" s="5"/>
    </row>
    <row r="638" customFormat="false" ht="15.75" hidden="false" customHeight="false" outlineLevel="0" collapsed="false">
      <c r="B638" s="23"/>
      <c r="G638" s="5"/>
      <c r="H638" s="5"/>
    </row>
    <row r="639" customFormat="false" ht="15.75" hidden="false" customHeight="false" outlineLevel="0" collapsed="false">
      <c r="B639" s="23"/>
      <c r="G639" s="5"/>
      <c r="H639" s="5"/>
    </row>
    <row r="640" customFormat="false" ht="15.75" hidden="false" customHeight="false" outlineLevel="0" collapsed="false">
      <c r="B640" s="23"/>
      <c r="G640" s="5"/>
      <c r="H640" s="5"/>
    </row>
    <row r="641" customFormat="false" ht="15.75" hidden="false" customHeight="false" outlineLevel="0" collapsed="false">
      <c r="B641" s="23"/>
      <c r="G641" s="5"/>
      <c r="H641" s="5"/>
    </row>
    <row r="642" customFormat="false" ht="15.75" hidden="false" customHeight="false" outlineLevel="0" collapsed="false">
      <c r="B642" s="23"/>
      <c r="G642" s="5"/>
      <c r="H642" s="5"/>
    </row>
    <row r="643" customFormat="false" ht="15.75" hidden="false" customHeight="false" outlineLevel="0" collapsed="false">
      <c r="B643" s="23"/>
      <c r="G643" s="5"/>
      <c r="H643" s="5"/>
    </row>
    <row r="644" customFormat="false" ht="15.75" hidden="false" customHeight="false" outlineLevel="0" collapsed="false">
      <c r="B644" s="23"/>
      <c r="G644" s="5"/>
      <c r="H644" s="5"/>
    </row>
    <row r="645" customFormat="false" ht="15.75" hidden="false" customHeight="false" outlineLevel="0" collapsed="false">
      <c r="B645" s="23"/>
      <c r="G645" s="5"/>
      <c r="H645" s="5"/>
    </row>
    <row r="646" customFormat="false" ht="15.75" hidden="false" customHeight="false" outlineLevel="0" collapsed="false">
      <c r="B646" s="23"/>
      <c r="G646" s="5"/>
      <c r="H646" s="5"/>
    </row>
    <row r="647" customFormat="false" ht="15.75" hidden="false" customHeight="false" outlineLevel="0" collapsed="false">
      <c r="B647" s="23"/>
      <c r="G647" s="5"/>
      <c r="H647" s="5"/>
    </row>
    <row r="648" customFormat="false" ht="15.75" hidden="false" customHeight="false" outlineLevel="0" collapsed="false">
      <c r="B648" s="23"/>
      <c r="G648" s="5"/>
      <c r="H648" s="5"/>
    </row>
    <row r="649" customFormat="false" ht="15.75" hidden="false" customHeight="false" outlineLevel="0" collapsed="false">
      <c r="B649" s="23"/>
      <c r="G649" s="5"/>
      <c r="H649" s="5"/>
    </row>
    <row r="650" customFormat="false" ht="15.75" hidden="false" customHeight="false" outlineLevel="0" collapsed="false">
      <c r="B650" s="23"/>
      <c r="G650" s="5"/>
      <c r="H650" s="5"/>
    </row>
    <row r="651" customFormat="false" ht="15.75" hidden="false" customHeight="false" outlineLevel="0" collapsed="false">
      <c r="B651" s="23"/>
      <c r="G651" s="5"/>
      <c r="H651" s="5"/>
    </row>
    <row r="652" customFormat="false" ht="15.75" hidden="false" customHeight="false" outlineLevel="0" collapsed="false">
      <c r="B652" s="23"/>
      <c r="G652" s="5"/>
      <c r="H652" s="5"/>
    </row>
    <row r="653" customFormat="false" ht="15.75" hidden="false" customHeight="false" outlineLevel="0" collapsed="false">
      <c r="B653" s="23"/>
      <c r="G653" s="5"/>
      <c r="H653" s="5"/>
    </row>
    <row r="654" customFormat="false" ht="15.75" hidden="false" customHeight="false" outlineLevel="0" collapsed="false">
      <c r="B654" s="23"/>
      <c r="G654" s="5"/>
      <c r="H654" s="5"/>
    </row>
    <row r="655" customFormat="false" ht="15.75" hidden="false" customHeight="false" outlineLevel="0" collapsed="false">
      <c r="B655" s="23"/>
      <c r="G655" s="5"/>
      <c r="H655" s="5"/>
    </row>
    <row r="656" customFormat="false" ht="15.75" hidden="false" customHeight="false" outlineLevel="0" collapsed="false">
      <c r="B656" s="23"/>
      <c r="G656" s="5"/>
      <c r="H656" s="5"/>
    </row>
    <row r="657" customFormat="false" ht="15.75" hidden="false" customHeight="false" outlineLevel="0" collapsed="false">
      <c r="B657" s="23"/>
      <c r="G657" s="5"/>
      <c r="H657" s="5"/>
    </row>
    <row r="658" customFormat="false" ht="15.75" hidden="false" customHeight="false" outlineLevel="0" collapsed="false">
      <c r="B658" s="23"/>
      <c r="G658" s="5"/>
      <c r="H658" s="5"/>
    </row>
    <row r="659" customFormat="false" ht="15.75" hidden="false" customHeight="false" outlineLevel="0" collapsed="false">
      <c r="B659" s="23"/>
      <c r="G659" s="5"/>
      <c r="H659" s="5"/>
    </row>
    <row r="660" customFormat="false" ht="15.75" hidden="false" customHeight="false" outlineLevel="0" collapsed="false">
      <c r="B660" s="23"/>
      <c r="G660" s="5"/>
      <c r="H660" s="5"/>
    </row>
    <row r="661" customFormat="false" ht="15.75" hidden="false" customHeight="false" outlineLevel="0" collapsed="false">
      <c r="B661" s="23"/>
      <c r="G661" s="5"/>
      <c r="H661" s="5"/>
    </row>
    <row r="662" customFormat="false" ht="15.75" hidden="false" customHeight="false" outlineLevel="0" collapsed="false">
      <c r="B662" s="23"/>
      <c r="G662" s="5"/>
      <c r="H662" s="5"/>
    </row>
    <row r="663" customFormat="false" ht="15.75" hidden="false" customHeight="false" outlineLevel="0" collapsed="false">
      <c r="B663" s="23"/>
      <c r="G663" s="5"/>
      <c r="H663" s="5"/>
    </row>
    <row r="664" customFormat="false" ht="15.75" hidden="false" customHeight="false" outlineLevel="0" collapsed="false">
      <c r="B664" s="23"/>
      <c r="G664" s="5"/>
      <c r="H664" s="5"/>
    </row>
    <row r="665" customFormat="false" ht="15.75" hidden="false" customHeight="false" outlineLevel="0" collapsed="false">
      <c r="B665" s="23"/>
      <c r="G665" s="5"/>
      <c r="H665" s="5"/>
    </row>
    <row r="666" customFormat="false" ht="15.75" hidden="false" customHeight="false" outlineLevel="0" collapsed="false">
      <c r="B666" s="23"/>
      <c r="G666" s="5"/>
      <c r="H666" s="5"/>
    </row>
    <row r="667" customFormat="false" ht="15.75" hidden="false" customHeight="false" outlineLevel="0" collapsed="false">
      <c r="B667" s="23"/>
      <c r="G667" s="5"/>
      <c r="H667" s="5"/>
    </row>
    <row r="668" customFormat="false" ht="15.75" hidden="false" customHeight="false" outlineLevel="0" collapsed="false">
      <c r="B668" s="23"/>
      <c r="G668" s="5"/>
      <c r="H668" s="5"/>
    </row>
    <row r="669" customFormat="false" ht="15.75" hidden="false" customHeight="false" outlineLevel="0" collapsed="false">
      <c r="B669" s="23"/>
      <c r="G669" s="5"/>
      <c r="H669" s="5"/>
    </row>
    <row r="670" customFormat="false" ht="15.75" hidden="false" customHeight="false" outlineLevel="0" collapsed="false">
      <c r="B670" s="23"/>
      <c r="G670" s="5"/>
      <c r="H670" s="5"/>
    </row>
    <row r="671" customFormat="false" ht="15.75" hidden="false" customHeight="false" outlineLevel="0" collapsed="false">
      <c r="B671" s="23"/>
      <c r="G671" s="5"/>
      <c r="H671" s="5"/>
    </row>
    <row r="672" customFormat="false" ht="15.75" hidden="false" customHeight="false" outlineLevel="0" collapsed="false">
      <c r="B672" s="23"/>
      <c r="G672" s="5"/>
      <c r="H672" s="5"/>
    </row>
    <row r="673" customFormat="false" ht="15.75" hidden="false" customHeight="false" outlineLevel="0" collapsed="false">
      <c r="B673" s="23"/>
      <c r="G673" s="5"/>
      <c r="H673" s="5"/>
    </row>
    <row r="674" customFormat="false" ht="15.75" hidden="false" customHeight="false" outlineLevel="0" collapsed="false">
      <c r="B674" s="23"/>
      <c r="G674" s="5"/>
      <c r="H674" s="5"/>
    </row>
    <row r="675" customFormat="false" ht="15.75" hidden="false" customHeight="false" outlineLevel="0" collapsed="false">
      <c r="B675" s="23"/>
      <c r="G675" s="5"/>
      <c r="H675" s="5"/>
    </row>
    <row r="676" customFormat="false" ht="15.75" hidden="false" customHeight="false" outlineLevel="0" collapsed="false">
      <c r="B676" s="23"/>
      <c r="G676" s="5"/>
      <c r="H676" s="5"/>
    </row>
    <row r="677" customFormat="false" ht="15.75" hidden="false" customHeight="false" outlineLevel="0" collapsed="false">
      <c r="B677" s="23"/>
      <c r="G677" s="5"/>
      <c r="H677" s="5"/>
    </row>
    <row r="678" customFormat="false" ht="15.75" hidden="false" customHeight="false" outlineLevel="0" collapsed="false">
      <c r="B678" s="23"/>
      <c r="G678" s="5"/>
      <c r="H678" s="5"/>
    </row>
    <row r="679" customFormat="false" ht="15.75" hidden="false" customHeight="false" outlineLevel="0" collapsed="false">
      <c r="B679" s="23"/>
      <c r="G679" s="5"/>
      <c r="H679" s="5"/>
    </row>
    <row r="680" customFormat="false" ht="15.75" hidden="false" customHeight="false" outlineLevel="0" collapsed="false">
      <c r="B680" s="23"/>
      <c r="G680" s="5"/>
      <c r="H680" s="5"/>
    </row>
    <row r="681" customFormat="false" ht="15.75" hidden="false" customHeight="false" outlineLevel="0" collapsed="false">
      <c r="B681" s="23"/>
      <c r="G681" s="5"/>
      <c r="H681" s="5"/>
    </row>
    <row r="682" customFormat="false" ht="15.75" hidden="false" customHeight="false" outlineLevel="0" collapsed="false">
      <c r="B682" s="23"/>
      <c r="G682" s="5"/>
      <c r="H682" s="5"/>
    </row>
    <row r="683" customFormat="false" ht="15.75" hidden="false" customHeight="false" outlineLevel="0" collapsed="false">
      <c r="B683" s="23"/>
      <c r="G683" s="5"/>
      <c r="H683" s="5"/>
    </row>
    <row r="684" customFormat="false" ht="15.75" hidden="false" customHeight="false" outlineLevel="0" collapsed="false">
      <c r="B684" s="23"/>
      <c r="G684" s="5"/>
      <c r="H684" s="5"/>
    </row>
    <row r="685" customFormat="false" ht="15.75" hidden="false" customHeight="false" outlineLevel="0" collapsed="false">
      <c r="B685" s="23"/>
      <c r="G685" s="5"/>
      <c r="H685" s="5"/>
    </row>
    <row r="686" customFormat="false" ht="15.75" hidden="false" customHeight="false" outlineLevel="0" collapsed="false">
      <c r="B686" s="23"/>
      <c r="G686" s="5"/>
      <c r="H686" s="5"/>
    </row>
    <row r="687" customFormat="false" ht="15.75" hidden="false" customHeight="false" outlineLevel="0" collapsed="false">
      <c r="B687" s="23"/>
      <c r="G687" s="5"/>
      <c r="H687" s="5"/>
    </row>
    <row r="688" customFormat="false" ht="15.75" hidden="false" customHeight="false" outlineLevel="0" collapsed="false">
      <c r="B688" s="23"/>
      <c r="G688" s="5"/>
      <c r="H688" s="5"/>
    </row>
    <row r="689" customFormat="false" ht="15.75" hidden="false" customHeight="false" outlineLevel="0" collapsed="false">
      <c r="B689" s="23"/>
      <c r="G689" s="5"/>
      <c r="H689" s="5"/>
    </row>
    <row r="690" customFormat="false" ht="15.75" hidden="false" customHeight="false" outlineLevel="0" collapsed="false">
      <c r="B690" s="23"/>
      <c r="G690" s="5"/>
      <c r="H690" s="5"/>
    </row>
    <row r="691" customFormat="false" ht="15.75" hidden="false" customHeight="false" outlineLevel="0" collapsed="false">
      <c r="B691" s="23"/>
      <c r="G691" s="5"/>
      <c r="H691" s="5"/>
    </row>
    <row r="692" customFormat="false" ht="15.75" hidden="false" customHeight="false" outlineLevel="0" collapsed="false">
      <c r="B692" s="23"/>
      <c r="G692" s="5"/>
      <c r="H692" s="5"/>
    </row>
    <row r="693" customFormat="false" ht="15.75" hidden="false" customHeight="false" outlineLevel="0" collapsed="false">
      <c r="B693" s="23"/>
      <c r="G693" s="5"/>
      <c r="H693" s="5"/>
    </row>
    <row r="694" customFormat="false" ht="15.75" hidden="false" customHeight="false" outlineLevel="0" collapsed="false">
      <c r="B694" s="23"/>
      <c r="G694" s="5"/>
      <c r="H694" s="5"/>
    </row>
    <row r="695" customFormat="false" ht="15.75" hidden="false" customHeight="false" outlineLevel="0" collapsed="false">
      <c r="B695" s="23"/>
      <c r="G695" s="5"/>
      <c r="H695" s="5"/>
    </row>
    <row r="696" customFormat="false" ht="15.75" hidden="false" customHeight="false" outlineLevel="0" collapsed="false">
      <c r="B696" s="23"/>
      <c r="G696" s="5"/>
      <c r="H696" s="5"/>
    </row>
    <row r="697" customFormat="false" ht="15.75" hidden="false" customHeight="false" outlineLevel="0" collapsed="false">
      <c r="B697" s="23"/>
      <c r="G697" s="5"/>
      <c r="H697" s="5"/>
    </row>
    <row r="698" customFormat="false" ht="15.75" hidden="false" customHeight="false" outlineLevel="0" collapsed="false">
      <c r="B698" s="23"/>
      <c r="G698" s="5"/>
      <c r="H698" s="5"/>
    </row>
    <row r="699" customFormat="false" ht="15.75" hidden="false" customHeight="false" outlineLevel="0" collapsed="false">
      <c r="B699" s="23"/>
      <c r="G699" s="5"/>
      <c r="H699" s="5"/>
    </row>
    <row r="700" customFormat="false" ht="15.75" hidden="false" customHeight="false" outlineLevel="0" collapsed="false">
      <c r="B700" s="23"/>
      <c r="G700" s="5"/>
      <c r="H700" s="5"/>
    </row>
    <row r="701" customFormat="false" ht="15.75" hidden="false" customHeight="false" outlineLevel="0" collapsed="false">
      <c r="B701" s="23"/>
      <c r="G701" s="5"/>
      <c r="H701" s="5"/>
    </row>
    <row r="702" customFormat="false" ht="15.75" hidden="false" customHeight="false" outlineLevel="0" collapsed="false">
      <c r="B702" s="23"/>
      <c r="G702" s="5"/>
      <c r="H702" s="5"/>
    </row>
    <row r="703" customFormat="false" ht="15.75" hidden="false" customHeight="false" outlineLevel="0" collapsed="false">
      <c r="B703" s="23"/>
      <c r="G703" s="5"/>
      <c r="H703" s="5"/>
    </row>
    <row r="704" customFormat="false" ht="15.75" hidden="false" customHeight="false" outlineLevel="0" collapsed="false">
      <c r="B704" s="23"/>
      <c r="G704" s="5"/>
      <c r="H704" s="5"/>
    </row>
    <row r="705" customFormat="false" ht="15.75" hidden="false" customHeight="false" outlineLevel="0" collapsed="false">
      <c r="B705" s="23"/>
      <c r="G705" s="5"/>
      <c r="H705" s="5"/>
    </row>
    <row r="706" customFormat="false" ht="15.75" hidden="false" customHeight="false" outlineLevel="0" collapsed="false">
      <c r="B706" s="23"/>
      <c r="G706" s="5"/>
      <c r="H706" s="5"/>
    </row>
    <row r="707" customFormat="false" ht="15.75" hidden="false" customHeight="false" outlineLevel="0" collapsed="false">
      <c r="B707" s="23"/>
      <c r="G707" s="5"/>
      <c r="H707" s="5"/>
    </row>
    <row r="708" customFormat="false" ht="15.75" hidden="false" customHeight="false" outlineLevel="0" collapsed="false">
      <c r="B708" s="23"/>
      <c r="G708" s="5"/>
      <c r="H708" s="5"/>
    </row>
    <row r="709" customFormat="false" ht="15.75" hidden="false" customHeight="false" outlineLevel="0" collapsed="false">
      <c r="B709" s="23"/>
      <c r="G709" s="5"/>
      <c r="H709" s="5"/>
    </row>
    <row r="710" customFormat="false" ht="15.75" hidden="false" customHeight="false" outlineLevel="0" collapsed="false">
      <c r="B710" s="23"/>
      <c r="G710" s="5"/>
      <c r="H710" s="5"/>
    </row>
    <row r="711" customFormat="false" ht="15.75" hidden="false" customHeight="false" outlineLevel="0" collapsed="false">
      <c r="B711" s="23"/>
      <c r="G711" s="5"/>
      <c r="H711" s="5"/>
    </row>
    <row r="712" customFormat="false" ht="15.75" hidden="false" customHeight="false" outlineLevel="0" collapsed="false">
      <c r="B712" s="23"/>
      <c r="G712" s="5"/>
      <c r="H712" s="5"/>
    </row>
    <row r="713" customFormat="false" ht="15.75" hidden="false" customHeight="false" outlineLevel="0" collapsed="false">
      <c r="B713" s="23"/>
      <c r="G713" s="5"/>
      <c r="H713" s="5"/>
    </row>
    <row r="714" customFormat="false" ht="15.75" hidden="false" customHeight="false" outlineLevel="0" collapsed="false">
      <c r="B714" s="23"/>
      <c r="G714" s="5"/>
      <c r="H714" s="5"/>
    </row>
    <row r="715" customFormat="false" ht="15.75" hidden="false" customHeight="false" outlineLevel="0" collapsed="false">
      <c r="B715" s="23"/>
      <c r="G715" s="5"/>
      <c r="H715" s="5"/>
    </row>
    <row r="716" customFormat="false" ht="15.75" hidden="false" customHeight="false" outlineLevel="0" collapsed="false">
      <c r="B716" s="23"/>
      <c r="G716" s="5"/>
      <c r="H716" s="5"/>
    </row>
    <row r="717" customFormat="false" ht="15.75" hidden="false" customHeight="false" outlineLevel="0" collapsed="false">
      <c r="B717" s="23"/>
      <c r="G717" s="5"/>
      <c r="H717" s="5"/>
    </row>
    <row r="718" customFormat="false" ht="15.75" hidden="false" customHeight="false" outlineLevel="0" collapsed="false">
      <c r="B718" s="23"/>
      <c r="G718" s="5"/>
      <c r="H718" s="5"/>
    </row>
    <row r="719" customFormat="false" ht="15.75" hidden="false" customHeight="false" outlineLevel="0" collapsed="false">
      <c r="B719" s="23"/>
      <c r="G719" s="5"/>
      <c r="H719" s="5"/>
    </row>
    <row r="720" customFormat="false" ht="15.75" hidden="false" customHeight="false" outlineLevel="0" collapsed="false">
      <c r="B720" s="23"/>
      <c r="G720" s="5"/>
      <c r="H720" s="5"/>
    </row>
    <row r="721" customFormat="false" ht="15.75" hidden="false" customHeight="false" outlineLevel="0" collapsed="false">
      <c r="B721" s="23"/>
      <c r="G721" s="5"/>
      <c r="H721" s="5"/>
    </row>
    <row r="722" customFormat="false" ht="15.75" hidden="false" customHeight="false" outlineLevel="0" collapsed="false">
      <c r="B722" s="23"/>
      <c r="G722" s="5"/>
      <c r="H722" s="5"/>
    </row>
    <row r="723" customFormat="false" ht="15.75" hidden="false" customHeight="false" outlineLevel="0" collapsed="false">
      <c r="B723" s="23"/>
      <c r="G723" s="5"/>
      <c r="H723" s="5"/>
    </row>
    <row r="724" customFormat="false" ht="15.75" hidden="false" customHeight="false" outlineLevel="0" collapsed="false">
      <c r="B724" s="23"/>
      <c r="G724" s="5"/>
      <c r="H724" s="5"/>
    </row>
    <row r="725" customFormat="false" ht="15.75" hidden="false" customHeight="false" outlineLevel="0" collapsed="false">
      <c r="B725" s="23"/>
      <c r="G725" s="5"/>
      <c r="H725" s="5"/>
    </row>
    <row r="726" customFormat="false" ht="15.75" hidden="false" customHeight="false" outlineLevel="0" collapsed="false">
      <c r="B726" s="23"/>
      <c r="G726" s="5"/>
      <c r="H726" s="5"/>
    </row>
    <row r="727" customFormat="false" ht="15.75" hidden="false" customHeight="false" outlineLevel="0" collapsed="false">
      <c r="B727" s="23"/>
      <c r="G727" s="5"/>
      <c r="H727" s="5"/>
    </row>
    <row r="728" customFormat="false" ht="15.75" hidden="false" customHeight="false" outlineLevel="0" collapsed="false">
      <c r="B728" s="23"/>
      <c r="G728" s="5"/>
      <c r="H728" s="5"/>
    </row>
    <row r="729" customFormat="false" ht="15.75" hidden="false" customHeight="false" outlineLevel="0" collapsed="false">
      <c r="B729" s="23"/>
      <c r="G729" s="5"/>
      <c r="H729" s="5"/>
    </row>
    <row r="730" customFormat="false" ht="15.75" hidden="false" customHeight="false" outlineLevel="0" collapsed="false">
      <c r="B730" s="23"/>
      <c r="G730" s="5"/>
      <c r="H730" s="5"/>
    </row>
    <row r="731" customFormat="false" ht="15.75" hidden="false" customHeight="false" outlineLevel="0" collapsed="false">
      <c r="B731" s="23"/>
      <c r="G731" s="5"/>
      <c r="H731" s="5"/>
    </row>
    <row r="732" customFormat="false" ht="15.75" hidden="false" customHeight="false" outlineLevel="0" collapsed="false">
      <c r="B732" s="23"/>
      <c r="G732" s="5"/>
      <c r="H732" s="5"/>
    </row>
    <row r="733" customFormat="false" ht="15.75" hidden="false" customHeight="false" outlineLevel="0" collapsed="false">
      <c r="B733" s="23"/>
      <c r="G733" s="5"/>
      <c r="H733" s="5"/>
    </row>
    <row r="734" customFormat="false" ht="15.75" hidden="false" customHeight="false" outlineLevel="0" collapsed="false">
      <c r="B734" s="23"/>
      <c r="G734" s="5"/>
      <c r="H734" s="5"/>
    </row>
    <row r="735" customFormat="false" ht="15.75" hidden="false" customHeight="false" outlineLevel="0" collapsed="false">
      <c r="B735" s="23"/>
      <c r="G735" s="5"/>
      <c r="H735" s="5"/>
    </row>
    <row r="736" customFormat="false" ht="15.75" hidden="false" customHeight="false" outlineLevel="0" collapsed="false">
      <c r="B736" s="23"/>
      <c r="G736" s="5"/>
      <c r="H736" s="5"/>
    </row>
    <row r="737" customFormat="false" ht="15.75" hidden="false" customHeight="false" outlineLevel="0" collapsed="false">
      <c r="B737" s="23"/>
      <c r="G737" s="5"/>
      <c r="H737" s="5"/>
    </row>
    <row r="738" customFormat="false" ht="15.75" hidden="false" customHeight="false" outlineLevel="0" collapsed="false">
      <c r="B738" s="23"/>
      <c r="G738" s="5"/>
      <c r="H738" s="5"/>
    </row>
    <row r="739" customFormat="false" ht="15.75" hidden="false" customHeight="false" outlineLevel="0" collapsed="false">
      <c r="B739" s="23"/>
      <c r="G739" s="5"/>
      <c r="H739" s="5"/>
    </row>
    <row r="740" customFormat="false" ht="15.75" hidden="false" customHeight="false" outlineLevel="0" collapsed="false">
      <c r="B740" s="23"/>
      <c r="G740" s="5"/>
      <c r="H740" s="5"/>
    </row>
    <row r="741" customFormat="false" ht="15.75" hidden="false" customHeight="false" outlineLevel="0" collapsed="false">
      <c r="B741" s="23"/>
      <c r="G741" s="5"/>
      <c r="H741" s="5"/>
    </row>
    <row r="742" customFormat="false" ht="15.75" hidden="false" customHeight="false" outlineLevel="0" collapsed="false">
      <c r="B742" s="23"/>
      <c r="G742" s="5"/>
      <c r="H742" s="5"/>
    </row>
    <row r="743" customFormat="false" ht="15.75" hidden="false" customHeight="false" outlineLevel="0" collapsed="false">
      <c r="B743" s="23"/>
      <c r="G743" s="5"/>
      <c r="H743" s="5"/>
    </row>
    <row r="744" customFormat="false" ht="15.75" hidden="false" customHeight="false" outlineLevel="0" collapsed="false">
      <c r="B744" s="23"/>
      <c r="G744" s="5"/>
      <c r="H744" s="5"/>
    </row>
    <row r="745" customFormat="false" ht="15.75" hidden="false" customHeight="false" outlineLevel="0" collapsed="false">
      <c r="B745" s="23"/>
      <c r="G745" s="5"/>
      <c r="H745" s="5"/>
    </row>
    <row r="746" customFormat="false" ht="15.75" hidden="false" customHeight="false" outlineLevel="0" collapsed="false">
      <c r="B746" s="23"/>
      <c r="G746" s="5"/>
      <c r="H746" s="5"/>
    </row>
    <row r="747" customFormat="false" ht="15.75" hidden="false" customHeight="false" outlineLevel="0" collapsed="false">
      <c r="B747" s="23"/>
      <c r="G747" s="5"/>
      <c r="H747" s="5"/>
    </row>
    <row r="748" customFormat="false" ht="15.75" hidden="false" customHeight="false" outlineLevel="0" collapsed="false">
      <c r="B748" s="23"/>
      <c r="G748" s="5"/>
      <c r="H748" s="5"/>
    </row>
    <row r="749" customFormat="false" ht="15.75" hidden="false" customHeight="false" outlineLevel="0" collapsed="false">
      <c r="B749" s="23"/>
      <c r="G749" s="5"/>
      <c r="H749" s="5"/>
    </row>
    <row r="750" customFormat="false" ht="15.75" hidden="false" customHeight="false" outlineLevel="0" collapsed="false">
      <c r="B750" s="23"/>
      <c r="G750" s="5"/>
      <c r="H750" s="5"/>
    </row>
    <row r="751" customFormat="false" ht="15.75" hidden="false" customHeight="false" outlineLevel="0" collapsed="false">
      <c r="B751" s="23"/>
      <c r="G751" s="5"/>
      <c r="H751" s="5"/>
    </row>
    <row r="752" customFormat="false" ht="15.75" hidden="false" customHeight="false" outlineLevel="0" collapsed="false">
      <c r="B752" s="23"/>
      <c r="G752" s="5"/>
      <c r="H752" s="5"/>
    </row>
    <row r="753" customFormat="false" ht="15.75" hidden="false" customHeight="false" outlineLevel="0" collapsed="false">
      <c r="B753" s="23"/>
      <c r="G753" s="5"/>
      <c r="H753" s="5"/>
    </row>
    <row r="754" customFormat="false" ht="15.75" hidden="false" customHeight="false" outlineLevel="0" collapsed="false">
      <c r="B754" s="23"/>
      <c r="G754" s="5"/>
      <c r="H754" s="5"/>
    </row>
    <row r="755" customFormat="false" ht="15.75" hidden="false" customHeight="false" outlineLevel="0" collapsed="false">
      <c r="B755" s="23"/>
      <c r="G755" s="5"/>
      <c r="H755" s="5"/>
    </row>
    <row r="756" customFormat="false" ht="15.75" hidden="false" customHeight="false" outlineLevel="0" collapsed="false">
      <c r="B756" s="23"/>
      <c r="G756" s="5"/>
      <c r="H756" s="5"/>
    </row>
    <row r="757" customFormat="false" ht="15.75" hidden="false" customHeight="false" outlineLevel="0" collapsed="false">
      <c r="B757" s="23"/>
      <c r="G757" s="5"/>
      <c r="H757" s="5"/>
    </row>
    <row r="758" customFormat="false" ht="15.75" hidden="false" customHeight="false" outlineLevel="0" collapsed="false">
      <c r="B758" s="23"/>
      <c r="G758" s="5"/>
      <c r="H758" s="5"/>
    </row>
    <row r="759" customFormat="false" ht="15.75" hidden="false" customHeight="false" outlineLevel="0" collapsed="false">
      <c r="B759" s="23"/>
      <c r="G759" s="5"/>
      <c r="H759" s="5"/>
    </row>
    <row r="760" customFormat="false" ht="15.75" hidden="false" customHeight="false" outlineLevel="0" collapsed="false">
      <c r="B760" s="23"/>
      <c r="G760" s="5"/>
      <c r="H760" s="5"/>
    </row>
    <row r="761" customFormat="false" ht="15.75" hidden="false" customHeight="false" outlineLevel="0" collapsed="false">
      <c r="B761" s="23"/>
      <c r="G761" s="5"/>
      <c r="H761" s="5"/>
    </row>
    <row r="762" customFormat="false" ht="15.75" hidden="false" customHeight="false" outlineLevel="0" collapsed="false">
      <c r="B762" s="23"/>
      <c r="G762" s="5"/>
      <c r="H762" s="5"/>
    </row>
    <row r="763" customFormat="false" ht="15.75" hidden="false" customHeight="false" outlineLevel="0" collapsed="false">
      <c r="B763" s="23"/>
      <c r="G763" s="5"/>
      <c r="H763" s="5"/>
    </row>
    <row r="764" customFormat="false" ht="15.75" hidden="false" customHeight="false" outlineLevel="0" collapsed="false">
      <c r="B764" s="23"/>
      <c r="G764" s="5"/>
      <c r="H764" s="5"/>
    </row>
    <row r="765" customFormat="false" ht="15.75" hidden="false" customHeight="false" outlineLevel="0" collapsed="false">
      <c r="B765" s="23"/>
      <c r="G765" s="5"/>
      <c r="H765" s="5"/>
    </row>
    <row r="766" customFormat="false" ht="15.75" hidden="false" customHeight="false" outlineLevel="0" collapsed="false">
      <c r="B766" s="23"/>
      <c r="G766" s="5"/>
      <c r="H766" s="5"/>
    </row>
    <row r="767" customFormat="false" ht="15.75" hidden="false" customHeight="false" outlineLevel="0" collapsed="false">
      <c r="B767" s="23"/>
      <c r="G767" s="5"/>
      <c r="H767" s="5"/>
    </row>
    <row r="768" customFormat="false" ht="15.75" hidden="false" customHeight="false" outlineLevel="0" collapsed="false">
      <c r="B768" s="23"/>
      <c r="G768" s="5"/>
      <c r="H768" s="5"/>
    </row>
    <row r="769" customFormat="false" ht="15.75" hidden="false" customHeight="false" outlineLevel="0" collapsed="false">
      <c r="B769" s="23"/>
      <c r="G769" s="5"/>
      <c r="H769" s="5"/>
    </row>
    <row r="770" customFormat="false" ht="15.75" hidden="false" customHeight="false" outlineLevel="0" collapsed="false">
      <c r="B770" s="23"/>
      <c r="G770" s="5"/>
      <c r="H770" s="5"/>
    </row>
    <row r="771" customFormat="false" ht="15.75" hidden="false" customHeight="false" outlineLevel="0" collapsed="false">
      <c r="B771" s="23"/>
      <c r="G771" s="5"/>
      <c r="H771" s="5"/>
    </row>
    <row r="772" customFormat="false" ht="15.75" hidden="false" customHeight="false" outlineLevel="0" collapsed="false">
      <c r="B772" s="23"/>
      <c r="G772" s="5"/>
      <c r="H772" s="5"/>
    </row>
    <row r="773" customFormat="false" ht="15.75" hidden="false" customHeight="false" outlineLevel="0" collapsed="false">
      <c r="B773" s="23"/>
      <c r="G773" s="5"/>
      <c r="H773" s="5"/>
    </row>
    <row r="774" customFormat="false" ht="15.75" hidden="false" customHeight="false" outlineLevel="0" collapsed="false">
      <c r="B774" s="23"/>
      <c r="G774" s="5"/>
      <c r="H774" s="5"/>
    </row>
    <row r="775" customFormat="false" ht="15.75" hidden="false" customHeight="false" outlineLevel="0" collapsed="false">
      <c r="B775" s="23"/>
      <c r="G775" s="5"/>
      <c r="H775" s="5"/>
    </row>
    <row r="776" customFormat="false" ht="15.75" hidden="false" customHeight="false" outlineLevel="0" collapsed="false">
      <c r="B776" s="23"/>
      <c r="G776" s="5"/>
      <c r="H776" s="5"/>
    </row>
    <row r="777" customFormat="false" ht="15.75" hidden="false" customHeight="false" outlineLevel="0" collapsed="false">
      <c r="B777" s="23"/>
      <c r="G777" s="5"/>
      <c r="H777" s="5"/>
    </row>
    <row r="778" customFormat="false" ht="15.75" hidden="false" customHeight="false" outlineLevel="0" collapsed="false">
      <c r="B778" s="23"/>
      <c r="G778" s="5"/>
      <c r="H778" s="5"/>
    </row>
    <row r="779" customFormat="false" ht="15.75" hidden="false" customHeight="false" outlineLevel="0" collapsed="false">
      <c r="B779" s="23"/>
      <c r="G779" s="5"/>
      <c r="H779" s="5"/>
    </row>
    <row r="780" customFormat="false" ht="15.75" hidden="false" customHeight="false" outlineLevel="0" collapsed="false">
      <c r="B780" s="23"/>
      <c r="G780" s="5"/>
      <c r="H780" s="5"/>
    </row>
    <row r="781" customFormat="false" ht="15.75" hidden="false" customHeight="false" outlineLevel="0" collapsed="false">
      <c r="B781" s="23"/>
      <c r="G781" s="5"/>
      <c r="H781" s="5"/>
    </row>
    <row r="782" customFormat="false" ht="15.75" hidden="false" customHeight="false" outlineLevel="0" collapsed="false">
      <c r="B782" s="23"/>
      <c r="G782" s="5"/>
      <c r="H782" s="5"/>
    </row>
    <row r="783" customFormat="false" ht="15.75" hidden="false" customHeight="false" outlineLevel="0" collapsed="false">
      <c r="B783" s="23"/>
      <c r="G783" s="5"/>
      <c r="H783" s="5"/>
    </row>
    <row r="784" customFormat="false" ht="15.75" hidden="false" customHeight="false" outlineLevel="0" collapsed="false">
      <c r="B784" s="23"/>
      <c r="G784" s="5"/>
      <c r="H784" s="5"/>
    </row>
    <row r="785" customFormat="false" ht="15.75" hidden="false" customHeight="false" outlineLevel="0" collapsed="false">
      <c r="B785" s="23"/>
      <c r="G785" s="5"/>
      <c r="H785" s="5"/>
    </row>
    <row r="786" customFormat="false" ht="15.75" hidden="false" customHeight="false" outlineLevel="0" collapsed="false">
      <c r="B786" s="23"/>
      <c r="G786" s="5"/>
      <c r="H786" s="5"/>
    </row>
    <row r="787" customFormat="false" ht="15.75" hidden="false" customHeight="false" outlineLevel="0" collapsed="false">
      <c r="B787" s="23"/>
      <c r="G787" s="5"/>
      <c r="H787" s="5"/>
    </row>
    <row r="788" customFormat="false" ht="15.75" hidden="false" customHeight="false" outlineLevel="0" collapsed="false">
      <c r="B788" s="23"/>
      <c r="G788" s="5"/>
      <c r="H788" s="5"/>
    </row>
    <row r="789" customFormat="false" ht="15.75" hidden="false" customHeight="false" outlineLevel="0" collapsed="false">
      <c r="B789" s="23"/>
      <c r="G789" s="5"/>
      <c r="H789" s="5"/>
    </row>
    <row r="790" customFormat="false" ht="15.75" hidden="false" customHeight="false" outlineLevel="0" collapsed="false">
      <c r="B790" s="23"/>
      <c r="G790" s="5"/>
      <c r="H790" s="5"/>
    </row>
    <row r="791" customFormat="false" ht="15.75" hidden="false" customHeight="false" outlineLevel="0" collapsed="false">
      <c r="B791" s="23"/>
      <c r="G791" s="5"/>
      <c r="H791" s="5"/>
    </row>
    <row r="792" customFormat="false" ht="15.75" hidden="false" customHeight="false" outlineLevel="0" collapsed="false">
      <c r="B792" s="23"/>
      <c r="G792" s="5"/>
      <c r="H792" s="5"/>
    </row>
    <row r="793" customFormat="false" ht="15.75" hidden="false" customHeight="false" outlineLevel="0" collapsed="false">
      <c r="B793" s="23"/>
      <c r="G793" s="5"/>
      <c r="H793" s="5"/>
    </row>
    <row r="794" customFormat="false" ht="15.75" hidden="false" customHeight="false" outlineLevel="0" collapsed="false">
      <c r="B794" s="23"/>
      <c r="G794" s="5"/>
      <c r="H794" s="5"/>
    </row>
    <row r="795" customFormat="false" ht="15.75" hidden="false" customHeight="false" outlineLevel="0" collapsed="false">
      <c r="B795" s="23"/>
      <c r="G795" s="5"/>
      <c r="H795" s="5"/>
    </row>
    <row r="796" customFormat="false" ht="15.75" hidden="false" customHeight="false" outlineLevel="0" collapsed="false">
      <c r="B796" s="23"/>
      <c r="G796" s="5"/>
      <c r="H796" s="5"/>
    </row>
    <row r="797" customFormat="false" ht="15.75" hidden="false" customHeight="false" outlineLevel="0" collapsed="false">
      <c r="B797" s="23"/>
      <c r="G797" s="5"/>
      <c r="H797" s="5"/>
    </row>
    <row r="798" customFormat="false" ht="15.75" hidden="false" customHeight="false" outlineLevel="0" collapsed="false">
      <c r="B798" s="23"/>
      <c r="G798" s="5"/>
      <c r="H798" s="5"/>
    </row>
    <row r="799" customFormat="false" ht="15.75" hidden="false" customHeight="false" outlineLevel="0" collapsed="false">
      <c r="B799" s="23"/>
      <c r="G799" s="5"/>
      <c r="H799" s="5"/>
    </row>
    <row r="800" customFormat="false" ht="15.75" hidden="false" customHeight="false" outlineLevel="0" collapsed="false">
      <c r="B800" s="23"/>
      <c r="G800" s="5"/>
      <c r="H800" s="5"/>
    </row>
    <row r="801" customFormat="false" ht="15.75" hidden="false" customHeight="false" outlineLevel="0" collapsed="false">
      <c r="B801" s="23"/>
      <c r="G801" s="5"/>
      <c r="H801" s="5"/>
    </row>
    <row r="802" customFormat="false" ht="15.75" hidden="false" customHeight="false" outlineLevel="0" collapsed="false">
      <c r="B802" s="23"/>
      <c r="G802" s="5"/>
      <c r="H802" s="5"/>
    </row>
    <row r="803" customFormat="false" ht="15.75" hidden="false" customHeight="false" outlineLevel="0" collapsed="false">
      <c r="B803" s="23"/>
      <c r="G803" s="5"/>
      <c r="H803" s="5"/>
    </row>
    <row r="804" customFormat="false" ht="15.75" hidden="false" customHeight="false" outlineLevel="0" collapsed="false">
      <c r="B804" s="23"/>
      <c r="G804" s="5"/>
      <c r="H804" s="5"/>
    </row>
    <row r="805" customFormat="false" ht="15.75" hidden="false" customHeight="false" outlineLevel="0" collapsed="false">
      <c r="B805" s="23"/>
      <c r="G805" s="5"/>
      <c r="H805" s="5"/>
    </row>
    <row r="806" customFormat="false" ht="15.75" hidden="false" customHeight="false" outlineLevel="0" collapsed="false">
      <c r="B806" s="23"/>
      <c r="G806" s="5"/>
      <c r="H806" s="5"/>
    </row>
    <row r="807" customFormat="false" ht="15.75" hidden="false" customHeight="false" outlineLevel="0" collapsed="false">
      <c r="B807" s="23"/>
      <c r="G807" s="5"/>
      <c r="H807" s="5"/>
    </row>
    <row r="808" customFormat="false" ht="15.75" hidden="false" customHeight="false" outlineLevel="0" collapsed="false">
      <c r="B808" s="23"/>
      <c r="G808" s="5"/>
      <c r="H808" s="5"/>
    </row>
    <row r="809" customFormat="false" ht="15.75" hidden="false" customHeight="false" outlineLevel="0" collapsed="false">
      <c r="B809" s="23"/>
      <c r="G809" s="5"/>
      <c r="H809" s="5"/>
    </row>
    <row r="810" customFormat="false" ht="15.75" hidden="false" customHeight="false" outlineLevel="0" collapsed="false">
      <c r="B810" s="23"/>
      <c r="G810" s="5"/>
      <c r="H810" s="5"/>
    </row>
    <row r="811" customFormat="false" ht="15.75" hidden="false" customHeight="false" outlineLevel="0" collapsed="false">
      <c r="B811" s="23"/>
      <c r="G811" s="5"/>
      <c r="H811" s="5"/>
    </row>
    <row r="812" customFormat="false" ht="15.75" hidden="false" customHeight="false" outlineLevel="0" collapsed="false">
      <c r="B812" s="23"/>
      <c r="G812" s="5"/>
      <c r="H812" s="5"/>
    </row>
    <row r="813" customFormat="false" ht="15.75" hidden="false" customHeight="false" outlineLevel="0" collapsed="false">
      <c r="B813" s="23"/>
      <c r="G813" s="5"/>
      <c r="H813" s="5"/>
    </row>
    <row r="814" customFormat="false" ht="15.75" hidden="false" customHeight="false" outlineLevel="0" collapsed="false">
      <c r="B814" s="23"/>
      <c r="G814" s="5"/>
      <c r="H814" s="5"/>
    </row>
    <row r="815" customFormat="false" ht="15.75" hidden="false" customHeight="false" outlineLevel="0" collapsed="false">
      <c r="B815" s="23"/>
      <c r="G815" s="5"/>
      <c r="H815" s="5"/>
    </row>
    <row r="816" customFormat="false" ht="15.75" hidden="false" customHeight="false" outlineLevel="0" collapsed="false">
      <c r="B816" s="23"/>
      <c r="G816" s="5"/>
      <c r="H816" s="5"/>
    </row>
    <row r="817" customFormat="false" ht="15.75" hidden="false" customHeight="false" outlineLevel="0" collapsed="false">
      <c r="B817" s="23"/>
      <c r="G817" s="5"/>
      <c r="H817" s="5"/>
    </row>
    <row r="818" customFormat="false" ht="15.75" hidden="false" customHeight="false" outlineLevel="0" collapsed="false">
      <c r="B818" s="23"/>
      <c r="G818" s="5"/>
      <c r="H818" s="5"/>
    </row>
    <row r="819" customFormat="false" ht="15.75" hidden="false" customHeight="false" outlineLevel="0" collapsed="false">
      <c r="B819" s="23"/>
      <c r="G819" s="5"/>
      <c r="H819" s="5"/>
    </row>
    <row r="820" customFormat="false" ht="15.75" hidden="false" customHeight="false" outlineLevel="0" collapsed="false">
      <c r="B820" s="23"/>
      <c r="G820" s="5"/>
      <c r="H820" s="5"/>
    </row>
    <row r="821" customFormat="false" ht="15.75" hidden="false" customHeight="false" outlineLevel="0" collapsed="false">
      <c r="B821" s="23"/>
      <c r="G821" s="5"/>
      <c r="H821" s="5"/>
    </row>
    <row r="822" customFormat="false" ht="15.75" hidden="false" customHeight="false" outlineLevel="0" collapsed="false">
      <c r="B822" s="23"/>
      <c r="G822" s="5"/>
      <c r="H822" s="5"/>
    </row>
    <row r="823" customFormat="false" ht="15.75" hidden="false" customHeight="false" outlineLevel="0" collapsed="false">
      <c r="B823" s="23"/>
      <c r="G823" s="5"/>
      <c r="H823" s="5"/>
    </row>
    <row r="824" customFormat="false" ht="15.75" hidden="false" customHeight="false" outlineLevel="0" collapsed="false">
      <c r="B824" s="23"/>
      <c r="G824" s="5"/>
      <c r="H824" s="5"/>
    </row>
    <row r="825" customFormat="false" ht="15.75" hidden="false" customHeight="false" outlineLevel="0" collapsed="false">
      <c r="B825" s="23"/>
      <c r="G825" s="5"/>
      <c r="H825" s="5"/>
    </row>
    <row r="826" customFormat="false" ht="15.75" hidden="false" customHeight="false" outlineLevel="0" collapsed="false">
      <c r="B826" s="23"/>
      <c r="G826" s="5"/>
      <c r="H826" s="5"/>
    </row>
    <row r="827" customFormat="false" ht="15.75" hidden="false" customHeight="false" outlineLevel="0" collapsed="false">
      <c r="B827" s="23"/>
      <c r="G827" s="5"/>
      <c r="H827" s="5"/>
    </row>
    <row r="828" customFormat="false" ht="15.75" hidden="false" customHeight="false" outlineLevel="0" collapsed="false">
      <c r="B828" s="23"/>
      <c r="G828" s="5"/>
      <c r="H828" s="5"/>
    </row>
    <row r="829" customFormat="false" ht="15.75" hidden="false" customHeight="false" outlineLevel="0" collapsed="false">
      <c r="B829" s="23"/>
      <c r="G829" s="5"/>
      <c r="H829" s="5"/>
    </row>
    <row r="830" customFormat="false" ht="15.75" hidden="false" customHeight="false" outlineLevel="0" collapsed="false">
      <c r="B830" s="23"/>
      <c r="G830" s="5"/>
      <c r="H830" s="5"/>
    </row>
    <row r="831" customFormat="false" ht="15.75" hidden="false" customHeight="false" outlineLevel="0" collapsed="false">
      <c r="B831" s="23"/>
      <c r="G831" s="5"/>
      <c r="H831" s="5"/>
    </row>
    <row r="832" customFormat="false" ht="15.75" hidden="false" customHeight="false" outlineLevel="0" collapsed="false">
      <c r="B832" s="23"/>
      <c r="G832" s="5"/>
      <c r="H832" s="5"/>
    </row>
    <row r="833" customFormat="false" ht="15.75" hidden="false" customHeight="false" outlineLevel="0" collapsed="false">
      <c r="B833" s="23"/>
      <c r="G833" s="5"/>
      <c r="H833" s="5"/>
    </row>
    <row r="834" customFormat="false" ht="15.75" hidden="false" customHeight="false" outlineLevel="0" collapsed="false">
      <c r="B834" s="23"/>
      <c r="G834" s="5"/>
      <c r="H834" s="5"/>
    </row>
    <row r="835" customFormat="false" ht="15.75" hidden="false" customHeight="false" outlineLevel="0" collapsed="false">
      <c r="B835" s="23"/>
      <c r="G835" s="5"/>
      <c r="H835" s="5"/>
    </row>
    <row r="836" customFormat="false" ht="15.75" hidden="false" customHeight="false" outlineLevel="0" collapsed="false">
      <c r="B836" s="23"/>
      <c r="G836" s="5"/>
      <c r="H836" s="5"/>
    </row>
    <row r="837" customFormat="false" ht="15.75" hidden="false" customHeight="false" outlineLevel="0" collapsed="false">
      <c r="B837" s="23"/>
      <c r="G837" s="5"/>
      <c r="H837" s="5"/>
    </row>
    <row r="838" customFormat="false" ht="15.75" hidden="false" customHeight="false" outlineLevel="0" collapsed="false">
      <c r="B838" s="23"/>
      <c r="G838" s="5"/>
      <c r="H838" s="5"/>
    </row>
    <row r="839" customFormat="false" ht="15.75" hidden="false" customHeight="false" outlineLevel="0" collapsed="false">
      <c r="B839" s="23"/>
      <c r="G839" s="5"/>
      <c r="H839" s="5"/>
    </row>
    <row r="840" customFormat="false" ht="15.75" hidden="false" customHeight="false" outlineLevel="0" collapsed="false">
      <c r="B840" s="23"/>
      <c r="G840" s="5"/>
      <c r="H840" s="5"/>
    </row>
    <row r="841" customFormat="false" ht="15.75" hidden="false" customHeight="false" outlineLevel="0" collapsed="false">
      <c r="B841" s="23"/>
      <c r="G841" s="5"/>
      <c r="H841" s="5"/>
    </row>
    <row r="842" customFormat="false" ht="15.75" hidden="false" customHeight="false" outlineLevel="0" collapsed="false">
      <c r="B842" s="23"/>
      <c r="G842" s="5"/>
      <c r="H842" s="5"/>
    </row>
    <row r="843" customFormat="false" ht="15.75" hidden="false" customHeight="false" outlineLevel="0" collapsed="false">
      <c r="B843" s="23"/>
      <c r="G843" s="5"/>
      <c r="H843" s="5"/>
    </row>
    <row r="844" customFormat="false" ht="15.75" hidden="false" customHeight="false" outlineLevel="0" collapsed="false">
      <c r="B844" s="23"/>
      <c r="G844" s="5"/>
      <c r="H844" s="5"/>
    </row>
    <row r="845" customFormat="false" ht="15.75" hidden="false" customHeight="false" outlineLevel="0" collapsed="false">
      <c r="B845" s="23"/>
      <c r="G845" s="5"/>
      <c r="H845" s="5"/>
    </row>
    <row r="846" customFormat="false" ht="15.75" hidden="false" customHeight="false" outlineLevel="0" collapsed="false">
      <c r="B846" s="23"/>
      <c r="G846" s="5"/>
      <c r="H846" s="5"/>
    </row>
    <row r="847" customFormat="false" ht="15.75" hidden="false" customHeight="false" outlineLevel="0" collapsed="false">
      <c r="B847" s="23"/>
      <c r="G847" s="5"/>
      <c r="H847" s="5"/>
    </row>
    <row r="848" customFormat="false" ht="15.75" hidden="false" customHeight="false" outlineLevel="0" collapsed="false">
      <c r="B848" s="23"/>
      <c r="G848" s="5"/>
      <c r="H848" s="5"/>
    </row>
    <row r="849" customFormat="false" ht="15.75" hidden="false" customHeight="false" outlineLevel="0" collapsed="false">
      <c r="B849" s="23"/>
      <c r="G849" s="5"/>
      <c r="H849" s="5"/>
    </row>
    <row r="850" customFormat="false" ht="15.75" hidden="false" customHeight="false" outlineLevel="0" collapsed="false">
      <c r="B850" s="23"/>
      <c r="G850" s="5"/>
      <c r="H850" s="5"/>
    </row>
    <row r="851" customFormat="false" ht="15.75" hidden="false" customHeight="false" outlineLevel="0" collapsed="false">
      <c r="B851" s="23"/>
      <c r="G851" s="5"/>
      <c r="H851" s="5"/>
    </row>
    <row r="852" customFormat="false" ht="15.75" hidden="false" customHeight="false" outlineLevel="0" collapsed="false">
      <c r="B852" s="23"/>
      <c r="G852" s="5"/>
      <c r="H852" s="5"/>
    </row>
    <row r="853" customFormat="false" ht="15.75" hidden="false" customHeight="false" outlineLevel="0" collapsed="false">
      <c r="B853" s="23"/>
      <c r="G853" s="5"/>
      <c r="H853" s="5"/>
    </row>
    <row r="854" customFormat="false" ht="15.75" hidden="false" customHeight="false" outlineLevel="0" collapsed="false">
      <c r="B854" s="23"/>
      <c r="G854" s="5"/>
      <c r="H854" s="5"/>
    </row>
    <row r="855" customFormat="false" ht="15.75" hidden="false" customHeight="false" outlineLevel="0" collapsed="false">
      <c r="B855" s="23"/>
      <c r="G855" s="5"/>
      <c r="H855" s="5"/>
    </row>
    <row r="856" customFormat="false" ht="15.75" hidden="false" customHeight="false" outlineLevel="0" collapsed="false">
      <c r="B856" s="23"/>
      <c r="G856" s="5"/>
      <c r="H856" s="5"/>
    </row>
    <row r="857" customFormat="false" ht="15.75" hidden="false" customHeight="false" outlineLevel="0" collapsed="false">
      <c r="B857" s="23"/>
      <c r="G857" s="5"/>
      <c r="H857" s="5"/>
    </row>
    <row r="858" customFormat="false" ht="15.75" hidden="false" customHeight="false" outlineLevel="0" collapsed="false">
      <c r="B858" s="23"/>
      <c r="G858" s="5"/>
      <c r="H858" s="5"/>
    </row>
    <row r="859" customFormat="false" ht="15.75" hidden="false" customHeight="false" outlineLevel="0" collapsed="false">
      <c r="B859" s="23"/>
      <c r="G859" s="5"/>
      <c r="H859" s="5"/>
    </row>
    <row r="860" customFormat="false" ht="15.75" hidden="false" customHeight="false" outlineLevel="0" collapsed="false">
      <c r="B860" s="23"/>
      <c r="G860" s="5"/>
      <c r="H860" s="5"/>
    </row>
    <row r="861" customFormat="false" ht="15.75" hidden="false" customHeight="false" outlineLevel="0" collapsed="false">
      <c r="B861" s="23"/>
      <c r="G861" s="5"/>
      <c r="H861" s="5"/>
    </row>
    <row r="862" customFormat="false" ht="15.75" hidden="false" customHeight="false" outlineLevel="0" collapsed="false">
      <c r="B862" s="23"/>
      <c r="G862" s="5"/>
      <c r="H862" s="5"/>
    </row>
    <row r="863" customFormat="false" ht="15.75" hidden="false" customHeight="false" outlineLevel="0" collapsed="false">
      <c r="B863" s="23"/>
      <c r="G863" s="5"/>
      <c r="H863" s="5"/>
    </row>
    <row r="864" customFormat="false" ht="15.75" hidden="false" customHeight="false" outlineLevel="0" collapsed="false">
      <c r="B864" s="23"/>
      <c r="G864" s="5"/>
      <c r="H864" s="5"/>
    </row>
    <row r="865" customFormat="false" ht="15.75" hidden="false" customHeight="false" outlineLevel="0" collapsed="false">
      <c r="B865" s="23"/>
      <c r="G865" s="5"/>
      <c r="H865" s="5"/>
    </row>
    <row r="866" customFormat="false" ht="15.75" hidden="false" customHeight="false" outlineLevel="0" collapsed="false">
      <c r="B866" s="23"/>
      <c r="G866" s="5"/>
      <c r="H866" s="5"/>
    </row>
    <row r="867" customFormat="false" ht="15.75" hidden="false" customHeight="false" outlineLevel="0" collapsed="false">
      <c r="B867" s="23"/>
      <c r="G867" s="5"/>
      <c r="H867" s="5"/>
    </row>
    <row r="868" customFormat="false" ht="15.75" hidden="false" customHeight="false" outlineLevel="0" collapsed="false">
      <c r="B868" s="23"/>
      <c r="G868" s="5"/>
      <c r="H868" s="5"/>
    </row>
    <row r="869" customFormat="false" ht="15.75" hidden="false" customHeight="false" outlineLevel="0" collapsed="false">
      <c r="B869" s="23"/>
      <c r="G869" s="5"/>
      <c r="H869" s="5"/>
    </row>
    <row r="870" customFormat="false" ht="15.75" hidden="false" customHeight="false" outlineLevel="0" collapsed="false">
      <c r="B870" s="23"/>
      <c r="G870" s="5"/>
      <c r="H870" s="5"/>
    </row>
    <row r="871" customFormat="false" ht="15.75" hidden="false" customHeight="false" outlineLevel="0" collapsed="false">
      <c r="B871" s="23"/>
      <c r="G871" s="5"/>
      <c r="H871" s="5"/>
    </row>
    <row r="872" customFormat="false" ht="15.75" hidden="false" customHeight="false" outlineLevel="0" collapsed="false">
      <c r="B872" s="23"/>
      <c r="G872" s="5"/>
      <c r="H872" s="5"/>
    </row>
    <row r="873" customFormat="false" ht="15.75" hidden="false" customHeight="false" outlineLevel="0" collapsed="false">
      <c r="B873" s="23"/>
      <c r="G873" s="5"/>
      <c r="H873" s="5"/>
    </row>
    <row r="874" customFormat="false" ht="15.75" hidden="false" customHeight="false" outlineLevel="0" collapsed="false">
      <c r="B874" s="23"/>
      <c r="G874" s="5"/>
      <c r="H874" s="5"/>
    </row>
    <row r="875" customFormat="false" ht="15.75" hidden="false" customHeight="false" outlineLevel="0" collapsed="false">
      <c r="B875" s="23"/>
      <c r="G875" s="5"/>
      <c r="H875" s="5"/>
    </row>
    <row r="876" customFormat="false" ht="15.75" hidden="false" customHeight="false" outlineLevel="0" collapsed="false">
      <c r="B876" s="23"/>
      <c r="G876" s="5"/>
      <c r="H876" s="5"/>
    </row>
    <row r="877" customFormat="false" ht="15.75" hidden="false" customHeight="false" outlineLevel="0" collapsed="false">
      <c r="B877" s="23"/>
      <c r="G877" s="5"/>
      <c r="H877" s="5"/>
    </row>
    <row r="878" customFormat="false" ht="15.75" hidden="false" customHeight="false" outlineLevel="0" collapsed="false">
      <c r="B878" s="23"/>
      <c r="G878" s="5"/>
      <c r="H878" s="5"/>
    </row>
    <row r="879" customFormat="false" ht="15.75" hidden="false" customHeight="false" outlineLevel="0" collapsed="false">
      <c r="B879" s="23"/>
      <c r="G879" s="5"/>
      <c r="H879" s="5"/>
    </row>
    <row r="880" customFormat="false" ht="15.75" hidden="false" customHeight="false" outlineLevel="0" collapsed="false">
      <c r="B880" s="23"/>
      <c r="G880" s="5"/>
      <c r="H880" s="5"/>
    </row>
    <row r="881" customFormat="false" ht="15.75" hidden="false" customHeight="false" outlineLevel="0" collapsed="false">
      <c r="B881" s="23"/>
      <c r="G881" s="5"/>
      <c r="H881" s="5"/>
    </row>
    <row r="882" customFormat="false" ht="15.75" hidden="false" customHeight="false" outlineLevel="0" collapsed="false">
      <c r="B882" s="23"/>
      <c r="G882" s="5"/>
      <c r="H882" s="5"/>
    </row>
    <row r="883" customFormat="false" ht="15.75" hidden="false" customHeight="false" outlineLevel="0" collapsed="false">
      <c r="B883" s="23"/>
      <c r="G883" s="5"/>
      <c r="H883" s="5"/>
    </row>
    <row r="884" customFormat="false" ht="15.75" hidden="false" customHeight="false" outlineLevel="0" collapsed="false">
      <c r="B884" s="23"/>
      <c r="G884" s="5"/>
      <c r="H884" s="5"/>
    </row>
    <row r="885" customFormat="false" ht="15.75" hidden="false" customHeight="false" outlineLevel="0" collapsed="false">
      <c r="B885" s="23"/>
      <c r="G885" s="5"/>
      <c r="H885" s="5"/>
    </row>
    <row r="886" customFormat="false" ht="15.75" hidden="false" customHeight="false" outlineLevel="0" collapsed="false">
      <c r="B886" s="23"/>
      <c r="G886" s="5"/>
      <c r="H886" s="5"/>
    </row>
    <row r="887" customFormat="false" ht="15.75" hidden="false" customHeight="false" outlineLevel="0" collapsed="false">
      <c r="B887" s="23"/>
      <c r="G887" s="5"/>
      <c r="H887" s="5"/>
    </row>
    <row r="888" customFormat="false" ht="15.75" hidden="false" customHeight="false" outlineLevel="0" collapsed="false">
      <c r="B888" s="23"/>
      <c r="G888" s="5"/>
      <c r="H888" s="5"/>
    </row>
    <row r="889" customFormat="false" ht="15.75" hidden="false" customHeight="false" outlineLevel="0" collapsed="false">
      <c r="B889" s="23"/>
      <c r="G889" s="5"/>
      <c r="H889" s="5"/>
    </row>
    <row r="890" customFormat="false" ht="15.75" hidden="false" customHeight="false" outlineLevel="0" collapsed="false">
      <c r="B890" s="23"/>
      <c r="G890" s="5"/>
      <c r="H890" s="5"/>
    </row>
    <row r="891" customFormat="false" ht="15.75" hidden="false" customHeight="false" outlineLevel="0" collapsed="false">
      <c r="B891" s="23"/>
      <c r="G891" s="5"/>
      <c r="H891" s="5"/>
    </row>
    <row r="892" customFormat="false" ht="15.75" hidden="false" customHeight="false" outlineLevel="0" collapsed="false">
      <c r="B892" s="23"/>
      <c r="G892" s="5"/>
      <c r="H892" s="5"/>
    </row>
    <row r="893" customFormat="false" ht="15.75" hidden="false" customHeight="false" outlineLevel="0" collapsed="false">
      <c r="B893" s="23"/>
      <c r="G893" s="5"/>
      <c r="H893" s="5"/>
    </row>
    <row r="894" customFormat="false" ht="15.75" hidden="false" customHeight="false" outlineLevel="0" collapsed="false">
      <c r="B894" s="23"/>
      <c r="G894" s="5"/>
      <c r="H894" s="5"/>
    </row>
    <row r="895" customFormat="false" ht="15.75" hidden="false" customHeight="false" outlineLevel="0" collapsed="false">
      <c r="B895" s="23"/>
      <c r="G895" s="5"/>
      <c r="H895" s="5"/>
    </row>
    <row r="896" customFormat="false" ht="15.75" hidden="false" customHeight="false" outlineLevel="0" collapsed="false">
      <c r="B896" s="23"/>
      <c r="G896" s="5"/>
      <c r="H896" s="5"/>
    </row>
    <row r="897" customFormat="false" ht="15.75" hidden="false" customHeight="false" outlineLevel="0" collapsed="false">
      <c r="B897" s="23"/>
      <c r="G897" s="5"/>
      <c r="H897" s="5"/>
    </row>
    <row r="898" customFormat="false" ht="15.75" hidden="false" customHeight="false" outlineLevel="0" collapsed="false">
      <c r="B898" s="23"/>
      <c r="G898" s="5"/>
      <c r="H898" s="5"/>
    </row>
    <row r="899" customFormat="false" ht="15.75" hidden="false" customHeight="false" outlineLevel="0" collapsed="false">
      <c r="B899" s="23"/>
      <c r="G899" s="5"/>
      <c r="H899" s="5"/>
    </row>
    <row r="900" customFormat="false" ht="15.75" hidden="false" customHeight="false" outlineLevel="0" collapsed="false">
      <c r="B900" s="23"/>
      <c r="G900" s="5"/>
      <c r="H900" s="5"/>
    </row>
    <row r="901" customFormat="false" ht="15.75" hidden="false" customHeight="false" outlineLevel="0" collapsed="false">
      <c r="B901" s="23"/>
      <c r="G901" s="5"/>
      <c r="H901" s="5"/>
    </row>
    <row r="902" customFormat="false" ht="15.75" hidden="false" customHeight="false" outlineLevel="0" collapsed="false">
      <c r="B902" s="23"/>
      <c r="G902" s="5"/>
      <c r="H902" s="5"/>
    </row>
    <row r="903" customFormat="false" ht="15.75" hidden="false" customHeight="false" outlineLevel="0" collapsed="false">
      <c r="B903" s="23"/>
      <c r="G903" s="5"/>
      <c r="H903" s="5"/>
    </row>
    <row r="904" customFormat="false" ht="15.75" hidden="false" customHeight="false" outlineLevel="0" collapsed="false">
      <c r="B904" s="23"/>
      <c r="G904" s="5"/>
      <c r="H904" s="5"/>
    </row>
    <row r="905" customFormat="false" ht="15.75" hidden="false" customHeight="false" outlineLevel="0" collapsed="false">
      <c r="B905" s="23"/>
      <c r="G905" s="5"/>
      <c r="H905" s="5"/>
    </row>
    <row r="906" customFormat="false" ht="15.75" hidden="false" customHeight="false" outlineLevel="0" collapsed="false">
      <c r="B906" s="23"/>
      <c r="G906" s="5"/>
      <c r="H906" s="5"/>
    </row>
    <row r="907" customFormat="false" ht="15.75" hidden="false" customHeight="false" outlineLevel="0" collapsed="false">
      <c r="B907" s="23"/>
      <c r="G907" s="5"/>
      <c r="H907" s="5"/>
    </row>
    <row r="908" customFormat="false" ht="15.75" hidden="false" customHeight="false" outlineLevel="0" collapsed="false">
      <c r="B908" s="23"/>
      <c r="G908" s="5"/>
      <c r="H908" s="5"/>
    </row>
    <row r="909" customFormat="false" ht="15.75" hidden="false" customHeight="false" outlineLevel="0" collapsed="false">
      <c r="B909" s="23"/>
      <c r="G909" s="5"/>
      <c r="H909" s="5"/>
    </row>
    <row r="910" customFormat="false" ht="15.75" hidden="false" customHeight="false" outlineLevel="0" collapsed="false">
      <c r="B910" s="23"/>
      <c r="G910" s="5"/>
      <c r="H910" s="5"/>
    </row>
    <row r="911" customFormat="false" ht="15.75" hidden="false" customHeight="false" outlineLevel="0" collapsed="false">
      <c r="B911" s="23"/>
      <c r="G911" s="5"/>
      <c r="H911" s="5"/>
    </row>
    <row r="912" customFormat="false" ht="15.75" hidden="false" customHeight="false" outlineLevel="0" collapsed="false">
      <c r="B912" s="23"/>
      <c r="G912" s="5"/>
      <c r="H912" s="5"/>
    </row>
    <row r="913" customFormat="false" ht="15.75" hidden="false" customHeight="false" outlineLevel="0" collapsed="false">
      <c r="B913" s="23"/>
      <c r="G913" s="5"/>
      <c r="H913" s="5"/>
    </row>
    <row r="914" customFormat="false" ht="15.75" hidden="false" customHeight="false" outlineLevel="0" collapsed="false">
      <c r="B914" s="23"/>
      <c r="G914" s="5"/>
      <c r="H914" s="5"/>
    </row>
    <row r="915" customFormat="false" ht="15.75" hidden="false" customHeight="false" outlineLevel="0" collapsed="false">
      <c r="B915" s="23"/>
      <c r="G915" s="5"/>
      <c r="H915" s="5"/>
    </row>
    <row r="916" customFormat="false" ht="15.75" hidden="false" customHeight="false" outlineLevel="0" collapsed="false">
      <c r="B916" s="23"/>
      <c r="G916" s="5"/>
      <c r="H916" s="5"/>
    </row>
    <row r="917" customFormat="false" ht="15.75" hidden="false" customHeight="false" outlineLevel="0" collapsed="false">
      <c r="B917" s="23"/>
      <c r="G917" s="5"/>
      <c r="H917" s="5"/>
    </row>
    <row r="918" customFormat="false" ht="15.75" hidden="false" customHeight="false" outlineLevel="0" collapsed="false">
      <c r="B918" s="23"/>
      <c r="G918" s="5"/>
      <c r="H918" s="5"/>
    </row>
    <row r="919" customFormat="false" ht="15.75" hidden="false" customHeight="false" outlineLevel="0" collapsed="false">
      <c r="B919" s="23"/>
      <c r="G919" s="5"/>
      <c r="H919" s="5"/>
    </row>
    <row r="920" customFormat="false" ht="15.75" hidden="false" customHeight="false" outlineLevel="0" collapsed="false">
      <c r="B920" s="23"/>
      <c r="G920" s="5"/>
      <c r="H920" s="5"/>
    </row>
    <row r="921" customFormat="false" ht="15.75" hidden="false" customHeight="false" outlineLevel="0" collapsed="false">
      <c r="B921" s="23"/>
      <c r="G921" s="5"/>
      <c r="H921" s="5"/>
    </row>
    <row r="922" customFormat="false" ht="15.75" hidden="false" customHeight="false" outlineLevel="0" collapsed="false">
      <c r="B922" s="23"/>
      <c r="G922" s="5"/>
      <c r="H922" s="5"/>
    </row>
    <row r="923" customFormat="false" ht="15.75" hidden="false" customHeight="false" outlineLevel="0" collapsed="false">
      <c r="B923" s="23"/>
      <c r="G923" s="5"/>
      <c r="H923" s="5"/>
    </row>
    <row r="924" customFormat="false" ht="15.75" hidden="false" customHeight="false" outlineLevel="0" collapsed="false">
      <c r="B924" s="23"/>
      <c r="G924" s="5"/>
      <c r="H924" s="5"/>
    </row>
    <row r="925" customFormat="false" ht="15.75" hidden="false" customHeight="false" outlineLevel="0" collapsed="false">
      <c r="B925" s="23"/>
      <c r="G925" s="5"/>
      <c r="H925" s="5"/>
    </row>
    <row r="926" customFormat="false" ht="15.75" hidden="false" customHeight="false" outlineLevel="0" collapsed="false">
      <c r="B926" s="23"/>
      <c r="G926" s="5"/>
      <c r="H926" s="5"/>
    </row>
    <row r="927" customFormat="false" ht="15.75" hidden="false" customHeight="false" outlineLevel="0" collapsed="false">
      <c r="B927" s="23"/>
      <c r="G927" s="5"/>
      <c r="H927" s="5"/>
    </row>
    <row r="928" customFormat="false" ht="15.75" hidden="false" customHeight="false" outlineLevel="0" collapsed="false">
      <c r="B928" s="23"/>
      <c r="G928" s="5"/>
      <c r="H928" s="5"/>
    </row>
    <row r="929" customFormat="false" ht="15.75" hidden="false" customHeight="false" outlineLevel="0" collapsed="false">
      <c r="B929" s="23"/>
      <c r="G929" s="5"/>
      <c r="H929" s="5"/>
    </row>
    <row r="930" customFormat="false" ht="15.75" hidden="false" customHeight="false" outlineLevel="0" collapsed="false">
      <c r="B930" s="23"/>
      <c r="G930" s="5"/>
      <c r="H930" s="5"/>
    </row>
    <row r="931" customFormat="false" ht="15.75" hidden="false" customHeight="false" outlineLevel="0" collapsed="false">
      <c r="B931" s="23"/>
      <c r="G931" s="5"/>
      <c r="H931" s="5"/>
    </row>
    <row r="932" customFormat="false" ht="15.75" hidden="false" customHeight="false" outlineLevel="0" collapsed="false">
      <c r="B932" s="23"/>
      <c r="G932" s="5"/>
      <c r="H932" s="5"/>
    </row>
    <row r="933" customFormat="false" ht="15.75" hidden="false" customHeight="false" outlineLevel="0" collapsed="false">
      <c r="B933" s="23"/>
      <c r="G933" s="5"/>
      <c r="H933" s="5"/>
    </row>
    <row r="934" customFormat="false" ht="15.75" hidden="false" customHeight="false" outlineLevel="0" collapsed="false">
      <c r="B934" s="23"/>
      <c r="G934" s="5"/>
      <c r="H934" s="5"/>
    </row>
    <row r="935" customFormat="false" ht="15.75" hidden="false" customHeight="false" outlineLevel="0" collapsed="false">
      <c r="B935" s="23"/>
      <c r="G935" s="5"/>
      <c r="H935" s="5"/>
    </row>
    <row r="936" customFormat="false" ht="15.75" hidden="false" customHeight="false" outlineLevel="0" collapsed="false">
      <c r="B936" s="23"/>
      <c r="G936" s="5"/>
      <c r="H936" s="5"/>
    </row>
    <row r="937" customFormat="false" ht="15.75" hidden="false" customHeight="false" outlineLevel="0" collapsed="false">
      <c r="B937" s="23"/>
      <c r="G937" s="5"/>
      <c r="H937" s="5"/>
    </row>
    <row r="938" customFormat="false" ht="15.75" hidden="false" customHeight="false" outlineLevel="0" collapsed="false">
      <c r="B938" s="23"/>
      <c r="G938" s="5"/>
      <c r="H938" s="5"/>
    </row>
    <row r="939" customFormat="false" ht="15.75" hidden="false" customHeight="false" outlineLevel="0" collapsed="false">
      <c r="B939" s="23"/>
      <c r="G939" s="5"/>
      <c r="H939" s="5"/>
    </row>
    <row r="940" customFormat="false" ht="15.75" hidden="false" customHeight="false" outlineLevel="0" collapsed="false">
      <c r="B940" s="23"/>
      <c r="G940" s="5"/>
      <c r="H940" s="5"/>
    </row>
    <row r="941" customFormat="false" ht="15.75" hidden="false" customHeight="false" outlineLevel="0" collapsed="false">
      <c r="B941" s="23"/>
      <c r="G941" s="5"/>
      <c r="H941" s="5"/>
    </row>
    <row r="942" customFormat="false" ht="15.75" hidden="false" customHeight="false" outlineLevel="0" collapsed="false">
      <c r="B942" s="23"/>
      <c r="G942" s="5"/>
      <c r="H942" s="5"/>
    </row>
    <row r="943" customFormat="false" ht="15.75" hidden="false" customHeight="false" outlineLevel="0" collapsed="false">
      <c r="B943" s="23"/>
      <c r="G943" s="5"/>
      <c r="H943" s="5"/>
    </row>
    <row r="944" customFormat="false" ht="15.75" hidden="false" customHeight="false" outlineLevel="0" collapsed="false">
      <c r="B944" s="23"/>
      <c r="G944" s="5"/>
      <c r="H944" s="5"/>
    </row>
    <row r="945" customFormat="false" ht="15.75" hidden="false" customHeight="false" outlineLevel="0" collapsed="false">
      <c r="B945" s="23"/>
      <c r="G945" s="5"/>
      <c r="H945" s="5"/>
    </row>
    <row r="946" customFormat="false" ht="15.75" hidden="false" customHeight="false" outlineLevel="0" collapsed="false">
      <c r="B946" s="23"/>
      <c r="G946" s="5"/>
      <c r="H946" s="5"/>
    </row>
    <row r="947" customFormat="false" ht="15.75" hidden="false" customHeight="false" outlineLevel="0" collapsed="false">
      <c r="B947" s="23"/>
      <c r="G947" s="5"/>
      <c r="H947" s="5"/>
    </row>
    <row r="948" customFormat="false" ht="15.75" hidden="false" customHeight="false" outlineLevel="0" collapsed="false">
      <c r="B948" s="23"/>
      <c r="G948" s="5"/>
      <c r="H948" s="5"/>
    </row>
    <row r="949" customFormat="false" ht="15.75" hidden="false" customHeight="false" outlineLevel="0" collapsed="false">
      <c r="B949" s="23"/>
      <c r="G949" s="5"/>
      <c r="H949" s="5"/>
    </row>
    <row r="950" customFormat="false" ht="15.75" hidden="false" customHeight="false" outlineLevel="0" collapsed="false">
      <c r="B950" s="23"/>
      <c r="G950" s="5"/>
      <c r="H950" s="5"/>
    </row>
    <row r="951" customFormat="false" ht="15.75" hidden="false" customHeight="false" outlineLevel="0" collapsed="false">
      <c r="B951" s="23"/>
      <c r="G951" s="5"/>
      <c r="H951" s="5"/>
    </row>
    <row r="952" customFormat="false" ht="15.75" hidden="false" customHeight="false" outlineLevel="0" collapsed="false">
      <c r="B952" s="23"/>
      <c r="G952" s="5"/>
      <c r="H952" s="5"/>
    </row>
    <row r="953" customFormat="false" ht="15.75" hidden="false" customHeight="false" outlineLevel="0" collapsed="false">
      <c r="B953" s="23"/>
      <c r="G953" s="5"/>
      <c r="H953" s="5"/>
    </row>
    <row r="954" customFormat="false" ht="15.75" hidden="false" customHeight="false" outlineLevel="0" collapsed="false">
      <c r="B954" s="23"/>
      <c r="G954" s="5"/>
      <c r="H954" s="5"/>
    </row>
    <row r="955" customFormat="false" ht="15.75" hidden="false" customHeight="false" outlineLevel="0" collapsed="false">
      <c r="B955" s="23"/>
      <c r="G955" s="5"/>
      <c r="H955" s="5"/>
    </row>
    <row r="956" customFormat="false" ht="15.75" hidden="false" customHeight="false" outlineLevel="0" collapsed="false">
      <c r="B956" s="23"/>
      <c r="G956" s="5"/>
      <c r="H956" s="5"/>
    </row>
    <row r="957" customFormat="false" ht="15.75" hidden="false" customHeight="false" outlineLevel="0" collapsed="false">
      <c r="B957" s="23"/>
      <c r="G957" s="5"/>
      <c r="H957" s="5"/>
    </row>
    <row r="958" customFormat="false" ht="15.75" hidden="false" customHeight="false" outlineLevel="0" collapsed="false">
      <c r="B958" s="23"/>
      <c r="G958" s="5"/>
      <c r="H958" s="5"/>
    </row>
    <row r="959" customFormat="false" ht="15.75" hidden="false" customHeight="false" outlineLevel="0" collapsed="false">
      <c r="B959" s="23"/>
      <c r="G959" s="5"/>
      <c r="H959" s="5"/>
    </row>
    <row r="960" customFormat="false" ht="15.75" hidden="false" customHeight="false" outlineLevel="0" collapsed="false">
      <c r="B960" s="23"/>
      <c r="G960" s="5"/>
      <c r="H960" s="5"/>
    </row>
    <row r="961" customFormat="false" ht="15.75" hidden="false" customHeight="false" outlineLevel="0" collapsed="false">
      <c r="B961" s="23"/>
      <c r="G961" s="5"/>
      <c r="H961" s="5"/>
    </row>
    <row r="962" customFormat="false" ht="15.75" hidden="false" customHeight="false" outlineLevel="0" collapsed="false">
      <c r="B962" s="23"/>
      <c r="G962" s="5"/>
      <c r="H962" s="5"/>
    </row>
    <row r="963" customFormat="false" ht="15.75" hidden="false" customHeight="false" outlineLevel="0" collapsed="false">
      <c r="B963" s="23"/>
      <c r="G963" s="5"/>
      <c r="H963" s="5"/>
    </row>
    <row r="964" customFormat="false" ht="15.75" hidden="false" customHeight="false" outlineLevel="0" collapsed="false">
      <c r="B964" s="23"/>
      <c r="G964" s="5"/>
      <c r="H964" s="5"/>
    </row>
    <row r="965" customFormat="false" ht="15.75" hidden="false" customHeight="false" outlineLevel="0" collapsed="false">
      <c r="B965" s="23"/>
      <c r="G965" s="5"/>
      <c r="H965" s="5"/>
    </row>
    <row r="966" customFormat="false" ht="15.75" hidden="false" customHeight="false" outlineLevel="0" collapsed="false">
      <c r="B966" s="23"/>
      <c r="G966" s="5"/>
      <c r="H966" s="5"/>
    </row>
    <row r="967" customFormat="false" ht="15.75" hidden="false" customHeight="false" outlineLevel="0" collapsed="false">
      <c r="B967" s="23"/>
      <c r="G967" s="5"/>
      <c r="H967" s="5"/>
    </row>
    <row r="968" customFormat="false" ht="15.75" hidden="false" customHeight="false" outlineLevel="0" collapsed="false">
      <c r="B968" s="23"/>
      <c r="G968" s="5"/>
      <c r="H968" s="5"/>
    </row>
    <row r="969" customFormat="false" ht="15.75" hidden="false" customHeight="false" outlineLevel="0" collapsed="false">
      <c r="B969" s="23"/>
      <c r="G969" s="5"/>
      <c r="H969" s="5"/>
    </row>
    <row r="970" customFormat="false" ht="15.75" hidden="false" customHeight="false" outlineLevel="0" collapsed="false">
      <c r="B970" s="23"/>
      <c r="G970" s="5"/>
      <c r="H970" s="5"/>
    </row>
    <row r="971" customFormat="false" ht="15.75" hidden="false" customHeight="false" outlineLevel="0" collapsed="false">
      <c r="B971" s="23"/>
      <c r="G971" s="5"/>
      <c r="H971" s="5"/>
    </row>
    <row r="972" customFormat="false" ht="15.75" hidden="false" customHeight="false" outlineLevel="0" collapsed="false">
      <c r="B972" s="23"/>
      <c r="G972" s="5"/>
      <c r="H972" s="5"/>
    </row>
    <row r="973" customFormat="false" ht="15.75" hidden="false" customHeight="false" outlineLevel="0" collapsed="false">
      <c r="G973" s="5"/>
      <c r="H973" s="5"/>
    </row>
    <row r="974" customFormat="false" ht="15.75" hidden="false" customHeight="false" outlineLevel="0" collapsed="false">
      <c r="G974" s="5"/>
      <c r="H974" s="5"/>
    </row>
    <row r="975" customFormat="false" ht="15.75" hidden="false" customHeight="false" outlineLevel="0" collapsed="false">
      <c r="G975" s="5"/>
      <c r="H975" s="5"/>
    </row>
    <row r="976" customFormat="false" ht="15.75" hidden="false" customHeight="false" outlineLevel="0" collapsed="false">
      <c r="G976" s="5"/>
      <c r="H976" s="5"/>
    </row>
    <row r="977" customFormat="false" ht="15.75" hidden="false" customHeight="false" outlineLevel="0" collapsed="false">
      <c r="G977" s="5"/>
      <c r="H977" s="5"/>
    </row>
    <row r="978" customFormat="false" ht="15.75" hidden="false" customHeight="false" outlineLevel="0" collapsed="false">
      <c r="G978" s="5"/>
      <c r="H978" s="5"/>
    </row>
    <row r="979" customFormat="false" ht="15.75" hidden="false" customHeight="false" outlineLevel="0" collapsed="false">
      <c r="G979" s="5"/>
      <c r="H979" s="5"/>
    </row>
    <row r="980" customFormat="false" ht="15.75" hidden="false" customHeight="false" outlineLevel="0" collapsed="false">
      <c r="G980" s="5"/>
      <c r="H980" s="5"/>
    </row>
    <row r="981" customFormat="false" ht="15.75" hidden="false" customHeight="false" outlineLevel="0" collapsed="false">
      <c r="G981" s="5"/>
      <c r="H981" s="5"/>
    </row>
    <row r="982" customFormat="false" ht="15.75" hidden="false" customHeight="false" outlineLevel="0" collapsed="false">
      <c r="G982" s="5"/>
      <c r="H982" s="5"/>
    </row>
    <row r="983" customFormat="false" ht="15.75" hidden="false" customHeight="false" outlineLevel="0" collapsed="false">
      <c r="G983" s="5"/>
      <c r="H983" s="5"/>
    </row>
    <row r="984" customFormat="false" ht="15.75" hidden="false" customHeight="false" outlineLevel="0" collapsed="false">
      <c r="G984" s="5"/>
      <c r="H984" s="5"/>
    </row>
    <row r="985" customFormat="false" ht="15.75" hidden="false" customHeight="false" outlineLevel="0" collapsed="false">
      <c r="G985" s="5"/>
      <c r="H985" s="5"/>
    </row>
    <row r="986" customFormat="false" ht="15.75" hidden="false" customHeight="false" outlineLevel="0" collapsed="false">
      <c r="G986" s="5"/>
      <c r="H986" s="5"/>
    </row>
    <row r="987" customFormat="false" ht="15.75" hidden="false" customHeight="false" outlineLevel="0" collapsed="false">
      <c r="G987" s="5"/>
      <c r="H987" s="5"/>
    </row>
    <row r="988" customFormat="false" ht="15.75" hidden="false" customHeight="false" outlineLevel="0" collapsed="false">
      <c r="G988" s="5"/>
      <c r="H988" s="5"/>
    </row>
    <row r="989" customFormat="false" ht="15.75" hidden="false" customHeight="false" outlineLevel="0" collapsed="false">
      <c r="G989" s="5"/>
      <c r="H989" s="5"/>
    </row>
    <row r="990" customFormat="false" ht="15.75" hidden="false" customHeight="false" outlineLevel="0" collapsed="false">
      <c r="G990" s="5"/>
      <c r="H990" s="5"/>
    </row>
    <row r="991" customFormat="false" ht="15.75" hidden="false" customHeight="false" outlineLevel="0" collapsed="false">
      <c r="G991" s="5"/>
      <c r="H991" s="5"/>
    </row>
    <row r="992" customFormat="false" ht="15.75" hidden="false" customHeight="false" outlineLevel="0" collapsed="false">
      <c r="G992" s="5"/>
      <c r="H992" s="5"/>
    </row>
    <row r="993" customFormat="false" ht="15.75" hidden="false" customHeight="false" outlineLevel="0" collapsed="false">
      <c r="G993" s="5"/>
      <c r="H993" s="5"/>
    </row>
    <row r="994" customFormat="false" ht="15.75" hidden="false" customHeight="false" outlineLevel="0" collapsed="false">
      <c r="G994" s="5"/>
      <c r="H994" s="5"/>
    </row>
    <row r="995" customFormat="false" ht="15.75" hidden="false" customHeight="false" outlineLevel="0" collapsed="false">
      <c r="G995" s="5"/>
      <c r="H995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15.63"/>
    <col collapsed="false" customWidth="true" hidden="false" outlineLevel="0" max="8" min="4" style="0" width="18.88"/>
    <col collapsed="false" customWidth="true" hidden="false" outlineLevel="0" max="11" min="9" style="0" width="16.87"/>
    <col collapsed="false" customWidth="true" hidden="false" outlineLevel="0" max="12" min="12" style="0" width="3.37"/>
    <col collapsed="false" customWidth="true" hidden="false" outlineLevel="0" max="16" min="14" style="0" width="20.98"/>
    <col collapsed="false" customWidth="true" hidden="false" outlineLevel="0" max="17" min="17" style="0" width="3.76"/>
    <col collapsed="false" customWidth="true" hidden="false" outlineLevel="0" max="20" min="18" style="0" width="20.37"/>
    <col collapsed="false" customWidth="true" hidden="false" outlineLevel="0" max="23" min="21" style="0" width="21.75"/>
    <col collapsed="false" customWidth="true" hidden="false" outlineLevel="0" max="24" min="24" style="0" width="23.23"/>
    <col collapsed="false" customWidth="true" hidden="false" outlineLevel="0" max="25" min="25" style="0" width="21.75"/>
    <col collapsed="false" customWidth="true" hidden="false" outlineLevel="0" max="26" min="26" style="0" width="22.24"/>
    <col collapsed="false" customWidth="true" hidden="false" outlineLevel="0" max="27" min="27" style="0" width="20.37"/>
    <col collapsed="false" customWidth="true" hidden="false" outlineLevel="0" max="29" min="29" style="0" width="29.75"/>
    <col collapsed="false" customWidth="true" hidden="false" outlineLevel="0" max="31" min="31" style="0" width="22.75"/>
  </cols>
  <sheetData>
    <row r="1" customFormat="false" ht="15.75" hidden="false" customHeight="false" outlineLevel="0" collapsed="false">
      <c r="A1" s="24" t="s">
        <v>30</v>
      </c>
      <c r="B1" s="25" t="s">
        <v>31</v>
      </c>
      <c r="C1" s="26" t="s">
        <v>362</v>
      </c>
      <c r="D1" s="27" t="s">
        <v>363</v>
      </c>
      <c r="E1" s="27" t="s">
        <v>364</v>
      </c>
      <c r="F1" s="27" t="s">
        <v>365</v>
      </c>
      <c r="G1" s="27" t="s">
        <v>366</v>
      </c>
      <c r="H1" s="28" t="s">
        <v>367</v>
      </c>
      <c r="I1" s="28" t="s">
        <v>368</v>
      </c>
      <c r="J1" s="28" t="s">
        <v>369</v>
      </c>
      <c r="K1" s="28" t="s">
        <v>370</v>
      </c>
      <c r="L1" s="29"/>
      <c r="M1" s="26" t="s">
        <v>371</v>
      </c>
      <c r="N1" s="30" t="s">
        <v>372</v>
      </c>
      <c r="O1" s="30" t="s">
        <v>373</v>
      </c>
      <c r="P1" s="30" t="s">
        <v>374</v>
      </c>
      <c r="Q1" s="29"/>
      <c r="R1" s="26" t="s">
        <v>375</v>
      </c>
      <c r="S1" s="31" t="s">
        <v>376</v>
      </c>
      <c r="T1" s="9" t="s">
        <v>377</v>
      </c>
      <c r="U1" s="32" t="s">
        <v>378</v>
      </c>
      <c r="V1" s="32" t="s">
        <v>379</v>
      </c>
      <c r="W1" s="32" t="s">
        <v>380</v>
      </c>
      <c r="X1" s="32" t="s">
        <v>381</v>
      </c>
      <c r="Y1" s="32" t="s">
        <v>382</v>
      </c>
      <c r="Z1" s="32" t="s">
        <v>383</v>
      </c>
      <c r="AA1" s="26"/>
      <c r="AB1" s="23"/>
      <c r="AC1" s="33" t="s">
        <v>384</v>
      </c>
      <c r="AD1" s="5"/>
      <c r="AE1" s="5"/>
      <c r="AF1" s="5"/>
      <c r="AG1" s="34"/>
      <c r="AH1" s="5"/>
      <c r="AI1" s="5"/>
      <c r="AJ1" s="5"/>
      <c r="AK1" s="5"/>
      <c r="AL1" s="5"/>
      <c r="AM1" s="5"/>
    </row>
    <row r="2" customFormat="false" ht="15.75" hidden="false" customHeight="false" outlineLevel="0" collapsed="false">
      <c r="A2" s="35" t="s">
        <v>33</v>
      </c>
      <c r="B2" s="13" t="s">
        <v>34</v>
      </c>
      <c r="C2" s="36"/>
      <c r="D2" s="37" t="n">
        <v>0.0909419921057691</v>
      </c>
      <c r="E2" s="37" t="n">
        <v>0.042506350550381</v>
      </c>
      <c r="F2" s="37" t="n">
        <v>0.00110140394457053</v>
      </c>
      <c r="G2" s="37" t="n">
        <v>0.0335448776065277</v>
      </c>
      <c r="H2" s="36" t="n">
        <v>0.0909419921057691</v>
      </c>
      <c r="I2" s="36" t="n">
        <v>0</v>
      </c>
      <c r="J2" s="36" t="n">
        <v>0.0314660973685432</v>
      </c>
      <c r="K2" s="36" t="n">
        <v>0.00174641030097543</v>
      </c>
      <c r="L2" s="23"/>
      <c r="M2" s="23"/>
      <c r="N2" s="36" t="n">
        <f aca="false">U2/(U2+2100)</f>
        <v>0</v>
      </c>
      <c r="O2" s="36" t="n">
        <f aca="false">W2/(W2+2100)</f>
        <v>0</v>
      </c>
      <c r="P2" s="36" t="n">
        <f aca="false">Y2/(Y2+2100)</f>
        <v>0</v>
      </c>
      <c r="Q2" s="38"/>
      <c r="R2" s="38"/>
      <c r="S2" s="39" t="n">
        <v>2152.366</v>
      </c>
      <c r="T2" s="39" t="n">
        <v>38.041757</v>
      </c>
      <c r="U2" s="40" t="n">
        <f aca="false">IFERROR(MAX($AD$7+(LN($S2)*$AC$7),0),0)</f>
        <v>0</v>
      </c>
      <c r="V2" s="41" t="n">
        <f aca="false">U2*$T2*365/1000/4000</f>
        <v>0</v>
      </c>
      <c r="W2" s="40" t="n">
        <f aca="false">(2)^$AC$12*U2</f>
        <v>0</v>
      </c>
      <c r="X2" s="41" t="n">
        <f aca="false">W2*$T2*365/1000/4000</f>
        <v>0</v>
      </c>
      <c r="Y2" s="40" t="n">
        <f aca="false">(3)^$AC$12*U2</f>
        <v>0</v>
      </c>
      <c r="Z2" s="41" t="n">
        <f aca="false">Y2*$T2*365/1000/4000</f>
        <v>0</v>
      </c>
      <c r="AA2" s="38"/>
      <c r="AB2" s="23"/>
      <c r="AC2" s="42"/>
      <c r="AD2" s="42"/>
      <c r="AE2" s="42"/>
      <c r="AF2" s="42"/>
      <c r="AG2" s="42"/>
      <c r="AH2" s="42"/>
      <c r="AI2" s="43"/>
      <c r="AJ2" s="43"/>
      <c r="AK2" s="43"/>
      <c r="AL2" s="43"/>
      <c r="AM2" s="43"/>
    </row>
    <row r="3" customFormat="false" ht="15.75" hidden="false" customHeight="false" outlineLevel="0" collapsed="false">
      <c r="A3" s="35" t="s">
        <v>35</v>
      </c>
      <c r="B3" s="13" t="s">
        <v>36</v>
      </c>
      <c r="C3" s="36"/>
      <c r="D3" s="37" t="n">
        <v>0.0637446879426715</v>
      </c>
      <c r="E3" s="37" t="n">
        <v>0.0656748911465893</v>
      </c>
      <c r="F3" s="37" t="n">
        <v>0</v>
      </c>
      <c r="G3" s="37" t="n">
        <v>0.0257171117705242</v>
      </c>
      <c r="H3" s="36" t="n">
        <v>0.0577677404017592</v>
      </c>
      <c r="I3" s="36" t="n">
        <v>0</v>
      </c>
      <c r="J3" s="36" t="n">
        <v>0.0684081632653061</v>
      </c>
      <c r="K3" s="36" t="n">
        <v>0.00174641030097543</v>
      </c>
      <c r="L3" s="23"/>
      <c r="M3" s="23"/>
      <c r="N3" s="36" t="n">
        <f aca="false">U3/(U3+2100)</f>
        <v>0.273278381611192</v>
      </c>
      <c r="O3" s="36" t="n">
        <f aca="false">W3/(W3+2100)</f>
        <v>0.118069294256516</v>
      </c>
      <c r="P3" s="36" t="n">
        <f aca="false">Y3/(Y3+2100)</f>
        <v>0.0681802279996909</v>
      </c>
      <c r="Q3" s="38"/>
      <c r="R3" s="38"/>
      <c r="S3" s="39" t="n">
        <v>14230.99</v>
      </c>
      <c r="T3" s="39" t="n">
        <v>2.854191</v>
      </c>
      <c r="U3" s="40" t="n">
        <f aca="false">IFERROR(MAX($AD$7+(LN($S3)*$AC$7),0),0)</f>
        <v>789.689733815603</v>
      </c>
      <c r="V3" s="41" t="n">
        <f aca="false">U3*T3*365/1000/4000</f>
        <v>0.205670686458211</v>
      </c>
      <c r="W3" s="40" t="n">
        <f aca="false">(2)^$AC$12*U3</f>
        <v>281.139454975277</v>
      </c>
      <c r="X3" s="41" t="n">
        <f aca="false">W3*$T3*365/1000/4000</f>
        <v>0.0732213453198499</v>
      </c>
      <c r="Y3" s="40" t="n">
        <f aca="false">(3)^$AC$12*U3</f>
        <v>153.654690640438</v>
      </c>
      <c r="Z3" s="41" t="n">
        <f aca="false">Y3*$T3*365/1000/4000</f>
        <v>0.0400185849559522</v>
      </c>
      <c r="AA3" s="38"/>
      <c r="AB3" s="23"/>
      <c r="AC3" s="2" t="s">
        <v>385</v>
      </c>
      <c r="AD3" s="42"/>
      <c r="AE3" s="42"/>
      <c r="AF3" s="42"/>
      <c r="AG3" s="42"/>
      <c r="AH3" s="42"/>
      <c r="AI3" s="43"/>
      <c r="AJ3" s="43"/>
      <c r="AK3" s="43"/>
      <c r="AL3" s="43"/>
      <c r="AM3" s="43"/>
    </row>
    <row r="4" customFormat="false" ht="15.75" hidden="false" customHeight="true" outlineLevel="0" collapsed="false">
      <c r="A4" s="35" t="s">
        <v>37</v>
      </c>
      <c r="B4" s="13" t="s">
        <v>38</v>
      </c>
      <c r="C4" s="36"/>
      <c r="D4" s="37" t="n">
        <v>0.0621286838088529</v>
      </c>
      <c r="E4" s="37" t="n">
        <v>0.216825338397443</v>
      </c>
      <c r="F4" s="37" t="n">
        <v>0</v>
      </c>
      <c r="G4" s="37" t="n">
        <v>0.0638409898644202</v>
      </c>
      <c r="H4" s="36" t="n">
        <v>0.0949473634294385</v>
      </c>
      <c r="I4" s="36" t="n">
        <v>0</v>
      </c>
      <c r="J4" s="36" t="n">
        <v>0.0733315491107272</v>
      </c>
      <c r="K4" s="36" t="n">
        <v>0.00174641030097543</v>
      </c>
      <c r="L4" s="23"/>
      <c r="M4" s="23"/>
      <c r="N4" s="36" t="n">
        <f aca="false">U4/(U4+2100)</f>
        <v>0.248547875747452</v>
      </c>
      <c r="O4" s="36" t="n">
        <f aca="false">W4/(W4+2100)</f>
        <v>0.105348409681612</v>
      </c>
      <c r="P4" s="36" t="n">
        <f aca="false">Y4/(Y4+2100)</f>
        <v>0.0604659124917439</v>
      </c>
      <c r="Q4" s="38"/>
      <c r="R4" s="38"/>
      <c r="S4" s="39" t="n">
        <v>11997.34</v>
      </c>
      <c r="T4" s="39" t="n">
        <v>43.053054</v>
      </c>
      <c r="U4" s="40" t="n">
        <f aca="false">IFERROR(MAX($AD$7+(LN($S4)*$AC$7),0),0)</f>
        <v>694.589212305204</v>
      </c>
      <c r="V4" s="41" t="n">
        <f aca="false">U4*T4*365/1000/4000</f>
        <v>2.7287570514489</v>
      </c>
      <c r="W4" s="40" t="n">
        <f aca="false">(2)^$AC$12*U4</f>
        <v>247.28247591071</v>
      </c>
      <c r="X4" s="41" t="n">
        <f aca="false">W4*$T4*365/1000/4000</f>
        <v>0.971471753213173</v>
      </c>
      <c r="Y4" s="40" t="n">
        <f aca="false">(3)^$AC$12*U4</f>
        <v>135.150409038827</v>
      </c>
      <c r="Z4" s="41" t="n">
        <f aca="false">Y4*$T4*365/1000/4000</f>
        <v>0.530950704585454</v>
      </c>
      <c r="AA4" s="38"/>
      <c r="AB4" s="23"/>
      <c r="AC4" s="44" t="s">
        <v>386</v>
      </c>
      <c r="AD4" s="44"/>
      <c r="AE4" s="44"/>
      <c r="AF4" s="44"/>
      <c r="AG4" s="44"/>
      <c r="AH4" s="44"/>
      <c r="AI4" s="3"/>
      <c r="AJ4" s="3"/>
      <c r="AK4" s="3"/>
      <c r="AL4" s="3"/>
      <c r="AM4" s="3"/>
    </row>
    <row r="5" customFormat="false" ht="15.75" hidden="false" customHeight="true" outlineLevel="0" collapsed="false">
      <c r="A5" s="35" t="s">
        <v>39</v>
      </c>
      <c r="B5" s="13" t="s">
        <v>40</v>
      </c>
      <c r="C5" s="36"/>
      <c r="D5" s="37" t="n">
        <v>0.0655767157743442</v>
      </c>
      <c r="E5" s="37" t="n">
        <v>0.131735368112576</v>
      </c>
      <c r="F5" s="37" t="n">
        <v>0.00136091453456723</v>
      </c>
      <c r="G5" s="37" t="n">
        <v>0.0343570057581574</v>
      </c>
      <c r="H5" s="36" t="n">
        <v>0.11112923283929</v>
      </c>
      <c r="I5" s="36" t="n">
        <v>0</v>
      </c>
      <c r="J5" s="36" t="n">
        <v>0.0645275035260931</v>
      </c>
      <c r="K5" s="36" t="n">
        <v>0.00174641030097543</v>
      </c>
      <c r="L5" s="23"/>
      <c r="M5" s="23"/>
      <c r="N5" s="36" t="n">
        <f aca="false">U5/(U5+2100)</f>
        <v>0.156861037182486</v>
      </c>
      <c r="O5" s="36" t="n">
        <f aca="false">W5/(W5+2100)</f>
        <v>0.0621196052261247</v>
      </c>
      <c r="P5" s="36" t="n">
        <f aca="false">Y5/(Y5+2100)</f>
        <v>0.0349350831659145</v>
      </c>
      <c r="Q5" s="38"/>
      <c r="R5" s="38"/>
      <c r="S5" s="39" t="n">
        <v>6952.419</v>
      </c>
      <c r="T5" s="39" t="n">
        <v>31.825299</v>
      </c>
      <c r="U5" s="40" t="n">
        <f aca="false">IFERROR(MAX($AD$7+(LN($S5)*$AC$7),0),0)</f>
        <v>390.692629104032</v>
      </c>
      <c r="V5" s="41" t="n">
        <f aca="false">U5*T5*365/1000/4000</f>
        <v>1.13459426362279</v>
      </c>
      <c r="W5" s="40" t="n">
        <f aca="false">(2)^$AC$12*U5</f>
        <v>139.091478723483</v>
      </c>
      <c r="X5" s="41" t="n">
        <f aca="false">W5*$T5*365/1000/4000</f>
        <v>0.403929795758836</v>
      </c>
      <c r="Y5" s="40" t="n">
        <f aca="false">(3)^$AC$12*U5</f>
        <v>76.0194193869274</v>
      </c>
      <c r="Z5" s="41" t="n">
        <f aca="false">Y5*$T5*365/1000/4000</f>
        <v>0.220764843601327</v>
      </c>
      <c r="AA5" s="38"/>
      <c r="AB5" s="23"/>
      <c r="AC5" s="44" t="s">
        <v>387</v>
      </c>
      <c r="AD5" s="44"/>
      <c r="AE5" s="44"/>
      <c r="AF5" s="44"/>
      <c r="AG5" s="44"/>
      <c r="AH5" s="44"/>
      <c r="AI5" s="3"/>
      <c r="AJ5" s="3"/>
      <c r="AK5" s="3"/>
      <c r="AL5" s="3"/>
      <c r="AM5" s="3"/>
    </row>
    <row r="6" customFormat="false" ht="15.75" hidden="false" customHeight="false" outlineLevel="0" collapsed="false">
      <c r="A6" s="35" t="s">
        <v>41</v>
      </c>
      <c r="B6" s="13" t="s">
        <v>42</v>
      </c>
      <c r="C6" s="36"/>
      <c r="D6" s="37" t="n">
        <v>0.0492544834978482</v>
      </c>
      <c r="E6" s="37" t="n">
        <v>0.0849720894596665</v>
      </c>
      <c r="F6" s="37" t="n">
        <v>0.00183650171241376</v>
      </c>
      <c r="G6" s="37" t="n">
        <v>0.0124480979918298</v>
      </c>
      <c r="H6" s="36" t="n">
        <v>0.0266172702453255</v>
      </c>
      <c r="I6" s="36" t="n">
        <v>0.0509708737864078</v>
      </c>
      <c r="J6" s="36" t="n">
        <v>0.00951714179447349</v>
      </c>
      <c r="K6" s="36" t="n">
        <v>0.00174641030097543</v>
      </c>
      <c r="L6" s="23"/>
      <c r="M6" s="23"/>
      <c r="N6" s="36" t="n">
        <f aca="false">U6/(U6+2100)</f>
        <v>0.334815126514034</v>
      </c>
      <c r="O6" s="36" t="n">
        <f aca="false">W6/(W6+2100)</f>
        <v>0.151964470260602</v>
      </c>
      <c r="P6" s="36" t="n">
        <f aca="false">Y6/(Y6+2100)</f>
        <v>0.0892019088773174</v>
      </c>
      <c r="Q6" s="38"/>
      <c r="R6" s="38"/>
      <c r="S6" s="39" t="n">
        <v>22996.99</v>
      </c>
      <c r="T6" s="39" t="n">
        <v>44.938712</v>
      </c>
      <c r="U6" s="40" t="n">
        <f aca="false">IFERROR(MAX($AD$7+(LN($S6)*$AC$7),0),0)</f>
        <v>1057.01706954752</v>
      </c>
      <c r="V6" s="41" t="n">
        <f aca="false">U6*T6*365/1000/4000</f>
        <v>4.33446494215754</v>
      </c>
      <c r="W6" s="40" t="n">
        <f aca="false">(2)^$AC$12*U6</f>
        <v>376.311341159647</v>
      </c>
      <c r="X6" s="41" t="n">
        <f aca="false">W6*$T6*365/1000/4000</f>
        <v>1.54312391217202</v>
      </c>
      <c r="Y6" s="40" t="n">
        <f aca="false">(3)^$AC$12*U6</f>
        <v>205.670181424584</v>
      </c>
      <c r="Z6" s="41" t="n">
        <f aca="false">Y6*$T6*365/1000/4000</f>
        <v>0.843382965814974</v>
      </c>
      <c r="AA6" s="38"/>
      <c r="AB6" s="23"/>
      <c r="AC6" s="45" t="s">
        <v>388</v>
      </c>
      <c r="AD6" s="46" t="s">
        <v>389</v>
      </c>
      <c r="AE6" s="9"/>
      <c r="AF6" s="3"/>
      <c r="AG6" s="3"/>
      <c r="AH6" s="3"/>
      <c r="AI6" s="3"/>
      <c r="AJ6" s="3"/>
      <c r="AK6" s="3"/>
      <c r="AL6" s="3"/>
      <c r="AM6" s="3"/>
    </row>
    <row r="7" customFormat="false" ht="15.75" hidden="false" customHeight="false" outlineLevel="0" collapsed="false">
      <c r="A7" s="35" t="s">
        <v>43</v>
      </c>
      <c r="B7" s="13" t="s">
        <v>44</v>
      </c>
      <c r="C7" s="36"/>
      <c r="D7" s="37" t="n">
        <v>0.0504518072289157</v>
      </c>
      <c r="E7" s="37" t="n">
        <v>0.134282651967539</v>
      </c>
      <c r="F7" s="37" t="n">
        <v>0</v>
      </c>
      <c r="G7" s="37" t="n">
        <v>0</v>
      </c>
      <c r="H7" s="36" t="n">
        <v>0.0764295042870933</v>
      </c>
      <c r="I7" s="36" t="n">
        <v>0.0133614627285513</v>
      </c>
      <c r="J7" s="36" t="n">
        <v>0</v>
      </c>
      <c r="K7" s="36" t="n">
        <v>0.00174641030097543</v>
      </c>
      <c r="L7" s="23"/>
      <c r="M7" s="23"/>
      <c r="N7" s="36" t="n">
        <f aca="false">U7/(U7+2100)</f>
        <v>0.273280251804637</v>
      </c>
      <c r="O7" s="36" t="n">
        <f aca="false">W7/(W7+2100)</f>
        <v>0.118070274841502</v>
      </c>
      <c r="P7" s="36" t="n">
        <f aca="false">Y7/(Y7+2100)</f>
        <v>0.0681808262795505</v>
      </c>
      <c r="Q7" s="38"/>
      <c r="R7" s="38"/>
      <c r="S7" s="39" t="n">
        <v>14231.18</v>
      </c>
      <c r="T7" s="39" t="n">
        <v>2.957728</v>
      </c>
      <c r="U7" s="40" t="n">
        <f aca="false">IFERROR(MAX($AD$7+(LN($S7)*$AC$7),0),0)</f>
        <v>789.697170353294</v>
      </c>
      <c r="V7" s="41" t="n">
        <f aca="false">U7*T7*365/1000/4000</f>
        <v>0.213133485695067</v>
      </c>
      <c r="W7" s="40" t="n">
        <f aca="false">(2)^$AC$12*U7</f>
        <v>281.142102476016</v>
      </c>
      <c r="X7" s="41" t="n">
        <f aca="false">W7*$T7*365/1000/4000</f>
        <v>0.0758781954980865</v>
      </c>
      <c r="Y7" s="40" t="n">
        <f aca="false">(3)^$AC$12*U7</f>
        <v>153.656137612393</v>
      </c>
      <c r="Z7" s="41" t="n">
        <f aca="false">Y7*$T7*365/1000/4000</f>
        <v>0.0414706667786577</v>
      </c>
      <c r="AA7" s="38"/>
      <c r="AB7" s="23"/>
      <c r="AC7" s="47" t="n">
        <v>557</v>
      </c>
      <c r="AD7" s="47" t="n">
        <v>-4537</v>
      </c>
      <c r="AE7" s="3"/>
      <c r="AF7" s="3"/>
      <c r="AG7" s="3"/>
      <c r="AH7" s="3"/>
      <c r="AI7" s="3"/>
      <c r="AJ7" s="3"/>
      <c r="AK7" s="3"/>
      <c r="AL7" s="3"/>
      <c r="AM7" s="3"/>
    </row>
    <row r="8" customFormat="false" ht="15.75" hidden="false" customHeight="false" outlineLevel="0" collapsed="false">
      <c r="A8" s="35" t="s">
        <v>45</v>
      </c>
      <c r="B8" s="13" t="s">
        <v>46</v>
      </c>
      <c r="C8" s="36"/>
      <c r="D8" s="37" t="n">
        <v>0.0301076849571833</v>
      </c>
      <c r="E8" s="37" t="n">
        <v>0.0205508776937348</v>
      </c>
      <c r="F8" s="37" t="n">
        <v>0.000633753723303124</v>
      </c>
      <c r="G8" s="37" t="n">
        <v>0.0364695930068615</v>
      </c>
      <c r="H8" s="36" t="n">
        <v>0.0276299194082815</v>
      </c>
      <c r="I8" s="36" t="n">
        <v>0</v>
      </c>
      <c r="J8" s="36" t="n">
        <v>0</v>
      </c>
      <c r="K8" s="36" t="n">
        <v>0.00174641030097543</v>
      </c>
      <c r="L8" s="23"/>
      <c r="M8" s="23"/>
      <c r="N8" s="36" t="n">
        <f aca="false">U8/(U8+2100)</f>
        <v>0.418867550479892</v>
      </c>
      <c r="O8" s="36" t="n">
        <f aca="false">W8/(W8+2100)</f>
        <v>0.204205647904493</v>
      </c>
      <c r="P8" s="36" t="n">
        <f aca="false">Y8/(Y8+2100)</f>
        <v>0.122996374407741</v>
      </c>
      <c r="Q8" s="38"/>
      <c r="R8" s="38"/>
      <c r="S8" s="39" t="n">
        <v>52203.13</v>
      </c>
      <c r="T8" s="39" t="n">
        <v>25.365745</v>
      </c>
      <c r="U8" s="40" t="n">
        <f aca="false">IFERROR(MAX($AD$7+(LN($S8)*$AC$7),0),0)</f>
        <v>1513.63403770372</v>
      </c>
      <c r="V8" s="41" t="n">
        <f aca="false">U8*T8*365/1000/4000</f>
        <v>3.50349402091381</v>
      </c>
      <c r="W8" s="40" t="n">
        <f aca="false">(2)^$AC$12*U8</f>
        <v>538.872711863592</v>
      </c>
      <c r="X8" s="41" t="n">
        <f aca="false">W8*$T8*365/1000/4000</f>
        <v>1.24728783643887</v>
      </c>
      <c r="Y8" s="40" t="n">
        <f aca="false">(3)^$AC$12*U8</f>
        <v>294.516896759494</v>
      </c>
      <c r="Z8" s="41" t="n">
        <f aca="false">Y8*$T8*365/1000/4000</f>
        <v>0.681695945752079</v>
      </c>
      <c r="AA8" s="38"/>
      <c r="AB8" s="2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Format="false" ht="15.75" hidden="false" customHeight="false" outlineLevel="0" collapsed="false">
      <c r="A9" s="35" t="s">
        <v>47</v>
      </c>
      <c r="B9" s="13" t="s">
        <v>48</v>
      </c>
      <c r="C9" s="36"/>
      <c r="D9" s="37" t="n">
        <v>0.0403235018619634</v>
      </c>
      <c r="E9" s="37" t="n">
        <v>0.0366502272507494</v>
      </c>
      <c r="F9" s="37" t="n">
        <v>0</v>
      </c>
      <c r="G9" s="37" t="n">
        <v>0.0150130548302872</v>
      </c>
      <c r="H9" s="36" t="n">
        <v>0.0356737180014816</v>
      </c>
      <c r="I9" s="36" t="n">
        <v>0</v>
      </c>
      <c r="J9" s="36" t="n">
        <v>0</v>
      </c>
      <c r="K9" s="36" t="n">
        <v>0.00174641030097543</v>
      </c>
      <c r="L9" s="23"/>
      <c r="M9" s="23"/>
      <c r="N9" s="36" t="n">
        <f aca="false">U9/(U9+2100)</f>
        <v>0.281032440099492</v>
      </c>
      <c r="O9" s="36" t="n">
        <f aca="false">W9/(W9+2100)</f>
        <v>0.122159705555262</v>
      </c>
      <c r="P9" s="36" t="n">
        <f aca="false">Y9/(Y9+2100)</f>
        <v>0.0706807913597597</v>
      </c>
      <c r="Q9" s="38"/>
      <c r="R9" s="38"/>
      <c r="S9" s="39" t="n">
        <v>15049.94</v>
      </c>
      <c r="T9" s="39" t="n">
        <v>10.024283</v>
      </c>
      <c r="U9" s="40" t="n">
        <f aca="false">IFERROR(MAX($AD$7+(LN($S9)*$AC$7),0),0)</f>
        <v>820.855010886168</v>
      </c>
      <c r="V9" s="41" t="n">
        <f aca="false">U9*T9*365/1000/4000</f>
        <v>0.750849067462057</v>
      </c>
      <c r="W9" s="40" t="n">
        <f aca="false">(2)^$AC$12*U9</f>
        <v>292.234684702321</v>
      </c>
      <c r="X9" s="41" t="n">
        <f aca="false">W9*$T9*365/1000/4000</f>
        <v>0.267311690345805</v>
      </c>
      <c r="Y9" s="40" t="n">
        <f aca="false">(3)^$AC$12*U9</f>
        <v>159.718706420235</v>
      </c>
      <c r="Z9" s="41" t="n">
        <f aca="false">Y9*$T9*365/1000/4000</f>
        <v>0.146097228111469</v>
      </c>
      <c r="AA9" s="38"/>
      <c r="AB9" s="23"/>
      <c r="AC9" s="2" t="s">
        <v>390</v>
      </c>
      <c r="AD9" s="42"/>
      <c r="AE9" s="42"/>
      <c r="AF9" s="42"/>
      <c r="AG9" s="42"/>
      <c r="AH9" s="42"/>
    </row>
    <row r="10" customFormat="false" ht="15.75" hidden="false" customHeight="true" outlineLevel="0" collapsed="false">
      <c r="A10" s="35" t="s">
        <v>49</v>
      </c>
      <c r="B10" s="13" t="s">
        <v>50</v>
      </c>
      <c r="C10" s="36"/>
      <c r="D10" s="37" t="n">
        <v>0.0418080154547872</v>
      </c>
      <c r="E10" s="37" t="n">
        <v>0.0742945977731663</v>
      </c>
      <c r="F10" s="37" t="n">
        <v>0.00110140394457053</v>
      </c>
      <c r="G10" s="37" t="n">
        <v>0.0366421004616828</v>
      </c>
      <c r="H10" s="36" t="n">
        <v>0.0451000913432071</v>
      </c>
      <c r="I10" s="36" t="n">
        <v>0.0037776501041637</v>
      </c>
      <c r="J10" s="36" t="n">
        <v>0.0297483136625652</v>
      </c>
      <c r="K10" s="36" t="n">
        <v>0.00174641030097543</v>
      </c>
      <c r="L10" s="23"/>
      <c r="M10" s="23"/>
      <c r="N10" s="36" t="n">
        <f aca="false">U10/(U10+2100)</f>
        <v>0.409241019650796</v>
      </c>
      <c r="O10" s="36" t="n">
        <f aca="false">W10/(W10+2100)</f>
        <v>0.19783306842025</v>
      </c>
      <c r="P10" s="36" t="n">
        <f aca="false">Y10/(Y10+2100)</f>
        <v>0.118779802518003</v>
      </c>
      <c r="Q10" s="38"/>
      <c r="R10" s="38"/>
      <c r="S10" s="39" t="n">
        <v>46966.03</v>
      </c>
      <c r="T10" s="39" t="n">
        <v>1.641164</v>
      </c>
      <c r="U10" s="40" t="n">
        <f aca="false">IFERROR(MAX($AD$7+(LN($S10)*$AC$7),0),0)</f>
        <v>1454.74917835133</v>
      </c>
      <c r="V10" s="41" t="n">
        <f aca="false">U10*T10*365/1000/4000</f>
        <v>0.217857730724255</v>
      </c>
      <c r="W10" s="40" t="n">
        <f aca="false">(2)^$AC$12*U10</f>
        <v>517.908962993971</v>
      </c>
      <c r="X10" s="41" t="n">
        <f aca="false">W10*$T10*365/1000/4000</f>
        <v>0.0775600860125522</v>
      </c>
      <c r="Y10" s="40" t="n">
        <f aca="false">(3)^$AC$12*U10</f>
        <v>283.059314800716</v>
      </c>
      <c r="Z10" s="41" t="n">
        <f aca="false">Y10*$T10*365/1000/4000</f>
        <v>0.0423898916050487</v>
      </c>
      <c r="AA10" s="38"/>
      <c r="AB10" s="23"/>
      <c r="AC10" s="44" t="s">
        <v>391</v>
      </c>
      <c r="AD10" s="44"/>
      <c r="AE10" s="44"/>
      <c r="AF10" s="44"/>
      <c r="AG10" s="44"/>
      <c r="AH10" s="44"/>
      <c r="AI10" s="3"/>
      <c r="AJ10" s="3"/>
      <c r="AK10" s="3"/>
      <c r="AL10" s="3"/>
      <c r="AM10" s="3"/>
    </row>
    <row r="11" customFormat="false" ht="15.75" hidden="false" customHeight="false" outlineLevel="0" collapsed="false">
      <c r="A11" s="35" t="s">
        <v>51</v>
      </c>
      <c r="B11" s="13" t="s">
        <v>52</v>
      </c>
      <c r="C11" s="36"/>
      <c r="D11" s="37" t="n">
        <v>0.0376621804155404</v>
      </c>
      <c r="E11" s="37" t="n">
        <v>0.0679853109759652</v>
      </c>
      <c r="F11" s="37" t="n">
        <v>0.00602834103186409</v>
      </c>
      <c r="G11" s="37" t="n">
        <v>0.021492380451918</v>
      </c>
      <c r="H11" s="36" t="n">
        <v>0.0402219405631225</v>
      </c>
      <c r="I11" s="36" t="n">
        <v>0</v>
      </c>
      <c r="J11" s="36" t="n">
        <v>0.0431071737251513</v>
      </c>
      <c r="K11" s="36" t="n">
        <v>0.00174641030097543</v>
      </c>
      <c r="L11" s="23"/>
      <c r="M11" s="23"/>
      <c r="N11" s="36" t="n">
        <f aca="false">U11/(U11+2100)</f>
        <v>0.0877553489173761</v>
      </c>
      <c r="O11" s="36" t="n">
        <f aca="false">W11/(W11+2100)</f>
        <v>0.0331133516636207</v>
      </c>
      <c r="P11" s="36" t="n">
        <f aca="false">Y11/(Y11+2100)</f>
        <v>0.0183737484551905</v>
      </c>
      <c r="Q11" s="38"/>
      <c r="R11" s="38"/>
      <c r="S11" s="39" t="n">
        <v>4954.761</v>
      </c>
      <c r="T11" s="39" t="n">
        <v>163</v>
      </c>
      <c r="U11" s="40" t="n">
        <f aca="false">IFERROR(MAX($AD$7+(LN($S11)*$AC$7),0),0)</f>
        <v>202.014045802061</v>
      </c>
      <c r="V11" s="41" t="n">
        <f aca="false">U11*T11*365/1000/4000</f>
        <v>3.0047064137484</v>
      </c>
      <c r="W11" s="40" t="n">
        <f aca="false">(2)^$AC$12*U11</f>
        <v>71.919535359445</v>
      </c>
      <c r="X11" s="41" t="n">
        <f aca="false">W11*$T11*365/1000/4000</f>
        <v>1.06971318905255</v>
      </c>
      <c r="Y11" s="40" t="n">
        <f aca="false">(3)^$AC$12*U11</f>
        <v>39.3070903464309</v>
      </c>
      <c r="Z11" s="41" t="n">
        <f aca="false">Y11*$T11*365/1000/4000</f>
        <v>0.584643835040226</v>
      </c>
      <c r="AA11" s="38"/>
      <c r="AB11" s="23"/>
      <c r="AC11" s="45" t="s">
        <v>392</v>
      </c>
      <c r="AE11" s="34"/>
      <c r="AF11" s="34"/>
      <c r="AG11" s="5"/>
      <c r="AH11" s="5"/>
      <c r="AI11" s="5"/>
      <c r="AJ11" s="5"/>
      <c r="AK11" s="5"/>
      <c r="AL11" s="5"/>
      <c r="AM11" s="5"/>
    </row>
    <row r="12" customFormat="false" ht="15.75" hidden="false" customHeight="false" outlineLevel="0" collapsed="false">
      <c r="A12" s="35" t="s">
        <v>53</v>
      </c>
      <c r="B12" s="13" t="s">
        <v>54</v>
      </c>
      <c r="C12" s="36"/>
      <c r="D12" s="37" t="n">
        <v>0.0209580838323353</v>
      </c>
      <c r="E12" s="37" t="n">
        <v>0.0555555555555556</v>
      </c>
      <c r="F12" s="37" t="n">
        <v>0</v>
      </c>
      <c r="G12" s="37" t="n">
        <v>0</v>
      </c>
      <c r="H12" s="36" t="n">
        <v>0.0155932203389831</v>
      </c>
      <c r="I12" s="36" t="n">
        <v>0</v>
      </c>
      <c r="J12" s="36" t="n">
        <v>0</v>
      </c>
      <c r="K12" s="36" t="n">
        <v>0.00174641030097543</v>
      </c>
      <c r="L12" s="23"/>
      <c r="M12" s="23"/>
      <c r="N12" s="36" t="n">
        <f aca="false">U12/(U12+2100)</f>
        <v>0.291811692474151</v>
      </c>
      <c r="O12" s="36" t="n">
        <f aca="false">W12/(W12+2100)</f>
        <v>0.127929535180012</v>
      </c>
      <c r="P12" s="36" t="n">
        <f aca="false">Y12/(Y12+2100)</f>
        <v>0.0742247642942792</v>
      </c>
      <c r="Q12" s="38"/>
      <c r="R12" s="38"/>
      <c r="S12" s="39" t="n">
        <v>16300.42</v>
      </c>
      <c r="T12" s="39" t="n">
        <v>0.287021</v>
      </c>
      <c r="U12" s="40" t="n">
        <f aca="false">IFERROR(MAX($AD$7+(LN($S12)*$AC$7),0),0)</f>
        <v>865.313007407071</v>
      </c>
      <c r="V12" s="41" t="n">
        <f aca="false">U12*T12*365/1000/4000</f>
        <v>0.0226631241787824</v>
      </c>
      <c r="W12" s="40" t="n">
        <f aca="false">(2)^$AC$12*U12</f>
        <v>308.062289362683</v>
      </c>
      <c r="X12" s="41" t="n">
        <f aca="false">W12*$T12*365/1000/4000</f>
        <v>0.00806835660490895</v>
      </c>
      <c r="Y12" s="40" t="n">
        <f aca="false">(3)^$AC$12*U12</f>
        <v>168.369166733181</v>
      </c>
      <c r="Z12" s="41" t="n">
        <f aca="false">Y12*$T12*365/1000/4000</f>
        <v>0.00440970065269934</v>
      </c>
      <c r="AA12" s="38"/>
      <c r="AB12" s="23"/>
      <c r="AC12" s="39" t="n">
        <f aca="false">-1.49</f>
        <v>-1.49</v>
      </c>
      <c r="AD12" s="34"/>
      <c r="AE12" s="34"/>
      <c r="AF12" s="34"/>
      <c r="AG12" s="5"/>
      <c r="AH12" s="5"/>
      <c r="AI12" s="5"/>
      <c r="AJ12" s="5"/>
      <c r="AK12" s="5"/>
      <c r="AL12" s="5"/>
      <c r="AM12" s="5"/>
    </row>
    <row r="13" customFormat="false" ht="15.75" hidden="false" customHeight="false" outlineLevel="0" collapsed="false">
      <c r="A13" s="35" t="s">
        <v>55</v>
      </c>
      <c r="B13" s="13" t="s">
        <v>56</v>
      </c>
      <c r="C13" s="36"/>
      <c r="D13" s="37" t="n">
        <v>0.0371256008874646</v>
      </c>
      <c r="E13" s="37" t="n">
        <v>0.0361590694558631</v>
      </c>
      <c r="F13" s="37" t="n">
        <v>0</v>
      </c>
      <c r="G13" s="37" t="n">
        <v>0.00943014953522835</v>
      </c>
      <c r="H13" s="36" t="n">
        <v>0.0334264397809548</v>
      </c>
      <c r="I13" s="36" t="n">
        <v>0.00128435653737478</v>
      </c>
      <c r="J13" s="36" t="n">
        <v>0.000199840127897682</v>
      </c>
      <c r="K13" s="36" t="n">
        <v>0.00174641030097543</v>
      </c>
      <c r="L13" s="23"/>
      <c r="M13" s="23"/>
      <c r="N13" s="36" t="n">
        <f aca="false">U13/(U13+2100)</f>
        <v>0.31862025286794</v>
      </c>
      <c r="O13" s="36" t="n">
        <f aca="false">W13/(W13+2100)</f>
        <v>0.142716427378292</v>
      </c>
      <c r="P13" s="36" t="n">
        <f aca="false">Y13/(Y13+2100)</f>
        <v>0.0833977628062114</v>
      </c>
      <c r="Q13" s="38"/>
      <c r="R13" s="38"/>
      <c r="S13" s="39" t="n">
        <v>20098.6</v>
      </c>
      <c r="T13" s="39" t="n">
        <v>9.417849</v>
      </c>
      <c r="U13" s="40" t="n">
        <f aca="false">IFERROR(MAX($AD$7+(LN($S13)*$AC$7),0),0)</f>
        <v>981.981830013204</v>
      </c>
      <c r="V13" s="41" t="n">
        <f aca="false">U13*T13*365/1000/4000</f>
        <v>0.843894289367482</v>
      </c>
      <c r="W13" s="40" t="n">
        <f aca="false">(2)^$AC$12*U13</f>
        <v>349.597854275768</v>
      </c>
      <c r="X13" s="41" t="n">
        <f aca="false">W13*$T13*365/1000/4000</f>
        <v>0.300436956959254</v>
      </c>
      <c r="Y13" s="40" t="n">
        <f aca="false">(3)^$AC$12*U13</f>
        <v>191.070122662178</v>
      </c>
      <c r="Z13" s="41" t="n">
        <f aca="false">Y13*$T13*365/1000/4000</f>
        <v>0.164201597682503</v>
      </c>
      <c r="AA13" s="38"/>
      <c r="AB13" s="23"/>
      <c r="AC13" s="48"/>
      <c r="AD13" s="34"/>
      <c r="AE13" s="34"/>
      <c r="AF13" s="49"/>
      <c r="AG13" s="9"/>
      <c r="AH13" s="9"/>
      <c r="AI13" s="5"/>
      <c r="AJ13" s="5"/>
      <c r="AK13" s="5"/>
      <c r="AL13" s="5"/>
      <c r="AM13" s="5"/>
    </row>
    <row r="14" customFormat="false" ht="15.75" hidden="false" customHeight="false" outlineLevel="0" collapsed="false">
      <c r="A14" s="35" t="s">
        <v>57</v>
      </c>
      <c r="B14" s="13" t="s">
        <v>58</v>
      </c>
      <c r="C14" s="36"/>
      <c r="D14" s="37" t="n">
        <v>0.115107118175536</v>
      </c>
      <c r="E14" s="37" t="n">
        <v>0.0924951536970368</v>
      </c>
      <c r="F14" s="37" t="n">
        <v>0</v>
      </c>
      <c r="G14" s="37" t="n">
        <v>0.0139992432841468</v>
      </c>
      <c r="H14" s="36" t="n">
        <v>0.0917389578726541</v>
      </c>
      <c r="I14" s="36" t="n">
        <v>0</v>
      </c>
      <c r="J14" s="36" t="n">
        <v>0.0765850596359071</v>
      </c>
      <c r="K14" s="36" t="n">
        <v>0.00174641030097543</v>
      </c>
      <c r="L14" s="23"/>
      <c r="M14" s="23"/>
      <c r="N14" s="36" t="n">
        <f aca="false">U14/(U14+2100)</f>
        <v>0</v>
      </c>
      <c r="O14" s="36" t="n">
        <f aca="false">W14/(W14+2100)</f>
        <v>0</v>
      </c>
      <c r="P14" s="36" t="n">
        <f aca="false">Y14/(Y14+2100)</f>
        <v>0</v>
      </c>
      <c r="Q14" s="38"/>
      <c r="R14" s="38"/>
      <c r="S14" s="39" t="n">
        <v>3426.33</v>
      </c>
      <c r="T14" s="39" t="n">
        <v>11.801151</v>
      </c>
      <c r="U14" s="40" t="n">
        <f aca="false">IFERROR(MAX($AD$7+(LN($S14)*$AC$7),0),0)</f>
        <v>0</v>
      </c>
      <c r="V14" s="41" t="n">
        <f aca="false">U14*T14*365/1000/4000</f>
        <v>0</v>
      </c>
      <c r="W14" s="40" t="n">
        <f aca="false">(2)^$AC$12*U14</f>
        <v>0</v>
      </c>
      <c r="X14" s="41" t="n">
        <f aca="false">W14*$T14*365/1000/4000</f>
        <v>0</v>
      </c>
      <c r="Y14" s="40" t="n">
        <f aca="false">(3)^$AC$12*U14</f>
        <v>0</v>
      </c>
      <c r="Z14" s="41" t="n">
        <f aca="false">Y14*$T14*365/1000/4000</f>
        <v>0</v>
      </c>
      <c r="AA14" s="38"/>
      <c r="AB14" s="23"/>
      <c r="AC14" s="42"/>
      <c r="AD14" s="42"/>
      <c r="AE14" s="46"/>
      <c r="AF14" s="50"/>
      <c r="AG14" s="50"/>
      <c r="AH14" s="50"/>
      <c r="AI14" s="5"/>
      <c r="AJ14" s="5"/>
      <c r="AK14" s="5"/>
      <c r="AL14" s="5"/>
      <c r="AM14" s="5"/>
    </row>
    <row r="15" customFormat="false" ht="15.75" hidden="false" customHeight="false" outlineLevel="0" collapsed="false">
      <c r="A15" s="35" t="s">
        <v>59</v>
      </c>
      <c r="B15" s="13" t="s">
        <v>60</v>
      </c>
      <c r="C15" s="36"/>
      <c r="D15" s="37" t="n">
        <v>0.0418080154547872</v>
      </c>
      <c r="E15" s="37" t="n">
        <v>0.0742945977731663</v>
      </c>
      <c r="F15" s="37" t="n">
        <v>0.00110140394457053</v>
      </c>
      <c r="G15" s="37" t="n">
        <v>0.0366421004616828</v>
      </c>
      <c r="H15" s="36" t="n">
        <v>0.0451000913432071</v>
      </c>
      <c r="I15" s="36" t="n">
        <v>0.0037776501041637</v>
      </c>
      <c r="J15" s="36" t="n">
        <v>0.0297483136625652</v>
      </c>
      <c r="K15" s="36" t="n">
        <v>0.00174641030097543</v>
      </c>
      <c r="L15" s="23"/>
      <c r="M15" s="23"/>
      <c r="N15" s="36" t="n">
        <f aca="false">U15/(U15+2100)</f>
        <v>0.252652574403052</v>
      </c>
      <c r="O15" s="36" t="n">
        <f aca="false">W15/(W15+2100)</f>
        <v>0.10742629107861</v>
      </c>
      <c r="P15" s="36" t="n">
        <f aca="false">Y15/(Y15+2100)</f>
        <v>0.061719607603593</v>
      </c>
      <c r="Q15" s="38"/>
      <c r="R15" s="38"/>
      <c r="S15" s="39" t="n">
        <v>12332.54</v>
      </c>
      <c r="T15" s="39" t="n">
        <v>0.763094</v>
      </c>
      <c r="U15" s="40" t="n">
        <f aca="false">IFERROR(MAX($AD$7+(LN($S15)*$AC$7),0),0)</f>
        <v>709.938093146721</v>
      </c>
      <c r="V15" s="41" t="n">
        <f aca="false">U15*T15*365/1000/4000</f>
        <v>0.049434641806718</v>
      </c>
      <c r="W15" s="40" t="n">
        <f aca="false">(2)^$AC$12*U15</f>
        <v>252.74687010185</v>
      </c>
      <c r="X15" s="41" t="n">
        <f aca="false">W15*$T15*365/1000/4000</f>
        <v>0.017599352833532</v>
      </c>
      <c r="Y15" s="40" t="n">
        <f aca="false">(3)^$AC$12*U15</f>
        <v>138.136933285489</v>
      </c>
      <c r="Z15" s="41" t="n">
        <f aca="false">Y15*$T15*365/1000/4000</f>
        <v>0.00961879617838085</v>
      </c>
      <c r="AA15" s="38"/>
      <c r="AB15" s="23"/>
      <c r="AC15" s="42"/>
      <c r="AD15" s="42"/>
      <c r="AE15" s="46"/>
      <c r="AF15" s="50"/>
      <c r="AG15" s="50"/>
      <c r="AH15" s="50"/>
      <c r="AI15" s="5"/>
      <c r="AJ15" s="5"/>
      <c r="AK15" s="5"/>
      <c r="AL15" s="5"/>
      <c r="AM15" s="5"/>
    </row>
    <row r="16" customFormat="false" ht="15.75" hidden="false" customHeight="false" outlineLevel="0" collapsed="false">
      <c r="A16" s="35" t="s">
        <v>61</v>
      </c>
      <c r="B16" s="13" t="s">
        <v>62</v>
      </c>
      <c r="C16" s="36"/>
      <c r="D16" s="37" t="n">
        <v>0.0132936053174421</v>
      </c>
      <c r="E16" s="37" t="n">
        <v>0.0647970966677664</v>
      </c>
      <c r="F16" s="37" t="n">
        <v>0</v>
      </c>
      <c r="G16" s="37" t="n">
        <v>0.0186417186417186</v>
      </c>
      <c r="H16" s="36" t="n">
        <v>0.0224039457000942</v>
      </c>
      <c r="I16" s="36" t="n">
        <v>0</v>
      </c>
      <c r="J16" s="36" t="n">
        <v>0.086687306501548</v>
      </c>
      <c r="K16" s="36" t="n">
        <v>0.00174641030097543</v>
      </c>
      <c r="L16" s="23"/>
      <c r="M16" s="23"/>
      <c r="N16" s="36" t="n">
        <f aca="false">U16/(U16+2100)</f>
        <v>0.204613657187263</v>
      </c>
      <c r="O16" s="36" t="n">
        <f aca="false">W16/(W16+2100)</f>
        <v>0.0839004808470419</v>
      </c>
      <c r="P16" s="36" t="n">
        <f aca="false">Y16/(Y16+2100)</f>
        <v>0.0476687594629934</v>
      </c>
      <c r="Q16" s="38"/>
      <c r="R16" s="38"/>
      <c r="S16" s="39" t="n">
        <v>9093.432</v>
      </c>
      <c r="T16" s="39" t="n">
        <v>11.513102</v>
      </c>
      <c r="U16" s="40" t="n">
        <f aca="false">IFERROR(MAX($AD$7+(LN($S16)*$AC$7),0),0)</f>
        <v>540.226374234361</v>
      </c>
      <c r="V16" s="41" t="n">
        <f aca="false">U16*T16*365/1000/4000</f>
        <v>0.567545923155596</v>
      </c>
      <c r="W16" s="40" t="n">
        <f aca="false">(2)^$AC$12*U16</f>
        <v>192.327368473785</v>
      </c>
      <c r="X16" s="41" t="n">
        <f aca="false">W16*$T16*365/1000/4000</f>
        <v>0.202053470720012</v>
      </c>
      <c r="Y16" s="40" t="n">
        <f aca="false">(3)^$AC$12*U16</f>
        <v>105.115101354691</v>
      </c>
      <c r="Z16" s="41" t="n">
        <f aca="false">Y16*$T16*365/1000/4000</f>
        <v>0.110430830631867</v>
      </c>
      <c r="AA16" s="38"/>
      <c r="AB16" s="23"/>
      <c r="AC16" s="45"/>
      <c r="AD16" s="46"/>
      <c r="AE16" s="34"/>
      <c r="AF16" s="50"/>
      <c r="AG16" s="50"/>
      <c r="AH16" s="50"/>
      <c r="AI16" s="5"/>
      <c r="AJ16" s="5"/>
      <c r="AK16" s="5"/>
      <c r="AL16" s="5"/>
      <c r="AM16" s="5"/>
    </row>
    <row r="17" customFormat="false" ht="15.75" hidden="false" customHeight="false" outlineLevel="0" collapsed="false">
      <c r="A17" s="35" t="s">
        <v>63</v>
      </c>
      <c r="B17" s="13" t="s">
        <v>64</v>
      </c>
      <c r="C17" s="36"/>
      <c r="D17" s="37" t="n">
        <v>0.0515535325549179</v>
      </c>
      <c r="E17" s="37" t="n">
        <v>0.0203542162305049</v>
      </c>
      <c r="F17" s="37" t="n">
        <v>0</v>
      </c>
      <c r="G17" s="37" t="n">
        <v>0.0122850122850123</v>
      </c>
      <c r="H17" s="36" t="n">
        <v>0.0417987467747881</v>
      </c>
      <c r="I17" s="36" t="n">
        <v>0</v>
      </c>
      <c r="J17" s="36" t="n">
        <v>0.0729709605361132</v>
      </c>
      <c r="K17" s="36" t="n">
        <v>0.00174641030097543</v>
      </c>
      <c r="L17" s="23"/>
      <c r="M17" s="23"/>
      <c r="N17" s="36" t="n">
        <f aca="false">U17/(U17+2100)</f>
        <v>0.288040078493978</v>
      </c>
      <c r="O17" s="36" t="n">
        <f aca="false">W17/(W17+2100)</f>
        <v>0.125899511116655</v>
      </c>
      <c r="P17" s="36" t="n">
        <f aca="false">Y17/(Y17+2100)</f>
        <v>0.0729756304394782</v>
      </c>
      <c r="Q17" s="38"/>
      <c r="R17" s="38"/>
      <c r="S17" s="39" t="n">
        <v>15847.13</v>
      </c>
      <c r="T17" s="39" t="n">
        <v>3.300998</v>
      </c>
      <c r="U17" s="40" t="n">
        <f aca="false">IFERROR(MAX($AD$7+(LN($S17)*$AC$7),0),0)</f>
        <v>849.604235527516</v>
      </c>
      <c r="V17" s="41" t="n">
        <f aca="false">U17*T17*365/1000/4000</f>
        <v>0.255914446756942</v>
      </c>
      <c r="W17" s="40" t="n">
        <f aca="false">(2)^$AC$12*U17</f>
        <v>302.469769445765</v>
      </c>
      <c r="X17" s="41" t="n">
        <f aca="false">W17*$T17*365/1000/4000</f>
        <v>0.0911087544900849</v>
      </c>
      <c r="Y17" s="40" t="n">
        <f aca="false">(3)^$AC$12*U17</f>
        <v>165.312616318334</v>
      </c>
      <c r="Z17" s="41" t="n">
        <f aca="false">Y17*$T17*365/1000/4000</f>
        <v>0.0497948161955449</v>
      </c>
      <c r="AA17" s="38"/>
      <c r="AB17" s="23"/>
      <c r="AC17" s="45"/>
      <c r="AD17" s="46"/>
      <c r="AE17" s="34"/>
      <c r="AF17" s="50"/>
      <c r="AG17" s="50"/>
      <c r="AH17" s="50"/>
      <c r="AI17" s="5"/>
      <c r="AJ17" s="5"/>
      <c r="AK17" s="5"/>
      <c r="AL17" s="5"/>
      <c r="AM17" s="5"/>
    </row>
    <row r="18" customFormat="false" ht="15.75" hidden="false" customHeight="false" outlineLevel="0" collapsed="false">
      <c r="A18" s="35" t="s">
        <v>65</v>
      </c>
      <c r="B18" s="13" t="s">
        <v>66</v>
      </c>
      <c r="C18" s="36"/>
      <c r="D18" s="37" t="n">
        <v>0.0498383620689655</v>
      </c>
      <c r="E18" s="37" t="n">
        <v>0.0623076923076923</v>
      </c>
      <c r="F18" s="37" t="n">
        <v>0</v>
      </c>
      <c r="G18" s="37" t="n">
        <v>0.0317460317460317</v>
      </c>
      <c r="H18" s="36" t="n">
        <v>0.0443855581318317</v>
      </c>
      <c r="I18" s="36" t="n">
        <v>0</v>
      </c>
      <c r="J18" s="36" t="n">
        <v>0.0469525959367946</v>
      </c>
      <c r="K18" s="36" t="n">
        <v>0.00174641030097543</v>
      </c>
      <c r="L18" s="23"/>
      <c r="M18" s="23"/>
      <c r="N18" s="36" t="n">
        <f aca="false">U18/(U18+2100)</f>
        <v>0.308454857313961</v>
      </c>
      <c r="O18" s="36" t="n">
        <f aca="false">W18/(W18+2100)</f>
        <v>0.137034472477918</v>
      </c>
      <c r="P18" s="36" t="n">
        <f aca="false">Y18/(Y18+2100)</f>
        <v>0.0798574643371576</v>
      </c>
      <c r="Q18" s="38"/>
      <c r="R18" s="38"/>
      <c r="S18" s="39" t="n">
        <v>18528.59</v>
      </c>
      <c r="T18" s="39" t="n">
        <v>2.303703</v>
      </c>
      <c r="U18" s="40" t="n">
        <f aca="false">IFERROR(MAX($AD$7+(LN($S18)*$AC$7),0),0)</f>
        <v>936.678114523895</v>
      </c>
      <c r="V18" s="41" t="n">
        <f aca="false">U18*T18*365/1000/4000</f>
        <v>0.196901821649752</v>
      </c>
      <c r="W18" s="40" t="n">
        <f aca="false">(2)^$AC$12*U18</f>
        <v>333.469163049812</v>
      </c>
      <c r="X18" s="41" t="n">
        <f aca="false">W18*$T18*365/1000/4000</f>
        <v>0.0700995194084374</v>
      </c>
      <c r="Y18" s="40" t="n">
        <f aca="false">(3)^$AC$12*U18</f>
        <v>182.255105712752</v>
      </c>
      <c r="Z18" s="41" t="n">
        <f aca="false">Y18*$T18*365/1000/4000</f>
        <v>0.0383123740838653</v>
      </c>
      <c r="AA18" s="38"/>
      <c r="AB18" s="23"/>
      <c r="AC18" s="45"/>
      <c r="AD18" s="46"/>
      <c r="AE18" s="34"/>
      <c r="AF18" s="51"/>
      <c r="AG18" s="51"/>
      <c r="AH18" s="51"/>
      <c r="AI18" s="5"/>
      <c r="AJ18" s="5"/>
      <c r="AK18" s="5"/>
      <c r="AL18" s="5"/>
      <c r="AM18" s="5"/>
    </row>
    <row r="19" customFormat="false" ht="15.75" hidden="false" customHeight="false" outlineLevel="0" collapsed="false">
      <c r="A19" s="35" t="s">
        <v>67</v>
      </c>
      <c r="B19" s="13" t="s">
        <v>68</v>
      </c>
      <c r="C19" s="36"/>
      <c r="D19" s="37" t="n">
        <v>0.1009357576905</v>
      </c>
      <c r="E19" s="37" t="n">
        <v>0.0686656368448398</v>
      </c>
      <c r="F19" s="37" t="n">
        <v>0.000150802268066112</v>
      </c>
      <c r="G19" s="37" t="n">
        <v>0.00445328971999448</v>
      </c>
      <c r="H19" s="36" t="n">
        <v>0.0623770546550636</v>
      </c>
      <c r="I19" s="36" t="n">
        <v>0</v>
      </c>
      <c r="J19" s="36" t="n">
        <v>0.0636813097746799</v>
      </c>
      <c r="K19" s="36" t="n">
        <v>0.00174641030097543</v>
      </c>
      <c r="L19" s="23"/>
      <c r="M19" s="23"/>
      <c r="N19" s="36" t="n">
        <f aca="false">U19/(U19+2100)</f>
        <v>0.284067280846014</v>
      </c>
      <c r="O19" s="36" t="n">
        <f aca="false">W19/(W19+2100)</f>
        <v>0.123774254548761</v>
      </c>
      <c r="P19" s="36" t="n">
        <f aca="false">Y19/(Y19+2100)</f>
        <v>0.0716705078185214</v>
      </c>
      <c r="Q19" s="38"/>
      <c r="R19" s="38"/>
      <c r="S19" s="39" t="n">
        <v>15388.23</v>
      </c>
      <c r="T19" s="39" t="n">
        <v>211</v>
      </c>
      <c r="U19" s="40" t="n">
        <f aca="false">IFERROR(MAX($AD$7+(LN($S19)*$AC$7),0),0)</f>
        <v>833.23652323302</v>
      </c>
      <c r="V19" s="41" t="n">
        <f aca="false">U19*T19*365/1000/4000</f>
        <v>16.0429277091978</v>
      </c>
      <c r="W19" s="40" t="n">
        <f aca="false">(2)^$AC$12*U19</f>
        <v>296.642658472152</v>
      </c>
      <c r="X19" s="41" t="n">
        <f aca="false">W19*$T19*365/1000/4000</f>
        <v>5.71148358555819</v>
      </c>
      <c r="Y19" s="40" t="n">
        <f aca="false">(3)^$AC$12*U19</f>
        <v>162.127851895792</v>
      </c>
      <c r="Z19" s="41" t="n">
        <f aca="false">Y19*$T19*365/1000/4000</f>
        <v>3.12156912843861</v>
      </c>
      <c r="AA19" s="38"/>
      <c r="AB19" s="23"/>
      <c r="AC19" s="45"/>
      <c r="AD19" s="46"/>
      <c r="AE19" s="34"/>
      <c r="AF19" s="50"/>
      <c r="AG19" s="50"/>
      <c r="AH19" s="50"/>
      <c r="AI19" s="5"/>
      <c r="AJ19" s="5"/>
      <c r="AK19" s="5"/>
      <c r="AL19" s="5"/>
      <c r="AM19" s="5"/>
    </row>
    <row r="20" customFormat="false" ht="15.75" hidden="false" customHeight="false" outlineLevel="0" collapsed="false">
      <c r="A20" s="35" t="s">
        <v>69</v>
      </c>
      <c r="B20" s="13" t="s">
        <v>70</v>
      </c>
      <c r="C20" s="36"/>
      <c r="D20" s="37" t="n">
        <v>0.0418080154547872</v>
      </c>
      <c r="E20" s="37" t="n">
        <v>0.0742945977731663</v>
      </c>
      <c r="F20" s="37" t="n">
        <v>0.00110140394457053</v>
      </c>
      <c r="G20" s="37" t="n">
        <v>0.0366421004616828</v>
      </c>
      <c r="H20" s="36" t="n">
        <v>0.0451000913432071</v>
      </c>
      <c r="I20" s="36" t="n">
        <v>0.0037776501041637</v>
      </c>
      <c r="J20" s="36" t="n">
        <v>0.0297483136625652</v>
      </c>
      <c r="K20" s="36" t="n">
        <v>0.00174641030097543</v>
      </c>
      <c r="L20" s="23"/>
      <c r="M20" s="23"/>
      <c r="N20" s="36" t="n">
        <f aca="false">U20/(U20+2100)</f>
        <v>0.437507690357201</v>
      </c>
      <c r="O20" s="36" t="n">
        <f aca="false">W20/(W20+2100)</f>
        <v>0.216857795215492</v>
      </c>
      <c r="P20" s="36" t="n">
        <f aca="false">Y20/(Y20+2100)</f>
        <v>0.131448072193016</v>
      </c>
      <c r="Q20" s="38"/>
      <c r="R20" s="38"/>
      <c r="S20" s="39" t="n">
        <v>64724.13</v>
      </c>
      <c r="T20" s="39" t="n">
        <v>0.433296</v>
      </c>
      <c r="U20" s="40" t="n">
        <f aca="false">IFERROR(MAX($AD$7+(LN($S20)*$AC$7),0),0)</f>
        <v>1633.38437521673</v>
      </c>
      <c r="V20" s="41" t="n">
        <f aca="false">U20*T20*365/1000/4000</f>
        <v>0.0645811761072568</v>
      </c>
      <c r="W20" s="40" t="n">
        <f aca="false">(2)^$AC$12*U20</f>
        <v>581.505334753148</v>
      </c>
      <c r="X20" s="41" t="n">
        <f aca="false">W20*$T20*365/1000/4000</f>
        <v>0.022991709116857</v>
      </c>
      <c r="Y20" s="40" t="n">
        <f aca="false">(3)^$AC$12*U20</f>
        <v>317.817441614933</v>
      </c>
      <c r="Z20" s="41" t="n">
        <f aca="false">Y20*$T20*365/1000/4000</f>
        <v>0.012565948639106</v>
      </c>
      <c r="AA20" s="38"/>
      <c r="AB20" s="23"/>
      <c r="AC20" s="45"/>
      <c r="AD20" s="46"/>
      <c r="AE20" s="34"/>
      <c r="AF20" s="50"/>
      <c r="AG20" s="50"/>
      <c r="AH20" s="50"/>
      <c r="AI20" s="5"/>
      <c r="AJ20" s="5"/>
      <c r="AK20" s="5"/>
      <c r="AL20" s="5"/>
      <c r="AM20" s="5"/>
    </row>
    <row r="21" customFormat="false" ht="15.75" hidden="false" customHeight="false" outlineLevel="0" collapsed="false">
      <c r="A21" s="35" t="s">
        <v>71</v>
      </c>
      <c r="B21" s="13" t="s">
        <v>72</v>
      </c>
      <c r="C21" s="36"/>
      <c r="D21" s="37" t="n">
        <v>0.041092669161882</v>
      </c>
      <c r="E21" s="37" t="n">
        <v>0.0646087580760948</v>
      </c>
      <c r="F21" s="37" t="n">
        <v>0</v>
      </c>
      <c r="G21" s="37" t="n">
        <v>0.0509671810475983</v>
      </c>
      <c r="H21" s="36" t="n">
        <v>0.0425380301762865</v>
      </c>
      <c r="I21" s="36" t="n">
        <v>0</v>
      </c>
      <c r="J21" s="36" t="n">
        <v>0.0737781954887218</v>
      </c>
      <c r="K21" s="36" t="n">
        <v>0.00174641030097543</v>
      </c>
      <c r="L21" s="23"/>
      <c r="M21" s="23"/>
      <c r="N21" s="36" t="n">
        <f aca="false">U21/(U21+2100)</f>
        <v>0</v>
      </c>
      <c r="O21" s="36" t="n">
        <f aca="false">W21/(W21+2100)</f>
        <v>0</v>
      </c>
      <c r="P21" s="36" t="n">
        <f aca="false">Y21/(Y21+2100)</f>
        <v>0</v>
      </c>
      <c r="Q21" s="38"/>
      <c r="R21" s="38"/>
      <c r="S21" s="39" t="n">
        <v>2270.444</v>
      </c>
      <c r="T21" s="39" t="n">
        <v>20.321383</v>
      </c>
      <c r="U21" s="40" t="n">
        <f aca="false">IFERROR(MAX($AD$7+(LN($S21)*$AC$7),0),0)</f>
        <v>0</v>
      </c>
      <c r="V21" s="41" t="n">
        <f aca="false">U21*T21*365/1000/4000</f>
        <v>0</v>
      </c>
      <c r="W21" s="40" t="n">
        <f aca="false">(2)^$AC$12*U21</f>
        <v>0</v>
      </c>
      <c r="X21" s="41" t="n">
        <f aca="false">W21*$T21*365/1000/4000</f>
        <v>0</v>
      </c>
      <c r="Y21" s="40" t="n">
        <f aca="false">(3)^$AC$12*U21</f>
        <v>0</v>
      </c>
      <c r="Z21" s="41" t="n">
        <f aca="false">Y21*$T21*365/1000/4000</f>
        <v>0</v>
      </c>
      <c r="AA21" s="38"/>
      <c r="AB21" s="23"/>
      <c r="AC21" s="45"/>
      <c r="AD21" s="46"/>
      <c r="AE21" s="46"/>
      <c r="AF21" s="34"/>
      <c r="AG21" s="5"/>
      <c r="AH21" s="5"/>
      <c r="AI21" s="5"/>
      <c r="AJ21" s="5"/>
      <c r="AK21" s="5"/>
      <c r="AL21" s="5"/>
      <c r="AM21" s="5"/>
    </row>
    <row r="22" customFormat="false" ht="15.75" hidden="false" customHeight="false" outlineLevel="0" collapsed="false">
      <c r="A22" s="35" t="s">
        <v>73</v>
      </c>
      <c r="B22" s="13" t="s">
        <v>74</v>
      </c>
      <c r="C22" s="36"/>
      <c r="D22" s="37" t="n">
        <v>0.0415644234855443</v>
      </c>
      <c r="E22" s="37" t="n">
        <v>0.0707949505288298</v>
      </c>
      <c r="F22" s="37" t="n">
        <v>0.015973597359736</v>
      </c>
      <c r="G22" s="37" t="n">
        <v>0.0493893150172382</v>
      </c>
      <c r="H22" s="36" t="n">
        <v>0.0422602849367696</v>
      </c>
      <c r="I22" s="36" t="n">
        <v>0.0368911917098446</v>
      </c>
      <c r="J22" s="36" t="n">
        <v>0.0594823404912033</v>
      </c>
      <c r="K22" s="36" t="n">
        <v>0.00174641030097543</v>
      </c>
      <c r="L22" s="23"/>
      <c r="M22" s="23"/>
      <c r="N22" s="36" t="n">
        <f aca="false">U22/(U22+2100)</f>
        <v>0.102281548838071</v>
      </c>
      <c r="O22" s="36" t="n">
        <f aca="false">W22/(W22+2100)</f>
        <v>0.0389811249693513</v>
      </c>
      <c r="P22" s="36" t="n">
        <f aca="false">Y22/(Y22+2100)</f>
        <v>0.0216882125658076</v>
      </c>
      <c r="Q22" s="38"/>
      <c r="R22" s="38"/>
      <c r="S22" s="39" t="n">
        <v>5297.442</v>
      </c>
      <c r="T22" s="39" t="n">
        <v>54.045422</v>
      </c>
      <c r="U22" s="40" t="n">
        <f aca="false">IFERROR(MAX($AD$7+(LN($S22)*$AC$7),0),0)</f>
        <v>239.263493227685</v>
      </c>
      <c r="V22" s="41" t="n">
        <f aca="false">U22*T22*365/1000/4000</f>
        <v>1.17996255203745</v>
      </c>
      <c r="W22" s="40" t="n">
        <f aca="false">(2)^$AC$12*U22</f>
        <v>85.1808060825309</v>
      </c>
      <c r="X22" s="41" t="n">
        <f aca="false">W22*$T22*365/1000/4000</f>
        <v>0.420081475756538</v>
      </c>
      <c r="Y22" s="40" t="n">
        <f aca="false">(3)^$AC$12*U22</f>
        <v>46.5549398189784</v>
      </c>
      <c r="Z22" s="41" t="n">
        <f aca="false">Y22*$T22*365/1000/4000</f>
        <v>0.229592424893993</v>
      </c>
      <c r="AA22" s="38"/>
      <c r="AB22" s="23"/>
      <c r="AC22" s="45"/>
      <c r="AD22" s="46"/>
      <c r="AE22" s="34"/>
      <c r="AF22" s="50"/>
      <c r="AG22" s="50"/>
      <c r="AH22" s="50"/>
      <c r="AI22" s="5"/>
      <c r="AJ22" s="5"/>
      <c r="AK22" s="5"/>
      <c r="AL22" s="5"/>
      <c r="AM22" s="5"/>
    </row>
    <row r="23" customFormat="false" ht="15.75" hidden="false" customHeight="false" outlineLevel="0" collapsed="false">
      <c r="A23" s="35" t="s">
        <v>75</v>
      </c>
      <c r="B23" s="13" t="s">
        <v>76</v>
      </c>
      <c r="C23" s="36"/>
      <c r="D23" s="37" t="n">
        <v>0.0387032748924909</v>
      </c>
      <c r="E23" s="37" t="n">
        <v>0.0433896054628225</v>
      </c>
      <c r="F23" s="37" t="n">
        <v>0</v>
      </c>
      <c r="G23" s="37" t="n">
        <v>0.00944881889763779</v>
      </c>
      <c r="H23" s="36" t="n">
        <v>0.041539939170802</v>
      </c>
      <c r="I23" s="36" t="n">
        <v>0</v>
      </c>
      <c r="J23" s="36" t="n">
        <v>0.0821192052980132</v>
      </c>
      <c r="K23" s="36" t="n">
        <v>0.00174641030097543</v>
      </c>
      <c r="L23" s="23"/>
      <c r="M23" s="23"/>
      <c r="N23" s="36" t="n">
        <f aca="false">U23/(U23+2100)</f>
        <v>0</v>
      </c>
      <c r="O23" s="36" t="n">
        <f aca="false">W23/(W23+2100)</f>
        <v>0</v>
      </c>
      <c r="P23" s="36" t="n">
        <f aca="false">Y23/(Y23+2100)</f>
        <v>0</v>
      </c>
      <c r="Q23" s="38"/>
      <c r="R23" s="38"/>
      <c r="S23" s="39" t="n">
        <v>783.452</v>
      </c>
      <c r="T23" s="39" t="n">
        <v>11.530577</v>
      </c>
      <c r="U23" s="40" t="n">
        <f aca="false">IFERROR(MAX($AD$7+(LN($S23)*$AC$7),0),0)</f>
        <v>0</v>
      </c>
      <c r="V23" s="41" t="n">
        <f aca="false">U23*T23*365/1000/4000</f>
        <v>0</v>
      </c>
      <c r="W23" s="40" t="n">
        <f aca="false">(2)^$AC$12*U23</f>
        <v>0</v>
      </c>
      <c r="X23" s="41" t="n">
        <f aca="false">W23*$T23*365/1000/4000</f>
        <v>0</v>
      </c>
      <c r="Y23" s="40" t="n">
        <f aca="false">(3)^$AC$12*U23</f>
        <v>0</v>
      </c>
      <c r="Z23" s="41" t="n">
        <f aca="false">Y23*$T23*365/1000/4000</f>
        <v>0</v>
      </c>
      <c r="AA23" s="38"/>
      <c r="AB23" s="23"/>
      <c r="AC23" s="45"/>
      <c r="AD23" s="46"/>
      <c r="AE23" s="34"/>
      <c r="AF23" s="50"/>
      <c r="AG23" s="50"/>
      <c r="AH23" s="50"/>
      <c r="AI23" s="5"/>
      <c r="AJ23" s="5"/>
      <c r="AK23" s="5"/>
      <c r="AL23" s="5"/>
      <c r="AM23" s="5"/>
    </row>
    <row r="24" customFormat="false" ht="15.75" hidden="false" customHeight="false" outlineLevel="0" collapsed="false">
      <c r="A24" s="35" t="s">
        <v>77</v>
      </c>
      <c r="B24" s="13" t="s">
        <v>78</v>
      </c>
      <c r="C24" s="36"/>
      <c r="D24" s="37" t="n">
        <v>0.00863557858376511</v>
      </c>
      <c r="E24" s="37" t="n">
        <v>0.0492424242424242</v>
      </c>
      <c r="F24" s="37" t="n">
        <v>0</v>
      </c>
      <c r="G24" s="37" t="n">
        <v>0.333333333333333</v>
      </c>
      <c r="H24" s="36" t="n">
        <v>0.0309218203033839</v>
      </c>
      <c r="I24" s="36" t="n">
        <v>0</v>
      </c>
      <c r="J24" s="36" t="n">
        <v>0</v>
      </c>
      <c r="K24" s="36" t="n">
        <v>0.00174641030097543</v>
      </c>
      <c r="L24" s="23"/>
      <c r="M24" s="23"/>
      <c r="N24" s="36" t="n">
        <f aca="false">U24/(U24+2100)</f>
        <v>0.170311393270877</v>
      </c>
      <c r="O24" s="36" t="n">
        <f aca="false">W24/(W24+2100)</f>
        <v>0.0681023500138359</v>
      </c>
      <c r="P24" s="36" t="n">
        <f aca="false">Y24/(Y24+2100)</f>
        <v>0.038406899112797</v>
      </c>
      <c r="Q24" s="38"/>
      <c r="R24" s="38"/>
      <c r="S24" s="39" t="n">
        <v>7475.123</v>
      </c>
      <c r="T24" s="39" t="n">
        <v>0.549936</v>
      </c>
      <c r="U24" s="40" t="n">
        <f aca="false">IFERROR(MAX($AD$7+(LN($S24)*$AC$7),0),0)</f>
        <v>431.070070105964</v>
      </c>
      <c r="V24" s="41" t="n">
        <f aca="false">U24*T24*365/1000/4000</f>
        <v>0.0216318116942337</v>
      </c>
      <c r="W24" s="40" t="n">
        <f aca="false">(2)^$AC$12*U24</f>
        <v>153.46635441261</v>
      </c>
      <c r="X24" s="41" t="n">
        <f aca="false">W24*$T24*365/1000/4000</f>
        <v>0.00770119641857311</v>
      </c>
      <c r="Y24" s="40" t="n">
        <f aca="false">(3)^$AC$12*U24</f>
        <v>83.8759014207348</v>
      </c>
      <c r="Z24" s="41" t="n">
        <f aca="false">Y24*$T24*365/1000/4000</f>
        <v>0.00420903196728883</v>
      </c>
      <c r="AA24" s="38"/>
      <c r="AB24" s="23"/>
      <c r="AC24" s="42"/>
      <c r="AD24" s="42"/>
      <c r="AE24" s="42"/>
      <c r="AF24" s="42"/>
      <c r="AG24" s="42"/>
      <c r="AH24" s="42"/>
      <c r="AI24" s="23"/>
      <c r="AJ24" s="23"/>
      <c r="AK24" s="23"/>
      <c r="AL24" s="23"/>
      <c r="AM24" s="23"/>
    </row>
    <row r="25" customFormat="false" ht="15.75" hidden="false" customHeight="false" outlineLevel="0" collapsed="false">
      <c r="A25" s="35" t="s">
        <v>79</v>
      </c>
      <c r="B25" s="13" t="s">
        <v>80</v>
      </c>
      <c r="C25" s="36"/>
      <c r="D25" s="37" t="n">
        <v>0.0543746532228749</v>
      </c>
      <c r="E25" s="37" t="n">
        <v>0.0808408097695125</v>
      </c>
      <c r="F25" s="37" t="n">
        <v>0</v>
      </c>
      <c r="G25" s="37" t="n">
        <v>0.0439665017129806</v>
      </c>
      <c r="H25" s="36" t="n">
        <v>0.06299894762578</v>
      </c>
      <c r="I25" s="36" t="n">
        <v>0</v>
      </c>
      <c r="J25" s="36" t="n">
        <v>0.0546448087431694</v>
      </c>
      <c r="K25" s="36" t="n">
        <v>0.00174641030097543</v>
      </c>
      <c r="L25" s="23"/>
      <c r="M25" s="23"/>
      <c r="N25" s="36" t="n">
        <f aca="false">U25/(U25+2100)</f>
        <v>0.0697777156791982</v>
      </c>
      <c r="O25" s="36" t="n">
        <f aca="false">W25/(W25+2100)</f>
        <v>0.0260105518791395</v>
      </c>
      <c r="P25" s="36" t="n">
        <f aca="false">Y25/(Y25+2100)</f>
        <v>0.0143855477219153</v>
      </c>
      <c r="Q25" s="38"/>
      <c r="R25" s="38"/>
      <c r="S25" s="39" t="n">
        <v>4574.403</v>
      </c>
      <c r="T25" s="39" t="n">
        <v>16.486542</v>
      </c>
      <c r="U25" s="40" t="n">
        <f aca="false">IFERROR(MAX($AD$7+(LN($S25)*$AC$7),0),0)</f>
        <v>157.524932907092</v>
      </c>
      <c r="V25" s="41" t="n">
        <f aca="false">U25*T25*365/1000/4000</f>
        <v>0.236980029795821</v>
      </c>
      <c r="W25" s="40" t="n">
        <f aca="false">(2)^$AC$12*U25</f>
        <v>56.08085287944</v>
      </c>
      <c r="X25" s="41" t="n">
        <f aca="false">W25*$T25*365/1000/4000</f>
        <v>0.0843678644458347</v>
      </c>
      <c r="Y25" s="40" t="n">
        <f aca="false">(3)^$AC$12*U25</f>
        <v>30.6505755330572</v>
      </c>
      <c r="Z25" s="41" t="n">
        <f aca="false">Y25*$T25*365/1000/4000</f>
        <v>0.0461106325775552</v>
      </c>
      <c r="AA25" s="38"/>
      <c r="AB25" s="23"/>
      <c r="AC25" s="42"/>
      <c r="AD25" s="42"/>
      <c r="AE25" s="42"/>
      <c r="AF25" s="42"/>
      <c r="AG25" s="42"/>
      <c r="AH25" s="42"/>
      <c r="AI25" s="23"/>
      <c r="AJ25" s="23"/>
      <c r="AK25" s="23"/>
      <c r="AL25" s="23"/>
      <c r="AM25" s="23"/>
    </row>
    <row r="26" customFormat="false" ht="15.75" hidden="false" customHeight="false" outlineLevel="0" collapsed="false">
      <c r="A26" s="35" t="s">
        <v>81</v>
      </c>
      <c r="B26" s="13" t="s">
        <v>82</v>
      </c>
      <c r="C26" s="36"/>
      <c r="D26" s="37" t="n">
        <v>0.0818835668022292</v>
      </c>
      <c r="E26" s="37" t="n">
        <v>0.251562208059125</v>
      </c>
      <c r="F26" s="37" t="n">
        <v>0</v>
      </c>
      <c r="G26" s="37" t="n">
        <v>0.0259629371956233</v>
      </c>
      <c r="H26" s="36" t="n">
        <v>0.16033085789686</v>
      </c>
      <c r="I26" s="36" t="n">
        <v>0</v>
      </c>
      <c r="J26" s="36" t="n">
        <v>0.079073188672306</v>
      </c>
      <c r="K26" s="36" t="n">
        <v>0.00174641030097543</v>
      </c>
      <c r="L26" s="23"/>
      <c r="M26" s="23"/>
      <c r="N26" s="36" t="n">
        <f aca="false">U26/(U26+2100)</f>
        <v>0.024921996417418</v>
      </c>
      <c r="O26" s="36" t="n">
        <f aca="false">W26/(W26+2100)</f>
        <v>0.0090172656489872</v>
      </c>
      <c r="P26" s="36" t="n">
        <f aca="false">Y26/(Y26+2100)</f>
        <v>0.00494855424538116</v>
      </c>
      <c r="Q26" s="38"/>
      <c r="R26" s="38"/>
      <c r="S26" s="39" t="n">
        <v>3796.308</v>
      </c>
      <c r="T26" s="39" t="n">
        <v>25.876387</v>
      </c>
      <c r="U26" s="40" t="n">
        <f aca="false">IFERROR(MAX($AD$7+(LN($S26)*$AC$7),0),0)</f>
        <v>53.6738520244398</v>
      </c>
      <c r="V26" s="41" t="n">
        <f aca="false">U26*T26*365/1000/4000</f>
        <v>0.126735789717319</v>
      </c>
      <c r="W26" s="40" t="n">
        <f aca="false">(2)^$AC$12*U26</f>
        <v>19.108564868463</v>
      </c>
      <c r="X26" s="41" t="n">
        <f aca="false">W26*$T26*365/1000/4000</f>
        <v>0.0451195315340243</v>
      </c>
      <c r="Y26" s="40" t="n">
        <f aca="false">(3)^$AC$12*U26</f>
        <v>10.4436448584017</v>
      </c>
      <c r="Z26" s="41" t="n">
        <f aca="false">Y26*$T26*365/1000/4000</f>
        <v>0.0246597463892489</v>
      </c>
      <c r="AA26" s="38"/>
      <c r="AB26" s="23"/>
      <c r="AC26" s="42"/>
      <c r="AD26" s="42"/>
      <c r="AE26" s="42"/>
      <c r="AF26" s="42"/>
      <c r="AG26" s="42"/>
      <c r="AH26" s="42"/>
      <c r="AI26" s="23"/>
      <c r="AJ26" s="23"/>
      <c r="AK26" s="23"/>
      <c r="AL26" s="23"/>
      <c r="AM26" s="23"/>
    </row>
    <row r="27" customFormat="false" ht="15.75" hidden="false" customHeight="false" outlineLevel="0" collapsed="false">
      <c r="A27" s="35" t="s">
        <v>83</v>
      </c>
      <c r="B27" s="13" t="s">
        <v>84</v>
      </c>
      <c r="C27" s="36"/>
      <c r="D27" s="37" t="n">
        <v>0.0415477354837422</v>
      </c>
      <c r="E27" s="37" t="n">
        <v>0.0996124754879074</v>
      </c>
      <c r="F27" s="37" t="n">
        <v>0.00102822647517331</v>
      </c>
      <c r="G27" s="37" t="n">
        <v>0.0650368102156492</v>
      </c>
      <c r="H27" s="36" t="n">
        <v>0.0499082339620969</v>
      </c>
      <c r="I27" s="36" t="n">
        <v>0.0453758999832561</v>
      </c>
      <c r="J27" s="36" t="n">
        <v>0</v>
      </c>
      <c r="K27" s="36" t="n">
        <v>0.00174641030097543</v>
      </c>
      <c r="L27" s="23"/>
      <c r="M27" s="23"/>
      <c r="N27" s="36" t="n">
        <f aca="false">U27/(U27+2100)</f>
        <v>0.416168330399763</v>
      </c>
      <c r="O27" s="36" t="n">
        <f aca="false">W27/(W27+2100)</f>
        <v>0.202407926005291</v>
      </c>
      <c r="P27" s="36" t="n">
        <f aca="false">Y27/(Y27+2100)</f>
        <v>0.12180415106833</v>
      </c>
      <c r="Q27" s="38"/>
      <c r="R27" s="38"/>
      <c r="S27" s="39" t="n">
        <v>50660.58</v>
      </c>
      <c r="T27" s="39" t="n">
        <v>37.593384</v>
      </c>
      <c r="U27" s="40" t="n">
        <f aca="false">IFERROR(MAX($AD$7+(LN($S27)*$AC$7),0),0)</f>
        <v>1496.92717840729</v>
      </c>
      <c r="V27" s="41" t="n">
        <f aca="false">U27*T27*365/1000/4000</f>
        <v>5.13505343920855</v>
      </c>
      <c r="W27" s="40" t="n">
        <f aca="false">(2)^$AC$12*U27</f>
        <v>532.92486030137</v>
      </c>
      <c r="X27" s="41" t="n">
        <f aca="false">W27*$T27*365/1000/4000</f>
        <v>1.82814346362659</v>
      </c>
      <c r="Y27" s="40" t="n">
        <f aca="false">(3)^$AC$12*U27</f>
        <v>291.266142460888</v>
      </c>
      <c r="Z27" s="41" t="n">
        <f aca="false">Y27*$T27*365/1000/4000</f>
        <v>0.999158294500442</v>
      </c>
      <c r="AA27" s="38"/>
      <c r="AB27" s="23"/>
      <c r="AC27" s="42"/>
      <c r="AD27" s="42"/>
      <c r="AE27" s="42"/>
      <c r="AF27" s="42"/>
      <c r="AG27" s="42"/>
      <c r="AH27" s="42"/>
      <c r="AI27" s="23"/>
      <c r="AJ27" s="23"/>
      <c r="AK27" s="23"/>
      <c r="AL27" s="23"/>
      <c r="AM27" s="23"/>
    </row>
    <row r="28" customFormat="false" ht="15.75" hidden="false" customHeight="false" outlineLevel="0" collapsed="false">
      <c r="A28" s="35" t="s">
        <v>85</v>
      </c>
      <c r="B28" s="13" t="s">
        <v>86</v>
      </c>
      <c r="C28" s="36"/>
      <c r="D28" s="37" t="n">
        <v>0.0340765671013883</v>
      </c>
      <c r="E28" s="37" t="n">
        <v>0.0479205641099439</v>
      </c>
      <c r="F28" s="37" t="n">
        <v>0.0255102040816327</v>
      </c>
      <c r="G28" s="37" t="n">
        <v>0.0857598723573993</v>
      </c>
      <c r="H28" s="36" t="n">
        <v>0.0506936476478565</v>
      </c>
      <c r="I28" s="36" t="n">
        <v>0</v>
      </c>
      <c r="J28" s="36" t="n">
        <v>0.0806451612903226</v>
      </c>
      <c r="K28" s="36" t="n">
        <v>0.00174641030097543</v>
      </c>
      <c r="L28" s="23"/>
      <c r="M28" s="23"/>
      <c r="N28" s="36" t="n">
        <f aca="false">U28/(U28+2100)</f>
        <v>0</v>
      </c>
      <c r="O28" s="36" t="n">
        <f aca="false">W28/(W28+2100)</f>
        <v>0</v>
      </c>
      <c r="P28" s="36" t="n">
        <f aca="false">Y28/(Y28+2100)</f>
        <v>0</v>
      </c>
      <c r="Q28" s="38"/>
      <c r="R28" s="38"/>
      <c r="S28" s="39" t="n">
        <v>985.112</v>
      </c>
      <c r="T28" s="39" t="n">
        <v>4.745179</v>
      </c>
      <c r="U28" s="40" t="n">
        <f aca="false">IFERROR(MAX($AD$7+(LN($S28)*$AC$7),0),0)</f>
        <v>0</v>
      </c>
      <c r="V28" s="41" t="n">
        <f aca="false">U28*T28*365/1000/4000</f>
        <v>0</v>
      </c>
      <c r="W28" s="40" t="n">
        <f aca="false">(2)^$AC$12*U28</f>
        <v>0</v>
      </c>
      <c r="X28" s="41" t="n">
        <f aca="false">W28*$T28*365/1000/4000</f>
        <v>0</v>
      </c>
      <c r="Y28" s="40" t="n">
        <f aca="false">(3)^$AC$12*U28</f>
        <v>0</v>
      </c>
      <c r="Z28" s="41" t="n">
        <f aca="false">Y28*$T28*365/1000/4000</f>
        <v>0</v>
      </c>
      <c r="AA28" s="38"/>
      <c r="AB28" s="23"/>
      <c r="AC28" s="42"/>
      <c r="AD28" s="42"/>
      <c r="AE28" s="42"/>
      <c r="AF28" s="42"/>
      <c r="AG28" s="42"/>
      <c r="AH28" s="42"/>
      <c r="AI28" s="23"/>
      <c r="AJ28" s="23"/>
      <c r="AK28" s="23"/>
      <c r="AL28" s="23"/>
      <c r="AM28" s="23"/>
    </row>
    <row r="29" customFormat="false" ht="15.75" hidden="false" customHeight="false" outlineLevel="0" collapsed="false">
      <c r="A29" s="35" t="s">
        <v>87</v>
      </c>
      <c r="B29" s="13" t="s">
        <v>88</v>
      </c>
      <c r="C29" s="36"/>
      <c r="D29" s="37" t="n">
        <v>0.114732239759372</v>
      </c>
      <c r="E29" s="37" t="n">
        <v>0.0712532945560302</v>
      </c>
      <c r="F29" s="37" t="n">
        <v>0</v>
      </c>
      <c r="G29" s="37" t="n">
        <v>0.0718030747356261</v>
      </c>
      <c r="H29" s="36" t="n">
        <v>0.0947470190138576</v>
      </c>
      <c r="I29" s="36" t="n">
        <v>0.0660547697863376</v>
      </c>
      <c r="J29" s="36" t="n">
        <v>0.0925442413693066</v>
      </c>
      <c r="K29" s="36" t="n">
        <v>0.00174641030097543</v>
      </c>
      <c r="L29" s="23"/>
      <c r="M29" s="23"/>
      <c r="N29" s="36" t="n">
        <f aca="false">U29/(U29+2100)</f>
        <v>0</v>
      </c>
      <c r="O29" s="36" t="n">
        <f aca="false">W29/(W29+2100)</f>
        <v>0</v>
      </c>
      <c r="P29" s="36" t="n">
        <f aca="false">Y29/(Y29+2100)</f>
        <v>0</v>
      </c>
      <c r="Q29" s="38"/>
      <c r="R29" s="38"/>
      <c r="S29" s="39" t="n">
        <v>1646.428</v>
      </c>
      <c r="T29" s="39" t="n">
        <v>15.946882</v>
      </c>
      <c r="U29" s="40" t="n">
        <f aca="false">IFERROR(MAX($AD$7+(LN($S29)*$AC$7),0),0)</f>
        <v>0</v>
      </c>
      <c r="V29" s="41" t="n">
        <f aca="false">U29*T29*365/1000/4000</f>
        <v>0</v>
      </c>
      <c r="W29" s="40" t="n">
        <f aca="false">(2)^$AC$12*U29</f>
        <v>0</v>
      </c>
      <c r="X29" s="41" t="n">
        <f aca="false">W29*$T29*365/1000/4000</f>
        <v>0</v>
      </c>
      <c r="Y29" s="40" t="n">
        <f aca="false">(3)^$AC$12*U29</f>
        <v>0</v>
      </c>
      <c r="Z29" s="41" t="n">
        <f aca="false">Y29*$T29*365/1000/4000</f>
        <v>0</v>
      </c>
      <c r="AA29" s="38"/>
      <c r="AB29" s="23"/>
      <c r="AC29" s="42"/>
      <c r="AD29" s="42"/>
      <c r="AE29" s="42"/>
      <c r="AF29" s="42"/>
      <c r="AG29" s="42"/>
      <c r="AH29" s="42"/>
      <c r="AI29" s="23"/>
      <c r="AJ29" s="23"/>
      <c r="AK29" s="23"/>
      <c r="AL29" s="23"/>
      <c r="AM29" s="23"/>
    </row>
    <row r="30" customFormat="false" ht="15.75" hidden="false" customHeight="false" outlineLevel="0" collapsed="false">
      <c r="A30" s="35" t="s">
        <v>89</v>
      </c>
      <c r="B30" s="13" t="s">
        <v>90</v>
      </c>
      <c r="C30" s="36"/>
      <c r="D30" s="37" t="n">
        <v>0.0215834089273984</v>
      </c>
      <c r="E30" s="37" t="n">
        <v>0.0647614985426886</v>
      </c>
      <c r="F30" s="37" t="n">
        <v>0.000992829564258136</v>
      </c>
      <c r="G30" s="37" t="n">
        <v>0.0374875868917577</v>
      </c>
      <c r="H30" s="36" t="n">
        <v>0.0269050912204439</v>
      </c>
      <c r="I30" s="36" t="n">
        <v>0</v>
      </c>
      <c r="J30" s="36" t="n">
        <v>0.010933921085613</v>
      </c>
      <c r="K30" s="36" t="n">
        <v>0.00174641030097543</v>
      </c>
      <c r="L30" s="23"/>
      <c r="M30" s="23"/>
      <c r="N30" s="36" t="n">
        <f aca="false">U30/(U30+2100)</f>
        <v>0.348804465306086</v>
      </c>
      <c r="O30" s="36" t="n">
        <f aca="false">W30/(W30+2100)</f>
        <v>0.160153317601636</v>
      </c>
      <c r="P30" s="36" t="n">
        <f aca="false">Y30/(Y30+2100)</f>
        <v>0.0943851140957683</v>
      </c>
      <c r="Q30" s="38"/>
      <c r="R30" s="38"/>
      <c r="S30" s="39" t="n">
        <v>25974.73</v>
      </c>
      <c r="T30" s="39" t="n">
        <v>18.952035</v>
      </c>
      <c r="U30" s="40" t="n">
        <f aca="false">IFERROR(MAX($AD$7+(LN($S30)*$AC$7),0),0)</f>
        <v>1124.83783766588</v>
      </c>
      <c r="V30" s="41" t="n">
        <f aca="false">U30*T30*365/1000/4000</f>
        <v>1.94526440377509</v>
      </c>
      <c r="W30" s="40" t="n">
        <f aca="false">(2)^$AC$12*U30</f>
        <v>400.456385685772</v>
      </c>
      <c r="X30" s="41" t="n">
        <f aca="false">W30*$T30*365/1000/4000</f>
        <v>0.692538538670985</v>
      </c>
      <c r="Y30" s="40" t="n">
        <f aca="false">(3)^$AC$12*U30</f>
        <v>218.866477004966</v>
      </c>
      <c r="Z30" s="41" t="n">
        <f aca="false">Y30*$T30*365/1000/4000</f>
        <v>0.378501818342889</v>
      </c>
      <c r="AA30" s="38"/>
      <c r="AB30" s="23"/>
      <c r="AC30" s="42"/>
      <c r="AD30" s="42"/>
      <c r="AE30" s="42"/>
      <c r="AF30" s="42"/>
      <c r="AG30" s="42"/>
      <c r="AH30" s="42"/>
      <c r="AI30" s="23"/>
      <c r="AJ30" s="23"/>
      <c r="AK30" s="23"/>
      <c r="AL30" s="23"/>
      <c r="AM30" s="23"/>
    </row>
    <row r="31" customFormat="false" ht="15.75" hidden="false" customHeight="false" outlineLevel="0" collapsed="false">
      <c r="A31" s="35" t="s">
        <v>91</v>
      </c>
      <c r="B31" s="13" t="s">
        <v>92</v>
      </c>
      <c r="C31" s="36"/>
      <c r="D31" s="37" t="n">
        <v>0.0385519627000247</v>
      </c>
      <c r="E31" s="37" t="n">
        <v>0.0392088331337789</v>
      </c>
      <c r="F31" s="37" t="n">
        <v>0.00144415442982534</v>
      </c>
      <c r="G31" s="37" t="n">
        <v>0.0245222000429173</v>
      </c>
      <c r="H31" s="36" t="n">
        <v>0.0358307966862628</v>
      </c>
      <c r="I31" s="36" t="n">
        <v>0</v>
      </c>
      <c r="J31" s="36" t="n">
        <v>0.0463409831971917</v>
      </c>
      <c r="K31" s="36" t="n">
        <v>0.00174641030097543</v>
      </c>
      <c r="L31" s="23"/>
      <c r="M31" s="23"/>
      <c r="N31" s="36" t="n">
        <f aca="false">U31/(U31+2100)</f>
        <v>0.295591935989866</v>
      </c>
      <c r="O31" s="36" t="n">
        <f aca="false">W31/(W31+2100)</f>
        <v>0.12997642568295</v>
      </c>
      <c r="P31" s="36" t="n">
        <f aca="false">Y31/(Y31+2100)</f>
        <v>0.0754867508697809</v>
      </c>
      <c r="Q31" s="38"/>
      <c r="R31" s="38"/>
      <c r="S31" s="39" t="n">
        <v>16772.84</v>
      </c>
      <c r="T31" s="39" t="n">
        <v>1400</v>
      </c>
      <c r="U31" s="40" t="n">
        <f aca="false">IFERROR(MAX($AD$7+(LN($S31)*$AC$7),0),0)</f>
        <v>881.226518113497</v>
      </c>
      <c r="V31" s="41" t="n">
        <f aca="false">U31*T31*365/1000/4000</f>
        <v>112.576687688999</v>
      </c>
      <c r="W31" s="40" t="n">
        <f aca="false">(2)^$AC$12*U31</f>
        <v>313.727698871213</v>
      </c>
      <c r="X31" s="41" t="n">
        <f aca="false">W31*$T31*365/1000/4000</f>
        <v>40.0787135307975</v>
      </c>
      <c r="Y31" s="40" t="n">
        <f aca="false">(3)^$AC$12*U31</f>
        <v>171.465554415448</v>
      </c>
      <c r="Z31" s="41" t="n">
        <f aca="false">Y31*$T31*365/1000/4000</f>
        <v>21.9047245765734</v>
      </c>
      <c r="AA31" s="38"/>
      <c r="AB31" s="23"/>
      <c r="AC31" s="42"/>
      <c r="AD31" s="42"/>
      <c r="AE31" s="42"/>
      <c r="AF31" s="42"/>
      <c r="AG31" s="42"/>
      <c r="AH31" s="42"/>
      <c r="AI31" s="23"/>
      <c r="AJ31" s="23"/>
      <c r="AK31" s="23"/>
      <c r="AL31" s="23"/>
      <c r="AM31" s="23"/>
    </row>
    <row r="32" customFormat="false" ht="15.75" hidden="false" customHeight="false" outlineLevel="0" collapsed="false">
      <c r="A32" s="35" t="s">
        <v>93</v>
      </c>
      <c r="B32" s="13" t="s">
        <v>94</v>
      </c>
      <c r="C32" s="36"/>
      <c r="D32" s="37" t="n">
        <v>0.0114350122258279</v>
      </c>
      <c r="E32" s="37" t="n">
        <v>0.0556932410730218</v>
      </c>
      <c r="F32" s="37" t="n">
        <v>0.00823264258436111</v>
      </c>
      <c r="G32" s="37" t="n">
        <v>0.0142750993112515</v>
      </c>
      <c r="H32" s="36" t="n">
        <v>0.0203103918773678</v>
      </c>
      <c r="I32" s="36" t="n">
        <v>0.00606589073814308</v>
      </c>
      <c r="J32" s="36" t="n">
        <v>0.0814633613031951</v>
      </c>
      <c r="K32" s="36" t="n">
        <v>0.00174641030097543</v>
      </c>
      <c r="L32" s="23"/>
      <c r="M32" s="23"/>
      <c r="N32" s="36" t="n">
        <f aca="false">U32/(U32+2100)</f>
        <v>0.286103311387198</v>
      </c>
      <c r="O32" s="36" t="n">
        <f aca="false">W32/(W32+2100)</f>
        <v>0.124861768114767</v>
      </c>
      <c r="P32" s="36" t="n">
        <f aca="false">Y32/(Y32+2100)</f>
        <v>0.0723380180804959</v>
      </c>
      <c r="Q32" s="38"/>
      <c r="R32" s="38"/>
      <c r="S32" s="39" t="n">
        <v>15621.09</v>
      </c>
      <c r="T32" s="39" t="n">
        <v>50.339443</v>
      </c>
      <c r="U32" s="40" t="n">
        <f aca="false">IFERROR(MAX($AD$7+(LN($S32)*$AC$7),0),0)</f>
        <v>841.602102232167</v>
      </c>
      <c r="V32" s="41" t="n">
        <f aca="false">U32*T32*365/1000/4000</f>
        <v>3.86587752117717</v>
      </c>
      <c r="W32" s="40" t="n">
        <f aca="false">(2)^$AC$12*U32</f>
        <v>299.620909574656</v>
      </c>
      <c r="X32" s="41" t="n">
        <f aca="false">W32*$T32*365/1000/4000</f>
        <v>1.37630091004667</v>
      </c>
      <c r="Y32" s="40" t="n">
        <f aca="false">(3)^$AC$12*U32</f>
        <v>163.755593017525</v>
      </c>
      <c r="Z32" s="41" t="n">
        <f aca="false">Y32*$T32*365/1000/4000</f>
        <v>0.752207087333119</v>
      </c>
      <c r="AA32" s="38"/>
      <c r="AB32" s="23"/>
      <c r="AC32" s="42"/>
      <c r="AD32" s="42"/>
      <c r="AE32" s="42"/>
      <c r="AF32" s="42"/>
      <c r="AG32" s="42"/>
      <c r="AH32" s="42"/>
      <c r="AI32" s="23"/>
      <c r="AJ32" s="23"/>
      <c r="AK32" s="23"/>
      <c r="AL32" s="23"/>
      <c r="AM32" s="23"/>
    </row>
    <row r="33" customFormat="false" ht="15.75" hidden="false" customHeight="false" outlineLevel="0" collapsed="false">
      <c r="A33" s="35" t="s">
        <v>95</v>
      </c>
      <c r="B33" s="13" t="s">
        <v>96</v>
      </c>
      <c r="C33" s="36"/>
      <c r="D33" s="37" t="n">
        <v>0.00329045767274903</v>
      </c>
      <c r="E33" s="37" t="n">
        <v>0.0652889539136796</v>
      </c>
      <c r="F33" s="37" t="n">
        <v>0</v>
      </c>
      <c r="G33" s="37" t="n">
        <v>0.0238853503184713</v>
      </c>
      <c r="H33" s="36" t="n">
        <v>0.0504092677908485</v>
      </c>
      <c r="I33" s="36" t="n">
        <v>0</v>
      </c>
      <c r="J33" s="36" t="n">
        <v>0</v>
      </c>
      <c r="K33" s="36" t="n">
        <v>0.00174641030097543</v>
      </c>
      <c r="L33" s="23"/>
      <c r="M33" s="23"/>
      <c r="N33" s="36" t="n">
        <f aca="false">U33/(U33+2100)</f>
        <v>0.0382522419578609</v>
      </c>
      <c r="O33" s="36" t="n">
        <f aca="false">W33/(W33+2100)</f>
        <v>0.0139622230578673</v>
      </c>
      <c r="P33" s="36" t="n">
        <f aca="false">Y33/(Y33+2100)</f>
        <v>0.00767957125314278</v>
      </c>
      <c r="Q33" s="38"/>
      <c r="R33" s="38"/>
      <c r="S33" s="39" t="n">
        <v>4005.311</v>
      </c>
      <c r="T33" s="39" t="n">
        <v>5.380504</v>
      </c>
      <c r="U33" s="40" t="n">
        <f aca="false">IFERROR(MAX($AD$7+(LN($S33)*$AC$7),0),0)</f>
        <v>83.5247157477525</v>
      </c>
      <c r="V33" s="41" t="n">
        <f aca="false">U33*T33*365/1000/4000</f>
        <v>0.0410082123801426</v>
      </c>
      <c r="W33" s="40" t="n">
        <f aca="false">(2)^$AC$12*U33</f>
        <v>29.7358469494442</v>
      </c>
      <c r="X33" s="41" t="n">
        <f aca="false">W33*$T33*365/1000/4000</f>
        <v>0.0145994382152571</v>
      </c>
      <c r="Y33" s="40" t="n">
        <f aca="false">(3)^$AC$12*U33</f>
        <v>16.2519073118003</v>
      </c>
      <c r="Z33" s="41" t="n">
        <f aca="false">Y33*$T33*365/1000/4000</f>
        <v>0.00797921502226282</v>
      </c>
      <c r="AA33" s="38"/>
      <c r="AB33" s="23"/>
      <c r="AC33" s="42"/>
      <c r="AD33" s="42"/>
      <c r="AE33" s="42"/>
      <c r="AF33" s="42"/>
      <c r="AG33" s="42"/>
      <c r="AH33" s="42"/>
      <c r="AI33" s="23"/>
      <c r="AJ33" s="23"/>
      <c r="AK33" s="23"/>
      <c r="AL33" s="23"/>
      <c r="AM33" s="23"/>
    </row>
    <row r="34" customFormat="false" ht="15.75" hidden="false" customHeight="false" outlineLevel="0" collapsed="false">
      <c r="A34" s="35" t="s">
        <v>97</v>
      </c>
      <c r="B34" s="18" t="s">
        <v>98</v>
      </c>
      <c r="C34" s="36"/>
      <c r="D34" s="37" t="n">
        <v>0.0310310565335915</v>
      </c>
      <c r="E34" s="37" t="n">
        <v>0.024614514449431</v>
      </c>
      <c r="F34" s="37" t="n">
        <v>0</v>
      </c>
      <c r="G34" s="37" t="n">
        <v>0.0860652561419825</v>
      </c>
      <c r="H34" s="36" t="n">
        <v>0.0285959675918347</v>
      </c>
      <c r="I34" s="36" t="n">
        <v>0</v>
      </c>
      <c r="J34" s="36" t="n">
        <v>0.0460829493087558</v>
      </c>
      <c r="K34" s="36" t="n">
        <v>0.00174641030097543</v>
      </c>
      <c r="L34" s="23"/>
      <c r="M34" s="23"/>
      <c r="N34" s="36" t="n">
        <f aca="false">U34/(U34+2100)</f>
        <v>0</v>
      </c>
      <c r="O34" s="36" t="n">
        <f aca="false">W34/(W34+2100)</f>
        <v>0</v>
      </c>
      <c r="P34" s="36" t="n">
        <f aca="false">Y34/(Y34+2100)</f>
        <v>0</v>
      </c>
      <c r="Q34" s="38"/>
      <c r="R34" s="38"/>
      <c r="S34" s="39" t="n">
        <v>1144.381</v>
      </c>
      <c r="T34" s="39" t="n">
        <v>86.790568</v>
      </c>
      <c r="U34" s="40" t="n">
        <f aca="false">IFERROR(MAX($AD$7+(LN($S34)*$AC$7),0),0)</f>
        <v>0</v>
      </c>
      <c r="V34" s="41" t="n">
        <f aca="false">U34*T34*365/1000/4000</f>
        <v>0</v>
      </c>
      <c r="W34" s="40" t="n">
        <f aca="false">(2)^$AC$12*U34</f>
        <v>0</v>
      </c>
      <c r="X34" s="41" t="n">
        <f aca="false">W34*$T34*365/1000/4000</f>
        <v>0</v>
      </c>
      <c r="Y34" s="40" t="n">
        <f aca="false">(3)^$AC$12*U34</f>
        <v>0</v>
      </c>
      <c r="Z34" s="41" t="n">
        <f aca="false">Y34*$T34*365/1000/4000</f>
        <v>0</v>
      </c>
      <c r="AA34" s="38"/>
      <c r="AB34" s="23"/>
      <c r="AC34" s="42"/>
      <c r="AD34" s="42"/>
      <c r="AE34" s="42"/>
      <c r="AF34" s="42"/>
      <c r="AG34" s="42"/>
      <c r="AH34" s="42"/>
      <c r="AI34" s="23"/>
      <c r="AJ34" s="23"/>
      <c r="AK34" s="23"/>
      <c r="AL34" s="23"/>
      <c r="AM34" s="23"/>
    </row>
    <row r="35" customFormat="false" ht="15.75" hidden="false" customHeight="false" outlineLevel="0" collapsed="false">
      <c r="A35" s="35" t="s">
        <v>99</v>
      </c>
      <c r="B35" s="13" t="s">
        <v>100</v>
      </c>
      <c r="C35" s="36"/>
      <c r="D35" s="37" t="n">
        <v>0.0390068420681385</v>
      </c>
      <c r="E35" s="37" t="n">
        <v>0.12994683992912</v>
      </c>
      <c r="F35" s="37" t="n">
        <v>0</v>
      </c>
      <c r="G35" s="37" t="n">
        <v>0.00103857566765579</v>
      </c>
      <c r="H35" s="36" t="n">
        <v>0.0244592242665341</v>
      </c>
      <c r="I35" s="36" t="n">
        <v>0</v>
      </c>
      <c r="J35" s="36" t="n">
        <v>0.0683235867446394</v>
      </c>
      <c r="K35" s="36" t="n">
        <v>0.00174641030097543</v>
      </c>
      <c r="L35" s="23"/>
      <c r="M35" s="23"/>
      <c r="N35" s="36" t="n">
        <f aca="false">U35/(U35+2100)</f>
        <v>0.32844083743108</v>
      </c>
      <c r="O35" s="36" t="n">
        <f aca="false">W35/(W35+2100)</f>
        <v>0.148295252097115</v>
      </c>
      <c r="P35" s="36" t="n">
        <f aca="false">Y35/(Y35+2100)</f>
        <v>0.086892832459386</v>
      </c>
      <c r="Q35" s="38"/>
      <c r="R35" s="38"/>
      <c r="S35" s="39" t="n">
        <v>21792.48</v>
      </c>
      <c r="T35" s="39" t="n">
        <v>5.047561</v>
      </c>
      <c r="U35" s="40" t="n">
        <f aca="false">IFERROR(MAX($AD$7+(LN($S35)*$AC$7),0),0)</f>
        <v>1027.05137097208</v>
      </c>
      <c r="V35" s="41" t="n">
        <f aca="false">U35*T35*365/1000/4000</f>
        <v>0.473049530616761</v>
      </c>
      <c r="W35" s="40" t="n">
        <f aca="false">(2)^$AC$12*U35</f>
        <v>365.643176430257</v>
      </c>
      <c r="X35" s="41" t="n">
        <f aca="false">W35*$T35*365/1000/4000</f>
        <v>0.168411569150475</v>
      </c>
      <c r="Y35" s="40" t="n">
        <f aca="false">(3)^$AC$12*U35</f>
        <v>199.839574861944</v>
      </c>
      <c r="Z35" s="41" t="n">
        <f aca="false">Y35*$T35*365/1000/4000</f>
        <v>0.092044098045088</v>
      </c>
      <c r="AA35" s="38"/>
      <c r="AB35" s="23"/>
      <c r="AC35" s="42"/>
      <c r="AD35" s="42"/>
      <c r="AE35" s="42"/>
      <c r="AF35" s="42"/>
      <c r="AG35" s="42"/>
      <c r="AH35" s="42"/>
      <c r="AI35" s="23"/>
      <c r="AJ35" s="23"/>
      <c r="AK35" s="23"/>
      <c r="AL35" s="23"/>
      <c r="AM35" s="23"/>
    </row>
    <row r="36" customFormat="false" ht="15.75" hidden="false" customHeight="false" outlineLevel="0" collapsed="false">
      <c r="A36" s="35" t="s">
        <v>101</v>
      </c>
      <c r="B36" s="13" t="s">
        <v>102</v>
      </c>
      <c r="C36" s="36"/>
      <c r="D36" s="37" t="n">
        <v>0.0731171177884168</v>
      </c>
      <c r="E36" s="37" t="n">
        <v>0.0618900411581804</v>
      </c>
      <c r="F36" s="37" t="n">
        <v>0</v>
      </c>
      <c r="G36" s="37" t="n">
        <v>0.022233268561616</v>
      </c>
      <c r="H36" s="36" t="n">
        <v>0.0597055918533347</v>
      </c>
      <c r="I36" s="36" t="n">
        <v>0</v>
      </c>
      <c r="J36" s="36" t="n">
        <v>0.0837988826815642</v>
      </c>
      <c r="K36" s="36" t="n">
        <v>0.00174641030097543</v>
      </c>
      <c r="L36" s="23"/>
      <c r="M36" s="23"/>
      <c r="N36" s="36" t="n">
        <f aca="false">U36/(U36+2100)</f>
        <v>0.107650009454769</v>
      </c>
      <c r="O36" s="36" t="n">
        <f aca="false">W36/(W36+2100)</f>
        <v>0.0411795361044724</v>
      </c>
      <c r="P36" s="36" t="n">
        <f aca="false">Y36/(Y36+2100)</f>
        <v>0.0229346332079261</v>
      </c>
      <c r="Q36" s="38"/>
      <c r="R36" s="38"/>
      <c r="S36" s="39" t="n">
        <v>5432.993</v>
      </c>
      <c r="T36" s="39" t="n">
        <v>25.716554</v>
      </c>
      <c r="U36" s="40" t="n">
        <f aca="false">IFERROR(MAX($AD$7+(LN($S36)*$AC$7),0),0)</f>
        <v>253.336720177347</v>
      </c>
      <c r="V36" s="41" t="n">
        <f aca="false">U36*T36*365/1000/4000</f>
        <v>0.594488954321907</v>
      </c>
      <c r="W36" s="40" t="n">
        <f aca="false">(2)^$AC$12*U36</f>
        <v>90.191051480118</v>
      </c>
      <c r="X36" s="41" t="n">
        <f aca="false">W36*$T36*365/1000/4000</f>
        <v>0.211645527920603</v>
      </c>
      <c r="Y36" s="40" t="n">
        <f aca="false">(3)^$AC$12*U36</f>
        <v>49.293252400066</v>
      </c>
      <c r="Z36" s="41" t="n">
        <f aca="false">Y36*$T36*365/1000/4000</f>
        <v>0.115673298580351</v>
      </c>
      <c r="AA36" s="38"/>
      <c r="AB36" s="23"/>
      <c r="AC36" s="42"/>
      <c r="AD36" s="42"/>
      <c r="AE36" s="42"/>
      <c r="AF36" s="42"/>
      <c r="AG36" s="42"/>
      <c r="AH36" s="42"/>
      <c r="AI36" s="23"/>
      <c r="AJ36" s="23"/>
      <c r="AK36" s="23"/>
      <c r="AL36" s="23"/>
      <c r="AM36" s="23"/>
    </row>
    <row r="37" customFormat="false" ht="15.75" hidden="false" customHeight="false" outlineLevel="0" collapsed="false">
      <c r="A37" s="35" t="s">
        <v>103</v>
      </c>
      <c r="B37" s="13" t="s">
        <v>104</v>
      </c>
      <c r="C37" s="36"/>
      <c r="D37" s="37" t="n">
        <v>0.0516340261924787</v>
      </c>
      <c r="E37" s="37" t="n">
        <v>0.0482647095409877</v>
      </c>
      <c r="F37" s="37" t="n">
        <v>0.000161655350792111</v>
      </c>
      <c r="G37" s="37" t="n">
        <v>0.0134010152284264</v>
      </c>
      <c r="H37" s="36" t="n">
        <v>0.0423604107074949</v>
      </c>
      <c r="I37" s="36" t="n">
        <v>0</v>
      </c>
      <c r="J37" s="36" t="n">
        <v>0.0463611859838275</v>
      </c>
      <c r="K37" s="36" t="n">
        <v>0.00174641030097543</v>
      </c>
      <c r="L37" s="23"/>
      <c r="M37" s="23"/>
      <c r="N37" s="36" t="n">
        <f aca="false">U37/(U37+2100)</f>
        <v>0</v>
      </c>
      <c r="O37" s="36" t="n">
        <f aca="false">W37/(W37+2100)</f>
        <v>0</v>
      </c>
      <c r="P37" s="36" t="n">
        <f aca="false">Y37/(Y37+2100)</f>
        <v>0</v>
      </c>
      <c r="Q37" s="38"/>
      <c r="R37" s="38"/>
      <c r="S37" s="39" t="s">
        <v>393</v>
      </c>
      <c r="T37" s="39" t="n">
        <v>11.333484</v>
      </c>
      <c r="U37" s="40" t="n">
        <f aca="false">IFERROR(MAX($AD$7+(LN($S37)*$AC$7),0),0)</f>
        <v>0</v>
      </c>
      <c r="V37" s="41" t="n">
        <f aca="false">U37*T37*365/1000/4000</f>
        <v>0</v>
      </c>
      <c r="W37" s="40" t="n">
        <f aca="false">(2)^$AC$12*U37</f>
        <v>0</v>
      </c>
      <c r="X37" s="41" t="n">
        <f aca="false">W37*$T37*365/1000/4000</f>
        <v>0</v>
      </c>
      <c r="Y37" s="40" t="n">
        <f aca="false">(3)^$AC$12*U37</f>
        <v>0</v>
      </c>
      <c r="Z37" s="41" t="n">
        <f aca="false">Y37*$T37*365/1000/4000</f>
        <v>0</v>
      </c>
      <c r="AA37" s="38"/>
      <c r="AB37" s="23"/>
      <c r="AC37" s="42"/>
      <c r="AD37" s="42"/>
      <c r="AE37" s="42"/>
      <c r="AF37" s="42"/>
      <c r="AG37" s="42"/>
      <c r="AH37" s="42"/>
      <c r="AI37" s="23"/>
      <c r="AJ37" s="23"/>
      <c r="AK37" s="23"/>
      <c r="AL37" s="23"/>
      <c r="AM37" s="23"/>
    </row>
    <row r="38" customFormat="false" ht="15.75" hidden="false" customHeight="false" outlineLevel="0" collapsed="false">
      <c r="A38" s="35" t="s">
        <v>105</v>
      </c>
      <c r="B38" s="13" t="s">
        <v>106</v>
      </c>
      <c r="C38" s="36"/>
      <c r="D38" s="37" t="n">
        <v>0.000548621588259498</v>
      </c>
      <c r="E38" s="37" t="n">
        <v>0</v>
      </c>
      <c r="F38" s="37" t="n">
        <v>0</v>
      </c>
      <c r="G38" s="37" t="n">
        <v>0</v>
      </c>
      <c r="H38" s="36" t="n">
        <v>0.00051559680329982</v>
      </c>
      <c r="I38" s="36" t="n">
        <v>0</v>
      </c>
      <c r="J38" s="36" t="n">
        <v>0.0383141762452107</v>
      </c>
      <c r="K38" s="36" t="n">
        <v>0.00174641030097543</v>
      </c>
      <c r="L38" s="23"/>
      <c r="M38" s="23"/>
      <c r="N38" s="36" t="n">
        <f aca="false">U38/(U38+2100)</f>
        <v>0.120140676193357</v>
      </c>
      <c r="O38" s="36" t="n">
        <f aca="false">W38/(W38+2100)</f>
        <v>0.0463582867148096</v>
      </c>
      <c r="P38" s="36" t="n">
        <f aca="false">Y38/(Y38+2100)</f>
        <v>0.0258808330091346</v>
      </c>
      <c r="Q38" s="38"/>
      <c r="R38" s="38"/>
      <c r="S38" s="39" t="n">
        <v>5768.831</v>
      </c>
      <c r="T38" s="39" t="n">
        <v>0.973557</v>
      </c>
      <c r="U38" s="40" t="n">
        <f aca="false">IFERROR(MAX($AD$7+(LN($S38)*$AC$7),0),0)</f>
        <v>286.745179802735</v>
      </c>
      <c r="V38" s="41" t="n">
        <f aca="false">U38*T38*365/1000/4000</f>
        <v>0.0254736034024555</v>
      </c>
      <c r="W38" s="40" t="n">
        <f aca="false">(2)^$AC$12*U38</f>
        <v>102.084882346151</v>
      </c>
      <c r="X38" s="41" t="n">
        <f aca="false">W38*$T38*365/1000/4000</f>
        <v>0.00906892247695726</v>
      </c>
      <c r="Y38" s="40" t="n">
        <f aca="false">(3)^$AC$12*U38</f>
        <v>55.7937377282838</v>
      </c>
      <c r="Z38" s="41" t="n">
        <f aca="false">Y38*$T38*365/1000/4000</f>
        <v>0.00495655253284005</v>
      </c>
      <c r="AA38" s="38"/>
      <c r="AB38" s="23"/>
      <c r="AC38" s="42"/>
      <c r="AD38" s="42"/>
      <c r="AE38" s="42"/>
      <c r="AF38" s="42"/>
      <c r="AG38" s="42"/>
      <c r="AH38" s="42"/>
      <c r="AI38" s="23"/>
      <c r="AJ38" s="23"/>
      <c r="AK38" s="23"/>
      <c r="AL38" s="23"/>
      <c r="AM38" s="23"/>
    </row>
    <row r="39" customFormat="false" ht="15.75" hidden="false" customHeight="false" outlineLevel="0" collapsed="false">
      <c r="A39" s="35" t="s">
        <v>107</v>
      </c>
      <c r="B39" s="13" t="s">
        <v>108</v>
      </c>
      <c r="C39" s="36"/>
      <c r="D39" s="37" t="n">
        <v>0.0284538035558146</v>
      </c>
      <c r="E39" s="37" t="n">
        <v>0.0678871090770404</v>
      </c>
      <c r="F39" s="37" t="n">
        <v>0.0405057363615078</v>
      </c>
      <c r="G39" s="37" t="n">
        <v>0.0444816675972455</v>
      </c>
      <c r="H39" s="36" t="n">
        <v>0.035588056063376</v>
      </c>
      <c r="I39" s="36" t="n">
        <v>0</v>
      </c>
      <c r="J39" s="36" t="n">
        <v>0.0530519790176443</v>
      </c>
      <c r="K39" s="36" t="n">
        <v>0.00174641030097543</v>
      </c>
      <c r="L39" s="23"/>
      <c r="M39" s="23"/>
      <c r="N39" s="36" t="n">
        <f aca="false">U39/(U39+2100)</f>
        <v>0.312885772508627</v>
      </c>
      <c r="O39" s="36" t="n">
        <f aca="false">W39/(W39+2100)</f>
        <v>0.139499681513577</v>
      </c>
      <c r="P39" s="36" t="n">
        <f aca="false">Y39/(Y39+2100)</f>
        <v>0.0813910888920331</v>
      </c>
      <c r="Q39" s="38"/>
      <c r="R39" s="38"/>
      <c r="S39" s="39" t="n">
        <v>19191.58</v>
      </c>
      <c r="T39" s="39" t="n">
        <v>10.738957</v>
      </c>
      <c r="U39" s="40" t="n">
        <f aca="false">IFERROR(MAX($AD$7+(LN($S39)*$AC$7),0),0)</f>
        <v>956.26039453006</v>
      </c>
      <c r="V39" s="41" t="n">
        <f aca="false">U39*T39*365/1000/4000</f>
        <v>0.937068082261598</v>
      </c>
      <c r="W39" s="40" t="n">
        <f aca="false">(2)^$AC$12*U39</f>
        <v>340.440700468066</v>
      </c>
      <c r="X39" s="41" t="n">
        <f aca="false">W39*$T39*365/1000/4000</f>
        <v>0.3336079964581</v>
      </c>
      <c r="Y39" s="40" t="n">
        <f aca="false">(3)^$AC$12*U39</f>
        <v>186.065347947817</v>
      </c>
      <c r="Z39" s="41" t="n">
        <f aca="false">Y39*$T39*365/1000/4000</f>
        <v>0.18233098408565</v>
      </c>
      <c r="AA39" s="38"/>
      <c r="AB39" s="23"/>
      <c r="AC39" s="42"/>
      <c r="AD39" s="42"/>
      <c r="AE39" s="42"/>
      <c r="AF39" s="42"/>
      <c r="AG39" s="42"/>
      <c r="AH39" s="42"/>
      <c r="AI39" s="23"/>
      <c r="AJ39" s="23"/>
      <c r="AK39" s="23"/>
      <c r="AL39" s="23"/>
      <c r="AM39" s="23"/>
    </row>
    <row r="40" customFormat="false" ht="15.75" hidden="false" customHeight="false" outlineLevel="0" collapsed="false">
      <c r="A40" s="35" t="s">
        <v>109</v>
      </c>
      <c r="B40" s="13" t="s">
        <v>110</v>
      </c>
      <c r="C40" s="36"/>
      <c r="D40" s="37" t="n">
        <v>0.039195547806148</v>
      </c>
      <c r="E40" s="37" t="n">
        <v>0.0238805970149254</v>
      </c>
      <c r="F40" s="37" t="n">
        <v>0</v>
      </c>
      <c r="G40" s="37" t="n">
        <v>0.0227812934094768</v>
      </c>
      <c r="H40" s="36" t="n">
        <v>0.026304673805149</v>
      </c>
      <c r="I40" s="36" t="n">
        <v>0</v>
      </c>
      <c r="J40" s="36" t="n">
        <v>0.0192171824219302</v>
      </c>
      <c r="K40" s="36" t="n">
        <v>0.00174641030097543</v>
      </c>
      <c r="L40" s="23"/>
      <c r="M40" s="23"/>
      <c r="N40" s="36" t="n">
        <f aca="false">U40/(U40+2100)</f>
        <v>0.246711196113454</v>
      </c>
      <c r="O40" s="36" t="n">
        <f aca="false">W40/(W40+2100)</f>
        <v>0.104422874741922</v>
      </c>
      <c r="P40" s="36" t="n">
        <f aca="false">Y40/(Y40+2100)</f>
        <v>0.059908286925009</v>
      </c>
      <c r="Q40" s="38"/>
      <c r="R40" s="38"/>
      <c r="S40" s="39" t="n">
        <v>11851.47</v>
      </c>
      <c r="T40" s="39" t="n">
        <v>17.373657</v>
      </c>
      <c r="U40" s="40" t="n">
        <f aca="false">IFERROR(MAX($AD$7+(LN($S40)*$AC$7),0),0)</f>
        <v>687.775404552918</v>
      </c>
      <c r="V40" s="41" t="n">
        <f aca="false">U40*T40*365/1000/4000</f>
        <v>1.09036212492115</v>
      </c>
      <c r="W40" s="40" t="n">
        <f aca="false">(2)^$AC$12*U40</f>
        <v>244.85667484511</v>
      </c>
      <c r="X40" s="41" t="n">
        <f aca="false">W40*$T40*365/1000/4000</f>
        <v>0.388182599316401</v>
      </c>
      <c r="Y40" s="40" t="n">
        <f aca="false">(3)^$AC$12*U40</f>
        <v>133.824605400477</v>
      </c>
      <c r="Z40" s="41" t="n">
        <f aca="false">Y40*$T40*365/1000/4000</f>
        <v>0.212158329805426</v>
      </c>
      <c r="AA40" s="38"/>
      <c r="AB40" s="23"/>
      <c r="AC40" s="42"/>
      <c r="AD40" s="42"/>
      <c r="AE40" s="42"/>
      <c r="AF40" s="42"/>
      <c r="AG40" s="42"/>
      <c r="AH40" s="42"/>
      <c r="AI40" s="23"/>
      <c r="AJ40" s="23"/>
      <c r="AK40" s="23"/>
      <c r="AL40" s="23"/>
      <c r="AM40" s="23"/>
    </row>
    <row r="41" customFormat="false" ht="15.75" hidden="false" customHeight="false" outlineLevel="0" collapsed="false">
      <c r="A41" s="35" t="s">
        <v>111</v>
      </c>
      <c r="B41" s="13" t="s">
        <v>112</v>
      </c>
      <c r="C41" s="36"/>
      <c r="D41" s="37" t="n">
        <v>0.0746684278691558</v>
      </c>
      <c r="E41" s="37" t="n">
        <v>0.175648560825328</v>
      </c>
      <c r="F41" s="37" t="n">
        <v>0</v>
      </c>
      <c r="G41" s="37" t="n">
        <v>0.0446723211607167</v>
      </c>
      <c r="H41" s="36" t="n">
        <v>0.0786350981489633</v>
      </c>
      <c r="I41" s="36" t="n">
        <v>0</v>
      </c>
      <c r="J41" s="36" t="n">
        <v>0.0653107695492418</v>
      </c>
      <c r="K41" s="36" t="n">
        <v>0.00174641030097543</v>
      </c>
      <c r="L41" s="23"/>
      <c r="M41" s="23"/>
      <c r="N41" s="36" t="n">
        <f aca="false">U41/(U41+2100)</f>
        <v>0.251786321672548</v>
      </c>
      <c r="O41" s="36" t="n">
        <f aca="false">W41/(W41+2100)</f>
        <v>0.106986684926517</v>
      </c>
      <c r="P41" s="36" t="n">
        <f aca="false">Y41/(Y41+2100)</f>
        <v>0.0614541630069845</v>
      </c>
      <c r="Q41" s="38"/>
      <c r="R41" s="38"/>
      <c r="S41" s="39" t="n">
        <v>12260.72</v>
      </c>
      <c r="T41" s="39" t="n">
        <v>100</v>
      </c>
      <c r="U41" s="40" t="n">
        <f aca="false">IFERROR(MAX($AD$7+(LN($S41)*$AC$7),0),0)</f>
        <v>706.684855981671</v>
      </c>
      <c r="V41" s="41" t="n">
        <f aca="false">U41*T41*365/1000/4000</f>
        <v>6.44849931083275</v>
      </c>
      <c r="W41" s="40" t="n">
        <f aca="false">(2)^$AC$12*U41</f>
        <v>251.588676846547</v>
      </c>
      <c r="X41" s="41" t="n">
        <f aca="false">W41*$T41*365/1000/4000</f>
        <v>2.29574667622474</v>
      </c>
      <c r="Y41" s="40" t="n">
        <f aca="false">(3)^$AC$12*U41</f>
        <v>137.503931324377</v>
      </c>
      <c r="Z41" s="41" t="n">
        <f aca="false">Y41*$T41*365/1000/4000</f>
        <v>1.25472337333494</v>
      </c>
      <c r="AA41" s="38"/>
      <c r="AB41" s="23"/>
      <c r="AC41" s="42"/>
      <c r="AD41" s="42"/>
      <c r="AE41" s="42"/>
      <c r="AF41" s="42"/>
      <c r="AG41" s="42"/>
      <c r="AH41" s="42"/>
      <c r="AI41" s="23"/>
      <c r="AJ41" s="23"/>
      <c r="AK41" s="23"/>
      <c r="AL41" s="23"/>
      <c r="AM41" s="23"/>
    </row>
    <row r="42" customFormat="false" ht="15.75" hidden="false" customHeight="false" outlineLevel="0" collapsed="false">
      <c r="A42" s="35" t="s">
        <v>113</v>
      </c>
      <c r="B42" s="13" t="s">
        <v>114</v>
      </c>
      <c r="C42" s="36"/>
      <c r="D42" s="37" t="n">
        <v>0.0298687089715536</v>
      </c>
      <c r="E42" s="37" t="n">
        <v>0.0379746835443038</v>
      </c>
      <c r="F42" s="37" t="n">
        <v>0</v>
      </c>
      <c r="G42" s="37" t="n">
        <v>0.068870523415978</v>
      </c>
      <c r="H42" s="36" t="n">
        <v>0.0283322335862752</v>
      </c>
      <c r="I42" s="36" t="n">
        <v>0</v>
      </c>
      <c r="J42" s="36" t="n">
        <v>0.0382505773672055</v>
      </c>
      <c r="K42" s="36" t="n">
        <v>0.00174641030097543</v>
      </c>
      <c r="L42" s="23"/>
      <c r="M42" s="23"/>
      <c r="N42" s="36" t="n">
        <f aca="false">U42/(U42+2100)</f>
        <v>0.205982541319913</v>
      </c>
      <c r="O42" s="36" t="n">
        <f aca="false">W42/(W42+2100)</f>
        <v>0.0845476267776578</v>
      </c>
      <c r="P42" s="36" t="n">
        <f aca="false">Y42/(Y42+2100)</f>
        <v>0.0480510992611153</v>
      </c>
      <c r="Q42" s="38"/>
      <c r="R42" s="38"/>
      <c r="S42" s="39" t="n">
        <v>9168.047</v>
      </c>
      <c r="T42" s="39" t="n">
        <v>6.45355</v>
      </c>
      <c r="U42" s="40" t="n">
        <f aca="false">IFERROR(MAX($AD$7+(LN($S42)*$AC$7),0),0)</f>
        <v>544.778117965916</v>
      </c>
      <c r="V42" s="41" t="n">
        <f aca="false">U42*T42*365/1000/4000</f>
        <v>0.320812445116903</v>
      </c>
      <c r="W42" s="40" t="n">
        <f aca="false">(2)^$AC$12*U42</f>
        <v>193.947846361592</v>
      </c>
      <c r="X42" s="41" t="n">
        <f aca="false">W42*$T42*365/1000/4000</f>
        <v>0.114213256304675</v>
      </c>
      <c r="Y42" s="40" t="n">
        <f aca="false">(3)^$AC$12*U42</f>
        <v>106.000761564008</v>
      </c>
      <c r="Z42" s="41" t="n">
        <f aca="false">Y42*$T42*365/1000/4000</f>
        <v>0.0624224108497157</v>
      </c>
      <c r="AA42" s="38"/>
      <c r="AB42" s="23"/>
      <c r="AC42" s="42"/>
      <c r="AD42" s="42"/>
      <c r="AE42" s="42"/>
      <c r="AF42" s="42"/>
      <c r="AG42" s="42"/>
      <c r="AH42" s="42"/>
      <c r="AI42" s="23"/>
      <c r="AJ42" s="23"/>
      <c r="AK42" s="23"/>
      <c r="AL42" s="23"/>
      <c r="AM42" s="23"/>
    </row>
    <row r="43" customFormat="false" ht="15.75" hidden="false" customHeight="false" outlineLevel="0" collapsed="false">
      <c r="A43" s="35" t="s">
        <v>115</v>
      </c>
      <c r="B43" s="13" t="s">
        <v>116</v>
      </c>
      <c r="C43" s="36"/>
      <c r="D43" s="37" t="n">
        <v>0.0418080154547872</v>
      </c>
      <c r="E43" s="37" t="n">
        <v>0.0742945977731663</v>
      </c>
      <c r="F43" s="37" t="n">
        <v>0.00110140394457053</v>
      </c>
      <c r="G43" s="37" t="n">
        <v>0.0366421004616828</v>
      </c>
      <c r="H43" s="36" t="n">
        <v>0.0451000913432071</v>
      </c>
      <c r="I43" s="36" t="n">
        <v>0.0037776501041637</v>
      </c>
      <c r="J43" s="36" t="n">
        <v>0.0297483136625652</v>
      </c>
      <c r="K43" s="36" t="n">
        <v>0.00174641030097543</v>
      </c>
      <c r="L43" s="23"/>
      <c r="M43" s="23"/>
      <c r="N43" s="36" t="n">
        <f aca="false">U43/(U43+2100)</f>
        <v>0</v>
      </c>
      <c r="O43" s="36" t="n">
        <f aca="false">W43/(W43+2100)</f>
        <v>0</v>
      </c>
      <c r="P43" s="36" t="n">
        <f aca="false">Y43/(Y43+2100)</f>
        <v>0</v>
      </c>
      <c r="Q43" s="38"/>
      <c r="R43" s="38"/>
      <c r="S43" s="39" t="s">
        <v>393</v>
      </c>
      <c r="T43" s="39" t="n">
        <v>0</v>
      </c>
      <c r="U43" s="40" t="n">
        <f aca="false">IFERROR(MAX($AD$7+(LN($S43)*$AC$7),0),0)</f>
        <v>0</v>
      </c>
      <c r="V43" s="41" t="n">
        <f aca="false">U43*T43*365/1000/4000</f>
        <v>0</v>
      </c>
      <c r="W43" s="40" t="n">
        <f aca="false">(2)^$AC$12*U43</f>
        <v>0</v>
      </c>
      <c r="X43" s="41" t="n">
        <f aca="false">W43*$T43*365/1000/4000</f>
        <v>0</v>
      </c>
      <c r="Y43" s="40" t="n">
        <f aca="false">(3)^$AC$12*U43</f>
        <v>0</v>
      </c>
      <c r="Z43" s="41" t="n">
        <f aca="false">Y43*$T43*365/1000/4000</f>
        <v>0</v>
      </c>
      <c r="AA43" s="38"/>
      <c r="AB43" s="23"/>
      <c r="AC43" s="42"/>
      <c r="AD43" s="42"/>
      <c r="AE43" s="42"/>
      <c r="AF43" s="42"/>
      <c r="AG43" s="42"/>
      <c r="AH43" s="42"/>
      <c r="AI43" s="23"/>
      <c r="AJ43" s="23"/>
      <c r="AK43" s="23"/>
      <c r="AL43" s="23"/>
      <c r="AM43" s="23"/>
    </row>
    <row r="44" customFormat="false" ht="15.75" hidden="false" customHeight="false" outlineLevel="0" collapsed="false">
      <c r="A44" s="35" t="s">
        <v>117</v>
      </c>
      <c r="B44" s="13" t="s">
        <v>118</v>
      </c>
      <c r="C44" s="36"/>
      <c r="D44" s="37" t="n">
        <v>0.0157856093979442</v>
      </c>
      <c r="E44" s="37" t="n">
        <v>0.061503416856492</v>
      </c>
      <c r="F44" s="37" t="n">
        <v>0</v>
      </c>
      <c r="G44" s="37" t="n">
        <v>0</v>
      </c>
      <c r="H44" s="36" t="n">
        <v>0.0200745033112583</v>
      </c>
      <c r="I44" s="36" t="n">
        <v>0</v>
      </c>
      <c r="J44" s="36" t="n">
        <v>0.0715563506261181</v>
      </c>
      <c r="K44" s="36" t="n">
        <v>0.00174641030097543</v>
      </c>
      <c r="L44" s="23"/>
      <c r="M44" s="23"/>
      <c r="N44" s="36" t="n">
        <f aca="false">U44/(U44+2100)</f>
        <v>0.202622292520951</v>
      </c>
      <c r="O44" s="36" t="n">
        <f aca="false">W44/(W44+2100)</f>
        <v>0.0829613974620054</v>
      </c>
      <c r="P44" s="36" t="n">
        <f aca="false">Y44/(Y44+2100)</f>
        <v>0.047114354992333</v>
      </c>
      <c r="Q44" s="38"/>
      <c r="R44" s="38"/>
      <c r="S44" s="39" t="n">
        <v>8986.42</v>
      </c>
      <c r="T44" s="39" t="n">
        <v>1.148133</v>
      </c>
      <c r="U44" s="40" t="n">
        <f aca="false">IFERROR(MAX($AD$7+(LN($S44)*$AC$7),0),0)</f>
        <v>533.632694145988</v>
      </c>
      <c r="V44" s="41" t="n">
        <f aca="false">U44*T44*365/1000/4000</f>
        <v>0.0559071691750473</v>
      </c>
      <c r="W44" s="40" t="n">
        <f aca="false">(2)^$AC$12*U44</f>
        <v>189.979935618897</v>
      </c>
      <c r="X44" s="41" t="n">
        <f aca="false">W44*$T44*365/1000/4000</f>
        <v>0.0199036537997512</v>
      </c>
      <c r="Y44" s="40" t="n">
        <f aca="false">(3)^$AC$12*U44</f>
        <v>103.832129282526</v>
      </c>
      <c r="Z44" s="41" t="n">
        <f aca="false">Y44*$T44*365/1000/4000</f>
        <v>0.01087819483567</v>
      </c>
      <c r="AA44" s="38"/>
      <c r="AB44" s="23"/>
      <c r="AC44" s="42"/>
      <c r="AD44" s="42"/>
      <c r="AE44" s="42"/>
      <c r="AF44" s="42"/>
      <c r="AG44" s="42"/>
      <c r="AH44" s="42"/>
      <c r="AI44" s="23"/>
      <c r="AJ44" s="23"/>
      <c r="AK44" s="23"/>
      <c r="AL44" s="23"/>
      <c r="AM44" s="23"/>
    </row>
    <row r="45" customFormat="false" ht="15.75" hidden="false" customHeight="false" outlineLevel="0" collapsed="false">
      <c r="A45" s="35" t="s">
        <v>119</v>
      </c>
      <c r="B45" s="13" t="s">
        <v>120</v>
      </c>
      <c r="C45" s="36"/>
      <c r="D45" s="37" t="n">
        <v>0.0406148144593612</v>
      </c>
      <c r="E45" s="37" t="n">
        <v>0.0873633320937151</v>
      </c>
      <c r="F45" s="37" t="n">
        <v>0.00344871631115085</v>
      </c>
      <c r="G45" s="37" t="n">
        <v>0.0880012243648607</v>
      </c>
      <c r="H45" s="36" t="n">
        <v>0.0495831193847358</v>
      </c>
      <c r="I45" s="36" t="n">
        <v>0</v>
      </c>
      <c r="J45" s="36" t="n">
        <v>0.0345627464625377</v>
      </c>
      <c r="K45" s="36" t="n">
        <v>0.00174641030097543</v>
      </c>
      <c r="L45" s="23"/>
      <c r="M45" s="23"/>
      <c r="N45" s="36" t="n">
        <f aca="false">U45/(U45+2100)</f>
        <v>0</v>
      </c>
      <c r="O45" s="36" t="n">
        <f aca="false">W45/(W45+2100)</f>
        <v>0</v>
      </c>
      <c r="P45" s="36" t="n">
        <f aca="false">Y45/(Y45+2100)</f>
        <v>0</v>
      </c>
      <c r="Q45" s="38"/>
      <c r="R45" s="38"/>
      <c r="S45" s="39" t="n">
        <v>2315.348</v>
      </c>
      <c r="T45" s="39" t="n">
        <v>112</v>
      </c>
      <c r="U45" s="40" t="n">
        <f aca="false">IFERROR(MAX($AD$7+(LN($S45)*$AC$7),0),0)</f>
        <v>0</v>
      </c>
      <c r="V45" s="41" t="n">
        <f aca="false">U45*T45*365/1000/4000</f>
        <v>0</v>
      </c>
      <c r="W45" s="40" t="n">
        <f aca="false">(2)^$AC$12*U45</f>
        <v>0</v>
      </c>
      <c r="X45" s="41" t="n">
        <f aca="false">W45*$T45*365/1000/4000</f>
        <v>0</v>
      </c>
      <c r="Y45" s="40" t="n">
        <f aca="false">(3)^$AC$12*U45</f>
        <v>0</v>
      </c>
      <c r="Z45" s="41" t="n">
        <f aca="false">Y45*$T45*365/1000/4000</f>
        <v>0</v>
      </c>
      <c r="AA45" s="38"/>
      <c r="AB45" s="23"/>
      <c r="AC45" s="42"/>
      <c r="AD45" s="42"/>
      <c r="AE45" s="42"/>
      <c r="AF45" s="42"/>
      <c r="AG45" s="42"/>
      <c r="AH45" s="42"/>
      <c r="AI45" s="23"/>
      <c r="AJ45" s="23"/>
      <c r="AK45" s="23"/>
      <c r="AL45" s="23"/>
      <c r="AM45" s="23"/>
    </row>
    <row r="46" customFormat="false" ht="15.75" hidden="false" customHeight="false" outlineLevel="0" collapsed="false">
      <c r="A46" s="35" t="s">
        <v>121</v>
      </c>
      <c r="B46" s="13" t="s">
        <v>122</v>
      </c>
      <c r="C46" s="36"/>
      <c r="D46" s="37" t="n">
        <v>0.00604838709677419</v>
      </c>
      <c r="E46" s="37" t="n">
        <v>0.0239144115796098</v>
      </c>
      <c r="F46" s="37" t="n">
        <v>0</v>
      </c>
      <c r="G46" s="37" t="n">
        <v>0.05</v>
      </c>
      <c r="H46" s="36" t="n">
        <v>0.0103350558426404</v>
      </c>
      <c r="I46" s="36" t="n">
        <v>0</v>
      </c>
      <c r="J46" s="36" t="n">
        <v>0.0375586854460094</v>
      </c>
      <c r="K46" s="36" t="n">
        <v>0.00174641030097543</v>
      </c>
      <c r="L46" s="23"/>
      <c r="M46" s="23"/>
      <c r="N46" s="36" t="n">
        <f aca="false">U46/(U46+2100)</f>
        <v>0.273593659715552</v>
      </c>
      <c r="O46" s="36" t="n">
        <f aca="false">W46/(W46+2100)</f>
        <v>0.118234642241685</v>
      </c>
      <c r="P46" s="36" t="n">
        <f aca="false">Y46/(Y46+2100)</f>
        <v>0.0682811189593585</v>
      </c>
      <c r="Q46" s="38"/>
      <c r="R46" s="38"/>
      <c r="S46" s="39" t="n">
        <v>14263.07</v>
      </c>
      <c r="T46" s="39" t="n">
        <v>0.889955</v>
      </c>
      <c r="U46" s="40" t="n">
        <f aca="false">IFERROR(MAX($AD$7+(LN($S46)*$AC$7),0),0)</f>
        <v>790.943929781336</v>
      </c>
      <c r="V46" s="41" t="n">
        <f aca="false">U46*T46*365/1000/4000</f>
        <v>0.0642312860838551</v>
      </c>
      <c r="W46" s="40" t="n">
        <f aca="false">(2)^$AC$12*U46</f>
        <v>281.585964477857</v>
      </c>
      <c r="X46" s="41" t="n">
        <f aca="false">W46*$T46*365/1000/4000</f>
        <v>0.0228671438777913</v>
      </c>
      <c r="Y46" s="40" t="n">
        <f aca="false">(3)^$AC$12*U46</f>
        <v>153.898727108009</v>
      </c>
      <c r="Z46" s="41" t="n">
        <f aca="false">Y46*$T46*365/1000/4000</f>
        <v>0.012497868428611</v>
      </c>
      <c r="AA46" s="38"/>
      <c r="AB46" s="23"/>
      <c r="AC46" s="42"/>
      <c r="AD46" s="42"/>
      <c r="AE46" s="42"/>
      <c r="AF46" s="42"/>
      <c r="AG46" s="42"/>
      <c r="AH46" s="42"/>
      <c r="AI46" s="23"/>
      <c r="AJ46" s="23"/>
      <c r="AK46" s="23"/>
      <c r="AL46" s="23"/>
      <c r="AM46" s="23"/>
    </row>
    <row r="47" customFormat="false" ht="15.75" hidden="false" customHeight="false" outlineLevel="0" collapsed="false">
      <c r="A47" s="35" t="s">
        <v>123</v>
      </c>
      <c r="B47" s="13" t="s">
        <v>124</v>
      </c>
      <c r="C47" s="36"/>
      <c r="D47" s="37" t="n">
        <v>0.0237937871777925</v>
      </c>
      <c r="E47" s="37" t="n">
        <v>0.164648573416841</v>
      </c>
      <c r="F47" s="37" t="n">
        <v>0</v>
      </c>
      <c r="G47" s="37" t="n">
        <v>0.0779436152570481</v>
      </c>
      <c r="H47" s="36" t="n">
        <v>0.116677121605879</v>
      </c>
      <c r="I47" s="36" t="n">
        <v>0</v>
      </c>
      <c r="J47" s="36" t="n">
        <v>0.0392156862745098</v>
      </c>
      <c r="K47" s="36" t="n">
        <v>0.00174641030097543</v>
      </c>
      <c r="L47" s="23"/>
      <c r="M47" s="23"/>
      <c r="N47" s="36" t="n">
        <f aca="false">U47/(U47+2100)</f>
        <v>0.285767150489945</v>
      </c>
      <c r="O47" s="36" t="n">
        <f aca="false">W47/(W47+2100)</f>
        <v>0.124681972190424</v>
      </c>
      <c r="P47" s="36" t="n">
        <f aca="false">Y47/(Y47+2100)</f>
        <v>0.0722276121155207</v>
      </c>
      <c r="Q47" s="38"/>
      <c r="R47" s="38"/>
      <c r="S47" s="39" t="n">
        <v>15582.31</v>
      </c>
      <c r="T47" s="39" t="n">
        <v>2.172578</v>
      </c>
      <c r="U47" s="40" t="n">
        <f aca="false">IFERROR(MAX($AD$7+(LN($S47)*$AC$7),0),0)</f>
        <v>840.217607521895</v>
      </c>
      <c r="V47" s="41" t="n">
        <f aca="false">U47*T47*365/1000/4000</f>
        <v>0.166571243899967</v>
      </c>
      <c r="W47" s="40" t="n">
        <f aca="false">(2)^$AC$12*U47</f>
        <v>299.128012083915</v>
      </c>
      <c r="X47" s="41" t="n">
        <f aca="false">W47*$T47*365/1000/4000</f>
        <v>0.0593014531141488</v>
      </c>
      <c r="Y47" s="40" t="n">
        <f aca="false">(3)^$AC$12*U47</f>
        <v>163.486203537973</v>
      </c>
      <c r="Z47" s="41" t="n">
        <f aca="false">Y47*$T47*365/1000/4000</f>
        <v>0.0324107707812987</v>
      </c>
      <c r="AA47" s="38"/>
      <c r="AB47" s="23"/>
      <c r="AC47" s="42"/>
      <c r="AD47" s="42"/>
      <c r="AE47" s="42"/>
      <c r="AF47" s="42"/>
      <c r="AG47" s="42"/>
      <c r="AH47" s="42"/>
      <c r="AI47" s="23"/>
      <c r="AJ47" s="23"/>
      <c r="AK47" s="23"/>
      <c r="AL47" s="23"/>
      <c r="AM47" s="23"/>
    </row>
    <row r="48" customFormat="false" ht="15.75" hidden="false" customHeight="false" outlineLevel="0" collapsed="false">
      <c r="A48" s="35" t="s">
        <v>125</v>
      </c>
      <c r="B48" s="13" t="s">
        <v>126</v>
      </c>
      <c r="C48" s="36"/>
      <c r="D48" s="37" t="n">
        <v>0.0419928825622776</v>
      </c>
      <c r="E48" s="37" t="n">
        <v>0.0602409638554217</v>
      </c>
      <c r="F48" s="37" t="n">
        <v>0</v>
      </c>
      <c r="G48" s="37" t="n">
        <v>0.0607576840600429</v>
      </c>
      <c r="H48" s="36" t="n">
        <v>0.0401357532831636</v>
      </c>
      <c r="I48" s="36" t="n">
        <v>0</v>
      </c>
      <c r="J48" s="36" t="n">
        <v>0.0692771084337349</v>
      </c>
      <c r="K48" s="36" t="n">
        <v>0.00174641030097543</v>
      </c>
      <c r="L48" s="23"/>
      <c r="M48" s="23"/>
      <c r="N48" s="36" t="n">
        <f aca="false">U48/(U48+2100)</f>
        <v>0</v>
      </c>
      <c r="O48" s="36" t="n">
        <f aca="false">W48/(W48+2100)</f>
        <v>0</v>
      </c>
      <c r="P48" s="36" t="n">
        <f aca="false">Y48/(Y48+2100)</f>
        <v>0</v>
      </c>
      <c r="Q48" s="38"/>
      <c r="R48" s="38"/>
      <c r="S48" s="39" t="n">
        <v>2316.885</v>
      </c>
      <c r="T48" s="39" t="n">
        <v>2.347696</v>
      </c>
      <c r="U48" s="40" t="n">
        <f aca="false">IFERROR(MAX($AD$7+(LN($S48)*$AC$7),0),0)</f>
        <v>0</v>
      </c>
      <c r="V48" s="41" t="n">
        <f aca="false">U48*T48*365/1000/4000</f>
        <v>0</v>
      </c>
      <c r="W48" s="40" t="n">
        <f aca="false">(2)^$AC$12*U48</f>
        <v>0</v>
      </c>
      <c r="X48" s="41" t="n">
        <f aca="false">W48*$T48*365/1000/4000</f>
        <v>0</v>
      </c>
      <c r="Y48" s="40" t="n">
        <f aca="false">(3)^$AC$12*U48</f>
        <v>0</v>
      </c>
      <c r="Z48" s="41" t="n">
        <f aca="false">Y48*$T48*365/1000/4000</f>
        <v>0</v>
      </c>
      <c r="AA48" s="38"/>
      <c r="AB48" s="23"/>
      <c r="AC48" s="42"/>
      <c r="AD48" s="42"/>
      <c r="AE48" s="42"/>
      <c r="AF48" s="42"/>
      <c r="AG48" s="42"/>
      <c r="AH48" s="42"/>
      <c r="AI48" s="23"/>
      <c r="AJ48" s="23"/>
      <c r="AK48" s="23"/>
      <c r="AL48" s="23"/>
      <c r="AM48" s="23"/>
    </row>
    <row r="49" customFormat="false" ht="15.75" hidden="false" customHeight="false" outlineLevel="0" collapsed="false">
      <c r="A49" s="35" t="s">
        <v>127</v>
      </c>
      <c r="B49" s="13" t="s">
        <v>128</v>
      </c>
      <c r="C49" s="36"/>
      <c r="D49" s="37" t="n">
        <v>0.0234022556390977</v>
      </c>
      <c r="E49" s="37" t="n">
        <v>0.0140056022408964</v>
      </c>
      <c r="F49" s="37" t="n">
        <v>0</v>
      </c>
      <c r="G49" s="37" t="n">
        <v>0.00793650793650794</v>
      </c>
      <c r="H49" s="36" t="n">
        <v>0.0192152647137866</v>
      </c>
      <c r="I49" s="36" t="n">
        <v>0.0101246105919003</v>
      </c>
      <c r="J49" s="36" t="n">
        <v>0</v>
      </c>
      <c r="K49" s="36" t="n">
        <v>0.00174641030097543</v>
      </c>
      <c r="L49" s="23"/>
      <c r="M49" s="23"/>
      <c r="N49" s="36" t="n">
        <f aca="false">U49/(U49+2100)</f>
        <v>0.286121136120612</v>
      </c>
      <c r="O49" s="36" t="n">
        <f aca="false">W49/(W49+2100)</f>
        <v>0.124871304351863</v>
      </c>
      <c r="P49" s="36" t="n">
        <f aca="false">Y49/(Y49+2100)</f>
        <v>0.0723438744606131</v>
      </c>
      <c r="Q49" s="38"/>
      <c r="R49" s="38"/>
      <c r="S49" s="39" t="n">
        <v>15623.15</v>
      </c>
      <c r="T49" s="39" t="n">
        <v>3.720161</v>
      </c>
      <c r="U49" s="40" t="n">
        <f aca="false">IFERROR(MAX($AD$7+(LN($S49)*$AC$7),0),0)</f>
        <v>841.675550650286</v>
      </c>
      <c r="V49" s="41" t="n">
        <f aca="false">U49*T49*365/1000/4000</f>
        <v>0.285719130934173</v>
      </c>
      <c r="W49" s="40" t="n">
        <f aca="false">(2)^$AC$12*U49</f>
        <v>299.647058133203</v>
      </c>
      <c r="X49" s="41" t="n">
        <f aca="false">W49*$T49*365/1000/4000</f>
        <v>0.101719596073159</v>
      </c>
      <c r="Y49" s="40" t="n">
        <f aca="false">(3)^$AC$12*U49</f>
        <v>163.769884318882</v>
      </c>
      <c r="Z49" s="41" t="n">
        <f aca="false">Y49*$T49*365/1000/4000</f>
        <v>0.0555940932163575</v>
      </c>
      <c r="AA49" s="38"/>
      <c r="AB49" s="23"/>
      <c r="AC49" s="42"/>
      <c r="AD49" s="42"/>
      <c r="AE49" s="42"/>
      <c r="AF49" s="42"/>
      <c r="AG49" s="42"/>
      <c r="AH49" s="42"/>
      <c r="AI49" s="23"/>
      <c r="AJ49" s="23"/>
      <c r="AK49" s="23"/>
      <c r="AL49" s="23"/>
      <c r="AM49" s="23"/>
    </row>
    <row r="50" customFormat="false" ht="15.75" hidden="false" customHeight="false" outlineLevel="0" collapsed="false">
      <c r="A50" s="35" t="s">
        <v>129</v>
      </c>
      <c r="B50" s="13" t="s">
        <v>130</v>
      </c>
      <c r="C50" s="36"/>
      <c r="D50" s="37" t="n">
        <v>0.0976314512897307</v>
      </c>
      <c r="E50" s="37" t="n">
        <v>0.20641353399496</v>
      </c>
      <c r="F50" s="37" t="n">
        <v>0</v>
      </c>
      <c r="G50" s="37" t="n">
        <v>0.144192790360482</v>
      </c>
      <c r="H50" s="36" t="n">
        <v>0.186279698473774</v>
      </c>
      <c r="I50" s="36" t="n">
        <v>0</v>
      </c>
      <c r="J50" s="36" t="n">
        <v>0.0572687224669604</v>
      </c>
      <c r="K50" s="36" t="n">
        <v>0.00174641030097543</v>
      </c>
      <c r="L50" s="23"/>
      <c r="M50" s="23"/>
      <c r="N50" s="36" t="n">
        <f aca="false">U50/(U50+2100)</f>
        <v>0.11492920782762</v>
      </c>
      <c r="O50" s="36" t="n">
        <f aca="false">W50/(W50+2100)</f>
        <v>0.0441866233438486</v>
      </c>
      <c r="P50" s="36" t="n">
        <f aca="false">Y50/(Y50+2100)</f>
        <v>0.0246436510147656</v>
      </c>
      <c r="Q50" s="38"/>
      <c r="R50" s="38"/>
      <c r="S50" s="39" t="n">
        <v>5625.099</v>
      </c>
      <c r="T50" s="39" t="n">
        <v>30.417858</v>
      </c>
      <c r="U50" s="40" t="n">
        <f aca="false">IFERROR(MAX($AD$7+(LN($S50)*$AC$7),0),0)</f>
        <v>272.691561593183</v>
      </c>
      <c r="V50" s="41" t="n">
        <f aca="false">U50*T50*365/1000/4000</f>
        <v>0.756890754348497</v>
      </c>
      <c r="W50" s="40" t="n">
        <f aca="false">(2)^$AC$12*U50</f>
        <v>97.0816179061108</v>
      </c>
      <c r="X50" s="41" t="n">
        <f aca="false">W50*$T50*365/1000/4000</f>
        <v>0.269462606693898</v>
      </c>
      <c r="Y50" s="40" t="n">
        <f aca="false">(3)^$AC$12*U50</f>
        <v>53.0592405379331</v>
      </c>
      <c r="Z50" s="41" t="n">
        <f aca="false">Y50*$T50*365/1000/4000</f>
        <v>0.147272795539701</v>
      </c>
      <c r="AA50" s="38"/>
      <c r="AB50" s="23"/>
      <c r="AC50" s="42"/>
      <c r="AD50" s="42"/>
      <c r="AE50" s="42"/>
      <c r="AF50" s="42"/>
      <c r="AG50" s="42"/>
      <c r="AH50" s="42"/>
      <c r="AI50" s="23"/>
      <c r="AJ50" s="23"/>
      <c r="AK50" s="23"/>
      <c r="AL50" s="23"/>
      <c r="AM50" s="23"/>
    </row>
    <row r="51" customFormat="false" ht="15.75" hidden="false" customHeight="false" outlineLevel="0" collapsed="false">
      <c r="A51" s="35" t="s">
        <v>131</v>
      </c>
      <c r="B51" s="13" t="s">
        <v>132</v>
      </c>
      <c r="C51" s="36"/>
      <c r="D51" s="37" t="n">
        <v>0.0177523025125908</v>
      </c>
      <c r="E51" s="37" t="n">
        <v>0.0245144257967188</v>
      </c>
      <c r="F51" s="37" t="n">
        <v>0</v>
      </c>
      <c r="G51" s="37" t="n">
        <v>0.0163353844791713</v>
      </c>
      <c r="H51" s="36" t="n">
        <v>0.0158140699324042</v>
      </c>
      <c r="I51" s="36" t="n">
        <v>0.0317142380237022</v>
      </c>
      <c r="J51" s="36" t="n">
        <v>0</v>
      </c>
      <c r="K51" s="36" t="n">
        <v>0.00174641030097543</v>
      </c>
      <c r="L51" s="23"/>
      <c r="M51" s="23"/>
      <c r="N51" s="36" t="n">
        <f aca="false">U51/(U51+2100)</f>
        <v>0.203236903754661</v>
      </c>
      <c r="O51" s="36" t="n">
        <f aca="false">W51/(W51+2100)</f>
        <v>0.0832509388096353</v>
      </c>
      <c r="P51" s="36" t="n">
        <f aca="false">Y51/(Y51+2100)</f>
        <v>0.0472852385207165</v>
      </c>
      <c r="Q51" s="38"/>
      <c r="R51" s="38"/>
      <c r="S51" s="39" t="n">
        <v>9019.256</v>
      </c>
      <c r="T51" s="39" t="n">
        <v>16.604026</v>
      </c>
      <c r="U51" s="40" t="n">
        <f aca="false">IFERROR(MAX($AD$7+(LN($S51)*$AC$7),0),0)</f>
        <v>535.664239340434</v>
      </c>
      <c r="V51" s="41" t="n">
        <f aca="false">U51*T51*365/1000/4000</f>
        <v>0.811594194851689</v>
      </c>
      <c r="W51" s="40" t="n">
        <f aca="false">(2)^$AC$12*U51</f>
        <v>190.703191201775</v>
      </c>
      <c r="X51" s="41" t="n">
        <f aca="false">W51*$T51*365/1000/4000</f>
        <v>0.288937717980999</v>
      </c>
      <c r="Y51" s="40" t="n">
        <f aca="false">(3)^$AC$12*U51</f>
        <v>104.227419274288</v>
      </c>
      <c r="Z51" s="41" t="n">
        <f aca="false">Y51*$T51*365/1000/4000</f>
        <v>0.157916773633315</v>
      </c>
      <c r="AA51" s="38"/>
      <c r="AB51" s="23"/>
      <c r="AC51" s="42"/>
      <c r="AD51" s="42"/>
      <c r="AE51" s="42"/>
      <c r="AF51" s="42"/>
      <c r="AG51" s="42"/>
      <c r="AH51" s="42"/>
      <c r="AI51" s="23"/>
      <c r="AJ51" s="23"/>
      <c r="AK51" s="23"/>
      <c r="AL51" s="23"/>
      <c r="AM51" s="23"/>
    </row>
    <row r="52" customFormat="false" ht="15.75" hidden="false" customHeight="false" outlineLevel="0" collapsed="false">
      <c r="A52" s="35" t="s">
        <v>133</v>
      </c>
      <c r="B52" s="13" t="s">
        <v>134</v>
      </c>
      <c r="C52" s="36"/>
      <c r="D52" s="37" t="n">
        <v>0.128594139467331</v>
      </c>
      <c r="E52" s="37" t="n">
        <v>0.0739041562570974</v>
      </c>
      <c r="F52" s="37" t="n">
        <v>0</v>
      </c>
      <c r="G52" s="37" t="n">
        <v>0.0587748870936963</v>
      </c>
      <c r="H52" s="36" t="n">
        <v>0.100715842581016</v>
      </c>
      <c r="I52" s="36" t="n">
        <v>0</v>
      </c>
      <c r="J52" s="36" t="n">
        <v>0.0801138674257829</v>
      </c>
      <c r="K52" s="36" t="n">
        <v>0.00174641030097543</v>
      </c>
      <c r="L52" s="23"/>
      <c r="M52" s="23"/>
      <c r="N52" s="36" t="n">
        <f aca="false">U52/(U52+2100)</f>
        <v>0</v>
      </c>
      <c r="O52" s="36" t="n">
        <f aca="false">W52/(W52+2100)</f>
        <v>0</v>
      </c>
      <c r="P52" s="36" t="n">
        <f aca="false">Y52/(Y52+2100)</f>
        <v>0</v>
      </c>
      <c r="Q52" s="38"/>
      <c r="R52" s="38"/>
      <c r="S52" s="39" t="n">
        <v>2675.594</v>
      </c>
      <c r="T52" s="39" t="n">
        <v>12.771246</v>
      </c>
      <c r="U52" s="40" t="n">
        <f aca="false">IFERROR(MAX($AD$7+(LN($S52)*$AC$7),0),0)</f>
        <v>0</v>
      </c>
      <c r="V52" s="41" t="n">
        <f aca="false">U52*T52*365/1000/4000</f>
        <v>0</v>
      </c>
      <c r="W52" s="40" t="n">
        <f aca="false">(2)^$AC$12*U52</f>
        <v>0</v>
      </c>
      <c r="X52" s="41" t="n">
        <f aca="false">W52*$T52*365/1000/4000</f>
        <v>0</v>
      </c>
      <c r="Y52" s="40" t="n">
        <f aca="false">(3)^$AC$12*U52</f>
        <v>0</v>
      </c>
      <c r="Z52" s="41" t="n">
        <f aca="false">Y52*$T52*365/1000/4000</f>
        <v>0</v>
      </c>
      <c r="AA52" s="38"/>
      <c r="AB52" s="23"/>
      <c r="AC52" s="42"/>
      <c r="AD52" s="42"/>
      <c r="AE52" s="42"/>
      <c r="AF52" s="42"/>
      <c r="AG52" s="42"/>
      <c r="AH52" s="42"/>
      <c r="AI52" s="23"/>
      <c r="AJ52" s="23"/>
      <c r="AK52" s="23"/>
      <c r="AL52" s="23"/>
      <c r="AM52" s="23"/>
    </row>
    <row r="53" customFormat="false" ht="15.75" hidden="false" customHeight="false" outlineLevel="0" collapsed="false">
      <c r="A53" s="35" t="s">
        <v>135</v>
      </c>
      <c r="B53" s="13" t="s">
        <v>136</v>
      </c>
      <c r="C53" s="36"/>
      <c r="D53" s="37" t="n">
        <v>0.0285888077858881</v>
      </c>
      <c r="E53" s="37" t="n">
        <v>0.0758670520231214</v>
      </c>
      <c r="F53" s="37" t="n">
        <v>0</v>
      </c>
      <c r="G53" s="37" t="n">
        <v>0.0369738339021615</v>
      </c>
      <c r="H53" s="36" t="n">
        <v>0.0402255066280664</v>
      </c>
      <c r="I53" s="36" t="n">
        <v>0</v>
      </c>
      <c r="J53" s="36" t="n">
        <v>0.183098591549296</v>
      </c>
      <c r="K53" s="36" t="n">
        <v>0.00174641030097543</v>
      </c>
      <c r="L53" s="23"/>
      <c r="M53" s="23"/>
      <c r="N53" s="36" t="n">
        <f aca="false">U53/(U53+2100)</f>
        <v>0</v>
      </c>
      <c r="O53" s="36" t="n">
        <f aca="false">W53/(W53+2100)</f>
        <v>0</v>
      </c>
      <c r="P53" s="36" t="n">
        <f aca="false">Y53/(Y53+2100)</f>
        <v>0</v>
      </c>
      <c r="Q53" s="38"/>
      <c r="R53" s="38"/>
      <c r="S53" s="39" t="n">
        <v>2021.302</v>
      </c>
      <c r="T53" s="39" t="n">
        <v>1.920917</v>
      </c>
      <c r="U53" s="40" t="n">
        <f aca="false">IFERROR(MAX($AD$7+(LN($S53)*$AC$7),0),0)</f>
        <v>0</v>
      </c>
      <c r="V53" s="41" t="n">
        <f aca="false">U53*T53*365/1000/4000</f>
        <v>0</v>
      </c>
      <c r="W53" s="40" t="n">
        <f aca="false">(2)^$AC$12*U53</f>
        <v>0</v>
      </c>
      <c r="X53" s="41" t="n">
        <f aca="false">W53*$T53*365/1000/4000</f>
        <v>0</v>
      </c>
      <c r="Y53" s="40" t="n">
        <f aca="false">(3)^$AC$12*U53</f>
        <v>0</v>
      </c>
      <c r="Z53" s="41" t="n">
        <f aca="false">Y53*$T53*365/1000/4000</f>
        <v>0</v>
      </c>
      <c r="AA53" s="38"/>
      <c r="AB53" s="23"/>
      <c r="AC53" s="42"/>
      <c r="AD53" s="42"/>
      <c r="AE53" s="42"/>
      <c r="AF53" s="42"/>
      <c r="AG53" s="42"/>
      <c r="AH53" s="42"/>
      <c r="AI53" s="23"/>
      <c r="AJ53" s="23"/>
      <c r="AK53" s="23"/>
      <c r="AL53" s="23"/>
      <c r="AM53" s="23"/>
    </row>
    <row r="54" customFormat="false" ht="15.75" hidden="false" customHeight="false" outlineLevel="0" collapsed="false">
      <c r="A54" s="35" t="s">
        <v>137</v>
      </c>
      <c r="B54" s="13" t="s">
        <v>138</v>
      </c>
      <c r="C54" s="36"/>
      <c r="D54" s="37" t="n">
        <v>0.050374531835206</v>
      </c>
      <c r="E54" s="37" t="n">
        <v>0.143157894736842</v>
      </c>
      <c r="F54" s="37" t="n">
        <v>0</v>
      </c>
      <c r="G54" s="37" t="n">
        <v>0.173228346456693</v>
      </c>
      <c r="H54" s="36" t="n">
        <v>0.0710302708443972</v>
      </c>
      <c r="I54" s="36" t="n">
        <v>0</v>
      </c>
      <c r="J54" s="36" t="n">
        <v>0</v>
      </c>
      <c r="K54" s="36" t="n">
        <v>0.00174641030097543</v>
      </c>
      <c r="L54" s="23"/>
      <c r="M54" s="23"/>
      <c r="N54" s="36" t="n">
        <f aca="false">U54/(U54+2100)</f>
        <v>0.267240410029697</v>
      </c>
      <c r="O54" s="36" t="n">
        <f aca="false">W54/(W54+2100)</f>
        <v>0.114918321889979</v>
      </c>
      <c r="P54" s="36" t="n">
        <f aca="false">Y54/(Y54+2100)</f>
        <v>0.0662606383808331</v>
      </c>
      <c r="Q54" s="38"/>
      <c r="R54" s="38"/>
      <c r="S54" s="39" t="n">
        <v>13635.45</v>
      </c>
      <c r="T54" s="39" t="n">
        <v>0.782775</v>
      </c>
      <c r="U54" s="40" t="n">
        <f aca="false">IFERROR(MAX($AD$7+(LN($S54)*$AC$7),0),0)</f>
        <v>765.878562005731</v>
      </c>
      <c r="V54" s="41" t="n">
        <f aca="false">U54*T54*365/1000/4000</f>
        <v>0.0547053414628808</v>
      </c>
      <c r="W54" s="40" t="n">
        <f aca="false">(2)^$AC$12*U54</f>
        <v>272.662379006966</v>
      </c>
      <c r="X54" s="41" t="n">
        <f aca="false">W54*$T54*365/1000/4000</f>
        <v>0.019475788052605</v>
      </c>
      <c r="Y54" s="40" t="n">
        <f aca="false">(3)^$AC$12*U54</f>
        <v>149.021607441351</v>
      </c>
      <c r="Z54" s="41" t="n">
        <f aca="false">Y54*$T54*365/1000/4000</f>
        <v>0.0106443479747975</v>
      </c>
      <c r="AA54" s="38"/>
      <c r="AB54" s="23"/>
      <c r="AC54" s="42"/>
      <c r="AD54" s="42"/>
      <c r="AE54" s="42"/>
      <c r="AF54" s="42"/>
      <c r="AG54" s="42"/>
      <c r="AH54" s="42"/>
      <c r="AI54" s="23"/>
      <c r="AJ54" s="23"/>
      <c r="AK54" s="23"/>
      <c r="AL54" s="23"/>
      <c r="AM54" s="23"/>
    </row>
    <row r="55" customFormat="false" ht="15.75" hidden="false" customHeight="false" outlineLevel="0" collapsed="false">
      <c r="A55" s="35" t="s">
        <v>139</v>
      </c>
      <c r="B55" s="13" t="s">
        <v>140</v>
      </c>
      <c r="C55" s="36"/>
      <c r="D55" s="37" t="n">
        <v>0.0163299197342928</v>
      </c>
      <c r="E55" s="37" t="n">
        <v>0.156588945898552</v>
      </c>
      <c r="F55" s="37" t="n">
        <v>0</v>
      </c>
      <c r="G55" s="37" t="n">
        <v>0.0539325842696629</v>
      </c>
      <c r="H55" s="36" t="n">
        <v>0.0820795516842298</v>
      </c>
      <c r="I55" s="36" t="n">
        <v>0</v>
      </c>
      <c r="J55" s="36" t="n">
        <v>0.0806324110671937</v>
      </c>
      <c r="K55" s="36" t="n">
        <v>0.00174641030097543</v>
      </c>
      <c r="L55" s="23"/>
      <c r="M55" s="23"/>
      <c r="N55" s="36" t="n">
        <f aca="false">U55/(U55+2100)</f>
        <v>0</v>
      </c>
      <c r="O55" s="36" t="n">
        <f aca="false">W55/(W55+2100)</f>
        <v>0</v>
      </c>
      <c r="P55" s="36" t="n">
        <f aca="false">Y55/(Y55+2100)</f>
        <v>0</v>
      </c>
      <c r="Q55" s="38"/>
      <c r="R55" s="38"/>
      <c r="S55" s="39" t="n">
        <v>3028.309</v>
      </c>
      <c r="T55" s="39" t="n">
        <v>11.263079</v>
      </c>
      <c r="U55" s="40" t="n">
        <f aca="false">IFERROR(MAX($AD$7+(LN($S55)*$AC$7),0),0)</f>
        <v>0</v>
      </c>
      <c r="V55" s="41" t="n">
        <f aca="false">U55*T55*365/1000/4000</f>
        <v>0</v>
      </c>
      <c r="W55" s="40" t="n">
        <f aca="false">(2)^$AC$12*U55</f>
        <v>0</v>
      </c>
      <c r="X55" s="41" t="n">
        <f aca="false">W55*$T55*365/1000/4000</f>
        <v>0</v>
      </c>
      <c r="Y55" s="40" t="n">
        <f aca="false">(3)^$AC$12*U55</f>
        <v>0</v>
      </c>
      <c r="Z55" s="41" t="n">
        <f aca="false">Y55*$T55*365/1000/4000</f>
        <v>0</v>
      </c>
      <c r="AA55" s="38"/>
      <c r="AB55" s="23"/>
      <c r="AC55" s="42"/>
      <c r="AD55" s="42"/>
      <c r="AE55" s="42"/>
      <c r="AF55" s="42"/>
      <c r="AG55" s="42"/>
      <c r="AH55" s="42"/>
      <c r="AI55" s="23"/>
      <c r="AJ55" s="23"/>
      <c r="AK55" s="23"/>
      <c r="AL55" s="23"/>
      <c r="AM55" s="23"/>
    </row>
    <row r="56" customFormat="false" ht="15.75" hidden="false" customHeight="false" outlineLevel="0" collapsed="false">
      <c r="A56" s="35" t="s">
        <v>141</v>
      </c>
      <c r="B56" s="13" t="s">
        <v>142</v>
      </c>
      <c r="C56" s="36"/>
      <c r="D56" s="37" t="n">
        <v>0.0187250528293027</v>
      </c>
      <c r="E56" s="37" t="n">
        <v>0.0902696365767878</v>
      </c>
      <c r="F56" s="37" t="n">
        <v>0</v>
      </c>
      <c r="G56" s="37" t="n">
        <v>0.0139182771429915</v>
      </c>
      <c r="H56" s="36" t="n">
        <v>0.0154785604044109</v>
      </c>
      <c r="I56" s="36" t="n">
        <v>0</v>
      </c>
      <c r="J56" s="36" t="n">
        <v>0.0794556059624109</v>
      </c>
      <c r="K56" s="36" t="n">
        <v>0.00174641030097543</v>
      </c>
      <c r="L56" s="23"/>
      <c r="M56" s="23"/>
      <c r="N56" s="36" t="n">
        <f aca="false">U56/(U56+2100)</f>
        <v>0.127419523538384</v>
      </c>
      <c r="O56" s="36" t="n">
        <f aca="false">W56/(W56+2100)</f>
        <v>0.0494180230269668</v>
      </c>
      <c r="P56" s="36" t="n">
        <f aca="false">Y56/(Y56+2100)</f>
        <v>0.0276281739998352</v>
      </c>
      <c r="Q56" s="38"/>
      <c r="R56" s="38"/>
      <c r="S56" s="39" t="n">
        <v>5978.764</v>
      </c>
      <c r="T56" s="39" t="n">
        <v>9.746115</v>
      </c>
      <c r="U56" s="40" t="n">
        <f aca="false">IFERROR(MAX($AD$7+(LN($S56)*$AC$7),0),0)</f>
        <v>306.654809096426</v>
      </c>
      <c r="V56" s="41" t="n">
        <f aca="false">U56*T56*365/1000/4000</f>
        <v>0.272718239421559</v>
      </c>
      <c r="W56" s="40" t="n">
        <f aca="false">(2)^$AC$12*U56</f>
        <v>109.172960218637</v>
      </c>
      <c r="X56" s="41" t="n">
        <f aca="false">W56*$T56*365/1000/4000</f>
        <v>0.0970911155477902</v>
      </c>
      <c r="Y56" s="40" t="n">
        <f aca="false">(3)^$AC$12*U56</f>
        <v>59.6676742870212</v>
      </c>
      <c r="Z56" s="41" t="n">
        <f aca="false">Y56*$T56*365/1000/4000</f>
        <v>0.0530644314037765</v>
      </c>
      <c r="AA56" s="38"/>
      <c r="AB56" s="23"/>
      <c r="AC56" s="42"/>
      <c r="AD56" s="42"/>
      <c r="AE56" s="42"/>
      <c r="AF56" s="42"/>
      <c r="AG56" s="42"/>
      <c r="AH56" s="42"/>
      <c r="AI56" s="23"/>
      <c r="AJ56" s="23"/>
      <c r="AK56" s="23"/>
      <c r="AL56" s="23"/>
      <c r="AM56" s="23"/>
    </row>
    <row r="57" customFormat="false" ht="15.75" hidden="false" customHeight="false" outlineLevel="0" collapsed="false">
      <c r="A57" s="35" t="s">
        <v>143</v>
      </c>
      <c r="B57" s="13" t="s">
        <v>144</v>
      </c>
      <c r="C57" s="36"/>
      <c r="D57" s="37" t="n">
        <v>0.0419747344233503</v>
      </c>
      <c r="E57" s="37" t="n">
        <v>0.166099360947553</v>
      </c>
      <c r="F57" s="37" t="n">
        <v>0.000104877740316546</v>
      </c>
      <c r="G57" s="37" t="n">
        <v>0.0672572255114234</v>
      </c>
      <c r="H57" s="36" t="n">
        <v>0.0602519687612474</v>
      </c>
      <c r="I57" s="36" t="n">
        <v>0</v>
      </c>
      <c r="J57" s="36" t="n">
        <v>0.011943159951981</v>
      </c>
      <c r="K57" s="36" t="n">
        <v>0.00174641030097543</v>
      </c>
      <c r="L57" s="23"/>
      <c r="M57" s="23"/>
      <c r="N57" s="36" t="n">
        <f aca="false">U57/(U57+2100)</f>
        <v>0.158087731968582</v>
      </c>
      <c r="O57" s="36" t="n">
        <f aca="false">W57/(W57+2100)</f>
        <v>0.0626604594476387</v>
      </c>
      <c r="P57" s="36" t="n">
        <f aca="false">Y57/(Y57+2100)</f>
        <v>0.0352481463530724</v>
      </c>
      <c r="Q57" s="38"/>
      <c r="R57" s="38"/>
      <c r="S57" s="39" t="n">
        <v>6997.864</v>
      </c>
      <c r="T57" s="39" t="n">
        <v>1370</v>
      </c>
      <c r="U57" s="40" t="n">
        <f aca="false">IFERROR(MAX($AD$7+(LN($S57)*$AC$7),0),0)</f>
        <v>394.321652908417</v>
      </c>
      <c r="V57" s="41" t="n">
        <f aca="false">U57*T57*365/1000/4000</f>
        <v>49.2951356342136</v>
      </c>
      <c r="W57" s="40" t="n">
        <f aca="false">(2)^$AC$12*U57</f>
        <v>140.383456738098</v>
      </c>
      <c r="X57" s="41" t="n">
        <f aca="false">W57*$T57*365/1000/4000</f>
        <v>17.5496868854715</v>
      </c>
      <c r="Y57" s="40" t="n">
        <f aca="false">(3)^$AC$12*U57</f>
        <v>76.7255404191654</v>
      </c>
      <c r="Z57" s="41" t="n">
        <f aca="false">Y57*$T57*365/1000/4000</f>
        <v>9.59165162165091</v>
      </c>
      <c r="AA57" s="38"/>
      <c r="AB57" s="23"/>
      <c r="AC57" s="42"/>
      <c r="AD57" s="42"/>
      <c r="AE57" s="42"/>
      <c r="AF57" s="42"/>
      <c r="AG57" s="42"/>
      <c r="AH57" s="42"/>
      <c r="AI57" s="23"/>
      <c r="AJ57" s="23"/>
      <c r="AK57" s="23"/>
      <c r="AL57" s="23"/>
      <c r="AM57" s="23"/>
    </row>
    <row r="58" customFormat="false" ht="15.75" hidden="false" customHeight="false" outlineLevel="0" collapsed="false">
      <c r="A58" s="35" t="s">
        <v>145</v>
      </c>
      <c r="B58" s="13" t="s">
        <v>146</v>
      </c>
      <c r="C58" s="36"/>
      <c r="D58" s="37" t="n">
        <v>0.0433815011919551</v>
      </c>
      <c r="E58" s="37" t="n">
        <v>0.0299461811684522</v>
      </c>
      <c r="F58" s="37" t="n">
        <v>0.00172870621687993</v>
      </c>
      <c r="G58" s="37" t="n">
        <v>0.0780743250446794</v>
      </c>
      <c r="H58" s="36" t="n">
        <v>0.0638287680217546</v>
      </c>
      <c r="I58" s="36" t="n">
        <v>0</v>
      </c>
      <c r="J58" s="36" t="n">
        <v>0.0322496917785997</v>
      </c>
      <c r="K58" s="36" t="n">
        <v>0.00174641030097543</v>
      </c>
      <c r="L58" s="23"/>
      <c r="M58" s="23"/>
      <c r="N58" s="36" t="n">
        <f aca="false">U58/(U58+2100)</f>
        <v>0.252399532794875</v>
      </c>
      <c r="O58" s="36" t="n">
        <f aca="false">W58/(W58+2100)</f>
        <v>0.107297816907091</v>
      </c>
      <c r="P58" s="36" t="n">
        <f aca="false">Y58/(Y58+2100)</f>
        <v>0.0616420203543356</v>
      </c>
      <c r="Q58" s="38"/>
      <c r="R58" s="38"/>
      <c r="S58" s="39" t="n">
        <v>12311.5</v>
      </c>
      <c r="T58" s="39" t="n">
        <v>271</v>
      </c>
      <c r="U58" s="40" t="n">
        <f aca="false">IFERROR(MAX($AD$7+(LN($S58)*$AC$7),0),0)</f>
        <v>708.987008596672</v>
      </c>
      <c r="V58" s="41" t="n">
        <f aca="false">U58*T58*365/1000/4000</f>
        <v>17.532362488835</v>
      </c>
      <c r="W58" s="40" t="n">
        <f aca="false">(2)^$AC$12*U58</f>
        <v>252.408272066968</v>
      </c>
      <c r="X58" s="41" t="n">
        <f aca="false">W58*$T58*365/1000/4000</f>
        <v>6.24174105787605</v>
      </c>
      <c r="Y58" s="40" t="n">
        <f aca="false">(3)^$AC$12*U58</f>
        <v>137.951875032795</v>
      </c>
      <c r="Z58" s="41" t="n">
        <f aca="false">Y58*$T58*365/1000/4000</f>
        <v>3.41137742971723</v>
      </c>
      <c r="AA58" s="38"/>
      <c r="AB58" s="23"/>
      <c r="AC58" s="42"/>
      <c r="AD58" s="42"/>
      <c r="AE58" s="42"/>
      <c r="AF58" s="42"/>
      <c r="AG58" s="42"/>
      <c r="AH58" s="42"/>
      <c r="AI58" s="23"/>
      <c r="AJ58" s="23"/>
      <c r="AK58" s="23"/>
      <c r="AL58" s="23"/>
      <c r="AM58" s="23"/>
    </row>
    <row r="59" customFormat="false" ht="15.75" hidden="false" customHeight="false" outlineLevel="0" collapsed="false">
      <c r="A59" s="35" t="s">
        <v>147</v>
      </c>
      <c r="B59" s="13" t="s">
        <v>148</v>
      </c>
      <c r="C59" s="36"/>
      <c r="D59" s="37" t="n">
        <v>0.0300604547290553</v>
      </c>
      <c r="E59" s="37" t="n">
        <v>0.0739426593950544</v>
      </c>
      <c r="F59" s="37" t="n">
        <v>0.00124495416305127</v>
      </c>
      <c r="G59" s="37" t="n">
        <v>0.0238000088806003</v>
      </c>
      <c r="H59" s="36" t="n">
        <v>0.0328473448184899</v>
      </c>
      <c r="I59" s="36" t="n">
        <v>0</v>
      </c>
      <c r="J59" s="36" t="n">
        <v>0.0891516683390278</v>
      </c>
      <c r="K59" s="36" t="n">
        <v>0.00174641030097543</v>
      </c>
      <c r="L59" s="23"/>
      <c r="M59" s="23"/>
      <c r="N59" s="36" t="n">
        <f aca="false">U59/(U59+2100)</f>
        <v>0.259406395626184</v>
      </c>
      <c r="O59" s="36" t="n">
        <f aca="false">W59/(W59+2100)</f>
        <v>0.110873914395127</v>
      </c>
      <c r="P59" s="36" t="n">
        <f aca="false">Y59/(Y59+2100)</f>
        <v>0.0638052278938277</v>
      </c>
      <c r="Q59" s="38"/>
      <c r="R59" s="38"/>
      <c r="S59" s="39" t="n">
        <v>12913.16</v>
      </c>
      <c r="T59" s="39" t="n">
        <v>82.913893</v>
      </c>
      <c r="U59" s="40" t="n">
        <f aca="false">IFERROR(MAX($AD$7+(LN($S59)*$AC$7),0),0)</f>
        <v>735.563239538888</v>
      </c>
      <c r="V59" s="41" t="n">
        <f aca="false">U59*T59*365/1000/4000</f>
        <v>5.56519257107979</v>
      </c>
      <c r="W59" s="40" t="n">
        <f aca="false">(2)^$AC$12*U59</f>
        <v>261.869743784842</v>
      </c>
      <c r="X59" s="41" t="n">
        <f aca="false">W59*$T59*365/1000/4000</f>
        <v>1.98127839234539</v>
      </c>
      <c r="Y59" s="40" t="n">
        <f aca="false">(3)^$AC$12*U59</f>
        <v>143.122972451124</v>
      </c>
      <c r="Z59" s="41" t="n">
        <f aca="false">Y59*$T59*365/1000/4000</f>
        <v>1.08285305765847</v>
      </c>
      <c r="AA59" s="38"/>
      <c r="AB59" s="23"/>
      <c r="AC59" s="42"/>
      <c r="AD59" s="42"/>
      <c r="AE59" s="42"/>
      <c r="AF59" s="42"/>
      <c r="AG59" s="42"/>
      <c r="AH59" s="42"/>
      <c r="AI59" s="23"/>
      <c r="AJ59" s="23"/>
      <c r="AK59" s="23"/>
      <c r="AL59" s="23"/>
      <c r="AM59" s="23"/>
    </row>
    <row r="60" customFormat="false" ht="15.75" hidden="false" customHeight="false" outlineLevel="0" collapsed="false">
      <c r="A60" s="35" t="s">
        <v>149</v>
      </c>
      <c r="B60" s="13" t="s">
        <v>150</v>
      </c>
      <c r="C60" s="36"/>
      <c r="D60" s="37" t="n">
        <v>0.0556118211833337</v>
      </c>
      <c r="E60" s="37" t="n">
        <v>0.0683159966263705</v>
      </c>
      <c r="F60" s="37" t="n">
        <v>0</v>
      </c>
      <c r="G60" s="37" t="n">
        <v>0.0200348432055749</v>
      </c>
      <c r="H60" s="36" t="n">
        <v>0.0515916008873755</v>
      </c>
      <c r="I60" s="36" t="n">
        <v>0</v>
      </c>
      <c r="J60" s="36" t="n">
        <v>0.0266949625823746</v>
      </c>
      <c r="K60" s="36" t="n">
        <v>0.00174641030097543</v>
      </c>
      <c r="L60" s="23"/>
      <c r="M60" s="23"/>
      <c r="N60" s="36" t="n">
        <f aca="false">U60/(U60+2100)</f>
        <v>0.23548992410265</v>
      </c>
      <c r="O60" s="36" t="n">
        <f aca="false">W60/(W60+2100)</f>
        <v>0.0988243304216012</v>
      </c>
      <c r="P60" s="36" t="n">
        <f aca="false">Y60/(Y60+2100)</f>
        <v>0.0565456668435686</v>
      </c>
      <c r="Q60" s="38"/>
      <c r="R60" s="38"/>
      <c r="S60" s="39" t="n">
        <v>11012.05</v>
      </c>
      <c r="T60" s="39" t="n">
        <v>39.309789</v>
      </c>
      <c r="U60" s="40" t="n">
        <f aca="false">IFERROR(MAX($AD$7+(LN($S60)*$AC$7),0),0)</f>
        <v>646.857191561678</v>
      </c>
      <c r="V60" s="41" t="n">
        <f aca="false">U60*T60*365/1000/4000</f>
        <v>2.32028854884977</v>
      </c>
      <c r="W60" s="40" t="n">
        <f aca="false">(2)^$AC$12*U60</f>
        <v>230.289277541695</v>
      </c>
      <c r="X60" s="41" t="n">
        <f aca="false">W60*$T60*365/1000/4000</f>
        <v>0.82605184045779</v>
      </c>
      <c r="Y60" s="40" t="n">
        <f aca="false">(3)^$AC$12*U60</f>
        <v>125.862902101702</v>
      </c>
      <c r="Z60" s="41" t="n">
        <f aca="false">Y60*$T60*365/1000/4000</f>
        <v>0.451472526364781</v>
      </c>
      <c r="AA60" s="38"/>
      <c r="AB60" s="23"/>
      <c r="AC60" s="42"/>
      <c r="AD60" s="42"/>
      <c r="AE60" s="42"/>
      <c r="AF60" s="42"/>
      <c r="AG60" s="42"/>
      <c r="AH60" s="42"/>
      <c r="AI60" s="23"/>
      <c r="AJ60" s="23"/>
      <c r="AK60" s="23"/>
      <c r="AL60" s="23"/>
      <c r="AM60" s="23"/>
    </row>
    <row r="61" customFormat="false" ht="15.75" hidden="false" customHeight="false" outlineLevel="0" collapsed="false">
      <c r="A61" s="35" t="s">
        <v>151</v>
      </c>
      <c r="B61" s="13" t="s">
        <v>152</v>
      </c>
      <c r="C61" s="36"/>
      <c r="D61" s="37" t="n">
        <v>0.0231468994433955</v>
      </c>
      <c r="E61" s="37" t="n">
        <v>0.0912126904612816</v>
      </c>
      <c r="F61" s="37" t="n">
        <v>0.00832958126969833</v>
      </c>
      <c r="G61" s="37" t="n">
        <v>0.0290817832890463</v>
      </c>
      <c r="H61" s="36" t="n">
        <v>0.0284381053002289</v>
      </c>
      <c r="I61" s="36" t="n">
        <v>0</v>
      </c>
      <c r="J61" s="36" t="n">
        <v>0.00627943485086342</v>
      </c>
      <c r="K61" s="36" t="n">
        <v>0.00174641030097543</v>
      </c>
      <c r="L61" s="23"/>
      <c r="M61" s="23"/>
      <c r="N61" s="36" t="n">
        <f aca="false">U61/(U61+2100)</f>
        <v>0.398592048539537</v>
      </c>
      <c r="O61" s="36" t="n">
        <f aca="false">W61/(W61+2100)</f>
        <v>0.190907484506059</v>
      </c>
      <c r="P61" s="36" t="n">
        <f aca="false">Y61/(Y61+2100)</f>
        <v>0.114227573732619</v>
      </c>
      <c r="Q61" s="38"/>
      <c r="R61" s="38"/>
      <c r="S61" s="39" t="n">
        <v>41947.59</v>
      </c>
      <c r="T61" s="39" t="n">
        <v>9.054</v>
      </c>
      <c r="U61" s="40" t="n">
        <f aca="false">IFERROR(MAX($AD$7+(LN($S61)*$AC$7),0),0)</f>
        <v>1391.80617732164</v>
      </c>
      <c r="V61" s="41" t="n">
        <f aca="false">U61*T61*365/1000/4000</f>
        <v>1.14987894806415</v>
      </c>
      <c r="W61" s="40" t="n">
        <f aca="false">(2)^$AC$12*U61</f>
        <v>495.500464762025</v>
      </c>
      <c r="X61" s="41" t="n">
        <f aca="false">W61*$T61*365/1000/4000</f>
        <v>0.409371335225928</v>
      </c>
      <c r="Y61" s="40" t="n">
        <f aca="false">(3)^$AC$12*U61</f>
        <v>270.812115759054</v>
      </c>
      <c r="Z61" s="41" t="n">
        <f aca="false">Y61*$T61*365/1000/4000</f>
        <v>0.223738876767526</v>
      </c>
      <c r="AA61" s="38"/>
      <c r="AB61" s="23"/>
      <c r="AC61" s="42"/>
      <c r="AD61" s="42"/>
      <c r="AE61" s="42"/>
      <c r="AF61" s="42"/>
      <c r="AG61" s="42"/>
      <c r="AH61" s="42"/>
      <c r="AI61" s="23"/>
      <c r="AJ61" s="23"/>
      <c r="AK61" s="23"/>
      <c r="AL61" s="23"/>
      <c r="AM61" s="23"/>
    </row>
    <row r="62" customFormat="false" ht="15.75" hidden="false" customHeight="false" outlineLevel="0" collapsed="false">
      <c r="A62" s="35" t="s">
        <v>153</v>
      </c>
      <c r="B62" s="13" t="s">
        <v>154</v>
      </c>
      <c r="C62" s="36"/>
      <c r="D62" s="37" t="n">
        <v>0.0191809227579057</v>
      </c>
      <c r="E62" s="37" t="n">
        <v>0.0864825581395349</v>
      </c>
      <c r="F62" s="37" t="n">
        <v>0</v>
      </c>
      <c r="G62" s="37" t="n">
        <v>0.243693886276186</v>
      </c>
      <c r="H62" s="36" t="n">
        <v>0.0724763406940063</v>
      </c>
      <c r="I62" s="36" t="n">
        <v>0</v>
      </c>
      <c r="J62" s="36" t="n">
        <v>0.00479846449136276</v>
      </c>
      <c r="K62" s="36" t="n">
        <v>0.00174641030097543</v>
      </c>
      <c r="L62" s="23"/>
      <c r="M62" s="23"/>
      <c r="N62" s="36" t="n">
        <f aca="false">U62/(U62+2100)</f>
        <v>0.223277699967351</v>
      </c>
      <c r="O62" s="36" t="n">
        <f aca="false">W62/(W62+2100)</f>
        <v>0.0928387671540792</v>
      </c>
      <c r="P62" s="36" t="n">
        <f aca="false">Y62/(Y62+2100)</f>
        <v>0.0529703083997096</v>
      </c>
      <c r="Q62" s="38"/>
      <c r="R62" s="38"/>
      <c r="S62" s="39" t="n">
        <v>10190.47</v>
      </c>
      <c r="T62" s="39" t="n">
        <v>2.948277</v>
      </c>
      <c r="U62" s="40" t="n">
        <f aca="false">IFERROR(MAX($AD$7+(LN($S62)*$AC$7),0),0)</f>
        <v>603.668994583686</v>
      </c>
      <c r="V62" s="41" t="n">
        <f aca="false">U62*T62*365/1000/4000</f>
        <v>0.162405236376409</v>
      </c>
      <c r="W62" s="40" t="n">
        <f aca="false">(2)^$AC$12*U62</f>
        <v>214.913737453196</v>
      </c>
      <c r="X62" s="41" t="n">
        <f aca="false">W62*$T62*365/1000/4000</f>
        <v>0.0578183021569534</v>
      </c>
      <c r="Y62" s="40" t="n">
        <f aca="false">(3)^$AC$12*U62</f>
        <v>117.459514338374</v>
      </c>
      <c r="Z62" s="41" t="n">
        <f aca="false">Y62*$T62*365/1000/4000</f>
        <v>0.0316001655906436</v>
      </c>
      <c r="AA62" s="38"/>
      <c r="AB62" s="23"/>
      <c r="AC62" s="42"/>
      <c r="AD62" s="42"/>
      <c r="AE62" s="42"/>
      <c r="AF62" s="42"/>
      <c r="AG62" s="42"/>
      <c r="AH62" s="42"/>
      <c r="AI62" s="23"/>
      <c r="AJ62" s="23"/>
      <c r="AK62" s="23"/>
      <c r="AL62" s="23"/>
      <c r="AM62" s="23"/>
    </row>
    <row r="63" customFormat="false" ht="15.75" hidden="false" customHeight="false" outlineLevel="0" collapsed="false">
      <c r="A63" s="35" t="s">
        <v>155</v>
      </c>
      <c r="B63" s="13" t="s">
        <v>156</v>
      </c>
      <c r="C63" s="36"/>
      <c r="D63" s="37" t="n">
        <v>0.0145704847866997</v>
      </c>
      <c r="E63" s="37" t="n">
        <v>0.0452006550169362</v>
      </c>
      <c r="F63" s="37" t="n">
        <v>0.00225066816711211</v>
      </c>
      <c r="G63" s="37" t="n">
        <v>0.0100865018397779</v>
      </c>
      <c r="H63" s="36" t="n">
        <v>0.0158252845325902</v>
      </c>
      <c r="I63" s="36" t="n">
        <v>0.0217391304347826</v>
      </c>
      <c r="J63" s="36" t="n">
        <v>0</v>
      </c>
      <c r="K63" s="36" t="n">
        <v>0.00174641030097543</v>
      </c>
      <c r="L63" s="23"/>
      <c r="M63" s="23"/>
      <c r="N63" s="36" t="n">
        <f aca="false">U63/(U63+2100)</f>
        <v>0.399160791558319</v>
      </c>
      <c r="O63" s="36" t="n">
        <f aca="false">W63/(W63+2100)</f>
        <v>0.191274136009811</v>
      </c>
      <c r="P63" s="36" t="n">
        <f aca="false">Y63/(Y63+2100)</f>
        <v>0.114467791151972</v>
      </c>
      <c r="Q63" s="38"/>
      <c r="R63" s="38"/>
      <c r="S63" s="39" t="n">
        <v>42197.25</v>
      </c>
      <c r="T63" s="39" t="n">
        <v>126</v>
      </c>
      <c r="U63" s="40" t="n">
        <f aca="false">IFERROR(MAX($AD$7+(LN($S63)*$AC$7),0),0)</f>
        <v>1395.11145493733</v>
      </c>
      <c r="V63" s="41" t="n">
        <f aca="false">U63*T63*365/1000/4000</f>
        <v>16.040293953142</v>
      </c>
      <c r="W63" s="40" t="n">
        <f aca="false">(2)^$AC$12*U63</f>
        <v>496.677185070807</v>
      </c>
      <c r="X63" s="41" t="n">
        <f aca="false">W63*$T63*365/1000/4000</f>
        <v>5.7105459353516</v>
      </c>
      <c r="Y63" s="40" t="n">
        <f aca="false">(3)^$AC$12*U63</f>
        <v>271.455243544274</v>
      </c>
      <c r="Z63" s="41" t="n">
        <f aca="false">Y63*$T63*365/1000/4000</f>
        <v>3.12105666265029</v>
      </c>
      <c r="AA63" s="38"/>
      <c r="AB63" s="23"/>
      <c r="AC63" s="42"/>
      <c r="AD63" s="42"/>
      <c r="AE63" s="42"/>
      <c r="AF63" s="42"/>
      <c r="AG63" s="42"/>
      <c r="AH63" s="42"/>
      <c r="AI63" s="23"/>
      <c r="AJ63" s="23"/>
      <c r="AK63" s="23"/>
      <c r="AL63" s="23"/>
      <c r="AM63" s="23"/>
    </row>
    <row r="64" customFormat="false" ht="15.75" hidden="false" customHeight="false" outlineLevel="0" collapsed="false">
      <c r="A64" s="35" t="s">
        <v>157</v>
      </c>
      <c r="B64" s="13" t="s">
        <v>158</v>
      </c>
      <c r="C64" s="36"/>
      <c r="D64" s="37" t="n">
        <v>0.0406396201382585</v>
      </c>
      <c r="E64" s="37" t="n">
        <v>0.0674680108569213</v>
      </c>
      <c r="F64" s="37" t="n">
        <v>0</v>
      </c>
      <c r="G64" s="37" t="n">
        <v>0.0435406698564593</v>
      </c>
      <c r="H64" s="36" t="n">
        <v>0.0387084540997372</v>
      </c>
      <c r="I64" s="36" t="n">
        <v>0</v>
      </c>
      <c r="J64" s="36" t="n">
        <v>0.0436517249471955</v>
      </c>
      <c r="K64" s="36" t="n">
        <v>0.00174641030097543</v>
      </c>
      <c r="L64" s="23"/>
      <c r="M64" s="23"/>
      <c r="N64" s="36" t="n">
        <f aca="false">U64/(U64+2100)</f>
        <v>0.227995801910548</v>
      </c>
      <c r="O64" s="36" t="n">
        <f aca="false">W64/(W64+2100)</f>
        <v>0.0951381640713245</v>
      </c>
      <c r="P64" s="36" t="n">
        <f aca="false">Y64/(Y64+2100)</f>
        <v>0.0543414085632272</v>
      </c>
      <c r="Q64" s="38"/>
      <c r="R64" s="38"/>
      <c r="S64" s="39" t="n">
        <v>10497.3</v>
      </c>
      <c r="T64" s="39" t="n">
        <v>10.101697</v>
      </c>
      <c r="U64" s="40" t="n">
        <f aca="false">IFERROR(MAX($AD$7+(LN($S64)*$AC$7),0),0)</f>
        <v>620.192461643419</v>
      </c>
      <c r="V64" s="41" t="n">
        <f aca="false">U64*T64*365/1000/4000</f>
        <v>0.571680915040042</v>
      </c>
      <c r="W64" s="40" t="n">
        <f aca="false">(2)^$AC$12*U64</f>
        <v>220.796299077785</v>
      </c>
      <c r="X64" s="41" t="n">
        <f aca="false">W64*$T64*365/1000/4000</f>
        <v>0.203525579720471</v>
      </c>
      <c r="Y64" s="40" t="n">
        <f aca="false">(3)^$AC$12*U64</f>
        <v>120.674584904257</v>
      </c>
      <c r="Z64" s="41" t="n">
        <f aca="false">Y64*$T64*365/1000/4000</f>
        <v>0.111235400922702</v>
      </c>
      <c r="AA64" s="38"/>
      <c r="AB64" s="23"/>
      <c r="AC64" s="42"/>
      <c r="AD64" s="42"/>
      <c r="AE64" s="42"/>
      <c r="AF64" s="42"/>
      <c r="AG64" s="42"/>
      <c r="AH64" s="42"/>
      <c r="AI64" s="23"/>
      <c r="AJ64" s="23"/>
      <c r="AK64" s="23"/>
      <c r="AL64" s="23"/>
      <c r="AM64" s="23"/>
    </row>
    <row r="65" customFormat="false" ht="15.75" hidden="false" customHeight="false" outlineLevel="0" collapsed="false">
      <c r="A65" s="35" t="s">
        <v>159</v>
      </c>
      <c r="B65" s="13" t="s">
        <v>160</v>
      </c>
      <c r="C65" s="36"/>
      <c r="D65" s="37" t="n">
        <v>0.035914403116495</v>
      </c>
      <c r="E65" s="37" t="n">
        <v>0.153262147335423</v>
      </c>
      <c r="F65" s="37" t="n">
        <v>0</v>
      </c>
      <c r="G65" s="37" t="n">
        <v>0.0548102446373485</v>
      </c>
      <c r="H65" s="36" t="n">
        <v>0.0676915657625484</v>
      </c>
      <c r="I65" s="36" t="n">
        <v>0.01592680447306</v>
      </c>
      <c r="J65" s="36" t="n">
        <v>0.005750121291621</v>
      </c>
      <c r="K65" s="36" t="n">
        <v>0.00174641030097543</v>
      </c>
      <c r="L65" s="23"/>
      <c r="M65" s="23"/>
      <c r="N65" s="36" t="n">
        <f aca="false">U65/(U65+2100)</f>
        <v>0.35502431126668</v>
      </c>
      <c r="O65" s="36" t="n">
        <f aca="false">W65/(W65+2100)</f>
        <v>0.163855616388509</v>
      </c>
      <c r="P65" s="36" t="n">
        <f aca="false">Y65/(Y65+2100)</f>
        <v>0.0967421678627509</v>
      </c>
      <c r="Q65" s="38"/>
      <c r="R65" s="38"/>
      <c r="S65" s="39" t="n">
        <v>27466.22</v>
      </c>
      <c r="T65" s="39" t="n">
        <v>18.513673</v>
      </c>
      <c r="U65" s="40" t="n">
        <f aca="false">IFERROR(MAX($AD$7+(LN($S65)*$AC$7),0),0)</f>
        <v>1155.93667588344</v>
      </c>
      <c r="V65" s="41" t="n">
        <f aca="false">U65*T65*365/1000/4000</f>
        <v>1.95280781837369</v>
      </c>
      <c r="W65" s="40" t="n">
        <f aca="false">(2)^$AC$12*U65</f>
        <v>411.527962347412</v>
      </c>
      <c r="X65" s="41" t="n">
        <f aca="false">W65*$T65*365/1000/4000</f>
        <v>0.695224088929637</v>
      </c>
      <c r="Y65" s="40" t="n">
        <f aca="false">(3)^$AC$12*U65</f>
        <v>224.917565376734</v>
      </c>
      <c r="Z65" s="41" t="n">
        <f aca="false">Y65*$T65*365/1000/4000</f>
        <v>0.379969585982364</v>
      </c>
      <c r="AA65" s="38"/>
      <c r="AB65" s="23"/>
      <c r="AC65" s="42"/>
      <c r="AD65" s="42"/>
      <c r="AE65" s="42"/>
      <c r="AF65" s="42"/>
      <c r="AG65" s="42"/>
      <c r="AH65" s="42"/>
      <c r="AI65" s="23"/>
      <c r="AJ65" s="23"/>
      <c r="AK65" s="23"/>
      <c r="AL65" s="23"/>
      <c r="AM65" s="23"/>
    </row>
    <row r="66" customFormat="false" ht="15.75" hidden="false" customHeight="false" outlineLevel="0" collapsed="false">
      <c r="A66" s="35" t="s">
        <v>161</v>
      </c>
      <c r="B66" s="13" t="s">
        <v>162</v>
      </c>
      <c r="C66" s="36"/>
      <c r="D66" s="37" t="n">
        <v>0.028366968000759</v>
      </c>
      <c r="E66" s="37" t="n">
        <v>0.0700963515220568</v>
      </c>
      <c r="F66" s="37" t="n">
        <v>0.00112258643915582</v>
      </c>
      <c r="G66" s="37" t="n">
        <v>0.0634648370497427</v>
      </c>
      <c r="H66" s="36" t="n">
        <v>0.0405196338001212</v>
      </c>
      <c r="I66" s="36" t="n">
        <v>0</v>
      </c>
      <c r="J66" s="36" t="n">
        <v>0.08975176207041</v>
      </c>
      <c r="K66" s="36" t="n">
        <v>0.00174641030097543</v>
      </c>
      <c r="L66" s="23"/>
      <c r="M66" s="23"/>
      <c r="N66" s="36" t="n">
        <f aca="false">U66/(U66+2100)</f>
        <v>0.0666647461187021</v>
      </c>
      <c r="O66" s="36" t="n">
        <f aca="false">W66/(W66+2100)</f>
        <v>0.0247980998582579</v>
      </c>
      <c r="P66" s="36" t="n">
        <f aca="false">Y66/(Y66+2100)</f>
        <v>0.0137073557379805</v>
      </c>
      <c r="Q66" s="38"/>
      <c r="R66" s="38"/>
      <c r="S66" s="39" t="n">
        <v>4512.982</v>
      </c>
      <c r="T66" s="39" t="n">
        <v>52.573967</v>
      </c>
      <c r="U66" s="40" t="n">
        <f aca="false">IFERROR(MAX($AD$7+(LN($S66)*$AC$7),0),0)</f>
        <v>149.995370117113</v>
      </c>
      <c r="V66" s="41" t="n">
        <f aca="false">U66*T66*365/1000/4000</f>
        <v>0.71958396203045</v>
      </c>
      <c r="W66" s="40" t="n">
        <f aca="false">(2)^$AC$12*U66</f>
        <v>53.4002340384823</v>
      </c>
      <c r="X66" s="41" t="n">
        <f aca="false">W66*$T66*365/1000/4000</f>
        <v>0.256180920469494</v>
      </c>
      <c r="Y66" s="40" t="n">
        <f aca="false">(3)^$AC$12*U66</f>
        <v>29.1855031234642</v>
      </c>
      <c r="Z66" s="41" t="n">
        <f aca="false">Y66*$T66*365/1000/4000</f>
        <v>0.140013788125841</v>
      </c>
      <c r="AA66" s="38"/>
      <c r="AB66" s="23"/>
      <c r="AC66" s="42"/>
      <c r="AD66" s="42"/>
      <c r="AE66" s="42"/>
      <c r="AF66" s="42"/>
      <c r="AG66" s="42"/>
      <c r="AH66" s="42"/>
      <c r="AI66" s="23"/>
      <c r="AJ66" s="23"/>
      <c r="AK66" s="23"/>
      <c r="AL66" s="23"/>
      <c r="AM66" s="23"/>
    </row>
    <row r="67" customFormat="false" ht="15.75" hidden="false" customHeight="false" outlineLevel="0" collapsed="false">
      <c r="A67" s="35" t="s">
        <v>163</v>
      </c>
      <c r="B67" s="13" t="s">
        <v>164</v>
      </c>
      <c r="C67" s="36"/>
      <c r="D67" s="37" t="n">
        <v>0.0489870296923572</v>
      </c>
      <c r="E67" s="37" t="n">
        <v>0.0747694700588824</v>
      </c>
      <c r="F67" s="37" t="n">
        <v>0</v>
      </c>
      <c r="G67" s="37" t="n">
        <v>0.0632054176072235</v>
      </c>
      <c r="H67" s="36" t="n">
        <v>0.0542474292474293</v>
      </c>
      <c r="I67" s="36" t="n">
        <v>0</v>
      </c>
      <c r="J67" s="36" t="n">
        <v>0.0802083333333333</v>
      </c>
      <c r="K67" s="36" t="n">
        <v>0.00174641030097543</v>
      </c>
      <c r="L67" s="23"/>
      <c r="M67" s="23"/>
      <c r="N67" s="36" t="n">
        <f aca="false">U67/(U67+2100)</f>
        <v>0</v>
      </c>
      <c r="O67" s="36" t="n">
        <f aca="false">W67/(W67+2100)</f>
        <v>0</v>
      </c>
      <c r="P67" s="36" t="n">
        <f aca="false">Y67/(Y67+2100)</f>
        <v>0</v>
      </c>
      <c r="Q67" s="38"/>
      <c r="R67" s="38"/>
      <c r="S67" s="39" t="s">
        <v>393</v>
      </c>
      <c r="T67" s="39" t="n">
        <v>25.666158</v>
      </c>
      <c r="U67" s="40" t="n">
        <f aca="false">IFERROR(MAX($AD$7+(LN($S67)*$AC$7),0),0)</f>
        <v>0</v>
      </c>
      <c r="V67" s="41" t="n">
        <f aca="false">U67*T67*365/1000/4000</f>
        <v>0</v>
      </c>
      <c r="W67" s="40" t="n">
        <f aca="false">(2)^$AC$12*U67</f>
        <v>0</v>
      </c>
      <c r="X67" s="41" t="n">
        <f aca="false">W67*$T67*365/1000/4000</f>
        <v>0</v>
      </c>
      <c r="Y67" s="40" t="n">
        <f aca="false">(3)^$AC$12*U67</f>
        <v>0</v>
      </c>
      <c r="Z67" s="41" t="n">
        <f aca="false">Y67*$T67*365/1000/4000</f>
        <v>0</v>
      </c>
      <c r="AA67" s="38"/>
      <c r="AB67" s="23"/>
      <c r="AC67" s="42"/>
      <c r="AD67" s="42"/>
      <c r="AE67" s="42"/>
      <c r="AF67" s="42"/>
      <c r="AG67" s="42"/>
      <c r="AH67" s="42"/>
      <c r="AI67" s="23"/>
      <c r="AJ67" s="23"/>
      <c r="AK67" s="23"/>
      <c r="AL67" s="23"/>
      <c r="AM67" s="23"/>
    </row>
    <row r="68" customFormat="false" ht="15.75" hidden="false" customHeight="false" outlineLevel="0" collapsed="false">
      <c r="A68" s="35" t="s">
        <v>165</v>
      </c>
      <c r="B68" s="13" t="s">
        <v>166</v>
      </c>
      <c r="C68" s="36"/>
      <c r="D68" s="37" t="n">
        <v>0.0257623010877938</v>
      </c>
      <c r="E68" s="37" t="n">
        <v>0.037388030637414</v>
      </c>
      <c r="F68" s="37" t="n">
        <v>0.000434731059558155</v>
      </c>
      <c r="G68" s="37" t="n">
        <v>0.00580520318211137</v>
      </c>
      <c r="H68" s="36" t="n">
        <v>0.0227021427443144</v>
      </c>
      <c r="I68" s="36" t="n">
        <v>0</v>
      </c>
      <c r="J68" s="36" t="n">
        <v>0.0185632878604731</v>
      </c>
      <c r="K68" s="36" t="n">
        <v>0.00174641030097543</v>
      </c>
      <c r="L68" s="23"/>
      <c r="M68" s="23"/>
      <c r="N68" s="36" t="n">
        <f aca="false">U68/(U68+2100)</f>
        <v>0.400355154799253</v>
      </c>
      <c r="O68" s="36" t="n">
        <f aca="false">W68/(W68+2100)</f>
        <v>0.192045283976726</v>
      </c>
      <c r="P68" s="36" t="n">
        <f aca="false">Y68/(Y68+2100)</f>
        <v>0.11497330623843</v>
      </c>
      <c r="Q68" s="38"/>
      <c r="R68" s="38"/>
      <c r="S68" s="39" t="n">
        <v>42727.95</v>
      </c>
      <c r="T68" s="39" t="n">
        <v>51.709098</v>
      </c>
      <c r="U68" s="40" t="n">
        <f aca="false">IFERROR(MAX($AD$7+(LN($S68)*$AC$7),0),0)</f>
        <v>1402.07296336712</v>
      </c>
      <c r="V68" s="41" t="n">
        <f aca="false">U68*T68*365/1000/4000</f>
        <v>6.61561845426346</v>
      </c>
      <c r="W68" s="40" t="n">
        <f aca="false">(2)^$AC$12*U68</f>
        <v>499.155569431079</v>
      </c>
      <c r="X68" s="41" t="n">
        <f aca="false">W68*$T68*365/1000/4000</f>
        <v>2.35524318844737</v>
      </c>
      <c r="Y68" s="40" t="n">
        <f aca="false">(3)^$AC$12*U68</f>
        <v>272.809786193577</v>
      </c>
      <c r="Z68" s="41" t="n">
        <f aca="false">Y68*$T68*365/1000/4000</f>
        <v>1.2872407522299</v>
      </c>
      <c r="AA68" s="38"/>
      <c r="AB68" s="23"/>
      <c r="AC68" s="42"/>
      <c r="AD68" s="42"/>
      <c r="AE68" s="42"/>
      <c r="AF68" s="42"/>
      <c r="AG68" s="42"/>
      <c r="AH68" s="42"/>
      <c r="AI68" s="23"/>
      <c r="AJ68" s="23"/>
      <c r="AK68" s="23"/>
      <c r="AL68" s="23"/>
      <c r="AM68" s="23"/>
    </row>
    <row r="69" customFormat="false" ht="15.75" hidden="false" customHeight="false" outlineLevel="0" collapsed="false">
      <c r="A69" s="35" t="s">
        <v>167</v>
      </c>
      <c r="B69" s="13" t="s">
        <v>168</v>
      </c>
      <c r="C69" s="36"/>
      <c r="D69" s="37" t="n">
        <v>0.0172635918577686</v>
      </c>
      <c r="E69" s="37" t="n">
        <v>0.0218049666868565</v>
      </c>
      <c r="F69" s="37" t="n">
        <v>0</v>
      </c>
      <c r="G69" s="37" t="n">
        <v>0</v>
      </c>
      <c r="H69" s="36" t="n">
        <v>0.015885783229439</v>
      </c>
      <c r="I69" s="36" t="n">
        <v>0</v>
      </c>
      <c r="J69" s="36" t="n">
        <v>0</v>
      </c>
      <c r="K69" s="36" t="n">
        <v>0.00174641030097543</v>
      </c>
      <c r="L69" s="23"/>
      <c r="M69" s="23"/>
      <c r="N69" s="36" t="n">
        <f aca="false">U69/(U69+2100)</f>
        <v>0.418452629391384</v>
      </c>
      <c r="O69" s="36" t="n">
        <f aca="false">W69/(W69+2100)</f>
        <v>0.20392874763037</v>
      </c>
      <c r="P69" s="36" t="n">
        <f aca="false">Y69/(Y69+2100)</f>
        <v>0.122812598578779</v>
      </c>
      <c r="Q69" s="38"/>
      <c r="R69" s="38"/>
      <c r="S69" s="39" t="n">
        <v>51962.05</v>
      </c>
      <c r="T69" s="39" t="n">
        <v>4.207077</v>
      </c>
      <c r="U69" s="40" t="n">
        <f aca="false">IFERROR(MAX($AD$7+(LN($S69)*$AC$7),0),0)</f>
        <v>1511.05579035161</v>
      </c>
      <c r="V69" s="41" t="n">
        <f aca="false">U69*T69*365/1000/4000</f>
        <v>0.58008793559409</v>
      </c>
      <c r="W69" s="40" t="n">
        <f aca="false">(2)^$AC$12*U69</f>
        <v>537.954823452076</v>
      </c>
      <c r="X69" s="41" t="n">
        <f aca="false">W69*$T69*365/1000/4000</f>
        <v>0.206518584536566</v>
      </c>
      <c r="Y69" s="40" t="n">
        <f aca="false">(3)^$AC$12*U69</f>
        <v>294.015231634169</v>
      </c>
      <c r="Z69" s="41" t="n">
        <f aca="false">Y69*$T69*365/1000/4000</f>
        <v>0.112871205577523</v>
      </c>
      <c r="AA69" s="38"/>
      <c r="AB69" s="23"/>
      <c r="AC69" s="42"/>
      <c r="AD69" s="42"/>
      <c r="AE69" s="42"/>
      <c r="AF69" s="42"/>
      <c r="AG69" s="42"/>
      <c r="AH69" s="42"/>
      <c r="AI69" s="23"/>
      <c r="AJ69" s="23"/>
      <c r="AK69" s="23"/>
      <c r="AL69" s="23"/>
      <c r="AM69" s="23"/>
    </row>
    <row r="70" customFormat="false" ht="15.75" hidden="false" customHeight="false" outlineLevel="0" collapsed="false">
      <c r="A70" s="35" t="s">
        <v>169</v>
      </c>
      <c r="B70" s="13" t="s">
        <v>170</v>
      </c>
      <c r="C70" s="36"/>
      <c r="D70" s="37" t="n">
        <v>0.00712622263623661</v>
      </c>
      <c r="E70" s="37" t="n">
        <v>0.0480162308385933</v>
      </c>
      <c r="F70" s="37" t="n">
        <v>0</v>
      </c>
      <c r="G70" s="37" t="n">
        <v>0.0335365853658537</v>
      </c>
      <c r="H70" s="36" t="n">
        <v>0.0214141099517209</v>
      </c>
      <c r="I70" s="36" t="n">
        <v>0.0196155355041193</v>
      </c>
      <c r="J70" s="36" t="n">
        <v>0.00992898021099083</v>
      </c>
      <c r="K70" s="36" t="n">
        <v>0.00174641030097543</v>
      </c>
      <c r="L70" s="23"/>
      <c r="M70" s="23"/>
      <c r="N70" s="36" t="n">
        <f aca="false">U70/(U70+2100)</f>
        <v>0.109494347406534</v>
      </c>
      <c r="O70" s="36" t="n">
        <f aca="false">W70/(W70+2100)</f>
        <v>0.0419385759137932</v>
      </c>
      <c r="P70" s="36" t="n">
        <f aca="false">Y70/(Y70+2100)</f>
        <v>0.0233655700053078</v>
      </c>
      <c r="Q70" s="38"/>
      <c r="R70" s="38"/>
      <c r="S70" s="39" t="n">
        <v>5480.743</v>
      </c>
      <c r="T70" s="39" t="n">
        <v>6.4562</v>
      </c>
      <c r="U70" s="40" t="n">
        <f aca="false">IFERROR(MAX($AD$7+(LN($S70)*$AC$7),0),0)</f>
        <v>258.210746763998</v>
      </c>
      <c r="V70" s="41" t="n">
        <f aca="false">U70*T70*365/1000/4000</f>
        <v>0.152119245372267</v>
      </c>
      <c r="W70" s="40" t="n">
        <f aca="false">(2)^$AC$12*U70</f>
        <v>91.9262661086343</v>
      </c>
      <c r="X70" s="41" t="n">
        <f aca="false">W70*$T70*365/1000/4000</f>
        <v>0.0541563602816141</v>
      </c>
      <c r="Y70" s="40" t="n">
        <f aca="false">(3)^$AC$12*U70</f>
        <v>50.2416211267639</v>
      </c>
      <c r="Z70" s="41" t="n">
        <f aca="false">Y70*$T70*365/1000/4000</f>
        <v>0.0295987583315735</v>
      </c>
      <c r="AA70" s="38"/>
      <c r="AB70" s="23"/>
      <c r="AC70" s="42"/>
      <c r="AD70" s="42"/>
      <c r="AE70" s="42"/>
      <c r="AF70" s="42"/>
      <c r="AG70" s="42"/>
      <c r="AH70" s="42"/>
      <c r="AI70" s="23"/>
      <c r="AJ70" s="23"/>
      <c r="AK70" s="23"/>
      <c r="AL70" s="23"/>
      <c r="AM70" s="23"/>
    </row>
    <row r="71" customFormat="false" ht="15.75" hidden="false" customHeight="false" outlineLevel="0" collapsed="false">
      <c r="A71" s="35" t="s">
        <v>171</v>
      </c>
      <c r="B71" s="13" t="s">
        <v>172</v>
      </c>
      <c r="C71" s="36"/>
      <c r="D71" s="37" t="n">
        <v>0.0389546853660028</v>
      </c>
      <c r="E71" s="37" t="n">
        <v>0.0872004510854243</v>
      </c>
      <c r="F71" s="37" t="n">
        <v>0</v>
      </c>
      <c r="G71" s="37" t="n">
        <v>0.0747330960854093</v>
      </c>
      <c r="H71" s="36" t="n">
        <v>0.0571644535700989</v>
      </c>
      <c r="I71" s="36" t="n">
        <v>0</v>
      </c>
      <c r="J71" s="36" t="n">
        <v>0.0523560209424084</v>
      </c>
      <c r="K71" s="36" t="n">
        <v>0.00174641030097543</v>
      </c>
      <c r="L71" s="23"/>
      <c r="M71" s="23"/>
      <c r="N71" s="36" t="n">
        <f aca="false">U71/(U71+2100)</f>
        <v>0.187303804941072</v>
      </c>
      <c r="O71" s="36" t="n">
        <f aca="false">W71/(W71+2100)</f>
        <v>0.0758291109506641</v>
      </c>
      <c r="P71" s="36" t="n">
        <f aca="false">Y71/(Y71+2100)</f>
        <v>0.0429196435556824</v>
      </c>
      <c r="Q71" s="38"/>
      <c r="R71" s="38"/>
      <c r="S71" s="39" t="n">
        <v>8220.179</v>
      </c>
      <c r="T71" s="39" t="n">
        <v>7.169456</v>
      </c>
      <c r="U71" s="40" t="n">
        <f aca="false">IFERROR(MAX($AD$7+(LN($S71)*$AC$7),0),0)</f>
        <v>483.991426030647</v>
      </c>
      <c r="V71" s="41" t="n">
        <f aca="false">U71*T71*365/1000/4000</f>
        <v>0.316633415038988</v>
      </c>
      <c r="W71" s="40" t="n">
        <f aca="false">(2)^$AC$12*U71</f>
        <v>172.307021226562</v>
      </c>
      <c r="X71" s="41" t="n">
        <f aca="false">W71*$T71*365/1000/4000</f>
        <v>0.11272546915471</v>
      </c>
      <c r="Y71" s="40" t="n">
        <f aca="false">(3)^$AC$12*U71</f>
        <v>94.1731285780254</v>
      </c>
      <c r="Z71" s="41" t="n">
        <f aca="false">Y71*$T71*365/1000/4000</f>
        <v>0.0616092717821777</v>
      </c>
      <c r="AA71" s="38"/>
      <c r="AB71" s="23"/>
      <c r="AC71" s="42"/>
      <c r="AD71" s="42"/>
      <c r="AE71" s="42"/>
      <c r="AF71" s="42"/>
      <c r="AG71" s="42"/>
      <c r="AH71" s="42"/>
      <c r="AI71" s="23"/>
      <c r="AJ71" s="23"/>
      <c r="AK71" s="23"/>
      <c r="AL71" s="23"/>
      <c r="AM71" s="23"/>
    </row>
    <row r="72" customFormat="false" ht="15.75" hidden="false" customHeight="false" outlineLevel="0" collapsed="false">
      <c r="A72" s="35" t="s">
        <v>173</v>
      </c>
      <c r="B72" s="13" t="s">
        <v>174</v>
      </c>
      <c r="C72" s="36"/>
      <c r="D72" s="37" t="n">
        <v>0.0144963603558763</v>
      </c>
      <c r="E72" s="37" t="n">
        <v>0.0783083219645293</v>
      </c>
      <c r="F72" s="37" t="n">
        <v>0</v>
      </c>
      <c r="G72" s="37" t="n">
        <v>0.0124528301886792</v>
      </c>
      <c r="H72" s="36" t="n">
        <v>0.0208482563619227</v>
      </c>
      <c r="I72" s="36" t="n">
        <v>0</v>
      </c>
      <c r="J72" s="36" t="n">
        <v>0.0474804438784792</v>
      </c>
      <c r="K72" s="36" t="n">
        <v>0.00174641030097543</v>
      </c>
      <c r="L72" s="23"/>
      <c r="M72" s="23"/>
      <c r="N72" s="36" t="n">
        <f aca="false">U72/(U72+2100)</f>
        <v>0.282092986508372</v>
      </c>
      <c r="O72" s="36" t="n">
        <f aca="false">W72/(W72+2100)</f>
        <v>0.122723044435309</v>
      </c>
      <c r="P72" s="36" t="n">
        <f aca="false">Y72/(Y72+2100)</f>
        <v>0.0710259430595449</v>
      </c>
      <c r="Q72" s="38"/>
      <c r="R72" s="38"/>
      <c r="S72" s="39" t="n">
        <v>15166.98</v>
      </c>
      <c r="T72" s="39" t="n">
        <v>6.855709</v>
      </c>
      <c r="U72" s="40" t="n">
        <f aca="false">IFERROR(MAX($AD$7+(LN($S72)*$AC$7),0),0)</f>
        <v>825.169918296792</v>
      </c>
      <c r="V72" s="41" t="n">
        <f aca="false">U72*T72*365/1000/4000</f>
        <v>0.516212641229938</v>
      </c>
      <c r="W72" s="40" t="n">
        <f aca="false">(2)^$AC$12*U72</f>
        <v>293.770845887842</v>
      </c>
      <c r="X72" s="41" t="n">
        <f aca="false">W72*$T72*365/1000/4000</f>
        <v>0.183778178178294</v>
      </c>
      <c r="Y72" s="40" t="n">
        <f aca="false">(3)^$AC$12*U72</f>
        <v>160.558283959274</v>
      </c>
      <c r="Z72" s="41" t="n">
        <f aca="false">Y72*$T72*365/1000/4000</f>
        <v>0.100442604603229</v>
      </c>
      <c r="AA72" s="38"/>
      <c r="AB72" s="23"/>
      <c r="AC72" s="42"/>
      <c r="AD72" s="42"/>
      <c r="AE72" s="42"/>
      <c r="AF72" s="42"/>
      <c r="AG72" s="42"/>
      <c r="AH72" s="42"/>
      <c r="AI72" s="23"/>
      <c r="AJ72" s="23"/>
      <c r="AK72" s="23"/>
      <c r="AL72" s="23"/>
      <c r="AM72" s="23"/>
    </row>
    <row r="73" customFormat="false" ht="15.75" hidden="false" customHeight="false" outlineLevel="0" collapsed="false">
      <c r="A73" s="35" t="s">
        <v>175</v>
      </c>
      <c r="B73" s="13" t="s">
        <v>176</v>
      </c>
      <c r="C73" s="36"/>
      <c r="D73" s="37" t="n">
        <v>0.0259527706336217</v>
      </c>
      <c r="E73" s="37" t="n">
        <v>0.0674486803519062</v>
      </c>
      <c r="F73" s="37" t="n">
        <v>0</v>
      </c>
      <c r="G73" s="37" t="n">
        <v>0</v>
      </c>
      <c r="H73" s="36" t="n">
        <v>0.0333333333333333</v>
      </c>
      <c r="I73" s="36" t="n">
        <v>0</v>
      </c>
      <c r="J73" s="36" t="n">
        <v>0.0634271099744246</v>
      </c>
      <c r="K73" s="36" t="n">
        <v>0.00174641030097543</v>
      </c>
      <c r="L73" s="23"/>
      <c r="M73" s="23"/>
      <c r="N73" s="36" t="n">
        <f aca="false">U73/(U73+2100)</f>
        <v>0</v>
      </c>
      <c r="O73" s="36" t="n">
        <f aca="false">W73/(W73+2100)</f>
        <v>0</v>
      </c>
      <c r="P73" s="36" t="n">
        <f aca="false">Y73/(Y73+2100)</f>
        <v>0</v>
      </c>
      <c r="Q73" s="38"/>
      <c r="R73" s="38"/>
      <c r="S73" s="39" t="n">
        <v>2693.198</v>
      </c>
      <c r="T73" s="39" t="n">
        <v>2.125267</v>
      </c>
      <c r="U73" s="40" t="n">
        <f aca="false">IFERROR(MAX($AD$7+(LN($S73)*$AC$7),0),0)</f>
        <v>0</v>
      </c>
      <c r="V73" s="41" t="n">
        <f aca="false">U73*T73*365/1000/4000</f>
        <v>0</v>
      </c>
      <c r="W73" s="40" t="n">
        <f aca="false">(2)^$AC$12*U73</f>
        <v>0</v>
      </c>
      <c r="X73" s="41" t="n">
        <f aca="false">W73*$T73*365/1000/4000</f>
        <v>0</v>
      </c>
      <c r="Y73" s="40" t="n">
        <f aca="false">(3)^$AC$12*U73</f>
        <v>0</v>
      </c>
      <c r="Z73" s="41" t="n">
        <f aca="false">Y73*$T73*365/1000/4000</f>
        <v>0</v>
      </c>
      <c r="AA73" s="38"/>
      <c r="AB73" s="23"/>
      <c r="AC73" s="42"/>
      <c r="AD73" s="42"/>
      <c r="AE73" s="42"/>
      <c r="AF73" s="42"/>
      <c r="AG73" s="42"/>
      <c r="AH73" s="42"/>
      <c r="AI73" s="23"/>
      <c r="AJ73" s="23"/>
      <c r="AK73" s="23"/>
      <c r="AL73" s="23"/>
      <c r="AM73" s="23"/>
    </row>
    <row r="74" customFormat="false" ht="15.75" hidden="false" customHeight="false" outlineLevel="0" collapsed="false">
      <c r="A74" s="35" t="s">
        <v>177</v>
      </c>
      <c r="B74" s="13" t="s">
        <v>178</v>
      </c>
      <c r="C74" s="36"/>
      <c r="D74" s="37" t="n">
        <v>0.0434301958307012</v>
      </c>
      <c r="E74" s="37" t="n">
        <v>0.0716290060552356</v>
      </c>
      <c r="F74" s="37" t="n">
        <v>0</v>
      </c>
      <c r="G74" s="37" t="n">
        <v>0.0202429149797571</v>
      </c>
      <c r="H74" s="36" t="n">
        <v>0.0518000518000518</v>
      </c>
      <c r="I74" s="36" t="n">
        <v>0</v>
      </c>
      <c r="J74" s="36" t="n">
        <v>0.0740740740740741</v>
      </c>
      <c r="K74" s="36" t="n">
        <v>0.00174641030097543</v>
      </c>
      <c r="L74" s="23"/>
      <c r="M74" s="23"/>
      <c r="N74" s="36" t="n">
        <f aca="false">U74/(U74+2100)</f>
        <v>0</v>
      </c>
      <c r="O74" s="36" t="n">
        <f aca="false">W74/(W74+2100)</f>
        <v>0</v>
      </c>
      <c r="P74" s="36" t="n">
        <f aca="false">Y74/(Y74+2100)</f>
        <v>0</v>
      </c>
      <c r="Q74" s="38"/>
      <c r="R74" s="38"/>
      <c r="S74" s="39" t="n">
        <v>1488.201</v>
      </c>
      <c r="T74" s="39" t="n">
        <v>4.937374</v>
      </c>
      <c r="U74" s="40" t="n">
        <f aca="false">IFERROR(MAX($AD$7+(LN($S74)*$AC$7),0),0)</f>
        <v>0</v>
      </c>
      <c r="V74" s="41" t="n">
        <f aca="false">U74*T74*365/1000/4000</f>
        <v>0</v>
      </c>
      <c r="W74" s="40" t="n">
        <f aca="false">(2)^$AC$12*U74</f>
        <v>0</v>
      </c>
      <c r="X74" s="41" t="n">
        <f aca="false">W74*$T74*365/1000/4000</f>
        <v>0</v>
      </c>
      <c r="Y74" s="40" t="n">
        <f aca="false">(3)^$AC$12*U74</f>
        <v>0</v>
      </c>
      <c r="Z74" s="41" t="n">
        <f aca="false">Y74*$T74*365/1000/4000</f>
        <v>0</v>
      </c>
      <c r="AA74" s="38"/>
      <c r="AB74" s="23"/>
      <c r="AC74" s="42"/>
      <c r="AD74" s="42"/>
      <c r="AE74" s="42"/>
      <c r="AF74" s="42"/>
      <c r="AG74" s="42"/>
      <c r="AH74" s="42"/>
      <c r="AI74" s="23"/>
      <c r="AJ74" s="23"/>
      <c r="AK74" s="23"/>
      <c r="AL74" s="23"/>
      <c r="AM74" s="23"/>
    </row>
    <row r="75" customFormat="false" ht="15.75" hidden="false" customHeight="false" outlineLevel="0" collapsed="false">
      <c r="A75" s="35" t="s">
        <v>179</v>
      </c>
      <c r="B75" s="13" t="s">
        <v>180</v>
      </c>
      <c r="C75" s="36"/>
      <c r="D75" s="37" t="n">
        <v>0.0490121133717511</v>
      </c>
      <c r="E75" s="37" t="n">
        <v>0.0632036847492323</v>
      </c>
      <c r="F75" s="37" t="n">
        <v>0</v>
      </c>
      <c r="G75" s="37" t="n">
        <v>0.0542567269519188</v>
      </c>
      <c r="H75" s="36" t="n">
        <v>0.0473963423146726</v>
      </c>
      <c r="I75" s="36" t="n">
        <v>0</v>
      </c>
      <c r="J75" s="36" t="n">
        <v>0.0449352627570449</v>
      </c>
      <c r="K75" s="36" t="n">
        <v>0.00174641030097543</v>
      </c>
      <c r="L75" s="23"/>
      <c r="M75" s="23"/>
      <c r="N75" s="36" t="n">
        <f aca="false">U75/(U75+2100)</f>
        <v>0.287774595401537</v>
      </c>
      <c r="O75" s="36" t="n">
        <f aca="false">W75/(W75+2100)</f>
        <v>0.125757074169433</v>
      </c>
      <c r="P75" s="36" t="n">
        <f aca="false">Y75/(Y75+2100)</f>
        <v>0.0728880763353117</v>
      </c>
      <c r="Q75" s="38"/>
      <c r="R75" s="38"/>
      <c r="S75" s="39" t="n">
        <v>15815.88</v>
      </c>
      <c r="T75" s="39" t="n">
        <v>6.777453</v>
      </c>
      <c r="U75" s="40" t="n">
        <f aca="false">IFERROR(MAX($AD$7+(LN($S75)*$AC$7),0),0)</f>
        <v>848.504766105518</v>
      </c>
      <c r="V75" s="41" t="n">
        <f aca="false">U75*T75*365/1000/4000</f>
        <v>0.524751481995748</v>
      </c>
      <c r="W75" s="40" t="n">
        <f aca="false">(2)^$AC$12*U75</f>
        <v>302.078344534403</v>
      </c>
      <c r="X75" s="41" t="n">
        <f aca="false">W75*$T75*365/1000/4000</f>
        <v>0.186818112643974</v>
      </c>
      <c r="Y75" s="40" t="n">
        <f aca="false">(3)^$AC$12*U75</f>
        <v>165.098685926851</v>
      </c>
      <c r="Z75" s="41" t="n">
        <f aca="false">Y75*$T75*365/1000/4000</f>
        <v>0.102104058311078</v>
      </c>
      <c r="AA75" s="38"/>
      <c r="AB75" s="23"/>
      <c r="AC75" s="42"/>
      <c r="AD75" s="42"/>
      <c r="AE75" s="42"/>
      <c r="AF75" s="42"/>
      <c r="AG75" s="42"/>
      <c r="AH75" s="42"/>
      <c r="AI75" s="23"/>
      <c r="AJ75" s="23"/>
      <c r="AK75" s="23"/>
      <c r="AL75" s="23"/>
      <c r="AM75" s="23"/>
    </row>
    <row r="76" customFormat="false" ht="15.75" hidden="false" customHeight="false" outlineLevel="0" collapsed="false">
      <c r="A76" s="35" t="s">
        <v>181</v>
      </c>
      <c r="B76" s="13" t="s">
        <v>182</v>
      </c>
      <c r="C76" s="36"/>
      <c r="D76" s="37" t="n">
        <v>0.0823397714955845</v>
      </c>
      <c r="E76" s="37" t="n">
        <v>0.0622116478742112</v>
      </c>
      <c r="F76" s="37" t="n">
        <v>0</v>
      </c>
      <c r="G76" s="37" t="n">
        <v>0.0458919319022946</v>
      </c>
      <c r="H76" s="36" t="n">
        <v>0.0713703326229964</v>
      </c>
      <c r="I76" s="36" t="n">
        <v>0</v>
      </c>
      <c r="J76" s="36" t="n">
        <v>0.0804224207961007</v>
      </c>
      <c r="K76" s="36" t="n">
        <v>0.00174641030097543</v>
      </c>
      <c r="L76" s="23"/>
      <c r="M76" s="23"/>
      <c r="N76" s="36" t="n">
        <f aca="false">U76/(U76+2100)</f>
        <v>0</v>
      </c>
      <c r="O76" s="36" t="n">
        <f aca="false">W76/(W76+2100)</f>
        <v>0</v>
      </c>
      <c r="P76" s="36" t="n">
        <f aca="false">Y76/(Y76+2100)</f>
        <v>0</v>
      </c>
      <c r="Q76" s="38"/>
      <c r="R76" s="38"/>
      <c r="S76" s="39" t="n">
        <v>1686.98</v>
      </c>
      <c r="T76" s="39" t="n">
        <v>26.969306</v>
      </c>
      <c r="U76" s="40" t="n">
        <f aca="false">IFERROR(MAX($AD$7+(LN($S76)*$AC$7),0),0)</f>
        <v>0</v>
      </c>
      <c r="V76" s="41" t="n">
        <f aca="false">U76*T76*365/1000/4000</f>
        <v>0</v>
      </c>
      <c r="W76" s="40" t="n">
        <f aca="false">(2)^$AC$12*U76</f>
        <v>0</v>
      </c>
      <c r="X76" s="41" t="n">
        <f aca="false">W76*$T76*365/1000/4000</f>
        <v>0</v>
      </c>
      <c r="Y76" s="40" t="n">
        <f aca="false">(3)^$AC$12*U76</f>
        <v>0</v>
      </c>
      <c r="Z76" s="41" t="n">
        <f aca="false">Y76*$T76*365/1000/4000</f>
        <v>0</v>
      </c>
      <c r="AA76" s="38"/>
      <c r="AB76" s="23"/>
      <c r="AC76" s="42"/>
      <c r="AD76" s="42"/>
      <c r="AE76" s="42"/>
      <c r="AF76" s="42"/>
      <c r="AG76" s="42"/>
      <c r="AH76" s="42"/>
      <c r="AI76" s="23"/>
      <c r="AJ76" s="23"/>
      <c r="AK76" s="23"/>
      <c r="AL76" s="23"/>
      <c r="AM76" s="23"/>
    </row>
    <row r="77" customFormat="false" ht="15.75" hidden="false" customHeight="false" outlineLevel="0" collapsed="false">
      <c r="A77" s="35" t="s">
        <v>183</v>
      </c>
      <c r="B77" s="13" t="s">
        <v>184</v>
      </c>
      <c r="C77" s="36"/>
      <c r="D77" s="37" t="n">
        <v>0.152249850622788</v>
      </c>
      <c r="E77" s="37" t="n">
        <v>0.06064624252972</v>
      </c>
      <c r="F77" s="37" t="n">
        <v>0</v>
      </c>
      <c r="G77" s="37" t="n">
        <v>0.0576692030436524</v>
      </c>
      <c r="H77" s="36" t="n">
        <v>0.0849864955898185</v>
      </c>
      <c r="I77" s="36" t="n">
        <v>0</v>
      </c>
      <c r="J77" s="36" t="n">
        <v>0.0306784660766962</v>
      </c>
      <c r="K77" s="36" t="n">
        <v>0.00174641030097543</v>
      </c>
      <c r="L77" s="23"/>
      <c r="M77" s="23"/>
      <c r="N77" s="36" t="n">
        <f aca="false">U77/(U77+2100)</f>
        <v>0</v>
      </c>
      <c r="O77" s="36" t="n">
        <f aca="false">W77/(W77+2100)</f>
        <v>0</v>
      </c>
      <c r="P77" s="36" t="n">
        <f aca="false">Y77/(Y77+2100)</f>
        <v>0</v>
      </c>
      <c r="Q77" s="38"/>
      <c r="R77" s="38"/>
      <c r="S77" s="39" t="n">
        <v>1578.718</v>
      </c>
      <c r="T77" s="39" t="n">
        <v>18.628749</v>
      </c>
      <c r="U77" s="40" t="n">
        <f aca="false">IFERROR(MAX($AD$7+(LN($S77)*$AC$7),0),0)</f>
        <v>0</v>
      </c>
      <c r="V77" s="41" t="n">
        <f aca="false">U77*T77*365/1000/4000</f>
        <v>0</v>
      </c>
      <c r="W77" s="40" t="n">
        <f aca="false">(2)^$AC$12*U77</f>
        <v>0</v>
      </c>
      <c r="X77" s="41" t="n">
        <f aca="false">W77*$T77*365/1000/4000</f>
        <v>0</v>
      </c>
      <c r="Y77" s="40" t="n">
        <f aca="false">(3)^$AC$12*U77</f>
        <v>0</v>
      </c>
      <c r="Z77" s="41" t="n">
        <f aca="false">Y77*$T77*365/1000/4000</f>
        <v>0</v>
      </c>
      <c r="AA77" s="38"/>
      <c r="AB77" s="23"/>
      <c r="AC77" s="42"/>
      <c r="AD77" s="42"/>
      <c r="AE77" s="42"/>
      <c r="AF77" s="42"/>
      <c r="AG77" s="42"/>
      <c r="AH77" s="42"/>
      <c r="AI77" s="23"/>
      <c r="AJ77" s="23"/>
      <c r="AK77" s="23"/>
      <c r="AL77" s="23"/>
      <c r="AM77" s="23"/>
    </row>
    <row r="78" customFormat="false" ht="15.75" hidden="false" customHeight="false" outlineLevel="0" collapsed="false">
      <c r="A78" s="35" t="s">
        <v>185</v>
      </c>
      <c r="B78" s="13" t="s">
        <v>186</v>
      </c>
      <c r="C78" s="36"/>
      <c r="D78" s="37" t="n">
        <v>0.0290356567367682</v>
      </c>
      <c r="E78" s="37" t="n">
        <v>0.0100368441112946</v>
      </c>
      <c r="F78" s="37" t="n">
        <v>0</v>
      </c>
      <c r="G78" s="37" t="n">
        <v>0.0033029514889479</v>
      </c>
      <c r="H78" s="36" t="n">
        <v>0.00561030915199091</v>
      </c>
      <c r="I78" s="36" t="n">
        <v>0</v>
      </c>
      <c r="J78" s="36" t="n">
        <v>0.0218474511307014</v>
      </c>
      <c r="K78" s="36" t="n">
        <v>0.00174641030097543</v>
      </c>
      <c r="L78" s="23"/>
      <c r="M78" s="23"/>
      <c r="N78" s="36" t="n">
        <f aca="false">U78/(U78+2100)</f>
        <v>0.363044256011886</v>
      </c>
      <c r="O78" s="36" t="n">
        <f aca="false">W78/(W78+2100)</f>
        <v>0.168686539980709</v>
      </c>
      <c r="P78" s="36" t="n">
        <f aca="false">Y78/(Y78+2100)</f>
        <v>0.0998306426784969</v>
      </c>
      <c r="Q78" s="38"/>
      <c r="R78" s="38"/>
      <c r="S78" s="39" t="n">
        <v>29564.01</v>
      </c>
      <c r="T78" s="39" t="n">
        <v>31.949789</v>
      </c>
      <c r="U78" s="40" t="n">
        <f aca="false">IFERROR(MAX($AD$7+(LN($S78)*$AC$7),0),0)</f>
        <v>1196.93235333975</v>
      </c>
      <c r="V78" s="41" t="n">
        <f aca="false">U78*T78*365/1000/4000</f>
        <v>3.48955842245365</v>
      </c>
      <c r="W78" s="40" t="n">
        <f aca="false">(2)^$AC$12*U78</f>
        <v>426.122937972482</v>
      </c>
      <c r="X78" s="41" t="n">
        <f aca="false">W78*$T78*365/1000/4000</f>
        <v>1.24232658851063</v>
      </c>
      <c r="Y78" s="40" t="n">
        <f aca="false">(3)^$AC$12*U78</f>
        <v>232.894341403323</v>
      </c>
      <c r="Z78" s="41" t="n">
        <f aca="false">Y78*$T78*365/1000/4000</f>
        <v>0.678984412375623</v>
      </c>
      <c r="AA78" s="38"/>
      <c r="AB78" s="23"/>
      <c r="AC78" s="42"/>
      <c r="AD78" s="42"/>
      <c r="AE78" s="42"/>
      <c r="AF78" s="42"/>
      <c r="AG78" s="42"/>
      <c r="AH78" s="42"/>
      <c r="AI78" s="23"/>
      <c r="AJ78" s="23"/>
      <c r="AK78" s="23"/>
      <c r="AL78" s="23"/>
      <c r="AM78" s="23"/>
    </row>
    <row r="79" customFormat="false" ht="15.75" hidden="false" customHeight="false" outlineLevel="0" collapsed="false">
      <c r="A79" s="35" t="s">
        <v>187</v>
      </c>
      <c r="B79" s="13" t="s">
        <v>188</v>
      </c>
      <c r="C79" s="36"/>
      <c r="D79" s="37" t="n">
        <v>0.119759252727749</v>
      </c>
      <c r="E79" s="37" t="n">
        <v>0.167039284573619</v>
      </c>
      <c r="F79" s="37" t="n">
        <v>0.000510204081632653</v>
      </c>
      <c r="G79" s="37" t="n">
        <v>0.0536040804542393</v>
      </c>
      <c r="H79" s="36" t="n">
        <v>0.115408119521694</v>
      </c>
      <c r="I79" s="36" t="n">
        <v>0</v>
      </c>
      <c r="J79" s="36" t="n">
        <v>0.0309797729152568</v>
      </c>
      <c r="K79" s="36" t="n">
        <v>0.00174641030097543</v>
      </c>
      <c r="L79" s="23"/>
      <c r="M79" s="23"/>
      <c r="N79" s="36" t="n">
        <f aca="false">U79/(U79+2100)</f>
        <v>0</v>
      </c>
      <c r="O79" s="36" t="n">
        <f aca="false">W79/(W79+2100)</f>
        <v>0</v>
      </c>
      <c r="P79" s="36" t="n">
        <f aca="false">Y79/(Y79+2100)</f>
        <v>0</v>
      </c>
      <c r="Q79" s="38"/>
      <c r="R79" s="38"/>
      <c r="S79" s="39" t="n">
        <v>2420.111</v>
      </c>
      <c r="T79" s="39" t="n">
        <v>19.658023</v>
      </c>
      <c r="U79" s="40" t="n">
        <f aca="false">IFERROR(MAX($AD$7+(LN($S79)*$AC$7),0),0)</f>
        <v>0</v>
      </c>
      <c r="V79" s="41" t="n">
        <f aca="false">U79*T79*365/1000/4000</f>
        <v>0</v>
      </c>
      <c r="W79" s="40" t="n">
        <f aca="false">(2)^$AC$12*U79</f>
        <v>0</v>
      </c>
      <c r="X79" s="41" t="n">
        <f aca="false">W79*$T79*365/1000/4000</f>
        <v>0</v>
      </c>
      <c r="Y79" s="40" t="n">
        <f aca="false">(3)^$AC$12*U79</f>
        <v>0</v>
      </c>
      <c r="Z79" s="41" t="n">
        <f aca="false">Y79*$T79*365/1000/4000</f>
        <v>0</v>
      </c>
      <c r="AA79" s="38"/>
      <c r="AB79" s="23"/>
      <c r="AC79" s="42"/>
      <c r="AD79" s="42"/>
      <c r="AE79" s="42"/>
      <c r="AF79" s="42"/>
      <c r="AG79" s="42"/>
      <c r="AH79" s="42"/>
      <c r="AI79" s="23"/>
      <c r="AJ79" s="23"/>
      <c r="AK79" s="23"/>
      <c r="AL79" s="23"/>
      <c r="AM79" s="23"/>
    </row>
    <row r="80" customFormat="false" ht="15.75" hidden="false" customHeight="false" outlineLevel="0" collapsed="false">
      <c r="A80" s="35" t="s">
        <v>189</v>
      </c>
      <c r="B80" s="13" t="s">
        <v>190</v>
      </c>
      <c r="C80" s="36"/>
      <c r="D80" s="37" t="n">
        <v>0.0352725606962895</v>
      </c>
      <c r="E80" s="37" t="n">
        <v>0.0893970893970894</v>
      </c>
      <c r="F80" s="37" t="n">
        <v>0</v>
      </c>
      <c r="G80" s="37" t="n">
        <v>0</v>
      </c>
      <c r="H80" s="36" t="n">
        <v>0.0304555314533623</v>
      </c>
      <c r="I80" s="36" t="n">
        <v>0</v>
      </c>
      <c r="J80" s="36" t="n">
        <v>0.0941203281677302</v>
      </c>
      <c r="K80" s="36" t="n">
        <v>0.00174641030097543</v>
      </c>
      <c r="L80" s="23"/>
      <c r="M80" s="23"/>
      <c r="N80" s="36" t="n">
        <f aca="false">U80/(U80+2100)</f>
        <v>0.107021312091874</v>
      </c>
      <c r="O80" s="36" t="n">
        <f aca="false">W80/(W80+2100)</f>
        <v>0.040921237418668</v>
      </c>
      <c r="P80" s="36" t="n">
        <f aca="false">Y80/(Y80+2100)</f>
        <v>0.0227880557998372</v>
      </c>
      <c r="Q80" s="38"/>
      <c r="R80" s="38"/>
      <c r="S80" s="39" t="n">
        <v>5416.856</v>
      </c>
      <c r="T80" s="39" t="n">
        <v>4.525698</v>
      </c>
      <c r="U80" s="40" t="n">
        <f aca="false">IFERROR(MAX($AD$7+(LN($S80)*$AC$7),0),0)</f>
        <v>251.679864745057</v>
      </c>
      <c r="V80" s="41" t="n">
        <f aca="false">U80*T80*365/1000/4000</f>
        <v>0.103936219272174</v>
      </c>
      <c r="W80" s="40" t="n">
        <f aca="false">(2)^$AC$12*U80</f>
        <v>89.6011901545107</v>
      </c>
      <c r="X80" s="41" t="n">
        <f aca="false">W80*$T80*365/1000/4000</f>
        <v>0.0370025983460399</v>
      </c>
      <c r="Y80" s="40" t="n">
        <f aca="false">(3)^$AC$12*U80</f>
        <v>48.970868053426</v>
      </c>
      <c r="Z80" s="41" t="n">
        <f aca="false">Y80*$T80*365/1000/4000</f>
        <v>0.0202234965641984</v>
      </c>
      <c r="AA80" s="38"/>
      <c r="AB80" s="23"/>
      <c r="AC80" s="42"/>
      <c r="AD80" s="42"/>
      <c r="AE80" s="42"/>
      <c r="AF80" s="42"/>
      <c r="AG80" s="42"/>
      <c r="AH80" s="42"/>
      <c r="AI80" s="23"/>
      <c r="AJ80" s="23"/>
      <c r="AK80" s="23"/>
      <c r="AL80" s="23"/>
      <c r="AM80" s="23"/>
    </row>
    <row r="81" customFormat="false" ht="15.75" hidden="false" customHeight="false" outlineLevel="0" collapsed="false">
      <c r="A81" s="35" t="s">
        <v>191</v>
      </c>
      <c r="B81" s="13" t="s">
        <v>192</v>
      </c>
      <c r="C81" s="36"/>
      <c r="D81" s="37" t="n">
        <v>0.00552486187845304</v>
      </c>
      <c r="E81" s="37" t="n">
        <v>0.0289017341040462</v>
      </c>
      <c r="F81" s="37" t="n">
        <v>0</v>
      </c>
      <c r="G81" s="37" t="n">
        <v>0</v>
      </c>
      <c r="H81" s="36" t="n">
        <v>0.0066619081608375</v>
      </c>
      <c r="I81" s="36" t="n">
        <v>0</v>
      </c>
      <c r="J81" s="36" t="n">
        <v>0</v>
      </c>
      <c r="K81" s="36" t="n">
        <v>0.00174641030097543</v>
      </c>
      <c r="L81" s="23"/>
      <c r="M81" s="23"/>
      <c r="N81" s="36" t="n">
        <f aca="false">U81/(U81+2100)</f>
        <v>0.339001301319709</v>
      </c>
      <c r="O81" s="36" t="n">
        <f aca="false">W81/(W81+2100)</f>
        <v>0.154395113553056</v>
      </c>
      <c r="P81" s="36" t="n">
        <f aca="false">Y81/(Y81+2100)</f>
        <v>0.0907360870080948</v>
      </c>
      <c r="Q81" s="38"/>
      <c r="R81" s="38"/>
      <c r="S81" s="39" t="n">
        <v>23837.47</v>
      </c>
      <c r="T81" s="39" t="n">
        <v>1.265711</v>
      </c>
      <c r="U81" s="40" t="n">
        <f aca="false">IFERROR(MAX($AD$7+(LN($S81)*$AC$7),0),0)</f>
        <v>1077.01079320236</v>
      </c>
      <c r="V81" s="41" t="n">
        <f aca="false">U81*T81*365/1000/4000</f>
        <v>0.12439057723684</v>
      </c>
      <c r="W81" s="40" t="n">
        <f aca="false">(2)^$AC$12*U81</f>
        <v>383.429357679995</v>
      </c>
      <c r="X81" s="41" t="n">
        <f aca="false">W81*$T81*365/1000/4000</f>
        <v>0.0442846064611385</v>
      </c>
      <c r="Y81" s="40" t="n">
        <f aca="false">(3)^$AC$12*U81</f>
        <v>209.560480729972</v>
      </c>
      <c r="Z81" s="41" t="n">
        <f aca="false">Y81*$T81*365/1000/4000</f>
        <v>0.0242034242633007</v>
      </c>
      <c r="AA81" s="38"/>
      <c r="AB81" s="23"/>
      <c r="AC81" s="42"/>
      <c r="AD81" s="42"/>
      <c r="AE81" s="42"/>
      <c r="AF81" s="42"/>
      <c r="AG81" s="42"/>
      <c r="AH81" s="42"/>
      <c r="AI81" s="23"/>
      <c r="AJ81" s="23"/>
      <c r="AK81" s="23"/>
      <c r="AL81" s="23"/>
      <c r="AM81" s="23"/>
    </row>
    <row r="82" customFormat="false" ht="15.75" hidden="false" customHeight="false" outlineLevel="0" collapsed="false">
      <c r="A82" s="35" t="s">
        <v>193</v>
      </c>
      <c r="B82" s="13" t="s">
        <v>194</v>
      </c>
      <c r="C82" s="36"/>
      <c r="D82" s="37" t="n">
        <v>0.0858848350743581</v>
      </c>
      <c r="E82" s="37" t="n">
        <v>0.0600417402472307</v>
      </c>
      <c r="F82" s="37" t="n">
        <v>0.000460143871650536</v>
      </c>
      <c r="G82" s="37" t="n">
        <v>0.0297603046594982</v>
      </c>
      <c r="H82" s="36" t="n">
        <v>0.0707773066828185</v>
      </c>
      <c r="I82" s="36" t="n">
        <v>0</v>
      </c>
      <c r="J82" s="36" t="n">
        <v>0.07647406969002</v>
      </c>
      <c r="K82" s="36" t="n">
        <v>0.00174641030097543</v>
      </c>
      <c r="L82" s="23"/>
      <c r="M82" s="23"/>
      <c r="N82" s="36" t="n">
        <f aca="false">U82/(U82+2100)</f>
        <v>0.320735386148404</v>
      </c>
      <c r="O82" s="36" t="n">
        <f aca="false">W82/(W82+2100)</f>
        <v>0.143910466408274</v>
      </c>
      <c r="P82" s="36" t="n">
        <f aca="false">Y82/(Y82+2100)</f>
        <v>0.0841442233547896</v>
      </c>
      <c r="Q82" s="38"/>
      <c r="R82" s="38"/>
      <c r="S82" s="39" t="n">
        <v>20447.89</v>
      </c>
      <c r="T82" s="39" t="n">
        <v>128</v>
      </c>
      <c r="U82" s="40" t="n">
        <f aca="false">IFERROR(MAX($AD$7+(LN($S82)*$AC$7),0),0)</f>
        <v>991.57868255861</v>
      </c>
      <c r="V82" s="41" t="n">
        <f aca="false">U82*T82*365/1000/4000</f>
        <v>11.5816390122846</v>
      </c>
      <c r="W82" s="40" t="n">
        <f aca="false">(2)^$AC$12*U82</f>
        <v>353.014454211869</v>
      </c>
      <c r="X82" s="41" t="n">
        <f aca="false">W82*$T82*365/1000/4000</f>
        <v>4.12320882519463</v>
      </c>
      <c r="Y82" s="40" t="n">
        <f aca="false">(3)^$AC$12*U82</f>
        <v>192.937440098181</v>
      </c>
      <c r="Z82" s="41" t="n">
        <f aca="false">Y82*$T82*365/1000/4000</f>
        <v>2.25350930034675</v>
      </c>
      <c r="AA82" s="38"/>
      <c r="AB82" s="23"/>
      <c r="AC82" s="42"/>
      <c r="AD82" s="42"/>
      <c r="AE82" s="42"/>
      <c r="AF82" s="42"/>
      <c r="AG82" s="42"/>
      <c r="AH82" s="42"/>
      <c r="AI82" s="23"/>
      <c r="AJ82" s="23"/>
      <c r="AK82" s="23"/>
      <c r="AL82" s="23"/>
      <c r="AM82" s="23"/>
    </row>
    <row r="83" customFormat="false" ht="15.75" hidden="false" customHeight="false" outlineLevel="0" collapsed="false">
      <c r="A83" s="35" t="s">
        <v>195</v>
      </c>
      <c r="B83" s="13" t="s">
        <v>196</v>
      </c>
      <c r="C83" s="36"/>
      <c r="D83" s="37" t="n">
        <v>0.0231568790842507</v>
      </c>
      <c r="E83" s="37" t="n">
        <v>0.00510204081632653</v>
      </c>
      <c r="F83" s="37" t="n">
        <v>0</v>
      </c>
      <c r="G83" s="37" t="n">
        <v>0.0568394753279201</v>
      </c>
      <c r="H83" s="36" t="n">
        <v>0.0237578864353312</v>
      </c>
      <c r="I83" s="36" t="n">
        <v>0</v>
      </c>
      <c r="J83" s="36" t="n">
        <v>0.00186915887850467</v>
      </c>
      <c r="K83" s="36" t="n">
        <v>0.00174641030097543</v>
      </c>
      <c r="L83" s="23"/>
      <c r="M83" s="23"/>
      <c r="N83" s="36" t="n">
        <f aca="false">U83/(U83+2100)</f>
        <v>0.266582912814148</v>
      </c>
      <c r="O83" s="36" t="n">
        <f aca="false">W83/(W83+2100)</f>
        <v>0.114576986871747</v>
      </c>
      <c r="P83" s="36" t="n">
        <f aca="false">Y83/(Y83+2100)</f>
        <v>0.0660530425669019</v>
      </c>
      <c r="Q83" s="38"/>
      <c r="R83" s="38"/>
      <c r="S83" s="39" t="n">
        <v>13572.7</v>
      </c>
      <c r="T83" s="39" t="n">
        <v>2.663251</v>
      </c>
      <c r="U83" s="40" t="n">
        <f aca="false">IFERROR(MAX($AD$7+(LN($S83)*$AC$7),0),0)</f>
        <v>763.309345651838</v>
      </c>
      <c r="V83" s="41" t="n">
        <f aca="false">U83*T83*365/1000/4000</f>
        <v>0.18550069950314</v>
      </c>
      <c r="W83" s="40" t="n">
        <f aca="false">(2)^$AC$12*U83</f>
        <v>271.747705744143</v>
      </c>
      <c r="X83" s="41" t="n">
        <f aca="false">W83*$T83*365/1000/4000</f>
        <v>0.06604057685271</v>
      </c>
      <c r="Y83" s="40" t="n">
        <f aca="false">(3)^$AC$12*U83</f>
        <v>148.521699531775</v>
      </c>
      <c r="Z83" s="41" t="n">
        <f aca="false">Y83*$T83*365/1000/4000</f>
        <v>0.0360939890379725</v>
      </c>
      <c r="AA83" s="38"/>
      <c r="AB83" s="23"/>
      <c r="AC83" s="42"/>
      <c r="AD83" s="42"/>
      <c r="AE83" s="42"/>
      <c r="AF83" s="42"/>
      <c r="AG83" s="42"/>
      <c r="AH83" s="42"/>
      <c r="AI83" s="23"/>
      <c r="AJ83" s="23"/>
      <c r="AK83" s="23"/>
      <c r="AL83" s="23"/>
      <c r="AM83" s="23"/>
    </row>
    <row r="84" customFormat="false" ht="15.75" hidden="false" customHeight="false" outlineLevel="0" collapsed="false">
      <c r="A84" s="35" t="s">
        <v>197</v>
      </c>
      <c r="B84" s="13" t="s">
        <v>198</v>
      </c>
      <c r="C84" s="36"/>
      <c r="D84" s="37" t="n">
        <v>0.0220616203879802</v>
      </c>
      <c r="E84" s="37" t="n">
        <v>0.0475460122699387</v>
      </c>
      <c r="F84" s="37" t="n">
        <v>0</v>
      </c>
      <c r="G84" s="37" t="n">
        <v>0.431818181818182</v>
      </c>
      <c r="H84" s="36" t="n">
        <v>0.0250687190764156</v>
      </c>
      <c r="I84" s="36" t="n">
        <v>0.0801774138519277</v>
      </c>
      <c r="J84" s="36" t="n">
        <v>0.0221827861579414</v>
      </c>
      <c r="K84" s="36" t="n">
        <v>0.00174641030097543</v>
      </c>
      <c r="L84" s="23"/>
      <c r="M84" s="23"/>
      <c r="N84" s="36" t="n">
        <f aca="false">U84/(U84+2100)</f>
        <v>0.258552458844526</v>
      </c>
      <c r="O84" s="36" t="n">
        <f aca="false">W84/(W84+2100)</f>
        <v>0.110436018189153</v>
      </c>
      <c r="P84" s="36" t="n">
        <f aca="false">Y84/(Y84+2100)</f>
        <v>0.0635399444582412</v>
      </c>
      <c r="Q84" s="38"/>
      <c r="R84" s="38"/>
      <c r="S84" s="39" t="n">
        <v>12837.67</v>
      </c>
      <c r="T84" s="39" t="n">
        <v>3.225166</v>
      </c>
      <c r="U84" s="40" t="n">
        <f aca="false">IFERROR(MAX($AD$7+(LN($S84)*$AC$7),0),0)</f>
        <v>732.297476807806</v>
      </c>
      <c r="V84" s="41" t="n">
        <f aca="false">U84*T84*365/1000/4000</f>
        <v>0.215512509322877</v>
      </c>
      <c r="W84" s="40" t="n">
        <f aca="false">(2)^$AC$12*U84</f>
        <v>260.707091270849</v>
      </c>
      <c r="X84" s="41" t="n">
        <f aca="false">W84*$T84*365/1000/4000</f>
        <v>0.0767251577637147</v>
      </c>
      <c r="Y84" s="40" t="n">
        <f aca="false">(3)^$AC$12*U84</f>
        <v>142.487533315142</v>
      </c>
      <c r="Z84" s="41" t="n">
        <f aca="false">Y84*$T84*365/1000/4000</f>
        <v>0.0419335677433076</v>
      </c>
      <c r="AA84" s="38"/>
      <c r="AB84" s="23"/>
      <c r="AC84" s="42"/>
      <c r="AD84" s="42"/>
      <c r="AE84" s="42"/>
      <c r="AF84" s="42"/>
      <c r="AG84" s="42"/>
      <c r="AH84" s="42"/>
      <c r="AI84" s="23"/>
      <c r="AJ84" s="23"/>
      <c r="AK84" s="23"/>
      <c r="AL84" s="23"/>
      <c r="AM84" s="23"/>
    </row>
    <row r="85" customFormat="false" ht="15.75" hidden="false" customHeight="false" outlineLevel="0" collapsed="false">
      <c r="A85" s="35" t="s">
        <v>199</v>
      </c>
      <c r="B85" s="13" t="s">
        <v>200</v>
      </c>
      <c r="C85" s="36"/>
      <c r="D85" s="37" t="n">
        <v>0.0469596188476387</v>
      </c>
      <c r="E85" s="37" t="n">
        <v>0.119079097333029</v>
      </c>
      <c r="F85" s="37" t="n">
        <v>0</v>
      </c>
      <c r="G85" s="37" t="n">
        <v>0.117522347008939</v>
      </c>
      <c r="H85" s="36" t="n">
        <v>0.0576835127439747</v>
      </c>
      <c r="I85" s="36" t="n">
        <v>0</v>
      </c>
      <c r="J85" s="36" t="n">
        <v>0.0747323340471092</v>
      </c>
      <c r="K85" s="36" t="n">
        <v>0.00174641030097543</v>
      </c>
      <c r="L85" s="23"/>
      <c r="M85" s="23"/>
      <c r="N85" s="36" t="n">
        <f aca="false">U85/(U85+2100)</f>
        <v>0.179292748787894</v>
      </c>
      <c r="O85" s="36" t="n">
        <f aca="false">W85/(W85+2100)</f>
        <v>0.0721625172935086</v>
      </c>
      <c r="P85" s="36" t="n">
        <f aca="false">Y85/(Y85+2100)</f>
        <v>0.040774126869592</v>
      </c>
      <c r="Q85" s="38"/>
      <c r="R85" s="38"/>
      <c r="S85" s="39" t="n">
        <v>7856.245</v>
      </c>
      <c r="T85" s="39" t="n">
        <v>36.471766</v>
      </c>
      <c r="U85" s="40" t="n">
        <f aca="false">IFERROR(MAX($AD$7+(LN($S85)*$AC$7),0),0)</f>
        <v>458.768667997635</v>
      </c>
      <c r="V85" s="41" t="n">
        <f aca="false">U85*T85*365/1000/4000</f>
        <v>1.52680444504491</v>
      </c>
      <c r="W85" s="40" t="n">
        <f aca="false">(2)^$AC$12*U85</f>
        <v>163.32740284896</v>
      </c>
      <c r="X85" s="41" t="n">
        <f aca="false">W85*$T85*365/1000/4000</f>
        <v>0.543561542151169</v>
      </c>
      <c r="Y85" s="40" t="n">
        <f aca="false">(3)^$AC$12*U85</f>
        <v>89.2653845404588</v>
      </c>
      <c r="Z85" s="41" t="n">
        <f aca="false">Y85*$T85*365/1000/4000</f>
        <v>0.297079542288441</v>
      </c>
      <c r="AA85" s="38"/>
      <c r="AB85" s="23"/>
      <c r="AC85" s="42"/>
      <c r="AD85" s="42"/>
      <c r="AE85" s="42"/>
      <c r="AF85" s="42"/>
      <c r="AG85" s="42"/>
      <c r="AH85" s="42"/>
      <c r="AI85" s="23"/>
      <c r="AJ85" s="23"/>
      <c r="AK85" s="23"/>
      <c r="AL85" s="23"/>
      <c r="AM85" s="23"/>
    </row>
    <row r="86" customFormat="false" ht="15.75" hidden="false" customHeight="false" outlineLevel="0" collapsed="false">
      <c r="A86" s="35" t="s">
        <v>201</v>
      </c>
      <c r="B86" s="13" t="s">
        <v>202</v>
      </c>
      <c r="C86" s="36"/>
      <c r="D86" s="37" t="n">
        <v>0.0259680861876207</v>
      </c>
      <c r="E86" s="37" t="n">
        <v>0.0631963568947207</v>
      </c>
      <c r="F86" s="37" t="n">
        <v>0</v>
      </c>
      <c r="G86" s="37" t="n">
        <v>0.0932257043368155</v>
      </c>
      <c r="H86" s="36" t="n">
        <v>0.0491333083925677</v>
      </c>
      <c r="I86" s="36" t="n">
        <v>0</v>
      </c>
      <c r="J86" s="36" t="n">
        <v>0.0693040716142073</v>
      </c>
      <c r="K86" s="36" t="n">
        <v>0.00174641030097543</v>
      </c>
      <c r="L86" s="23"/>
      <c r="M86" s="23"/>
      <c r="N86" s="36" t="n">
        <f aca="false">U86/(U86+2100)</f>
        <v>0</v>
      </c>
      <c r="O86" s="36" t="n">
        <f aca="false">W86/(W86+2100)</f>
        <v>0</v>
      </c>
      <c r="P86" s="36" t="n">
        <f aca="false">Y86/(Y86+2100)</f>
        <v>0</v>
      </c>
      <c r="Q86" s="38"/>
      <c r="R86" s="38"/>
      <c r="S86" s="39" t="n">
        <v>1335.701</v>
      </c>
      <c r="T86" s="39" t="n">
        <v>30.366043</v>
      </c>
      <c r="U86" s="40" t="n">
        <f aca="false">IFERROR(MAX($AD$7+(LN($S86)*$AC$7),0),0)</f>
        <v>0</v>
      </c>
      <c r="V86" s="41" t="n">
        <f aca="false">U86*T86*365/1000/4000</f>
        <v>0</v>
      </c>
      <c r="W86" s="40" t="n">
        <f aca="false">(2)^$AC$12*U86</f>
        <v>0</v>
      </c>
      <c r="X86" s="41" t="n">
        <f aca="false">W86*$T86*365/1000/4000</f>
        <v>0</v>
      </c>
      <c r="Y86" s="40" t="n">
        <f aca="false">(3)^$AC$12*U86</f>
        <v>0</v>
      </c>
      <c r="Z86" s="41" t="n">
        <f aca="false">Y86*$T86*365/1000/4000</f>
        <v>0</v>
      </c>
      <c r="AA86" s="38"/>
      <c r="AB86" s="23"/>
      <c r="AC86" s="42"/>
      <c r="AD86" s="42"/>
      <c r="AE86" s="42"/>
      <c r="AF86" s="42"/>
      <c r="AG86" s="42"/>
      <c r="AH86" s="42"/>
      <c r="AI86" s="23"/>
      <c r="AJ86" s="23"/>
      <c r="AK86" s="23"/>
      <c r="AL86" s="23"/>
      <c r="AM86" s="23"/>
    </row>
    <row r="87" customFormat="false" ht="15.75" hidden="false" customHeight="false" outlineLevel="0" collapsed="false">
      <c r="A87" s="35" t="s">
        <v>203</v>
      </c>
      <c r="B87" s="13" t="s">
        <v>204</v>
      </c>
      <c r="C87" s="36"/>
      <c r="D87" s="37" t="n">
        <v>0.0420105026256564</v>
      </c>
      <c r="E87" s="37" t="n">
        <v>0.154443485763589</v>
      </c>
      <c r="F87" s="37" t="n">
        <v>0</v>
      </c>
      <c r="G87" s="37" t="n">
        <v>0</v>
      </c>
      <c r="H87" s="36" t="n">
        <v>0.0907131862493586</v>
      </c>
      <c r="I87" s="36" t="n">
        <v>0</v>
      </c>
      <c r="J87" s="36" t="n">
        <v>0.0637376237623762</v>
      </c>
      <c r="K87" s="36" t="n">
        <v>0.00174641030097543</v>
      </c>
      <c r="L87" s="23"/>
      <c r="M87" s="23"/>
      <c r="N87" s="36" t="n">
        <f aca="false">U87/(U87+2100)</f>
        <v>0.224388690913953</v>
      </c>
      <c r="O87" s="36" t="n">
        <f aca="false">W87/(W87+2100)</f>
        <v>0.093378745442907</v>
      </c>
      <c r="P87" s="36" t="n">
        <f aca="false">Y87/(Y87+2100)</f>
        <v>0.0532920221146932</v>
      </c>
      <c r="Q87" s="38"/>
      <c r="R87" s="38"/>
      <c r="S87" s="39" t="n">
        <v>10261.57</v>
      </c>
      <c r="T87" s="39" t="n">
        <v>2.494524</v>
      </c>
      <c r="U87" s="40" t="n">
        <f aca="false">IFERROR(MAX($AD$7+(LN($S87)*$AC$7),0),0)</f>
        <v>607.541748552592</v>
      </c>
      <c r="V87" s="41" t="n">
        <f aca="false">U87*T87*365/1000/4000</f>
        <v>0.138291881889935</v>
      </c>
      <c r="W87" s="40" t="n">
        <f aca="false">(2)^$AC$12*U87</f>
        <v>216.292486464926</v>
      </c>
      <c r="X87" s="41" t="n">
        <f aca="false">W87*$T87*365/1000/4000</f>
        <v>0.0492336453637121</v>
      </c>
      <c r="Y87" s="40" t="n">
        <f aca="false">(3)^$AC$12*U87</f>
        <v>118.213059417583</v>
      </c>
      <c r="Z87" s="41" t="n">
        <f aca="false">Y87*$T87*365/1000/4000</f>
        <v>0.0269082848870411</v>
      </c>
      <c r="AA87" s="38"/>
      <c r="AB87" s="23"/>
      <c r="AC87" s="42"/>
      <c r="AD87" s="42"/>
      <c r="AE87" s="42"/>
      <c r="AF87" s="42"/>
      <c r="AG87" s="42"/>
      <c r="AH87" s="42"/>
      <c r="AI87" s="23"/>
      <c r="AJ87" s="23"/>
      <c r="AK87" s="23"/>
      <c r="AL87" s="23"/>
      <c r="AM87" s="23"/>
    </row>
    <row r="88" customFormat="false" ht="15.75" hidden="false" customHeight="false" outlineLevel="0" collapsed="false">
      <c r="A88" s="35" t="s">
        <v>205</v>
      </c>
      <c r="B88" s="13" t="s">
        <v>206</v>
      </c>
      <c r="C88" s="36"/>
      <c r="D88" s="37" t="n">
        <v>0.0777774855569874</v>
      </c>
      <c r="E88" s="37" t="n">
        <v>0.122579730687456</v>
      </c>
      <c r="F88" s="37" t="n">
        <v>0</v>
      </c>
      <c r="G88" s="37" t="n">
        <v>0.0559315995724973</v>
      </c>
      <c r="H88" s="36" t="n">
        <v>0.0856885528719302</v>
      </c>
      <c r="I88" s="36" t="n">
        <v>0</v>
      </c>
      <c r="J88" s="36" t="n">
        <v>0.0491624541579939</v>
      </c>
      <c r="K88" s="36" t="n">
        <v>0.00174641030097543</v>
      </c>
      <c r="L88" s="23"/>
      <c r="M88" s="23"/>
      <c r="N88" s="36" t="n">
        <f aca="false">U88/(U88+2100)</f>
        <v>0.0451244003149237</v>
      </c>
      <c r="O88" s="36" t="n">
        <f aca="false">W88/(W88+2100)</f>
        <v>0.0165456622318963</v>
      </c>
      <c r="P88" s="36" t="n">
        <f aca="false">Y88/(Y88+2100)</f>
        <v>0.00911126896937273</v>
      </c>
      <c r="Q88" s="38"/>
      <c r="R88" s="38"/>
      <c r="S88" s="39" t="n">
        <v>4119.922</v>
      </c>
      <c r="T88" s="39" t="n">
        <v>28.608715</v>
      </c>
      <c r="U88" s="40" t="n">
        <f aca="false">IFERROR(MAX($AD$7+(LN($S88)*$AC$7),0),0)</f>
        <v>99.2393571399171</v>
      </c>
      <c r="V88" s="41" t="n">
        <f aca="false">U88*T88*365/1000/4000</f>
        <v>0.259068831774418</v>
      </c>
      <c r="W88" s="40" t="n">
        <f aca="false">(2)^$AC$12*U88</f>
        <v>35.3304564865066</v>
      </c>
      <c r="X88" s="41" t="n">
        <f aca="false">W88*$T88*365/1000/4000</f>
        <v>0.0922317551403662</v>
      </c>
      <c r="Y88" s="40" t="n">
        <f aca="false">(3)^$AC$12*U88</f>
        <v>19.3095997930885</v>
      </c>
      <c r="Z88" s="41" t="n">
        <f aca="false">Y88*$T88*365/1000/4000</f>
        <v>0.0504085838985632</v>
      </c>
      <c r="AA88" s="38"/>
      <c r="AB88" s="23"/>
      <c r="AC88" s="42"/>
      <c r="AD88" s="42"/>
      <c r="AE88" s="42"/>
      <c r="AF88" s="42"/>
      <c r="AG88" s="42"/>
      <c r="AH88" s="42"/>
      <c r="AI88" s="23"/>
      <c r="AJ88" s="23"/>
      <c r="AK88" s="23"/>
      <c r="AL88" s="23"/>
      <c r="AM88" s="23"/>
    </row>
    <row r="89" customFormat="false" ht="15.75" hidden="false" customHeight="false" outlineLevel="0" collapsed="false">
      <c r="A89" s="35" t="s">
        <v>207</v>
      </c>
      <c r="B89" s="13" t="s">
        <v>208</v>
      </c>
      <c r="C89" s="36"/>
      <c r="D89" s="37" t="n">
        <v>0.0191414656246461</v>
      </c>
      <c r="E89" s="37" t="n">
        <v>0.0240246859158034</v>
      </c>
      <c r="F89" s="37" t="n">
        <v>0.00308166409861325</v>
      </c>
      <c r="G89" s="37" t="n">
        <v>0</v>
      </c>
      <c r="H89" s="36" t="n">
        <v>0.0176871274866476</v>
      </c>
      <c r="I89" s="36" t="n">
        <v>0</v>
      </c>
      <c r="J89" s="36" t="n">
        <v>0.019945433234509</v>
      </c>
      <c r="K89" s="36" t="n">
        <v>0.00174641030097543</v>
      </c>
      <c r="L89" s="23"/>
      <c r="M89" s="23"/>
      <c r="N89" s="36" t="n">
        <f aca="false">U89/(U89+2100)</f>
        <v>0.405408407571601</v>
      </c>
      <c r="O89" s="36" t="n">
        <f aca="false">W89/(W89+2100)</f>
        <v>0.195325712693804</v>
      </c>
      <c r="P89" s="36" t="n">
        <f aca="false">Y89/(Y89+2100)</f>
        <v>0.117128079407542</v>
      </c>
      <c r="Q89" s="38"/>
      <c r="R89" s="38"/>
      <c r="S89" s="39" t="n">
        <v>45073.2</v>
      </c>
      <c r="T89" s="39" t="n">
        <v>4.9793</v>
      </c>
      <c r="U89" s="40" t="n">
        <f aca="false">IFERROR(MAX($AD$7+(LN($S89)*$AC$7),0),0)</f>
        <v>1431.83601440325</v>
      </c>
      <c r="V89" s="41" t="n">
        <f aca="false">U89*T89*365/1000/4000</f>
        <v>0.650570622319778</v>
      </c>
      <c r="W89" s="40" t="n">
        <f aca="false">(2)^$AC$12*U89</f>
        <v>509.751589093471</v>
      </c>
      <c r="X89" s="41" t="n">
        <f aca="false">W89*$T89*365/1000/4000</f>
        <v>0.231611305491047</v>
      </c>
      <c r="Y89" s="40" t="n">
        <f aca="false">(3)^$AC$12*U89</f>
        <v>278.60096240322</v>
      </c>
      <c r="Z89" s="41" t="n">
        <f aca="false">Y89*$T89*365/1000/4000</f>
        <v>0.12658544670361</v>
      </c>
      <c r="AA89" s="38"/>
      <c r="AB89" s="23"/>
      <c r="AC89" s="42"/>
      <c r="AD89" s="42"/>
      <c r="AE89" s="42"/>
      <c r="AF89" s="42"/>
      <c r="AG89" s="42"/>
      <c r="AH89" s="42"/>
      <c r="AI89" s="23"/>
      <c r="AJ89" s="23"/>
      <c r="AK89" s="23"/>
      <c r="AL89" s="23"/>
      <c r="AM89" s="23"/>
    </row>
    <row r="90" customFormat="false" ht="15.75" hidden="false" customHeight="false" outlineLevel="0" collapsed="false">
      <c r="A90" s="35" t="s">
        <v>209</v>
      </c>
      <c r="B90" s="13" t="s">
        <v>210</v>
      </c>
      <c r="C90" s="36"/>
      <c r="D90" s="37" t="n">
        <v>0.0745993385906894</v>
      </c>
      <c r="E90" s="37" t="n">
        <v>0.0939911797133407</v>
      </c>
      <c r="F90" s="37" t="n">
        <v>0</v>
      </c>
      <c r="G90" s="37" t="n">
        <v>0.0389294403892944</v>
      </c>
      <c r="H90" s="36" t="n">
        <v>0.061036036036036</v>
      </c>
      <c r="I90" s="36" t="n">
        <v>0</v>
      </c>
      <c r="J90" s="36" t="n">
        <v>0.0989348257808269</v>
      </c>
      <c r="K90" s="36" t="n">
        <v>0.00174641030097543</v>
      </c>
      <c r="L90" s="23"/>
      <c r="M90" s="23"/>
      <c r="N90" s="36" t="n">
        <f aca="false">U90/(U90+2100)</f>
        <v>0.117024934695392</v>
      </c>
      <c r="O90" s="36" t="n">
        <f aca="false">W90/(W90+2100)</f>
        <v>0.0450580355158678</v>
      </c>
      <c r="P90" s="36" t="n">
        <f aca="false">Y90/(Y90+2100)</f>
        <v>0.0251397898503337</v>
      </c>
      <c r="Q90" s="38"/>
      <c r="R90" s="38"/>
      <c r="S90" s="39" t="n">
        <v>5682.26</v>
      </c>
      <c r="T90" s="39" t="n">
        <v>6.545503</v>
      </c>
      <c r="U90" s="40" t="n">
        <f aca="false">IFERROR(MAX($AD$7+(LN($S90)*$AC$7),0),0)</f>
        <v>278.323106185954</v>
      </c>
      <c r="V90" s="41" t="n">
        <f aca="false">U90*T90*365/1000/4000</f>
        <v>0.16623603129399</v>
      </c>
      <c r="W90" s="40" t="n">
        <f aca="false">(2)^$AC$12*U90</f>
        <v>99.0865184508232</v>
      </c>
      <c r="X90" s="41" t="n">
        <f aca="false">W90*$T90*365/1000/4000</f>
        <v>0.0591821132198719</v>
      </c>
      <c r="Y90" s="40" t="n">
        <f aca="false">(3)^$AC$12*U90</f>
        <v>54.1550041083282</v>
      </c>
      <c r="Z90" s="41" t="n">
        <f aca="false">Y90*$T90*365/1000/4000</f>
        <v>0.0323455464443668</v>
      </c>
      <c r="AA90" s="38"/>
      <c r="AB90" s="23"/>
      <c r="AC90" s="42"/>
      <c r="AD90" s="42"/>
      <c r="AE90" s="42"/>
      <c r="AF90" s="42"/>
      <c r="AG90" s="42"/>
      <c r="AH90" s="42"/>
      <c r="AI90" s="23"/>
      <c r="AJ90" s="23"/>
      <c r="AK90" s="23"/>
      <c r="AL90" s="23"/>
      <c r="AM90" s="23"/>
    </row>
    <row r="91" customFormat="false" ht="15.75" hidden="false" customHeight="false" outlineLevel="0" collapsed="false">
      <c r="A91" s="35" t="s">
        <v>211</v>
      </c>
      <c r="B91" s="13" t="s">
        <v>212</v>
      </c>
      <c r="C91" s="36"/>
      <c r="D91" s="37" t="n">
        <v>0.10896499740896</v>
      </c>
      <c r="E91" s="37" t="n">
        <v>0.0740072202166065</v>
      </c>
      <c r="F91" s="37" t="n">
        <v>0</v>
      </c>
      <c r="G91" s="37" t="n">
        <v>0.0374012291483758</v>
      </c>
      <c r="H91" s="36" t="n">
        <v>0.100095009969356</v>
      </c>
      <c r="I91" s="36" t="n">
        <v>0</v>
      </c>
      <c r="J91" s="36" t="n">
        <v>0.0568526255427214</v>
      </c>
      <c r="K91" s="36" t="n">
        <v>0.00174641030097543</v>
      </c>
      <c r="L91" s="23"/>
      <c r="M91" s="23"/>
      <c r="N91" s="36" t="n">
        <f aca="false">U91/(U91+2100)</f>
        <v>0</v>
      </c>
      <c r="O91" s="36" t="n">
        <f aca="false">W91/(W91+2100)</f>
        <v>0</v>
      </c>
      <c r="P91" s="36" t="n">
        <f aca="false">Y91/(Y91+2100)</f>
        <v>0</v>
      </c>
      <c r="Q91" s="38"/>
      <c r="R91" s="38"/>
      <c r="S91" s="39" t="n">
        <v>1276.295</v>
      </c>
      <c r="T91" s="39" t="n">
        <v>23.310719</v>
      </c>
      <c r="U91" s="40" t="n">
        <f aca="false">IFERROR(MAX($AD$7+(LN($S91)*$AC$7),0),0)</f>
        <v>0</v>
      </c>
      <c r="V91" s="41" t="n">
        <f aca="false">U91*T91*365/1000/4000</f>
        <v>0</v>
      </c>
      <c r="W91" s="40" t="n">
        <f aca="false">(2)^$AC$12*U91</f>
        <v>0</v>
      </c>
      <c r="X91" s="41" t="n">
        <f aca="false">W91*$T91*365/1000/4000</f>
        <v>0</v>
      </c>
      <c r="Y91" s="40" t="n">
        <f aca="false">(3)^$AC$12*U91</f>
        <v>0</v>
      </c>
      <c r="Z91" s="41" t="n">
        <f aca="false">Y91*$T91*365/1000/4000</f>
        <v>0</v>
      </c>
      <c r="AA91" s="38"/>
      <c r="AB91" s="23"/>
      <c r="AC91" s="42"/>
      <c r="AD91" s="42"/>
      <c r="AE91" s="42"/>
      <c r="AF91" s="42"/>
      <c r="AG91" s="42"/>
      <c r="AH91" s="42"/>
      <c r="AI91" s="23"/>
      <c r="AJ91" s="23"/>
      <c r="AK91" s="23"/>
      <c r="AL91" s="23"/>
      <c r="AM91" s="23"/>
    </row>
    <row r="92" customFormat="false" ht="15.75" hidden="false" customHeight="false" outlineLevel="0" collapsed="false">
      <c r="A92" s="35" t="s">
        <v>213</v>
      </c>
      <c r="B92" s="13" t="s">
        <v>214</v>
      </c>
      <c r="C92" s="36"/>
      <c r="D92" s="37" t="n">
        <v>0.0409491089347727</v>
      </c>
      <c r="E92" s="37" t="n">
        <v>0.0756110059039768</v>
      </c>
      <c r="F92" s="37" t="n">
        <v>0</v>
      </c>
      <c r="G92" s="37" t="n">
        <v>0.040308367168427</v>
      </c>
      <c r="H92" s="36" t="n">
        <v>0.0644286194520521</v>
      </c>
      <c r="I92" s="36" t="n">
        <v>0</v>
      </c>
      <c r="J92" s="36" t="n">
        <v>0.0821563899414399</v>
      </c>
      <c r="K92" s="36" t="n">
        <v>0.00174641030097543</v>
      </c>
      <c r="L92" s="23"/>
      <c r="M92" s="23"/>
      <c r="N92" s="36" t="n">
        <f aca="false">U92/(U92+2100)</f>
        <v>0.104493391743308</v>
      </c>
      <c r="O92" s="36" t="n">
        <f aca="false">W92/(W92+2100)</f>
        <v>0.0398849114707461</v>
      </c>
      <c r="P92" s="36" t="n">
        <f aca="false">Y92/(Y92+2100)</f>
        <v>0.022200320894264</v>
      </c>
      <c r="Q92" s="38"/>
      <c r="R92" s="38"/>
      <c r="S92" s="39" t="n">
        <v>5352.679</v>
      </c>
      <c r="T92" s="39" t="n">
        <v>201</v>
      </c>
      <c r="U92" s="40" t="n">
        <f aca="false">IFERROR(MAX($AD$7+(LN($S92)*$AC$7),0),0)</f>
        <v>245.041321457281</v>
      </c>
      <c r="V92" s="41" t="n">
        <f aca="false">U92*T92*365/1000/4000</f>
        <v>4.49436413717835</v>
      </c>
      <c r="W92" s="40" t="n">
        <f aca="false">(2)^$AC$12*U92</f>
        <v>87.2377854376515</v>
      </c>
      <c r="X92" s="41" t="n">
        <f aca="false">W92*$T92*365/1000/4000</f>
        <v>1.60005003215832</v>
      </c>
      <c r="Y92" s="40" t="n">
        <f aca="false">(3)^$AC$12*U92</f>
        <v>47.6791666781811</v>
      </c>
      <c r="Z92" s="41" t="n">
        <f aca="false">Y92*$T92*365/1000/4000</f>
        <v>0.874495515836189</v>
      </c>
      <c r="AA92" s="38"/>
      <c r="AB92" s="23"/>
      <c r="AC92" s="42"/>
      <c r="AD92" s="42"/>
      <c r="AE92" s="42"/>
      <c r="AF92" s="42"/>
      <c r="AG92" s="42"/>
      <c r="AH92" s="42"/>
      <c r="AI92" s="23"/>
      <c r="AJ92" s="23"/>
      <c r="AK92" s="23"/>
      <c r="AL92" s="23"/>
      <c r="AM92" s="23"/>
    </row>
    <row r="93" customFormat="false" ht="15.75" hidden="false" customHeight="false" outlineLevel="0" collapsed="false">
      <c r="A93" s="35" t="s">
        <v>215</v>
      </c>
      <c r="B93" s="13" t="s">
        <v>216</v>
      </c>
      <c r="C93" s="36"/>
      <c r="D93" s="37" t="n">
        <v>0.0417474473310068</v>
      </c>
      <c r="E93" s="37" t="n">
        <v>0.0674442190669371</v>
      </c>
      <c r="F93" s="37" t="n">
        <v>0</v>
      </c>
      <c r="G93" s="37" t="n">
        <v>0.0359116022099447</v>
      </c>
      <c r="H93" s="36" t="n">
        <v>0.0424703432038395</v>
      </c>
      <c r="I93" s="36" t="n">
        <v>0</v>
      </c>
      <c r="J93" s="36" t="n">
        <v>0.0701313755795981</v>
      </c>
      <c r="K93" s="36" t="n">
        <v>0.00174641030097543</v>
      </c>
      <c r="L93" s="23"/>
      <c r="M93" s="23"/>
      <c r="N93" s="36" t="n">
        <f aca="false">U93/(U93+2100)</f>
        <v>0.301748687808064</v>
      </c>
      <c r="O93" s="36" t="n">
        <f aca="false">W93/(W93+2100)</f>
        <v>0.13333660418434</v>
      </c>
      <c r="P93" s="36" t="n">
        <f aca="false">Y93/(Y93+2100)</f>
        <v>0.0775638362957809</v>
      </c>
      <c r="Q93" s="38"/>
      <c r="R93" s="38"/>
      <c r="S93" s="39" t="n">
        <v>17583.38</v>
      </c>
      <c r="T93" s="39" t="n">
        <v>2.083458</v>
      </c>
      <c r="U93" s="40" t="n">
        <f aca="false">IFERROR(MAX($AD$7+(LN($S93)*$AC$7),0),0)</f>
        <v>907.51314509918</v>
      </c>
      <c r="V93" s="41" t="n">
        <f aca="false">U93*T93*365/1000/4000</f>
        <v>0.172532353906412</v>
      </c>
      <c r="W93" s="40" t="n">
        <f aca="false">(2)^$AC$12*U93</f>
        <v>323.08606794635</v>
      </c>
      <c r="X93" s="41" t="n">
        <f aca="false">W93*$T93*365/1000/4000</f>
        <v>0.0614236830818123</v>
      </c>
      <c r="Y93" s="40" t="n">
        <f aca="false">(3)^$AC$12*U93</f>
        <v>176.580301846632</v>
      </c>
      <c r="Z93" s="41" t="n">
        <f aca="false">Y93*$T93*365/1000/4000</f>
        <v>0.0335706598803861</v>
      </c>
      <c r="AA93" s="38"/>
      <c r="AB93" s="23"/>
      <c r="AC93" s="42"/>
      <c r="AD93" s="42"/>
      <c r="AE93" s="42"/>
      <c r="AF93" s="42"/>
      <c r="AG93" s="42"/>
      <c r="AH93" s="42"/>
      <c r="AI93" s="23"/>
      <c r="AJ93" s="23"/>
      <c r="AK93" s="23"/>
      <c r="AL93" s="23"/>
      <c r="AM93" s="23"/>
    </row>
    <row r="94" customFormat="false" ht="15.75" hidden="false" customHeight="false" outlineLevel="0" collapsed="false">
      <c r="A94" s="35" t="s">
        <v>217</v>
      </c>
      <c r="B94" s="13" t="s">
        <v>218</v>
      </c>
      <c r="C94" s="36"/>
      <c r="D94" s="37" t="n">
        <v>0.0380111252073778</v>
      </c>
      <c r="E94" s="37" t="n">
        <v>0.0824215900802334</v>
      </c>
      <c r="F94" s="37" t="n">
        <v>0</v>
      </c>
      <c r="G94" s="37" t="n">
        <v>0.00174939864421605</v>
      </c>
      <c r="H94" s="36" t="n">
        <v>0.0357040936043378</v>
      </c>
      <c r="I94" s="36" t="n">
        <v>0</v>
      </c>
      <c r="J94" s="36" t="n">
        <v>0.00314030900640623</v>
      </c>
      <c r="K94" s="36" t="n">
        <v>0.00174641030097543</v>
      </c>
      <c r="L94" s="23"/>
      <c r="M94" s="23"/>
      <c r="N94" s="36" t="n">
        <f aca="false">U94/(U94+2100)</f>
        <v>0.442039140705961</v>
      </c>
      <c r="O94" s="36" t="n">
        <f aca="false">W94/(W94+2100)</f>
        <v>0.219997716149909</v>
      </c>
      <c r="P94" s="36" t="n">
        <f aca="false">Y94/(Y94+2100)</f>
        <v>0.133562239692507</v>
      </c>
      <c r="Q94" s="38"/>
      <c r="R94" s="38"/>
      <c r="S94" s="39" t="n">
        <v>68345.07</v>
      </c>
      <c r="T94" s="39" t="n">
        <v>5.347896</v>
      </c>
      <c r="U94" s="40" t="n">
        <f aca="false">IFERROR(MAX($AD$7+(LN($S94)*$AC$7),0),0)</f>
        <v>1663.7048639165</v>
      </c>
      <c r="V94" s="41" t="n">
        <f aca="false">U94*T94*365/1000/4000</f>
        <v>0.81188050355641</v>
      </c>
      <c r="W94" s="40" t="n">
        <f aca="false">(2)^$AC$12*U94</f>
        <v>592.299809219021</v>
      </c>
      <c r="X94" s="41" t="n">
        <f aca="false">W94*$T94*365/1000/4000</f>
        <v>0.289039647472739</v>
      </c>
      <c r="Y94" s="40" t="n">
        <f aca="false">(3)^$AC$12*U94</f>
        <v>323.717081830234</v>
      </c>
      <c r="Z94" s="41" t="n">
        <f aca="false">Y94*$T94*365/1000/4000</f>
        <v>0.157972482443457</v>
      </c>
      <c r="AA94" s="38"/>
      <c r="AB94" s="23"/>
      <c r="AC94" s="42"/>
      <c r="AD94" s="42"/>
      <c r="AE94" s="42"/>
      <c r="AF94" s="42"/>
      <c r="AG94" s="42"/>
      <c r="AH94" s="42"/>
      <c r="AI94" s="23"/>
      <c r="AJ94" s="23"/>
      <c r="AK94" s="23"/>
      <c r="AL94" s="23"/>
      <c r="AM94" s="23"/>
    </row>
    <row r="95" customFormat="false" ht="15.75" hidden="false" customHeight="false" outlineLevel="0" collapsed="false">
      <c r="A95" s="35" t="s">
        <v>219</v>
      </c>
      <c r="B95" s="13" t="s">
        <v>220</v>
      </c>
      <c r="C95" s="36"/>
      <c r="D95" s="37" t="n">
        <v>0.00309242927499714</v>
      </c>
      <c r="E95" s="37" t="n">
        <v>0.00943396226415094</v>
      </c>
      <c r="F95" s="37" t="n">
        <v>0</v>
      </c>
      <c r="G95" s="37" t="n">
        <v>0</v>
      </c>
      <c r="H95" s="36" t="n">
        <v>0.00317208564631245</v>
      </c>
      <c r="I95" s="36" t="n">
        <v>0.0124884366327475</v>
      </c>
      <c r="J95" s="36" t="n">
        <v>0.0173775671406003</v>
      </c>
      <c r="K95" s="36" t="n">
        <v>0.00174641030097543</v>
      </c>
      <c r="L95" s="23"/>
      <c r="M95" s="23"/>
      <c r="N95" s="36" t="n">
        <f aca="false">U95/(U95+2100)</f>
        <v>0.358879618805042</v>
      </c>
      <c r="O95" s="36" t="n">
        <f aca="false">W95/(W95+2100)</f>
        <v>0.166169813228814</v>
      </c>
      <c r="P95" s="36" t="n">
        <f aca="false">Y95/(Y95+2100)</f>
        <v>0.098219839176266</v>
      </c>
      <c r="Q95" s="38"/>
      <c r="R95" s="38"/>
      <c r="S95" s="39" t="n">
        <v>28448.86</v>
      </c>
      <c r="T95" s="39" t="n">
        <v>4.974992</v>
      </c>
      <c r="U95" s="40" t="n">
        <f aca="false">IFERROR(MAX($AD$7+(LN($S95)*$AC$7),0),0)</f>
        <v>1175.51589622825</v>
      </c>
      <c r="V95" s="41" t="n">
        <f aca="false">U95*T95*365/1000/4000</f>
        <v>0.533646623889264</v>
      </c>
      <c r="W95" s="40" t="n">
        <f aca="false">(2)^$AC$12*U95</f>
        <v>418.498410487826</v>
      </c>
      <c r="X95" s="41" t="n">
        <f aca="false">W95*$T95*365/1000/4000</f>
        <v>0.189984894782306</v>
      </c>
      <c r="Y95" s="40" t="n">
        <f aca="false">(3)^$AC$12*U95</f>
        <v>228.72721227505</v>
      </c>
      <c r="Z95" s="41" t="n">
        <f aca="false">Y95*$T95*365/1000/4000</f>
        <v>0.103834839676624</v>
      </c>
      <c r="AA95" s="38"/>
      <c r="AB95" s="23"/>
      <c r="AC95" s="42"/>
      <c r="AD95" s="42"/>
      <c r="AE95" s="42"/>
      <c r="AF95" s="42"/>
      <c r="AG95" s="42"/>
      <c r="AH95" s="42"/>
      <c r="AI95" s="23"/>
      <c r="AJ95" s="23"/>
      <c r="AK95" s="23"/>
      <c r="AL95" s="23"/>
      <c r="AM95" s="23"/>
    </row>
    <row r="96" customFormat="false" ht="15.75" hidden="false" customHeight="false" outlineLevel="0" collapsed="false">
      <c r="A96" s="35" t="s">
        <v>221</v>
      </c>
      <c r="B96" s="13" t="s">
        <v>222</v>
      </c>
      <c r="C96" s="36"/>
      <c r="D96" s="37" t="n">
        <v>0.0407655061102144</v>
      </c>
      <c r="E96" s="37" t="n">
        <v>0.0753903896946388</v>
      </c>
      <c r="F96" s="37" t="n">
        <v>0</v>
      </c>
      <c r="G96" s="37" t="n">
        <v>0.0209275071153524</v>
      </c>
      <c r="H96" s="36" t="n">
        <v>0.0372547087207517</v>
      </c>
      <c r="I96" s="36" t="n">
        <v>0</v>
      </c>
      <c r="J96" s="36" t="n">
        <v>0.147492258499429</v>
      </c>
      <c r="K96" s="36" t="n">
        <v>0.00174641030097543</v>
      </c>
      <c r="L96" s="23"/>
      <c r="M96" s="23"/>
      <c r="N96" s="36" t="n">
        <f aca="false">U96/(U96+2100)</f>
        <v>0.0847895527135855</v>
      </c>
      <c r="O96" s="36" t="n">
        <f aca="false">W96/(W96+2100)</f>
        <v>0.0319296103189475</v>
      </c>
      <c r="P96" s="36" t="n">
        <f aca="false">Y96/(Y96+2100)</f>
        <v>0.0177072710442657</v>
      </c>
      <c r="Q96" s="38"/>
      <c r="R96" s="38"/>
      <c r="S96" s="39" t="n">
        <v>4888.845</v>
      </c>
      <c r="T96" s="39" t="n">
        <v>217</v>
      </c>
      <c r="U96" s="40" t="n">
        <f aca="false">IFERROR(MAX($AD$7+(LN($S96)*$AC$7),0),0)</f>
        <v>194.554226545893</v>
      </c>
      <c r="V96" s="41" t="n">
        <f aca="false">U96*T96*365/1000/4000</f>
        <v>3.85241687839187</v>
      </c>
      <c r="W96" s="40" t="n">
        <f aca="false">(2)^$AC$12*U96</f>
        <v>69.2637460917292</v>
      </c>
      <c r="X96" s="41" t="n">
        <f aca="false">W96*$T96*365/1000/4000</f>
        <v>1.37150875229885</v>
      </c>
      <c r="Y96" s="40" t="n">
        <f aca="false">(3)^$AC$12*U96</f>
        <v>37.8555883565271</v>
      </c>
      <c r="Z96" s="41" t="n">
        <f aca="false">Y96*$T96*365/1000/4000</f>
        <v>0.749587968944682</v>
      </c>
      <c r="AA96" s="38"/>
      <c r="AB96" s="23"/>
      <c r="AC96" s="42"/>
      <c r="AD96" s="42"/>
      <c r="AE96" s="42"/>
      <c r="AF96" s="42"/>
      <c r="AG96" s="42"/>
      <c r="AH96" s="42"/>
      <c r="AI96" s="23"/>
      <c r="AJ96" s="23"/>
      <c r="AK96" s="23"/>
      <c r="AL96" s="23"/>
      <c r="AM96" s="23"/>
    </row>
    <row r="97" customFormat="false" ht="15.75" hidden="false" customHeight="false" outlineLevel="0" collapsed="false">
      <c r="A97" s="35" t="s">
        <v>223</v>
      </c>
      <c r="B97" s="13" t="s">
        <v>224</v>
      </c>
      <c r="C97" s="36"/>
      <c r="D97" s="37" t="n">
        <v>0.0084610472541507</v>
      </c>
      <c r="E97" s="37" t="n">
        <v>0.0478309232480534</v>
      </c>
      <c r="F97" s="37" t="n">
        <v>0.00602668962548429</v>
      </c>
      <c r="G97" s="37" t="n">
        <v>0.0197309417040359</v>
      </c>
      <c r="H97" s="36" t="n">
        <v>0.0109694633857101</v>
      </c>
      <c r="I97" s="36" t="n">
        <v>0.0246761258482418</v>
      </c>
      <c r="J97" s="36" t="n">
        <v>0.00854383358098068</v>
      </c>
      <c r="K97" s="36" t="n">
        <v>0.00174641030097543</v>
      </c>
      <c r="L97" s="23"/>
      <c r="M97" s="23"/>
      <c r="N97" s="36" t="n">
        <f aca="false">U97/(U97+2100)</f>
        <v>0.373906601207106</v>
      </c>
      <c r="O97" s="36" t="n">
        <f aca="false">W97/(W97+2100)</f>
        <v>0.17533442047564</v>
      </c>
      <c r="P97" s="36" t="n">
        <f aca="false">Y97/(Y97+2100)</f>
        <v>0.104104755714828</v>
      </c>
      <c r="Q97" s="38"/>
      <c r="R97" s="38"/>
      <c r="S97" s="39" t="n">
        <v>32761.38</v>
      </c>
      <c r="T97" s="39" t="n">
        <v>4.24644</v>
      </c>
      <c r="U97" s="40" t="n">
        <f aca="false">IFERROR(MAX($AD$7+(LN($S97)*$AC$7),0),0)</f>
        <v>1254.13215352341</v>
      </c>
      <c r="V97" s="41" t="n">
        <f aca="false">U97*T97*365/1000/4000</f>
        <v>0.485960720958224</v>
      </c>
      <c r="W97" s="40" t="n">
        <f aca="false">(2)^$AC$12*U97</f>
        <v>446.486784632396</v>
      </c>
      <c r="X97" s="41" t="n">
        <f aca="false">W97*$T97*365/1000/4000</f>
        <v>0.173008114933263</v>
      </c>
      <c r="Y97" s="40" t="n">
        <f aca="false">(3)^$AC$12*U97</f>
        <v>244.024051244489</v>
      </c>
      <c r="Z97" s="41" t="n">
        <f aca="false">Y97*$T97*365/1000/4000</f>
        <v>0.0945563061602065</v>
      </c>
      <c r="AA97" s="38"/>
      <c r="AB97" s="23"/>
      <c r="AC97" s="42"/>
      <c r="AD97" s="42"/>
      <c r="AE97" s="42"/>
      <c r="AF97" s="42"/>
      <c r="AG97" s="42"/>
      <c r="AH97" s="42"/>
      <c r="AI97" s="23"/>
      <c r="AJ97" s="23"/>
      <c r="AK97" s="23"/>
      <c r="AL97" s="23"/>
      <c r="AM97" s="23"/>
    </row>
    <row r="98" customFormat="false" ht="15.75" hidden="false" customHeight="false" outlineLevel="0" collapsed="false">
      <c r="A98" s="35" t="s">
        <v>225</v>
      </c>
      <c r="B98" s="13" t="s">
        <v>226</v>
      </c>
      <c r="C98" s="36"/>
      <c r="D98" s="37" t="n">
        <v>0.00206782464846981</v>
      </c>
      <c r="E98" s="37" t="n">
        <v>0.0909271490291503</v>
      </c>
      <c r="F98" s="37" t="n">
        <v>0</v>
      </c>
      <c r="G98" s="37" t="n">
        <v>0.0350190070268402</v>
      </c>
      <c r="H98" s="36" t="n">
        <v>0.0502473742171962</v>
      </c>
      <c r="I98" s="36" t="n">
        <v>0</v>
      </c>
      <c r="J98" s="36" t="n">
        <v>0</v>
      </c>
      <c r="K98" s="36" t="n">
        <v>0.00174641030097543</v>
      </c>
      <c r="L98" s="23"/>
      <c r="M98" s="23"/>
      <c r="N98" s="36" t="n">
        <f aca="false">U98/(U98+2100)</f>
        <v>0.0677249290099088</v>
      </c>
      <c r="O98" s="36" t="n">
        <f aca="false">W98/(W98+2100)</f>
        <v>0.025210453427794</v>
      </c>
      <c r="P98" s="36" t="n">
        <f aca="false">Y98/(Y98+2100)</f>
        <v>0.013937923418628</v>
      </c>
      <c r="Q98" s="38"/>
      <c r="R98" s="38"/>
      <c r="S98" s="39" t="n">
        <v>4533.761</v>
      </c>
      <c r="T98" s="39" t="n">
        <v>8.776119</v>
      </c>
      <c r="U98" s="40" t="n">
        <f aca="false">IFERROR(MAX($AD$7+(LN($S98)*$AC$7),0),0)</f>
        <v>152.554064080858</v>
      </c>
      <c r="V98" s="41" t="n">
        <f aca="false">U98*T98*365/1000/4000</f>
        <v>0.122168476603035</v>
      </c>
      <c r="W98" s="40" t="n">
        <f aca="false">(2)^$AC$12*U98</f>
        <v>54.3111611983684</v>
      </c>
      <c r="X98" s="41" t="n">
        <f aca="false">W98*$T98*365/1000/4000</f>
        <v>0.043493510750587</v>
      </c>
      <c r="Y98" s="40" t="n">
        <f aca="false">(3)^$AC$12*U98</f>
        <v>29.6833636281756</v>
      </c>
      <c r="Z98" s="41" t="n">
        <f aca="false">Y98*$T98*365/1000/4000</f>
        <v>0.0237710567513041</v>
      </c>
      <c r="AA98" s="38"/>
      <c r="AB98" s="23"/>
      <c r="AC98" s="42"/>
      <c r="AD98" s="42"/>
      <c r="AE98" s="42"/>
      <c r="AF98" s="42"/>
      <c r="AG98" s="42"/>
      <c r="AH98" s="42"/>
      <c r="AI98" s="23"/>
      <c r="AJ98" s="23"/>
      <c r="AK98" s="23"/>
      <c r="AL98" s="23"/>
      <c r="AM98" s="23"/>
    </row>
    <row r="99" customFormat="false" ht="15.75" hidden="false" customHeight="false" outlineLevel="0" collapsed="false">
      <c r="A99" s="35" t="s">
        <v>227</v>
      </c>
      <c r="B99" s="13" t="s">
        <v>228</v>
      </c>
      <c r="C99" s="36"/>
      <c r="D99" s="37" t="n">
        <v>0.102914066931367</v>
      </c>
      <c r="E99" s="37" t="n">
        <v>0.073392082072866</v>
      </c>
      <c r="F99" s="37" t="n">
        <v>0</v>
      </c>
      <c r="G99" s="37" t="n">
        <v>0.115402298850575</v>
      </c>
      <c r="H99" s="36" t="n">
        <v>0.0981886194442397</v>
      </c>
      <c r="I99" s="36" t="n">
        <v>0</v>
      </c>
      <c r="J99" s="36" t="n">
        <v>0.0783455955458342</v>
      </c>
      <c r="K99" s="36" t="n">
        <v>0.00174641030097543</v>
      </c>
      <c r="L99" s="23"/>
      <c r="M99" s="23"/>
      <c r="N99" s="36" t="n">
        <f aca="false">U99/(U99+2100)</f>
        <v>0.262030470292417</v>
      </c>
      <c r="O99" s="36" t="n">
        <f aca="false">W99/(W99+2100)</f>
        <v>0.112223157699058</v>
      </c>
      <c r="P99" s="36" t="n">
        <f aca="false">Y99/(Y99+2100)</f>
        <v>0.0646233156315623</v>
      </c>
      <c r="Q99" s="38"/>
      <c r="R99" s="38"/>
      <c r="S99" s="39" t="n">
        <v>13149.04</v>
      </c>
      <c r="T99" s="39" t="n">
        <v>7.044639</v>
      </c>
      <c r="U99" s="40" t="n">
        <f aca="false">IFERROR(MAX($AD$7+(LN($S99)*$AC$7),0),0)</f>
        <v>745.645945344269</v>
      </c>
      <c r="V99" s="41" t="n">
        <f aca="false">U99*T99*365/1000/4000</f>
        <v>0.479318593742224</v>
      </c>
      <c r="W99" s="40" t="n">
        <f aca="false">(2)^$AC$12*U99</f>
        <v>265.459313578417</v>
      </c>
      <c r="X99" s="41" t="n">
        <f aca="false">W99*$T99*365/1000/4000</f>
        <v>0.170643434292982</v>
      </c>
      <c r="Y99" s="40" t="n">
        <f aca="false">(3)^$AC$12*U99</f>
        <v>145.084825283956</v>
      </c>
      <c r="Z99" s="41" t="n">
        <f aca="false">Y99*$T99*365/1000/4000</f>
        <v>0.0932639074384482</v>
      </c>
      <c r="AA99" s="38"/>
      <c r="AB99" s="23"/>
      <c r="AC99" s="42"/>
      <c r="AD99" s="42"/>
      <c r="AE99" s="42"/>
      <c r="AF99" s="42"/>
      <c r="AG99" s="42"/>
      <c r="AH99" s="42"/>
      <c r="AI99" s="23"/>
      <c r="AJ99" s="23"/>
      <c r="AK99" s="23"/>
      <c r="AL99" s="23"/>
      <c r="AM99" s="23"/>
    </row>
    <row r="100" customFormat="false" ht="15.75" hidden="false" customHeight="false" outlineLevel="0" collapsed="false">
      <c r="A100" s="35" t="s">
        <v>229</v>
      </c>
      <c r="B100" s="13" t="s">
        <v>230</v>
      </c>
      <c r="C100" s="36"/>
      <c r="D100" s="37" t="n">
        <v>0.0240647330811265</v>
      </c>
      <c r="E100" s="37" t="n">
        <v>0.170203922587349</v>
      </c>
      <c r="F100" s="37" t="n">
        <v>0.0175564829471866</v>
      </c>
      <c r="G100" s="37" t="n">
        <v>0.122382033812768</v>
      </c>
      <c r="H100" s="36" t="n">
        <v>0.0834984309699064</v>
      </c>
      <c r="I100" s="36" t="n">
        <v>0.180731139610241</v>
      </c>
      <c r="J100" s="36" t="n">
        <v>0.0212508923178299</v>
      </c>
      <c r="K100" s="36" t="n">
        <v>0.00174641030097543</v>
      </c>
      <c r="L100" s="23"/>
      <c r="M100" s="23"/>
      <c r="N100" s="36" t="n">
        <f aca="false">U100/(U100+2100)</f>
        <v>0.264722120318378</v>
      </c>
      <c r="O100" s="36" t="n">
        <f aca="false">W100/(W100+2100)</f>
        <v>0.113612858239056</v>
      </c>
      <c r="P100" s="36" t="n">
        <f aca="false">Y100/(Y100+2100)</f>
        <v>0.0654670372077483</v>
      </c>
      <c r="Q100" s="38"/>
      <c r="R100" s="38"/>
      <c r="S100" s="39" t="n">
        <v>13397.27</v>
      </c>
      <c r="T100" s="39" t="n">
        <v>32.510462</v>
      </c>
      <c r="U100" s="40" t="n">
        <f aca="false">IFERROR(MAX($AD$7+(LN($S100)*$AC$7),0),0)</f>
        <v>756.063072248696</v>
      </c>
      <c r="V100" s="41" t="n">
        <f aca="false">U100*T100*365/1000/4000</f>
        <v>2.24292132991993</v>
      </c>
      <c r="W100" s="40" t="n">
        <f aca="false">(2)^$AC$12*U100</f>
        <v>269.16794147987</v>
      </c>
      <c r="X100" s="41" t="n">
        <f aca="false">W100*$T100*365/1000/4000</f>
        <v>0.798508139645332</v>
      </c>
      <c r="Y100" s="40" t="n">
        <f aca="false">(3)^$AC$12*U100</f>
        <v>147.111748445446</v>
      </c>
      <c r="Z100" s="41" t="n">
        <f aca="false">Y100*$T100*365/1000/4000</f>
        <v>0.436418720317518</v>
      </c>
      <c r="AA100" s="38"/>
      <c r="AB100" s="23"/>
      <c r="AC100" s="42"/>
      <c r="AD100" s="42"/>
      <c r="AE100" s="42"/>
      <c r="AF100" s="42"/>
      <c r="AG100" s="42"/>
      <c r="AH100" s="42"/>
      <c r="AI100" s="23"/>
      <c r="AJ100" s="23"/>
      <c r="AK100" s="23"/>
      <c r="AL100" s="23"/>
      <c r="AM100" s="23"/>
    </row>
    <row r="101" customFormat="false" ht="15.75" hidden="false" customHeight="false" outlineLevel="0" collapsed="false">
      <c r="A101" s="35" t="s">
        <v>231</v>
      </c>
      <c r="B101" s="13" t="s">
        <v>232</v>
      </c>
      <c r="C101" s="36"/>
      <c r="D101" s="37" t="n">
        <v>0.00739311320491302</v>
      </c>
      <c r="E101" s="37" t="n">
        <v>0.016907123534716</v>
      </c>
      <c r="F101" s="37" t="n">
        <v>0</v>
      </c>
      <c r="G101" s="37" t="n">
        <v>0.00106415621552101</v>
      </c>
      <c r="H101" s="36" t="n">
        <v>0.00595712570996325</v>
      </c>
      <c r="I101" s="36" t="n">
        <v>0</v>
      </c>
      <c r="J101" s="36" t="n">
        <v>0</v>
      </c>
      <c r="K101" s="36" t="n">
        <v>0.00174641030097543</v>
      </c>
      <c r="L101" s="23"/>
      <c r="M101" s="23"/>
      <c r="N101" s="36" t="n">
        <f aca="false">U101/(U101+2100)</f>
        <v>0.208217048167013</v>
      </c>
      <c r="O101" s="36" t="n">
        <f aca="false">W101/(W101+2100)</f>
        <v>0.0856068305676185</v>
      </c>
      <c r="P101" s="36" t="n">
        <f aca="false">Y101/(Y101+2100)</f>
        <v>0.0486773904145691</v>
      </c>
      <c r="Q101" s="38"/>
      <c r="R101" s="38"/>
      <c r="S101" s="39" t="n">
        <v>9291.727</v>
      </c>
      <c r="T101" s="39" t="n">
        <v>108</v>
      </c>
      <c r="U101" s="40" t="n">
        <f aca="false">IFERROR(MAX($AD$7+(LN($S101)*$AC$7),0),0)</f>
        <v>552.242000334152</v>
      </c>
      <c r="V101" s="41" t="n">
        <f aca="false">U101*T101*365/1000/4000</f>
        <v>5.44234491329307</v>
      </c>
      <c r="W101" s="40" t="n">
        <f aca="false">(2)^$AC$12*U101</f>
        <v>196.605082148192</v>
      </c>
      <c r="X101" s="41" t="n">
        <f aca="false">W101*$T101*365/1000/4000</f>
        <v>1.93754308457043</v>
      </c>
      <c r="Y101" s="40" t="n">
        <f aca="false">(3)^$AC$12*U101</f>
        <v>107.453054138114</v>
      </c>
      <c r="Z101" s="41" t="n">
        <f aca="false">Y101*$T101*365/1000/4000</f>
        <v>1.05894984853111</v>
      </c>
      <c r="AA101" s="38"/>
      <c r="AB101" s="23"/>
      <c r="AC101" s="42"/>
      <c r="AD101" s="42"/>
      <c r="AE101" s="42"/>
      <c r="AF101" s="42"/>
      <c r="AG101" s="42"/>
      <c r="AH101" s="42"/>
      <c r="AI101" s="23"/>
      <c r="AJ101" s="23"/>
      <c r="AK101" s="23"/>
      <c r="AL101" s="23"/>
      <c r="AM101" s="23"/>
    </row>
    <row r="102" customFormat="false" ht="15.75" hidden="false" customHeight="false" outlineLevel="0" collapsed="false">
      <c r="A102" s="35" t="s">
        <v>233</v>
      </c>
      <c r="B102" s="13" t="s">
        <v>234</v>
      </c>
      <c r="C102" s="36"/>
      <c r="D102" s="37" t="n">
        <v>0.0418080154547872</v>
      </c>
      <c r="E102" s="37" t="n">
        <v>0.0742945977731663</v>
      </c>
      <c r="F102" s="37" t="n">
        <v>0.00110140394457053</v>
      </c>
      <c r="G102" s="37" t="n">
        <v>0.0366421004616828</v>
      </c>
      <c r="H102" s="36" t="n">
        <v>0.0451000913432071</v>
      </c>
      <c r="I102" s="36" t="n">
        <v>0.0037776501041637</v>
      </c>
      <c r="J102" s="36" t="n">
        <v>0.0297483136625652</v>
      </c>
      <c r="K102" s="36" t="n">
        <v>0.00174641030097543</v>
      </c>
      <c r="L102" s="23"/>
      <c r="M102" s="23"/>
      <c r="N102" s="36" t="n">
        <f aca="false">U102/(U102+2100)</f>
        <v>0.46705319428062</v>
      </c>
      <c r="O102" s="36" t="n">
        <f aca="false">W102/(W102+2100)</f>
        <v>0.23780203820796</v>
      </c>
      <c r="P102" s="36" t="n">
        <f aca="false">Y102/(Y102+2100)</f>
        <v>0.145677837611859</v>
      </c>
      <c r="Q102" s="38"/>
      <c r="R102" s="38"/>
      <c r="S102" s="39" t="n">
        <v>93851.75</v>
      </c>
      <c r="T102" s="39" t="n">
        <v>2.832071</v>
      </c>
      <c r="U102" s="40" t="n">
        <f aca="false">IFERROR(MAX($AD$7+(LN($S102)*$AC$7),0),0)</f>
        <v>1840.35573055999</v>
      </c>
      <c r="V102" s="41" t="n">
        <f aca="false">U102*T102*365/1000/4000</f>
        <v>0.475596651096002</v>
      </c>
      <c r="W102" s="40" t="n">
        <f aca="false">(2)^$AC$12*U102</f>
        <v>655.189734518037</v>
      </c>
      <c r="X102" s="41" t="n">
        <f aca="false">W102*$T102*365/1000/4000</f>
        <v>0.169318376004644</v>
      </c>
      <c r="Y102" s="40" t="n">
        <f aca="false">(3)^$AC$12*U102</f>
        <v>358.089105554439</v>
      </c>
      <c r="Z102" s="41" t="n">
        <f aca="false">Y102*$T102*365/1000/4000</f>
        <v>0.0925397066271708</v>
      </c>
      <c r="AA102" s="38"/>
      <c r="AB102" s="23"/>
      <c r="AC102" s="42"/>
      <c r="AD102" s="42"/>
      <c r="AE102" s="42"/>
      <c r="AF102" s="42"/>
      <c r="AG102" s="42"/>
      <c r="AH102" s="42"/>
      <c r="AI102" s="23"/>
      <c r="AJ102" s="23"/>
      <c r="AK102" s="23"/>
      <c r="AL102" s="23"/>
      <c r="AM102" s="23"/>
    </row>
    <row r="103" customFormat="false" ht="15.75" hidden="false" customHeight="false" outlineLevel="0" collapsed="false">
      <c r="A103" s="35" t="s">
        <v>235</v>
      </c>
      <c r="B103" s="13" t="s">
        <v>236</v>
      </c>
      <c r="C103" s="36"/>
      <c r="D103" s="37" t="n">
        <v>0.0128739688462317</v>
      </c>
      <c r="E103" s="37" t="n">
        <v>0.0506198069321574</v>
      </c>
      <c r="F103" s="37" t="n">
        <v>0.000177150771411086</v>
      </c>
      <c r="G103" s="37" t="n">
        <v>0.0442617691390384</v>
      </c>
      <c r="H103" s="36" t="n">
        <v>0.0242992539594663</v>
      </c>
      <c r="I103" s="36" t="n">
        <v>0.00140885292717753</v>
      </c>
      <c r="J103" s="36" t="n">
        <v>0.00103509389565411</v>
      </c>
      <c r="K103" s="36" t="n">
        <v>0.00174641030097543</v>
      </c>
      <c r="L103" s="23"/>
      <c r="M103" s="23"/>
      <c r="N103" s="36" t="n">
        <f aca="false">U103/(U103+2100)</f>
        <v>0.361666996211525</v>
      </c>
      <c r="O103" s="36" t="n">
        <f aca="false">W103/(W103+2100)</f>
        <v>0.167852302210912</v>
      </c>
      <c r="P103" s="36" t="n">
        <f aca="false">Y103/(Y103+2100)</f>
        <v>0.0992962569678323</v>
      </c>
      <c r="Q103" s="38"/>
      <c r="R103" s="38"/>
      <c r="S103" s="39" t="n">
        <v>29188.85</v>
      </c>
      <c r="T103" s="39" t="n">
        <v>144</v>
      </c>
      <c r="U103" s="40" t="n">
        <f aca="false">IFERROR(MAX($AD$7+(LN($S103)*$AC$7),0),0)</f>
        <v>1189.81893077219</v>
      </c>
      <c r="V103" s="41" t="n">
        <f aca="false">U103*T103*365/1000/4000</f>
        <v>15.6342207503466</v>
      </c>
      <c r="W103" s="40" t="n">
        <f aca="false">(2)^$AC$12*U103</f>
        <v>423.590470272809</v>
      </c>
      <c r="X103" s="41" t="n">
        <f aca="false">W103*$T103*365/1000/4000</f>
        <v>5.5659787793847</v>
      </c>
      <c r="Y103" s="40" t="n">
        <f aca="false">(3)^$AC$12*U103</f>
        <v>231.510239904711</v>
      </c>
      <c r="Z103" s="41" t="n">
        <f aca="false">Y103*$T103*365/1000/4000</f>
        <v>3.0420445523479</v>
      </c>
      <c r="AA103" s="38"/>
      <c r="AB103" s="23"/>
      <c r="AC103" s="42"/>
      <c r="AD103" s="42"/>
      <c r="AE103" s="42"/>
      <c r="AF103" s="42"/>
      <c r="AG103" s="42"/>
      <c r="AH103" s="42"/>
      <c r="AI103" s="23"/>
      <c r="AJ103" s="23"/>
      <c r="AK103" s="23"/>
      <c r="AL103" s="23"/>
      <c r="AM103" s="23"/>
    </row>
    <row r="104" customFormat="false" ht="15.75" hidden="false" customHeight="false" outlineLevel="0" collapsed="false">
      <c r="A104" s="35" t="s">
        <v>237</v>
      </c>
      <c r="B104" s="13" t="s">
        <v>238</v>
      </c>
      <c r="C104" s="36"/>
      <c r="D104" s="37" t="n">
        <v>0.0387186629526462</v>
      </c>
      <c r="E104" s="37" t="n">
        <v>0.0662395318333165</v>
      </c>
      <c r="F104" s="37" t="n">
        <v>0</v>
      </c>
      <c r="G104" s="37" t="n">
        <v>0.0494880546075085</v>
      </c>
      <c r="H104" s="36" t="n">
        <v>0.0589850425299053</v>
      </c>
      <c r="I104" s="36" t="n">
        <v>0</v>
      </c>
      <c r="J104" s="36" t="n">
        <v>0.0804347826086956</v>
      </c>
      <c r="K104" s="36" t="n">
        <v>0.00174641030097543</v>
      </c>
      <c r="L104" s="23"/>
      <c r="M104" s="23"/>
      <c r="N104" s="36" t="n">
        <f aca="false">U104/(U104+2100)</f>
        <v>0</v>
      </c>
      <c r="O104" s="36" t="n">
        <f aca="false">W104/(W104+2100)</f>
        <v>0</v>
      </c>
      <c r="P104" s="36" t="n">
        <f aca="false">Y104/(Y104+2100)</f>
        <v>0</v>
      </c>
      <c r="Q104" s="38"/>
      <c r="R104" s="38"/>
      <c r="S104" s="39" t="n">
        <v>2321.719</v>
      </c>
      <c r="T104" s="39" t="n">
        <v>12.626938</v>
      </c>
      <c r="U104" s="40" t="n">
        <f aca="false">IFERROR(MAX($AD$7+(LN($S104)*$AC$7),0),0)</f>
        <v>0</v>
      </c>
      <c r="V104" s="41" t="n">
        <f aca="false">U104*T104*365/1000/4000</f>
        <v>0</v>
      </c>
      <c r="W104" s="40" t="n">
        <f aca="false">(2)^$AC$12*U104</f>
        <v>0</v>
      </c>
      <c r="X104" s="41" t="n">
        <f aca="false">W104*$T104*365/1000/4000</f>
        <v>0</v>
      </c>
      <c r="Y104" s="40" t="n">
        <f aca="false">(3)^$AC$12*U104</f>
        <v>0</v>
      </c>
      <c r="Z104" s="41" t="n">
        <f aca="false">Y104*$T104*365/1000/4000</f>
        <v>0</v>
      </c>
      <c r="AA104" s="38"/>
      <c r="AB104" s="23"/>
      <c r="AC104" s="42"/>
      <c r="AD104" s="42"/>
      <c r="AE104" s="42"/>
      <c r="AF104" s="42"/>
      <c r="AG104" s="42"/>
      <c r="AH104" s="42"/>
      <c r="AI104" s="23"/>
      <c r="AJ104" s="23"/>
      <c r="AK104" s="23"/>
      <c r="AL104" s="23"/>
      <c r="AM104" s="23"/>
    </row>
    <row r="105" customFormat="false" ht="15.75" hidden="false" customHeight="false" outlineLevel="0" collapsed="false">
      <c r="A105" s="35" t="s">
        <v>239</v>
      </c>
      <c r="B105" s="13" t="s">
        <v>240</v>
      </c>
      <c r="C105" s="36"/>
      <c r="D105" s="37" t="n">
        <v>0.0233500433455203</v>
      </c>
      <c r="E105" s="37" t="n">
        <v>0.0693559801840057</v>
      </c>
      <c r="F105" s="37" t="n">
        <v>0</v>
      </c>
      <c r="G105" s="37" t="n">
        <v>0.0009214466712739</v>
      </c>
      <c r="H105" s="36" t="n">
        <v>0.022398981518256</v>
      </c>
      <c r="I105" s="36" t="n">
        <v>0</v>
      </c>
      <c r="J105" s="36" t="n">
        <v>0.052418980406723</v>
      </c>
      <c r="K105" s="36" t="n">
        <v>0.00174641030097543</v>
      </c>
      <c r="L105" s="23"/>
      <c r="M105" s="23"/>
      <c r="N105" s="36" t="n">
        <f aca="false">U105/(U105+2100)</f>
        <v>0.413042877363939</v>
      </c>
      <c r="O105" s="36" t="n">
        <f aca="false">W105/(W105+2100)</f>
        <v>0.200336964108781</v>
      </c>
      <c r="P105" s="36" t="n">
        <f aca="false">Y105/(Y105+2100)</f>
        <v>0.120433369026839</v>
      </c>
      <c r="Q105" s="38"/>
      <c r="R105" s="38"/>
      <c r="S105" s="39" t="n">
        <v>48948.17</v>
      </c>
      <c r="T105" s="39" t="n">
        <v>34.268529</v>
      </c>
      <c r="U105" s="40" t="n">
        <f aca="false">IFERROR(MAX($AD$7+(LN($S105)*$AC$7),0),0)</f>
        <v>1477.77411503036</v>
      </c>
      <c r="V105" s="41" t="n">
        <f aca="false">U105*T105*365/1000/4000</f>
        <v>4.6210044918685</v>
      </c>
      <c r="W105" s="40" t="n">
        <f aca="false">(2)^$AC$12*U105</f>
        <v>526.106129389317</v>
      </c>
      <c r="X105" s="41" t="n">
        <f aca="false">W105*$T105*365/1000/4000</f>
        <v>1.64513558762507</v>
      </c>
      <c r="Y105" s="40" t="n">
        <f aca="false">(3)^$AC$12*U105</f>
        <v>287.539415492082</v>
      </c>
      <c r="Z105" s="41" t="n">
        <f aca="false">Y105*$T105*365/1000/4000</f>
        <v>0.899136692857054</v>
      </c>
      <c r="AA105" s="38"/>
      <c r="AB105" s="23"/>
      <c r="AC105" s="42"/>
      <c r="AD105" s="42"/>
      <c r="AE105" s="42"/>
      <c r="AF105" s="42"/>
      <c r="AG105" s="42"/>
      <c r="AH105" s="42"/>
      <c r="AI105" s="23"/>
      <c r="AJ105" s="23"/>
      <c r="AK105" s="23"/>
      <c r="AL105" s="23"/>
      <c r="AM105" s="23"/>
    </row>
    <row r="106" customFormat="false" ht="15.75" hidden="false" customHeight="false" outlineLevel="0" collapsed="false">
      <c r="A106" s="35" t="s">
        <v>241</v>
      </c>
      <c r="B106" s="13" t="s">
        <v>242</v>
      </c>
      <c r="C106" s="36"/>
      <c r="D106" s="37" t="n">
        <v>0.0565377253953863</v>
      </c>
      <c r="E106" s="37" t="n">
        <v>0.123021678414683</v>
      </c>
      <c r="F106" s="37" t="n">
        <v>0</v>
      </c>
      <c r="G106" s="37" t="n">
        <v>0.0294364131573434</v>
      </c>
      <c r="H106" s="36" t="n">
        <v>0.0580165761646185</v>
      </c>
      <c r="I106" s="36" t="n">
        <v>0</v>
      </c>
      <c r="J106" s="36" t="n">
        <v>0.0672371638141809</v>
      </c>
      <c r="K106" s="36" t="n">
        <v>0.00174641030097543</v>
      </c>
      <c r="L106" s="23"/>
      <c r="M106" s="23"/>
      <c r="N106" s="36" t="n">
        <f aca="false">U106/(U106+2100)</f>
        <v>0.00425993971154182</v>
      </c>
      <c r="O106" s="36" t="n">
        <f aca="false">W106/(W106+2100)</f>
        <v>0.00152076397925331</v>
      </c>
      <c r="P106" s="36" t="n">
        <f aca="false">Y106/(Y106+2100)</f>
        <v>0.000831735876235019</v>
      </c>
      <c r="Q106" s="38"/>
      <c r="R106" s="38"/>
      <c r="S106" s="39" t="n">
        <v>3503.618</v>
      </c>
      <c r="T106" s="39" t="n">
        <v>16.296362</v>
      </c>
      <c r="U106" s="40" t="n">
        <f aca="false">IFERROR(MAX($AD$7+(LN($S106)*$AC$7),0),0)</f>
        <v>8.98414531162507</v>
      </c>
      <c r="V106" s="41" t="n">
        <f aca="false">U106*T106*365/1000/4000</f>
        <v>0.0133598106886196</v>
      </c>
      <c r="W106" s="40" t="n">
        <f aca="false">(2)^$AC$12*U106</f>
        <v>3.19846847207305</v>
      </c>
      <c r="X106" s="41" t="n">
        <f aca="false">W106*$T106*365/1000/4000</f>
        <v>0.00475626025606715</v>
      </c>
      <c r="Y106" s="40" t="n">
        <f aca="false">(3)^$AC$12*U106</f>
        <v>1.74809929699407</v>
      </c>
      <c r="Z106" s="41" t="n">
        <f aca="false">Y106*$T106*365/1000/4000</f>
        <v>0.00259949887971318</v>
      </c>
      <c r="AA106" s="38"/>
      <c r="AB106" s="23"/>
      <c r="AC106" s="42"/>
      <c r="AD106" s="42"/>
      <c r="AE106" s="42"/>
      <c r="AF106" s="42"/>
      <c r="AG106" s="42"/>
      <c r="AH106" s="42"/>
      <c r="AI106" s="23"/>
      <c r="AJ106" s="23"/>
      <c r="AK106" s="23"/>
      <c r="AL106" s="23"/>
      <c r="AM106" s="23"/>
    </row>
    <row r="107" customFormat="false" ht="15.75" hidden="false" customHeight="false" outlineLevel="0" collapsed="false">
      <c r="A107" s="35" t="s">
        <v>243</v>
      </c>
      <c r="B107" s="13" t="s">
        <v>244</v>
      </c>
      <c r="C107" s="36"/>
      <c r="D107" s="37" t="n">
        <v>0.0473379926638187</v>
      </c>
      <c r="E107" s="37" t="n">
        <v>0.0412069653063937</v>
      </c>
      <c r="F107" s="37" t="n">
        <v>0.000504540867810293</v>
      </c>
      <c r="G107" s="37" t="n">
        <v>0.0556880638805351</v>
      </c>
      <c r="H107" s="36" t="n">
        <v>0.0456069675086121</v>
      </c>
      <c r="I107" s="36" t="n">
        <v>0</v>
      </c>
      <c r="J107" s="36" t="n">
        <v>0.00851788756388416</v>
      </c>
      <c r="K107" s="36" t="n">
        <v>0.00174641030097543</v>
      </c>
      <c r="L107" s="23"/>
      <c r="M107" s="23"/>
      <c r="N107" s="36" t="n">
        <f aca="false">U107/(U107+2100)</f>
        <v>0.311162107415356</v>
      </c>
      <c r="O107" s="36" t="n">
        <f aca="false">W107/(W107+2100)</f>
        <v>0.138538602532796</v>
      </c>
      <c r="P107" s="36" t="n">
        <f aca="false">Y107/(Y107+2100)</f>
        <v>0.0807927595004305</v>
      </c>
      <c r="Q107" s="38"/>
      <c r="R107" s="38"/>
      <c r="S107" s="39" t="n">
        <v>18929.88</v>
      </c>
      <c r="T107" s="39" t="n">
        <v>6.945235</v>
      </c>
      <c r="U107" s="40" t="n">
        <f aca="false">IFERROR(MAX($AD$7+(LN($S107)*$AC$7),0),0)</f>
        <v>948.612776106757</v>
      </c>
      <c r="V107" s="41" t="n">
        <f aca="false">U107*T107*365/1000/4000</f>
        <v>0.601185902183323</v>
      </c>
      <c r="W107" s="40" t="n">
        <f aca="false">(2)^$AC$12*U107</f>
        <v>337.718052340177</v>
      </c>
      <c r="X107" s="41" t="n">
        <f aca="false">W107*$T107*365/1000/4000</f>
        <v>0.214029725398591</v>
      </c>
      <c r="Y107" s="40" t="n">
        <f aca="false">(3)^$AC$12*U107</f>
        <v>184.577304742176</v>
      </c>
      <c r="Z107" s="41" t="n">
        <f aca="false">Y107*$T107*365/1000/4000</f>
        <v>0.116976364085469</v>
      </c>
      <c r="AA107" s="38"/>
      <c r="AB107" s="23"/>
      <c r="AC107" s="42"/>
      <c r="AD107" s="42"/>
      <c r="AE107" s="42"/>
      <c r="AF107" s="42"/>
      <c r="AG107" s="42"/>
      <c r="AH107" s="42"/>
      <c r="AI107" s="23"/>
      <c r="AJ107" s="23"/>
      <c r="AK107" s="23"/>
      <c r="AL107" s="23"/>
      <c r="AM107" s="23"/>
    </row>
    <row r="108" customFormat="false" ht="15.75" hidden="false" customHeight="false" outlineLevel="0" collapsed="false">
      <c r="A108" s="35" t="s">
        <v>245</v>
      </c>
      <c r="B108" s="13" t="s">
        <v>246</v>
      </c>
      <c r="C108" s="36"/>
      <c r="D108" s="37" t="n">
        <v>0.0734972830653745</v>
      </c>
      <c r="E108" s="37" t="n">
        <v>0.0785909637895197</v>
      </c>
      <c r="F108" s="37" t="n">
        <v>0</v>
      </c>
      <c r="G108" s="37" t="n">
        <v>0.0250287686996548</v>
      </c>
      <c r="H108" s="36" t="n">
        <v>0.0738663272555056</v>
      </c>
      <c r="I108" s="36" t="n">
        <v>0</v>
      </c>
      <c r="J108" s="36" t="n">
        <v>0.081620669406929</v>
      </c>
      <c r="K108" s="36" t="n">
        <v>0.00174641030097543</v>
      </c>
      <c r="L108" s="23"/>
      <c r="M108" s="23"/>
      <c r="N108" s="36" t="n">
        <f aca="false">U108/(U108+2100)</f>
        <v>0</v>
      </c>
      <c r="O108" s="36" t="n">
        <f aca="false">W108/(W108+2100)</f>
        <v>0</v>
      </c>
      <c r="P108" s="36" t="n">
        <f aca="false">Y108/(Y108+2100)</f>
        <v>0</v>
      </c>
      <c r="Q108" s="38"/>
      <c r="R108" s="38"/>
      <c r="S108" s="39" t="n">
        <v>1792.52</v>
      </c>
      <c r="T108" s="39" t="n">
        <v>7.813207</v>
      </c>
      <c r="U108" s="40" t="n">
        <f aca="false">IFERROR(MAX($AD$7+(LN($S108)*$AC$7),0),0)</f>
        <v>0</v>
      </c>
      <c r="V108" s="41" t="n">
        <f aca="false">U108*T108*365/1000/4000</f>
        <v>0</v>
      </c>
      <c r="W108" s="40" t="n">
        <f aca="false">(2)^$AC$12*U108</f>
        <v>0</v>
      </c>
      <c r="X108" s="41" t="n">
        <f aca="false">W108*$T108*365/1000/4000</f>
        <v>0</v>
      </c>
      <c r="Y108" s="40" t="n">
        <f aca="false">(3)^$AC$12*U108</f>
        <v>0</v>
      </c>
      <c r="Z108" s="41" t="n">
        <f aca="false">Y108*$T108*365/1000/4000</f>
        <v>0</v>
      </c>
      <c r="AA108" s="38"/>
      <c r="AB108" s="23"/>
      <c r="AC108" s="42"/>
      <c r="AD108" s="42"/>
      <c r="AE108" s="42"/>
      <c r="AF108" s="42"/>
      <c r="AG108" s="42"/>
      <c r="AH108" s="42"/>
      <c r="AI108" s="23"/>
      <c r="AJ108" s="23"/>
      <c r="AK108" s="23"/>
      <c r="AL108" s="23"/>
      <c r="AM108" s="23"/>
    </row>
    <row r="109" customFormat="false" ht="15.75" hidden="false" customHeight="false" outlineLevel="0" collapsed="false">
      <c r="A109" s="35" t="s">
        <v>247</v>
      </c>
      <c r="B109" s="13" t="s">
        <v>248</v>
      </c>
      <c r="C109" s="36"/>
      <c r="D109" s="37" t="n">
        <v>0.0418080154547872</v>
      </c>
      <c r="E109" s="37" t="n">
        <v>0.0742945977731663</v>
      </c>
      <c r="F109" s="37" t="n">
        <v>0.00110140394457053</v>
      </c>
      <c r="G109" s="37" t="n">
        <v>0.0366421004616828</v>
      </c>
      <c r="H109" s="36" t="n">
        <v>0.0451000913432071</v>
      </c>
      <c r="I109" s="36" t="n">
        <v>0.0037776501041637</v>
      </c>
      <c r="J109" s="36" t="n">
        <v>0.0297483136625652</v>
      </c>
      <c r="K109" s="36" t="n">
        <v>0.00174641030097543</v>
      </c>
      <c r="L109" s="23"/>
      <c r="M109" s="23"/>
      <c r="N109" s="36" t="n">
        <f aca="false">U109/(U109+2100)</f>
        <v>0.473664686361534</v>
      </c>
      <c r="O109" s="36" t="n">
        <f aca="false">W109/(W109+2100)</f>
        <v>0.242645827260648</v>
      </c>
      <c r="P109" s="36" t="n">
        <f aca="false">Y109/(Y109+2100)</f>
        <v>0.149012006121254</v>
      </c>
      <c r="Q109" s="38"/>
      <c r="R109" s="38"/>
      <c r="S109" s="39" t="n">
        <v>102573.4</v>
      </c>
      <c r="T109" s="39" t="n">
        <v>5.703569</v>
      </c>
      <c r="U109" s="40" t="n">
        <f aca="false">IFERROR(MAX($AD$7+(LN($S109)*$AC$7),0),0)</f>
        <v>1889.85199279725</v>
      </c>
      <c r="V109" s="41" t="n">
        <f aca="false">U109*T109*365/1000/4000</f>
        <v>0.98357473821448</v>
      </c>
      <c r="W109" s="40" t="n">
        <f aca="false">(2)^$AC$12*U109</f>
        <v>672.811024998111</v>
      </c>
      <c r="X109" s="41" t="n">
        <f aca="false">W109*$T109*365/1000/4000</f>
        <v>0.350164949584667</v>
      </c>
      <c r="Y109" s="40" t="n">
        <f aca="false">(3)^$AC$12*U109</f>
        <v>367.719891591352</v>
      </c>
      <c r="Z109" s="41" t="n">
        <f aca="false">Y109*$T109*365/1000/4000</f>
        <v>0.191380064410696</v>
      </c>
      <c r="AA109" s="38"/>
      <c r="AB109" s="23"/>
      <c r="AC109" s="42"/>
      <c r="AD109" s="42"/>
      <c r="AE109" s="42"/>
      <c r="AF109" s="42"/>
      <c r="AG109" s="42"/>
      <c r="AH109" s="42"/>
      <c r="AI109" s="23"/>
      <c r="AJ109" s="23"/>
      <c r="AK109" s="23"/>
      <c r="AL109" s="23"/>
      <c r="AM109" s="23"/>
    </row>
    <row r="110" customFormat="false" ht="15.75" hidden="false" customHeight="false" outlineLevel="0" collapsed="false">
      <c r="A110" s="35" t="s">
        <v>249</v>
      </c>
      <c r="B110" s="13" t="s">
        <v>250</v>
      </c>
      <c r="C110" s="36"/>
      <c r="D110" s="37" t="n">
        <v>0.0418080154547872</v>
      </c>
      <c r="E110" s="37" t="n">
        <v>0.0742945977731663</v>
      </c>
      <c r="F110" s="37" t="n">
        <v>0.00110140394457053</v>
      </c>
      <c r="G110" s="37" t="n">
        <v>0.0366421004616828</v>
      </c>
      <c r="H110" s="36" t="n">
        <v>0.0451000913432071</v>
      </c>
      <c r="I110" s="36" t="n">
        <v>0.0037776501041637</v>
      </c>
      <c r="J110" s="36" t="n">
        <v>0.0297483136625652</v>
      </c>
      <c r="K110" s="36" t="n">
        <v>0.00174641030097543</v>
      </c>
      <c r="L110" s="23"/>
      <c r="M110" s="23"/>
      <c r="N110" s="36" t="n">
        <f aca="false">U110/(U110+2100)</f>
        <v>0</v>
      </c>
      <c r="O110" s="36" t="n">
        <f aca="false">W110/(W110+2100)</f>
        <v>0</v>
      </c>
      <c r="P110" s="36" t="n">
        <f aca="false">Y110/(Y110+2100)</f>
        <v>0</v>
      </c>
      <c r="Q110" s="38"/>
      <c r="R110" s="38"/>
      <c r="S110" s="39" t="n">
        <v>903.4176</v>
      </c>
      <c r="T110" s="39" t="n">
        <v>15.442906</v>
      </c>
      <c r="U110" s="40" t="n">
        <f aca="false">IFERROR(MAX($AD$7+(LN($S110)*$AC$7),0),0)</f>
        <v>0</v>
      </c>
      <c r="V110" s="41" t="n">
        <f aca="false">U110*T110*365/1000/4000</f>
        <v>0</v>
      </c>
      <c r="W110" s="40" t="n">
        <f aca="false">(2)^$AC$12*U110</f>
        <v>0</v>
      </c>
      <c r="X110" s="41" t="n">
        <f aca="false">W110*$T110*365/1000/4000</f>
        <v>0</v>
      </c>
      <c r="Y110" s="40" t="n">
        <f aca="false">(3)^$AC$12*U110</f>
        <v>0</v>
      </c>
      <c r="Z110" s="41" t="n">
        <f aca="false">Y110*$T110*365/1000/4000</f>
        <v>0</v>
      </c>
      <c r="AA110" s="38"/>
      <c r="AB110" s="23"/>
      <c r="AC110" s="42"/>
      <c r="AD110" s="42"/>
      <c r="AE110" s="42"/>
      <c r="AF110" s="42"/>
      <c r="AG110" s="42"/>
      <c r="AH110" s="42"/>
      <c r="AI110" s="23"/>
      <c r="AJ110" s="23"/>
      <c r="AK110" s="23"/>
      <c r="AL110" s="23"/>
      <c r="AM110" s="23"/>
    </row>
    <row r="111" customFormat="false" ht="15.75" hidden="false" customHeight="false" outlineLevel="0" collapsed="false">
      <c r="A111" s="35" t="s">
        <v>251</v>
      </c>
      <c r="B111" s="13" t="s">
        <v>252</v>
      </c>
      <c r="C111" s="36"/>
      <c r="D111" s="37" t="n">
        <v>0.0391277670269505</v>
      </c>
      <c r="E111" s="37" t="n">
        <v>0.0699045480067378</v>
      </c>
      <c r="F111" s="37" t="n">
        <v>0</v>
      </c>
      <c r="G111" s="37" t="n">
        <v>0.0606930789448068</v>
      </c>
      <c r="H111" s="36" t="n">
        <v>0.0400661245122901</v>
      </c>
      <c r="I111" s="36" t="n">
        <v>0</v>
      </c>
      <c r="J111" s="36" t="n">
        <v>0</v>
      </c>
      <c r="K111" s="36" t="n">
        <v>0.00174641030097543</v>
      </c>
      <c r="L111" s="23"/>
      <c r="M111" s="23"/>
      <c r="N111" s="36" t="n">
        <f aca="false">U111/(U111+2100)</f>
        <v>0.26048803619556</v>
      </c>
      <c r="O111" s="36" t="n">
        <f aca="false">W111/(W111+2100)</f>
        <v>0.111429407152769</v>
      </c>
      <c r="P111" s="36" t="n">
        <f aca="false">Y111/(Y111+2100)</f>
        <v>0.064141912566815</v>
      </c>
      <c r="Q111" s="38"/>
      <c r="R111" s="38"/>
      <c r="S111" s="39" t="n">
        <v>13009.67</v>
      </c>
      <c r="T111" s="39" t="n">
        <v>58.558267</v>
      </c>
      <c r="U111" s="40" t="n">
        <f aca="false">IFERROR(MAX($AD$7+(LN($S111)*$AC$7),0),0)</f>
        <v>739.710650787164</v>
      </c>
      <c r="V111" s="41" t="n">
        <f aca="false">U111*T111*365/1000/4000</f>
        <v>3.95260085847789</v>
      </c>
      <c r="W111" s="40" t="n">
        <f aca="false">(2)^$AC$12*U111</f>
        <v>263.346274234675</v>
      </c>
      <c r="X111" s="41" t="n">
        <f aca="false">W111*$T111*365/1000/4000</f>
        <v>1.40717550640815</v>
      </c>
      <c r="Y111" s="40" t="n">
        <f aca="false">(3)^$AC$12*U111</f>
        <v>143.929959252426</v>
      </c>
      <c r="Z111" s="41" t="n">
        <f aca="false">Y111*$T111*365/1000/4000</f>
        <v>0.769081369717243</v>
      </c>
      <c r="AA111" s="38"/>
      <c r="AB111" s="23"/>
      <c r="AC111" s="42"/>
      <c r="AD111" s="42"/>
      <c r="AE111" s="42"/>
      <c r="AF111" s="42"/>
      <c r="AG111" s="42"/>
      <c r="AH111" s="42"/>
      <c r="AI111" s="23"/>
      <c r="AJ111" s="23"/>
      <c r="AK111" s="23"/>
      <c r="AL111" s="23"/>
      <c r="AM111" s="23"/>
    </row>
    <row r="112" customFormat="false" ht="15.75" hidden="false" customHeight="false" outlineLevel="0" collapsed="false">
      <c r="A112" s="35" t="s">
        <v>253</v>
      </c>
      <c r="B112" s="13" t="s">
        <v>254</v>
      </c>
      <c r="C112" s="36"/>
      <c r="D112" s="37" t="n">
        <v>0.0418080154547872</v>
      </c>
      <c r="E112" s="37" t="n">
        <v>0.0742945977731663</v>
      </c>
      <c r="F112" s="37" t="n">
        <v>0.00110140394457053</v>
      </c>
      <c r="G112" s="37" t="n">
        <v>0.0366421004616828</v>
      </c>
      <c r="H112" s="36" t="n">
        <v>0.0451000913432071</v>
      </c>
      <c r="I112" s="36" t="n">
        <v>0.0037776501041637</v>
      </c>
      <c r="J112" s="36" t="n">
        <v>0.0297483136625652</v>
      </c>
      <c r="K112" s="36" t="n">
        <v>0.00174641030097543</v>
      </c>
      <c r="L112" s="23"/>
      <c r="M112" s="23"/>
      <c r="N112" s="36" t="n">
        <f aca="false">U112/(U112+2100)</f>
        <v>0</v>
      </c>
      <c r="O112" s="36" t="n">
        <f aca="false">W112/(W112+2100)</f>
        <v>0</v>
      </c>
      <c r="P112" s="36" t="n">
        <f aca="false">Y112/(Y112+2100)</f>
        <v>0</v>
      </c>
      <c r="Q112" s="38"/>
      <c r="R112" s="38"/>
      <c r="S112" s="39" t="s">
        <v>393</v>
      </c>
      <c r="T112" s="39" t="n">
        <v>11.062114</v>
      </c>
      <c r="U112" s="40" t="n">
        <f aca="false">IFERROR(MAX($AD$7+(LN($S112)*$AC$7),0),0)</f>
        <v>0</v>
      </c>
      <c r="V112" s="41" t="n">
        <f aca="false">U112*T112*365/1000/4000</f>
        <v>0</v>
      </c>
      <c r="W112" s="40" t="n">
        <f aca="false">(2)^$AC$12*U112</f>
        <v>0</v>
      </c>
      <c r="X112" s="41" t="n">
        <f aca="false">W112*$T112*365/1000/4000</f>
        <v>0</v>
      </c>
      <c r="Y112" s="40" t="n">
        <f aca="false">(3)^$AC$12*U112</f>
        <v>0</v>
      </c>
      <c r="Z112" s="41" t="n">
        <f aca="false">Y112*$T112*365/1000/4000</f>
        <v>0</v>
      </c>
      <c r="AA112" s="38"/>
      <c r="AB112" s="23"/>
      <c r="AC112" s="42"/>
      <c r="AD112" s="42"/>
      <c r="AE112" s="42"/>
      <c r="AF112" s="42"/>
      <c r="AG112" s="42"/>
      <c r="AH112" s="42"/>
      <c r="AI112" s="23"/>
      <c r="AJ112" s="23"/>
      <c r="AK112" s="23"/>
      <c r="AL112" s="23"/>
      <c r="AM112" s="23"/>
    </row>
    <row r="113" customFormat="false" ht="15.75" hidden="false" customHeight="false" outlineLevel="0" collapsed="false">
      <c r="A113" s="35" t="s">
        <v>255</v>
      </c>
      <c r="B113" s="13" t="s">
        <v>256</v>
      </c>
      <c r="C113" s="36"/>
      <c r="D113" s="37" t="n">
        <v>0.0484384725222422</v>
      </c>
      <c r="E113" s="37" t="n">
        <v>0.0711269892822345</v>
      </c>
      <c r="F113" s="37" t="n">
        <v>0</v>
      </c>
      <c r="G113" s="37" t="n">
        <v>0.091932628138194</v>
      </c>
      <c r="H113" s="36" t="n">
        <v>0.0568943629034054</v>
      </c>
      <c r="I113" s="36" t="n">
        <v>0</v>
      </c>
      <c r="J113" s="36" t="n">
        <v>0.0732246476927328</v>
      </c>
      <c r="K113" s="36" t="n">
        <v>0.00174641030097543</v>
      </c>
      <c r="L113" s="23"/>
      <c r="M113" s="23"/>
      <c r="N113" s="36" t="n">
        <f aca="false">U113/(U113+2100)</f>
        <v>0.267108828863356</v>
      </c>
      <c r="O113" s="36" t="n">
        <f aca="false">W113/(W113+2100)</f>
        <v>0.114849984518657</v>
      </c>
      <c r="P113" s="36" t="n">
        <f aca="false">Y113/(Y113+2100)</f>
        <v>0.0662190709935349</v>
      </c>
      <c r="Q113" s="38"/>
      <c r="R113" s="38"/>
      <c r="S113" s="39" t="n">
        <v>13622.86</v>
      </c>
      <c r="T113" s="39" t="n">
        <v>21.803</v>
      </c>
      <c r="U113" s="40" t="n">
        <f aca="false">IFERROR(MAX($AD$7+(LN($S113)*$AC$7),0),0)</f>
        <v>765.364030437289</v>
      </c>
      <c r="V113" s="41" t="n">
        <f aca="false">U113*T113*365/1000/4000</f>
        <v>1.52270991595071</v>
      </c>
      <c r="W113" s="40" t="n">
        <f aca="false">(2)^$AC$12*U113</f>
        <v>272.479199311796</v>
      </c>
      <c r="X113" s="41" t="n">
        <f aca="false">W113*$T113*365/1000/4000</f>
        <v>0.542103838411802</v>
      </c>
      <c r="Y113" s="40" t="n">
        <f aca="false">(3)^$AC$12*U113</f>
        <v>148.921491933212</v>
      </c>
      <c r="Z113" s="41" t="n">
        <f aca="false">Y113*$T113*365/1000/4000</f>
        <v>0.296282845086558</v>
      </c>
      <c r="AA113" s="38"/>
      <c r="AB113" s="23"/>
      <c r="AC113" s="42"/>
      <c r="AD113" s="42"/>
      <c r="AE113" s="42"/>
      <c r="AF113" s="42"/>
      <c r="AG113" s="42"/>
      <c r="AH113" s="42"/>
      <c r="AI113" s="23"/>
      <c r="AJ113" s="23"/>
      <c r="AK113" s="23"/>
      <c r="AL113" s="23"/>
      <c r="AM113" s="23"/>
    </row>
    <row r="114" customFormat="false" ht="15.75" hidden="false" customHeight="false" outlineLevel="0" collapsed="false">
      <c r="A114" s="35" t="s">
        <v>257</v>
      </c>
      <c r="B114" s="13" t="s">
        <v>258</v>
      </c>
      <c r="C114" s="36"/>
      <c r="D114" s="37" t="n">
        <v>0.0475831612582332</v>
      </c>
      <c r="E114" s="37" t="n">
        <v>0.0543237250554324</v>
      </c>
      <c r="F114" s="37" t="n">
        <v>0</v>
      </c>
      <c r="G114" s="37" t="n">
        <v>0.0618214398650785</v>
      </c>
      <c r="H114" s="36" t="n">
        <v>0.0451896299273636</v>
      </c>
      <c r="I114" s="36" t="n">
        <v>0.078266104756171</v>
      </c>
      <c r="J114" s="36" t="n">
        <v>0.0786930510814542</v>
      </c>
      <c r="K114" s="36" t="n">
        <v>0.00174641030097543</v>
      </c>
      <c r="L114" s="23"/>
      <c r="M114" s="23"/>
      <c r="N114" s="36" t="n">
        <f aca="false">U114/(U114+2100)</f>
        <v>0.0587686194569096</v>
      </c>
      <c r="O114" s="36" t="n">
        <f aca="false">W114/(W114+2100)</f>
        <v>0.0217453458796373</v>
      </c>
      <c r="P114" s="36" t="n">
        <f aca="false">Y114/(Y114+2100)</f>
        <v>0.0120031158041229</v>
      </c>
      <c r="Q114" s="38"/>
      <c r="R114" s="38"/>
      <c r="S114" s="39" t="n">
        <v>4362.609</v>
      </c>
      <c r="T114" s="39" t="n">
        <v>42.813237</v>
      </c>
      <c r="U114" s="40" t="n">
        <f aca="false">IFERROR(MAX($AD$7+(LN($S114)*$AC$7),0),0)</f>
        <v>131.119832392647</v>
      </c>
      <c r="V114" s="41" t="n">
        <f aca="false">U114*T114*365/1000/4000</f>
        <v>0.512246881940935</v>
      </c>
      <c r="W114" s="40" t="n">
        <f aca="false">(2)^$AC$12*U114</f>
        <v>46.6803057413512</v>
      </c>
      <c r="X114" s="41" t="n">
        <f aca="false">W114*$T114*365/1000/4000</f>
        <v>0.182366318105495</v>
      </c>
      <c r="Y114" s="40" t="n">
        <f aca="false">(3)^$AC$12*U114</f>
        <v>25.5127759933913</v>
      </c>
      <c r="Z114" s="41" t="n">
        <f aca="false">Y114*$T114*365/1000/4000</f>
        <v>0.0996709629183838</v>
      </c>
      <c r="AA114" s="38"/>
      <c r="AB114" s="23"/>
      <c r="AC114" s="42"/>
      <c r="AD114" s="42"/>
      <c r="AE114" s="42"/>
      <c r="AF114" s="42"/>
      <c r="AG114" s="42"/>
      <c r="AH114" s="42"/>
      <c r="AI114" s="23"/>
      <c r="AJ114" s="23"/>
      <c r="AK114" s="23"/>
      <c r="AL114" s="23"/>
      <c r="AM114" s="23"/>
    </row>
    <row r="115" customFormat="false" ht="15.75" hidden="false" customHeight="false" outlineLevel="0" collapsed="false">
      <c r="A115" s="35" t="s">
        <v>259</v>
      </c>
      <c r="B115" s="13" t="s">
        <v>260</v>
      </c>
      <c r="C115" s="36"/>
      <c r="D115" s="37" t="n">
        <v>0.1225614927905</v>
      </c>
      <c r="E115" s="37" t="n">
        <v>0.0512820512820513</v>
      </c>
      <c r="F115" s="37" t="n">
        <v>0</v>
      </c>
      <c r="G115" s="37" t="n">
        <v>0</v>
      </c>
      <c r="H115" s="36" t="n">
        <v>0.0975530179445351</v>
      </c>
      <c r="I115" s="36" t="n">
        <v>0</v>
      </c>
      <c r="J115" s="36" t="n">
        <v>0.0449438202247191</v>
      </c>
      <c r="K115" s="36" t="n">
        <v>0.00174641030097543</v>
      </c>
      <c r="L115" s="23"/>
      <c r="M115" s="23"/>
      <c r="N115" s="36" t="n">
        <f aca="false">U115/(U115+2100)</f>
        <v>0.31703307220634</v>
      </c>
      <c r="O115" s="36" t="n">
        <f aca="false">W115/(W115+2100)</f>
        <v>0.141823113480768</v>
      </c>
      <c r="P115" s="36" t="n">
        <f aca="false">Y115/(Y115+2100)</f>
        <v>0.0828398672775841</v>
      </c>
      <c r="Q115" s="38"/>
      <c r="R115" s="38"/>
      <c r="S115" s="39" t="n">
        <v>19841.81</v>
      </c>
      <c r="T115" s="39" t="n">
        <v>0.581363</v>
      </c>
      <c r="U115" s="40" t="n">
        <f aca="false">IFERROR(MAX($AD$7+(LN($S115)*$AC$7),0),0)</f>
        <v>974.819459829627</v>
      </c>
      <c r="V115" s="41" t="n">
        <f aca="false">U115*T115*365/1000/4000</f>
        <v>0.051713561863275</v>
      </c>
      <c r="W115" s="40" t="n">
        <f aca="false">(2)^$AC$12*U115</f>
        <v>347.047960610553</v>
      </c>
      <c r="X115" s="41" t="n">
        <f aca="false">W115*$T115*365/1000/4000</f>
        <v>0.0184106769716045</v>
      </c>
      <c r="Y115" s="40" t="n">
        <f aca="false">(3)^$AC$12*U115</f>
        <v>189.67649713093</v>
      </c>
      <c r="Z115" s="41" t="n">
        <f aca="false">Y115*$T115*365/1000/4000</f>
        <v>0.0100622193878895</v>
      </c>
      <c r="AA115" s="38"/>
      <c r="AB115" s="23"/>
      <c r="AC115" s="42"/>
      <c r="AD115" s="42"/>
      <c r="AE115" s="42"/>
      <c r="AF115" s="42"/>
      <c r="AG115" s="42"/>
      <c r="AH115" s="42"/>
      <c r="AI115" s="23"/>
      <c r="AJ115" s="23"/>
      <c r="AK115" s="23"/>
      <c r="AL115" s="23"/>
      <c r="AM115" s="23"/>
    </row>
    <row r="116" customFormat="false" ht="15.75" hidden="false" customHeight="false" outlineLevel="0" collapsed="false">
      <c r="A116" s="35" t="s">
        <v>261</v>
      </c>
      <c r="B116" s="13" t="s">
        <v>262</v>
      </c>
      <c r="C116" s="36"/>
      <c r="D116" s="37" t="n">
        <v>0.0229782597929976</v>
      </c>
      <c r="E116" s="37" t="n">
        <v>0.0410371580236831</v>
      </c>
      <c r="F116" s="37" t="n">
        <v>0</v>
      </c>
      <c r="G116" s="37" t="n">
        <v>0.018170019467878</v>
      </c>
      <c r="H116" s="36" t="n">
        <v>0.0222108265760713</v>
      </c>
      <c r="I116" s="36" t="n">
        <v>0</v>
      </c>
      <c r="J116" s="36" t="n">
        <v>0</v>
      </c>
      <c r="K116" s="36" t="n">
        <v>0.00174641030097543</v>
      </c>
      <c r="L116" s="23"/>
      <c r="M116" s="23"/>
      <c r="N116" s="36" t="n">
        <f aca="false">U116/(U116+2100)</f>
        <v>0.447554266241313</v>
      </c>
      <c r="O116" s="36" t="n">
        <f aca="false">W116/(W116+2100)</f>
        <v>0.223853979276858</v>
      </c>
      <c r="P116" s="36" t="n">
        <f aca="false">Y116/(Y116+2100)</f>
        <v>0.136167901712865</v>
      </c>
      <c r="Q116" s="38"/>
      <c r="R116" s="38"/>
      <c r="S116" s="39" t="n">
        <v>73114.47</v>
      </c>
      <c r="T116" s="39" t="n">
        <v>8.57528</v>
      </c>
      <c r="U116" s="40" t="n">
        <f aca="false">IFERROR(MAX($AD$7+(LN($S116)*$AC$7),0),0)</f>
        <v>1701.27833680999</v>
      </c>
      <c r="V116" s="41" t="n">
        <f aca="false">U116*T116*365/1000/4000</f>
        <v>1.3312406012673</v>
      </c>
      <c r="W116" s="40" t="n">
        <f aca="false">(2)^$AC$12*U116</f>
        <v>605.676437074833</v>
      </c>
      <c r="X116" s="41" t="n">
        <f aca="false">W116*$T116*365/1000/4000</f>
        <v>0.473938359655366</v>
      </c>
      <c r="Y116" s="40" t="n">
        <f aca="false">(3)^$AC$12*U116</f>
        <v>331.027978890832</v>
      </c>
      <c r="Z116" s="41" t="n">
        <f aca="false">Y116*$T116*365/1000/4000</f>
        <v>0.259027506622597</v>
      </c>
      <c r="AA116" s="38"/>
      <c r="AB116" s="23"/>
      <c r="AC116" s="42"/>
      <c r="AD116" s="42"/>
      <c r="AE116" s="42"/>
      <c r="AF116" s="42"/>
      <c r="AG116" s="42"/>
      <c r="AH116" s="42"/>
      <c r="AI116" s="23"/>
      <c r="AJ116" s="23"/>
      <c r="AK116" s="23"/>
      <c r="AL116" s="23"/>
      <c r="AM116" s="23"/>
    </row>
    <row r="117" customFormat="false" ht="15.75" hidden="false" customHeight="false" outlineLevel="0" collapsed="false">
      <c r="A117" s="35" t="s">
        <v>263</v>
      </c>
      <c r="B117" s="13" t="s">
        <v>264</v>
      </c>
      <c r="C117" s="36"/>
      <c r="D117" s="37" t="n">
        <v>0.0411680717976611</v>
      </c>
      <c r="E117" s="37" t="n">
        <v>0.063732494998571</v>
      </c>
      <c r="F117" s="37" t="n">
        <v>0</v>
      </c>
      <c r="G117" s="37" t="n">
        <v>0.0470428074421419</v>
      </c>
      <c r="H117" s="36" t="n">
        <v>0.0394988512511742</v>
      </c>
      <c r="I117" s="36" t="n">
        <v>0</v>
      </c>
      <c r="J117" s="36" t="n">
        <v>0</v>
      </c>
      <c r="K117" s="36" t="n">
        <v>0.00174641030097543</v>
      </c>
      <c r="L117" s="23"/>
      <c r="M117" s="23"/>
      <c r="N117" s="36" t="n">
        <f aca="false">U117/(U117+2100)</f>
        <v>0</v>
      </c>
      <c r="O117" s="36" t="n">
        <f aca="false">W117/(W117+2100)</f>
        <v>0</v>
      </c>
      <c r="P117" s="36" t="n">
        <f aca="false">Y117/(Y117+2100)</f>
        <v>0</v>
      </c>
      <c r="Q117" s="38"/>
      <c r="R117" s="38"/>
      <c r="S117" s="39" t="s">
        <v>393</v>
      </c>
      <c r="T117" s="39" t="n">
        <v>17.070132</v>
      </c>
      <c r="U117" s="40" t="n">
        <f aca="false">IFERROR(MAX($AD$7+(LN($S117)*$AC$7),0),0)</f>
        <v>0</v>
      </c>
      <c r="V117" s="41" t="n">
        <f aca="false">U117*T117*365/1000/4000</f>
        <v>0</v>
      </c>
      <c r="W117" s="40" t="n">
        <f aca="false">(2)^$AC$12*U117</f>
        <v>0</v>
      </c>
      <c r="X117" s="41" t="n">
        <f aca="false">W117*$T117*365/1000/4000</f>
        <v>0</v>
      </c>
      <c r="Y117" s="40" t="n">
        <f aca="false">(3)^$AC$12*U117</f>
        <v>0</v>
      </c>
      <c r="Z117" s="41" t="n">
        <f aca="false">Y117*$T117*365/1000/4000</f>
        <v>0</v>
      </c>
      <c r="AA117" s="38"/>
      <c r="AB117" s="23"/>
      <c r="AC117" s="42"/>
      <c r="AD117" s="42"/>
      <c r="AE117" s="42"/>
      <c r="AF117" s="42"/>
      <c r="AG117" s="42"/>
      <c r="AH117" s="42"/>
      <c r="AI117" s="23"/>
      <c r="AJ117" s="23"/>
      <c r="AK117" s="23"/>
      <c r="AL117" s="23"/>
      <c r="AM117" s="23"/>
    </row>
    <row r="118" customFormat="false" ht="15.75" hidden="false" customHeight="false" outlineLevel="0" collapsed="false">
      <c r="A118" s="35" t="s">
        <v>265</v>
      </c>
      <c r="B118" s="13" t="s">
        <v>266</v>
      </c>
      <c r="C118" s="36"/>
      <c r="D118" s="37" t="n">
        <v>0.0418080154547872</v>
      </c>
      <c r="E118" s="37" t="n">
        <v>0.0742945977731663</v>
      </c>
      <c r="F118" s="37" t="n">
        <v>0.00110140394457053</v>
      </c>
      <c r="G118" s="37" t="n">
        <v>0.0366421004616828</v>
      </c>
      <c r="H118" s="36" t="n">
        <v>0.0451000913432071</v>
      </c>
      <c r="I118" s="36" t="n">
        <v>0.0037776501041637</v>
      </c>
      <c r="J118" s="36" t="n">
        <v>0.0297483136625652</v>
      </c>
      <c r="K118" s="36" t="n">
        <v>0.00174641030097543</v>
      </c>
      <c r="L118" s="23"/>
      <c r="M118" s="23"/>
      <c r="N118" s="36" t="n">
        <f aca="false">U118/(U118+2100)</f>
        <v>0.445448402517642</v>
      </c>
      <c r="O118" s="36" t="n">
        <f aca="false">W118/(W118+2100)</f>
        <v>0.222376992790969</v>
      </c>
      <c r="P118" s="36" t="n">
        <f aca="false">Y118/(Y118+2100)</f>
        <v>0.135168710190373</v>
      </c>
      <c r="Q118" s="38"/>
      <c r="R118" s="38"/>
      <c r="S118" s="39" t="n">
        <v>71244</v>
      </c>
      <c r="T118" s="39" t="n">
        <v>23.9</v>
      </c>
      <c r="U118" s="40" t="n">
        <f aca="false">IFERROR(MAX($AD$7+(LN($S118)*$AC$7),0),0)</f>
        <v>1686.84329742068</v>
      </c>
      <c r="V118" s="41" t="n">
        <f aca="false">U118*T118*365/1000/4000</f>
        <v>3.67879437626233</v>
      </c>
      <c r="W118" s="40" t="n">
        <f aca="false">(2)^$AC$12*U118</f>
        <v>600.537381908383</v>
      </c>
      <c r="X118" s="41" t="n">
        <f aca="false">W118*$T118*365/1000/4000</f>
        <v>1.30969696276944</v>
      </c>
      <c r="Y118" s="40" t="n">
        <f aca="false">(3)^$AC$12*U118</f>
        <v>328.219266282869</v>
      </c>
      <c r="Z118" s="41" t="n">
        <f aca="false">Y118*$T118*365/1000/4000</f>
        <v>0.715805192354651</v>
      </c>
      <c r="AA118" s="38"/>
      <c r="AB118" s="23"/>
      <c r="AC118" s="42"/>
      <c r="AD118" s="42"/>
      <c r="AE118" s="42"/>
      <c r="AF118" s="42"/>
      <c r="AG118" s="42"/>
      <c r="AH118" s="42"/>
      <c r="AI118" s="23"/>
      <c r="AJ118" s="23"/>
      <c r="AK118" s="23"/>
      <c r="AL118" s="23"/>
      <c r="AM118" s="23"/>
    </row>
    <row r="119" customFormat="false" ht="15.75" hidden="false" customHeight="false" outlineLevel="0" collapsed="false">
      <c r="A119" s="35" t="s">
        <v>267</v>
      </c>
      <c r="B119" s="13" t="s">
        <v>268</v>
      </c>
      <c r="C119" s="36"/>
      <c r="D119" s="37" t="n">
        <v>0.0234984765641304</v>
      </c>
      <c r="E119" s="37" t="n">
        <v>0.0668512658227848</v>
      </c>
      <c r="F119" s="37" t="n">
        <v>0</v>
      </c>
      <c r="G119" s="37" t="n">
        <v>0.00658472344161545</v>
      </c>
      <c r="H119" s="36" t="n">
        <v>0.0329722339082878</v>
      </c>
      <c r="I119" s="36" t="n">
        <v>0.0712468193384224</v>
      </c>
      <c r="J119" s="36" t="n">
        <v>0.0821973550356053</v>
      </c>
      <c r="K119" s="36" t="n">
        <v>0.00174641030097543</v>
      </c>
      <c r="L119" s="23"/>
      <c r="M119" s="23"/>
      <c r="N119" s="36" t="n">
        <f aca="false">U119/(U119+2100)</f>
        <v>0.0206536400840191</v>
      </c>
      <c r="O119" s="36" t="n">
        <f aca="false">W119/(W119+2100)</f>
        <v>0.00745207272248949</v>
      </c>
      <c r="P119" s="36" t="n">
        <f aca="false">Y119/(Y119+2100)</f>
        <v>0.00408668496848091</v>
      </c>
      <c r="Q119" s="38"/>
      <c r="R119" s="38"/>
      <c r="S119" s="39" t="n">
        <v>3732.869</v>
      </c>
      <c r="T119" s="39" t="n">
        <v>9.321023</v>
      </c>
      <c r="U119" s="40" t="n">
        <f aca="false">IFERROR(MAX($AD$7+(LN($S119)*$AC$7),0),0)</f>
        <v>44.2873389350843</v>
      </c>
      <c r="V119" s="41" t="n">
        <f aca="false">U119*T119*365/1000/4000</f>
        <v>0.0376683015650729</v>
      </c>
      <c r="W119" s="40" t="n">
        <f aca="false">(2)^$AC$12*U119</f>
        <v>15.7668484182452</v>
      </c>
      <c r="X119" s="41" t="n">
        <f aca="false">W119*$T119*365/1000/4000</f>
        <v>0.0134103880528879</v>
      </c>
      <c r="Y119" s="40" t="n">
        <f aca="false">(3)^$AC$12*U119</f>
        <v>8.61725443799121</v>
      </c>
      <c r="Z119" s="41" t="n">
        <f aca="false">Y119*$T119*365/1000/4000</f>
        <v>0.00732934844671985</v>
      </c>
      <c r="AA119" s="38"/>
      <c r="AB119" s="23"/>
      <c r="AC119" s="42"/>
      <c r="AD119" s="42"/>
      <c r="AE119" s="42"/>
      <c r="AF119" s="42"/>
      <c r="AG119" s="42"/>
      <c r="AH119" s="42"/>
      <c r="AI119" s="23"/>
      <c r="AJ119" s="23"/>
      <c r="AK119" s="23"/>
      <c r="AL119" s="23"/>
      <c r="AM119" s="23"/>
    </row>
    <row r="120" customFormat="false" ht="15.75" hidden="false" customHeight="false" outlineLevel="0" collapsed="false">
      <c r="A120" s="35" t="s">
        <v>269</v>
      </c>
      <c r="B120" s="13" t="s">
        <v>270</v>
      </c>
      <c r="C120" s="36"/>
      <c r="D120" s="37" t="n">
        <v>0.0927195016690758</v>
      </c>
      <c r="E120" s="37" t="n">
        <v>0.0736526149812876</v>
      </c>
      <c r="F120" s="37" t="n">
        <v>0.00334728033472803</v>
      </c>
      <c r="G120" s="37" t="n">
        <v>0.0747610124813415</v>
      </c>
      <c r="H120" s="36" t="n">
        <v>0.0797150284008857</v>
      </c>
      <c r="I120" s="36" t="n">
        <v>0</v>
      </c>
      <c r="J120" s="36" t="n">
        <v>0.0178137293904434</v>
      </c>
      <c r="K120" s="36" t="n">
        <v>0.00174641030097543</v>
      </c>
      <c r="L120" s="23"/>
      <c r="M120" s="23"/>
      <c r="N120" s="36" t="n">
        <f aca="false">U120/(U120+2100)</f>
        <v>0</v>
      </c>
      <c r="O120" s="36" t="n">
        <f aca="false">W120/(W120+2100)</f>
        <v>0</v>
      </c>
      <c r="P120" s="36" t="n">
        <f aca="false">Y120/(Y120+2100)</f>
        <v>0</v>
      </c>
      <c r="Q120" s="38"/>
      <c r="R120" s="38"/>
      <c r="S120" s="39" t="n">
        <v>2772.929</v>
      </c>
      <c r="T120" s="39" t="n">
        <v>58.005461</v>
      </c>
      <c r="U120" s="40" t="n">
        <f aca="false">IFERROR(MAX($AD$7+(LN($S120)*$AC$7),0),0)</f>
        <v>0</v>
      </c>
      <c r="V120" s="41" t="n">
        <f aca="false">U120*T120*365/1000/4000</f>
        <v>0</v>
      </c>
      <c r="W120" s="40" t="n">
        <f aca="false">(2)^$AC$12*U120</f>
        <v>0</v>
      </c>
      <c r="X120" s="41" t="n">
        <f aca="false">W120*$T120*365/1000/4000</f>
        <v>0</v>
      </c>
      <c r="Y120" s="40" t="n">
        <f aca="false">(3)^$AC$12*U120</f>
        <v>0</v>
      </c>
      <c r="Z120" s="41" t="n">
        <f aca="false">Y120*$T120*365/1000/4000</f>
        <v>0</v>
      </c>
      <c r="AA120" s="38"/>
      <c r="AB120" s="23"/>
      <c r="AC120" s="42"/>
      <c r="AD120" s="42"/>
      <c r="AE120" s="42"/>
      <c r="AF120" s="42"/>
      <c r="AG120" s="42"/>
      <c r="AH120" s="42"/>
      <c r="AI120" s="23"/>
      <c r="AJ120" s="23"/>
      <c r="AK120" s="23"/>
      <c r="AL120" s="23"/>
      <c r="AM120" s="23"/>
    </row>
    <row r="121" customFormat="false" ht="15.75" hidden="false" customHeight="false" outlineLevel="0" collapsed="false">
      <c r="A121" s="35" t="s">
        <v>271</v>
      </c>
      <c r="B121" s="13" t="s">
        <v>272</v>
      </c>
      <c r="C121" s="36"/>
      <c r="D121" s="37" t="n">
        <v>0.0519308626596076</v>
      </c>
      <c r="E121" s="37" t="n">
        <v>0.195370779624936</v>
      </c>
      <c r="F121" s="37" t="n">
        <v>0.000100579336981011</v>
      </c>
      <c r="G121" s="37" t="n">
        <v>0.0237234134159993</v>
      </c>
      <c r="H121" s="36" t="n">
        <v>0.0660591334487614</v>
      </c>
      <c r="I121" s="36" t="n">
        <v>0.0276717107434121</v>
      </c>
      <c r="J121" s="36" t="n">
        <v>0.0282744648991456</v>
      </c>
      <c r="K121" s="36" t="n">
        <v>0.00174641030097543</v>
      </c>
      <c r="L121" s="23"/>
      <c r="M121" s="23"/>
      <c r="N121" s="36" t="n">
        <f aca="false">U121/(U121+2100)</f>
        <v>0.313161302254534</v>
      </c>
      <c r="O121" s="36" t="n">
        <f aca="false">W121/(W121+2100)</f>
        <v>0.139653558794256</v>
      </c>
      <c r="P121" s="36" t="n">
        <f aca="false">Y121/(Y121+2100)</f>
        <v>0.0814869384502243</v>
      </c>
      <c r="Q121" s="38"/>
      <c r="R121" s="38"/>
      <c r="S121" s="39" t="n">
        <v>19233.87</v>
      </c>
      <c r="T121" s="39" t="n">
        <v>69.625581</v>
      </c>
      <c r="U121" s="40" t="n">
        <f aca="false">IFERROR(MAX($AD$7+(LN($S121)*$AC$7),0),0)</f>
        <v>957.486432976487</v>
      </c>
      <c r="V121" s="41" t="n">
        <f aca="false">U121*T121*365/1000/4000</f>
        <v>6.083231364099</v>
      </c>
      <c r="W121" s="40" t="n">
        <f aca="false">(2)^$AC$12*U121</f>
        <v>340.877185540427</v>
      </c>
      <c r="X121" s="41" t="n">
        <f aca="false">W121*$T121*365/1000/4000</f>
        <v>2.16570670347685</v>
      </c>
      <c r="Y121" s="40" t="n">
        <f aca="false">(3)^$AC$12*U121</f>
        <v>186.303905637163</v>
      </c>
      <c r="Z121" s="41" t="n">
        <f aca="false">Y121*$T121*365/1000/4000</f>
        <v>1.18365098762079</v>
      </c>
      <c r="AA121" s="38"/>
      <c r="AB121" s="23"/>
      <c r="AC121" s="42"/>
      <c r="AD121" s="42"/>
      <c r="AE121" s="42"/>
      <c r="AF121" s="42"/>
      <c r="AG121" s="42"/>
      <c r="AH121" s="42"/>
      <c r="AI121" s="23"/>
      <c r="AJ121" s="23"/>
      <c r="AK121" s="23"/>
      <c r="AL121" s="23"/>
      <c r="AM121" s="23"/>
    </row>
    <row r="122" customFormat="false" ht="15.75" hidden="false" customHeight="false" outlineLevel="0" collapsed="false">
      <c r="A122" s="35" t="s">
        <v>273</v>
      </c>
      <c r="B122" s="13" t="s">
        <v>274</v>
      </c>
      <c r="C122" s="36"/>
      <c r="D122" s="37" t="n">
        <v>0.0706784883355342</v>
      </c>
      <c r="E122" s="37" t="n">
        <v>0.0877149015086963</v>
      </c>
      <c r="F122" s="37" t="n">
        <v>0</v>
      </c>
      <c r="G122" s="37" t="n">
        <v>0.023776705720193</v>
      </c>
      <c r="H122" s="36" t="n">
        <v>0.0702753149790014</v>
      </c>
      <c r="I122" s="36" t="n">
        <v>0</v>
      </c>
      <c r="J122" s="36" t="n">
        <v>0.099009900990099</v>
      </c>
      <c r="K122" s="36" t="n">
        <v>0.00174641030097543</v>
      </c>
      <c r="L122" s="23"/>
      <c r="M122" s="23"/>
      <c r="N122" s="36" t="n">
        <f aca="false">U122/(U122+2100)</f>
        <v>0</v>
      </c>
      <c r="O122" s="36" t="n">
        <f aca="false">W122/(W122+2100)</f>
        <v>0</v>
      </c>
      <c r="P122" s="36" t="n">
        <f aca="false">Y122/(Y122+2100)</f>
        <v>0</v>
      </c>
      <c r="Q122" s="38"/>
      <c r="R122" s="38"/>
      <c r="S122" s="39" t="n">
        <v>2211.635</v>
      </c>
      <c r="T122" s="39" t="n">
        <v>8.082359</v>
      </c>
      <c r="U122" s="40" t="n">
        <f aca="false">IFERROR(MAX($AD$7+(LN($S122)*$AC$7),0),0)</f>
        <v>0</v>
      </c>
      <c r="V122" s="41" t="n">
        <f aca="false">U122*T122*365/1000/4000</f>
        <v>0</v>
      </c>
      <c r="W122" s="40" t="n">
        <f aca="false">(2)^$AC$12*U122</f>
        <v>0</v>
      </c>
      <c r="X122" s="41" t="n">
        <f aca="false">W122*$T122*365/1000/4000</f>
        <v>0</v>
      </c>
      <c r="Y122" s="40" t="n">
        <f aca="false">(3)^$AC$12*U122</f>
        <v>0</v>
      </c>
      <c r="Z122" s="41" t="n">
        <f aca="false">Y122*$T122*365/1000/4000</f>
        <v>0</v>
      </c>
      <c r="AA122" s="38"/>
      <c r="AB122" s="23"/>
      <c r="AC122" s="42"/>
      <c r="AD122" s="42"/>
      <c r="AE122" s="42"/>
      <c r="AF122" s="42"/>
      <c r="AG122" s="42"/>
      <c r="AH122" s="42"/>
      <c r="AI122" s="23"/>
      <c r="AJ122" s="23"/>
      <c r="AK122" s="23"/>
      <c r="AL122" s="23"/>
      <c r="AM122" s="23"/>
    </row>
    <row r="123" customFormat="false" ht="15.75" hidden="false" customHeight="false" outlineLevel="0" collapsed="false">
      <c r="A123" s="35" t="s">
        <v>275</v>
      </c>
      <c r="B123" s="13" t="s">
        <v>276</v>
      </c>
      <c r="C123" s="36"/>
      <c r="D123" s="37" t="n">
        <v>0.0136030694105337</v>
      </c>
      <c r="E123" s="37" t="n">
        <v>0.0635179153094463</v>
      </c>
      <c r="F123" s="37" t="n">
        <v>0</v>
      </c>
      <c r="G123" s="37" t="n">
        <v>0</v>
      </c>
      <c r="H123" s="36" t="n">
        <v>0.016139044072005</v>
      </c>
      <c r="I123" s="36" t="n">
        <v>0</v>
      </c>
      <c r="J123" s="36" t="n">
        <v>0.00492610837438424</v>
      </c>
      <c r="K123" s="36" t="n">
        <v>0.00174641030097543</v>
      </c>
      <c r="L123" s="23"/>
      <c r="M123" s="23"/>
      <c r="N123" s="36" t="n">
        <f aca="false">U123/(U123+2100)</f>
        <v>0.35280085778743</v>
      </c>
      <c r="O123" s="36" t="n">
        <f aca="false">W123/(W123+2100)</f>
        <v>0.162527721212932</v>
      </c>
      <c r="P123" s="36" t="n">
        <f aca="false">Y123/(Y123+2100)</f>
        <v>0.0958957860369831</v>
      </c>
      <c r="Q123" s="38"/>
      <c r="R123" s="38"/>
      <c r="S123" s="39" t="n">
        <v>26920.14</v>
      </c>
      <c r="T123" s="39" t="n">
        <v>1.394969</v>
      </c>
      <c r="U123" s="40" t="n">
        <f aca="false">IFERROR(MAX($AD$7+(LN($S123)*$AC$7),0),0)</f>
        <v>1144.7509012771</v>
      </c>
      <c r="V123" s="41" t="n">
        <f aca="false">U123*T123*365/1000/4000</f>
        <v>0.14571639682533</v>
      </c>
      <c r="W123" s="40" t="n">
        <f aca="false">(2)^$AC$12*U123</f>
        <v>407.545686218394</v>
      </c>
      <c r="X123" s="41" t="n">
        <f aca="false">W123*$T123*365/1000/4000</f>
        <v>0.0518768658502028</v>
      </c>
      <c r="Y123" s="40" t="n">
        <f aca="false">(3)^$AC$12*U123</f>
        <v>222.741081799561</v>
      </c>
      <c r="Z123" s="41" t="n">
        <f aca="false">Y123*$T123*365/1000/4000</f>
        <v>0.0283529175024878</v>
      </c>
      <c r="AA123" s="38"/>
      <c r="AB123" s="23"/>
      <c r="AC123" s="42"/>
      <c r="AD123" s="42"/>
      <c r="AE123" s="42"/>
      <c r="AF123" s="42"/>
      <c r="AG123" s="42"/>
      <c r="AH123" s="42"/>
      <c r="AI123" s="23"/>
      <c r="AJ123" s="23"/>
      <c r="AK123" s="23"/>
      <c r="AL123" s="23"/>
      <c r="AM123" s="23"/>
    </row>
    <row r="124" customFormat="false" ht="15.75" hidden="false" customHeight="false" outlineLevel="0" collapsed="false">
      <c r="A124" s="35" t="s">
        <v>277</v>
      </c>
      <c r="B124" s="13" t="s">
        <v>278</v>
      </c>
      <c r="C124" s="36"/>
      <c r="D124" s="37" t="n">
        <v>0.048803601042407</v>
      </c>
      <c r="E124" s="37" t="n">
        <v>0.0627492130115425</v>
      </c>
      <c r="F124" s="37" t="n">
        <v>0</v>
      </c>
      <c r="G124" s="37" t="n">
        <v>0.0435595938001069</v>
      </c>
      <c r="H124" s="36" t="n">
        <v>0.0459530937453852</v>
      </c>
      <c r="I124" s="36" t="n">
        <v>0</v>
      </c>
      <c r="J124" s="36" t="n">
        <v>0.0289398490731922</v>
      </c>
      <c r="K124" s="36" t="n">
        <v>0.00174641030097543</v>
      </c>
      <c r="L124" s="23"/>
      <c r="M124" s="23"/>
      <c r="N124" s="36" t="n">
        <f aca="false">U124/(U124+2100)</f>
        <v>0.238247831677149</v>
      </c>
      <c r="O124" s="36" t="n">
        <f aca="false">W124/(W124+2100)</f>
        <v>0.100191453683602</v>
      </c>
      <c r="P124" s="36" t="n">
        <f aca="false">Y124/(Y124+2100)</f>
        <v>0.0573651433435299</v>
      </c>
      <c r="Q124" s="38"/>
      <c r="R124" s="38"/>
      <c r="S124" s="39" t="n">
        <v>11210.43</v>
      </c>
      <c r="T124" s="39" t="n">
        <v>11.694721</v>
      </c>
      <c r="U124" s="40" t="n">
        <f aca="false">IFERROR(MAX($AD$7+(LN($S124)*$AC$7),0),0)</f>
        <v>656.802129783978</v>
      </c>
      <c r="V124" s="41" t="n">
        <f aca="false">U124*T124*365/1000/4000</f>
        <v>0.700901986477684</v>
      </c>
      <c r="W124" s="40" t="n">
        <f aca="false">(2)^$AC$12*U124</f>
        <v>233.829800346862</v>
      </c>
      <c r="X124" s="41" t="n">
        <f aca="false">W124*$T124*365/1000/4000</f>
        <v>0.24952990273448</v>
      </c>
      <c r="Y124" s="40" t="n">
        <f aca="false">(3)^$AC$12*U124</f>
        <v>127.797948665625</v>
      </c>
      <c r="Z124" s="41" t="n">
        <f aca="false">Y124*$T124*365/1000/4000</f>
        <v>0.136378723554034</v>
      </c>
      <c r="AA124" s="38"/>
      <c r="AB124" s="23"/>
      <c r="AC124" s="42"/>
      <c r="AD124" s="42"/>
      <c r="AE124" s="42"/>
      <c r="AF124" s="42"/>
      <c r="AG124" s="42"/>
      <c r="AH124" s="42"/>
      <c r="AI124" s="23"/>
      <c r="AJ124" s="23"/>
      <c r="AK124" s="23"/>
      <c r="AL124" s="23"/>
      <c r="AM124" s="23"/>
    </row>
    <row r="125" customFormat="false" ht="15.75" hidden="false" customHeight="false" outlineLevel="0" collapsed="false">
      <c r="A125" s="35" t="s">
        <v>279</v>
      </c>
      <c r="B125" s="13" t="s">
        <v>280</v>
      </c>
      <c r="C125" s="36"/>
      <c r="D125" s="37" t="n">
        <v>0.0887290915181876</v>
      </c>
      <c r="E125" s="37" t="n">
        <v>0.0684292379471229</v>
      </c>
      <c r="F125" s="37" t="n">
        <v>0.00182142150069293</v>
      </c>
      <c r="G125" s="37" t="n">
        <v>0.0353152241968887</v>
      </c>
      <c r="H125" s="36" t="n">
        <v>0.0746783160359156</v>
      </c>
      <c r="I125" s="36" t="n">
        <v>0</v>
      </c>
      <c r="J125" s="36" t="n">
        <v>0.0431322021218009</v>
      </c>
      <c r="K125" s="36" t="n">
        <v>0.00174641030097543</v>
      </c>
      <c r="L125" s="23"/>
      <c r="M125" s="23"/>
      <c r="N125" s="36" t="n">
        <f aca="false">U125/(U125+2100)</f>
        <v>0.354428455932904</v>
      </c>
      <c r="O125" s="36" t="n">
        <f aca="false">W125/(W125+2100)</f>
        <v>0.16349927520973</v>
      </c>
      <c r="P125" s="36" t="n">
        <f aca="false">Y125/(Y125+2100)</f>
        <v>0.0965149329004045</v>
      </c>
      <c r="Q125" s="38"/>
      <c r="R125" s="38"/>
      <c r="S125" s="39" t="n">
        <v>27318.43</v>
      </c>
      <c r="T125" s="39" t="n">
        <v>83.429607</v>
      </c>
      <c r="U125" s="40" t="n">
        <f aca="false">IFERROR(MAX($AD$7+(LN($S125)*$AC$7),0),0)</f>
        <v>1152.93148265182</v>
      </c>
      <c r="V125" s="41" t="n">
        <f aca="false">U125*T125*365/1000/4000</f>
        <v>8.77721162022061</v>
      </c>
      <c r="W125" s="40" t="n">
        <f aca="false">(2)^$AC$12*U125</f>
        <v>410.458075845085</v>
      </c>
      <c r="X125" s="41" t="n">
        <f aca="false">W125*$T125*365/1000/4000</f>
        <v>3.12479748114301</v>
      </c>
      <c r="Y125" s="40" t="n">
        <f aca="false">(3)^$AC$12*U125</f>
        <v>224.332826818605</v>
      </c>
      <c r="Z125" s="41" t="n">
        <f aca="false">Y125*$T125*365/1000/4000</f>
        <v>1.70783496155412</v>
      </c>
      <c r="AA125" s="38"/>
      <c r="AB125" s="23"/>
      <c r="AC125" s="42"/>
      <c r="AD125" s="42"/>
      <c r="AE125" s="42"/>
      <c r="AF125" s="42"/>
      <c r="AG125" s="42"/>
      <c r="AH125" s="42"/>
      <c r="AI125" s="23"/>
      <c r="AJ125" s="23"/>
      <c r="AK125" s="23"/>
      <c r="AL125" s="23"/>
      <c r="AM125" s="23"/>
    </row>
    <row r="126" customFormat="false" ht="15.75" hidden="false" customHeight="false" outlineLevel="0" collapsed="false">
      <c r="A126" s="35" t="s">
        <v>281</v>
      </c>
      <c r="B126" s="13" t="s">
        <v>282</v>
      </c>
      <c r="C126" s="36"/>
      <c r="D126" s="37" t="n">
        <v>0.043107476635514</v>
      </c>
      <c r="E126" s="37" t="n">
        <v>0.0109102244389027</v>
      </c>
      <c r="F126" s="37" t="n">
        <v>0</v>
      </c>
      <c r="G126" s="37" t="n">
        <v>0.0464800217450394</v>
      </c>
      <c r="H126" s="36" t="n">
        <v>0.0378250591016548</v>
      </c>
      <c r="I126" s="36" t="n">
        <v>0.0765870704717531</v>
      </c>
      <c r="J126" s="36" t="n">
        <v>0.00483779169038133</v>
      </c>
      <c r="K126" s="36" t="n">
        <v>0.00174641030097543</v>
      </c>
      <c r="L126" s="23"/>
      <c r="M126" s="23"/>
      <c r="N126" s="36" t="n">
        <f aca="false">U126/(U126+2100)</f>
        <v>0.290951976266517</v>
      </c>
      <c r="O126" s="36" t="n">
        <f aca="false">W126/(W126+2100)</f>
        <v>0.127465735882612</v>
      </c>
      <c r="P126" s="36" t="n">
        <f aca="false">Y126/(Y126+2100)</f>
        <v>0.0739391597449653</v>
      </c>
      <c r="Q126" s="38"/>
      <c r="R126" s="38"/>
      <c r="S126" s="39" t="n">
        <v>16195.54</v>
      </c>
      <c r="T126" s="39" t="n">
        <v>5.942094</v>
      </c>
      <c r="U126" s="40" t="n">
        <f aca="false">IFERROR(MAX($AD$7+(LN($S126)*$AC$7),0),0)</f>
        <v>861.717584293484</v>
      </c>
      <c r="V126" s="41" t="n">
        <f aca="false">U126*T126*365/1000/4000</f>
        <v>0.467237128468388</v>
      </c>
      <c r="W126" s="40" t="n">
        <f aca="false">(2)^$AC$12*U126</f>
        <v>306.782273615643</v>
      </c>
      <c r="X126" s="41" t="n">
        <f aca="false">W126*$T126*365/1000/4000</f>
        <v>0.166342281046406</v>
      </c>
      <c r="Y126" s="40" t="n">
        <f aca="false">(3)^$AC$12*U126</f>
        <v>167.669583589849</v>
      </c>
      <c r="Z126" s="41" t="n">
        <f aca="false">Y126*$T126*365/1000/4000</f>
        <v>0.0909131439301462</v>
      </c>
      <c r="AA126" s="38"/>
      <c r="AB126" s="23"/>
      <c r="AC126" s="42"/>
      <c r="AD126" s="42"/>
      <c r="AE126" s="42"/>
      <c r="AF126" s="42"/>
      <c r="AG126" s="42"/>
      <c r="AH126" s="42"/>
      <c r="AI126" s="23"/>
      <c r="AJ126" s="23"/>
      <c r="AK126" s="23"/>
      <c r="AL126" s="23"/>
      <c r="AM126" s="23"/>
    </row>
    <row r="127" customFormat="false" ht="15.75" hidden="false" customHeight="false" outlineLevel="0" collapsed="false">
      <c r="A127" s="35" t="s">
        <v>283</v>
      </c>
      <c r="B127" s="13" t="s">
        <v>284</v>
      </c>
      <c r="C127" s="36"/>
      <c r="D127" s="37" t="n">
        <v>0.0451314062074261</v>
      </c>
      <c r="E127" s="37" t="n">
        <v>0.0270367505531471</v>
      </c>
      <c r="F127" s="37" t="n">
        <v>0</v>
      </c>
      <c r="G127" s="37" t="n">
        <v>0.0261954775732114</v>
      </c>
      <c r="H127" s="36" t="n">
        <v>0.0321855606311537</v>
      </c>
      <c r="I127" s="36" t="n">
        <v>0</v>
      </c>
      <c r="J127" s="36" t="n">
        <v>0.0604767420593794</v>
      </c>
      <c r="K127" s="36" t="n">
        <v>0.00174641030097543</v>
      </c>
      <c r="L127" s="23"/>
      <c r="M127" s="23"/>
      <c r="N127" s="36" t="n">
        <f aca="false">U127/(U127+2100)</f>
        <v>0</v>
      </c>
      <c r="O127" s="36" t="n">
        <f aca="false">W127/(W127+2100)</f>
        <v>0</v>
      </c>
      <c r="P127" s="36" t="n">
        <f aca="false">Y127/(Y127+2100)</f>
        <v>0</v>
      </c>
      <c r="Q127" s="38"/>
      <c r="R127" s="38"/>
      <c r="S127" s="39" t="n">
        <v>2279.973</v>
      </c>
      <c r="T127" s="39" t="n">
        <v>44.269587</v>
      </c>
      <c r="U127" s="40" t="n">
        <f aca="false">IFERROR(MAX($AD$7+(LN($S127)*$AC$7),0),0)</f>
        <v>0</v>
      </c>
      <c r="V127" s="41" t="n">
        <f aca="false">U127*T127*365/1000/4000</f>
        <v>0</v>
      </c>
      <c r="W127" s="40" t="n">
        <f aca="false">(2)^$AC$12*U127</f>
        <v>0</v>
      </c>
      <c r="X127" s="41" t="n">
        <f aca="false">W127*$T127*365/1000/4000</f>
        <v>0</v>
      </c>
      <c r="Y127" s="40" t="n">
        <f aca="false">(3)^$AC$12*U127</f>
        <v>0</v>
      </c>
      <c r="Z127" s="41" t="n">
        <f aca="false">Y127*$T127*365/1000/4000</f>
        <v>0</v>
      </c>
      <c r="AA127" s="38"/>
      <c r="AB127" s="23"/>
      <c r="AC127" s="42"/>
      <c r="AD127" s="42"/>
      <c r="AE127" s="42"/>
      <c r="AF127" s="42"/>
      <c r="AG127" s="42"/>
      <c r="AH127" s="42"/>
      <c r="AI127" s="23"/>
      <c r="AJ127" s="23"/>
      <c r="AK127" s="23"/>
      <c r="AL127" s="23"/>
      <c r="AM127" s="23"/>
    </row>
    <row r="128" customFormat="false" ht="15.75" hidden="false" customHeight="false" outlineLevel="0" collapsed="false">
      <c r="A128" s="35" t="s">
        <v>285</v>
      </c>
      <c r="B128" s="13" t="s">
        <v>286</v>
      </c>
      <c r="C128" s="36"/>
      <c r="D128" s="37" t="n">
        <v>0.0477753070961335</v>
      </c>
      <c r="E128" s="37" t="n">
        <v>0.1254426232057</v>
      </c>
      <c r="F128" s="37" t="n">
        <v>0.00117211011499351</v>
      </c>
      <c r="G128" s="37" t="n">
        <v>0.0176784420150186</v>
      </c>
      <c r="H128" s="36" t="n">
        <v>0.0687479180785444</v>
      </c>
      <c r="I128" s="36" t="n">
        <v>0.000745385188757837</v>
      </c>
      <c r="J128" s="36" t="n">
        <v>0.000728318341325918</v>
      </c>
      <c r="K128" s="36" t="n">
        <v>0.00174641030097543</v>
      </c>
      <c r="L128" s="23"/>
      <c r="M128" s="23"/>
      <c r="N128" s="36" t="n">
        <f aca="false">U128/(U128+2100)</f>
        <v>0.264220088138182</v>
      </c>
      <c r="O128" s="36" t="n">
        <f aca="false">W128/(W128+2100)</f>
        <v>0.113353218284282</v>
      </c>
      <c r="P128" s="36" t="n">
        <f aca="false">Y128/(Y128+2100)</f>
        <v>0.0653093182142648</v>
      </c>
      <c r="Q128" s="38"/>
      <c r="R128" s="38"/>
      <c r="S128" s="39" t="n">
        <v>13350.48</v>
      </c>
      <c r="T128" s="39" t="n">
        <v>44.386203</v>
      </c>
      <c r="U128" s="40" t="n">
        <f aca="false">IFERROR(MAX($AD$7+(LN($S128)*$AC$7),0),0)</f>
        <v>754.114343358681</v>
      </c>
      <c r="V128" s="41" t="n">
        <f aca="false">U128*T128*365/1000/4000</f>
        <v>3.05434485006962</v>
      </c>
      <c r="W128" s="40" t="n">
        <f aca="false">(2)^$AC$12*U128</f>
        <v>268.474169540622</v>
      </c>
      <c r="X128" s="41" t="n">
        <f aca="false">W128*$T128*365/1000/4000</f>
        <v>1.08738509529064</v>
      </c>
      <c r="Y128" s="40" t="n">
        <f aca="false">(3)^$AC$12*U128</f>
        <v>146.732572521137</v>
      </c>
      <c r="Z128" s="41" t="n">
        <f aca="false">Y128*$T128*365/1000/4000</f>
        <v>0.59430228474548</v>
      </c>
      <c r="AA128" s="38"/>
      <c r="AB128" s="23"/>
      <c r="AC128" s="42"/>
      <c r="AD128" s="42"/>
      <c r="AE128" s="42"/>
      <c r="AF128" s="42"/>
      <c r="AG128" s="42"/>
      <c r="AH128" s="42"/>
      <c r="AI128" s="23"/>
      <c r="AJ128" s="23"/>
      <c r="AK128" s="23"/>
      <c r="AL128" s="23"/>
      <c r="AM128" s="23"/>
    </row>
    <row r="129" customFormat="false" ht="15.75" hidden="false" customHeight="false" outlineLevel="0" collapsed="false">
      <c r="A129" s="35" t="s">
        <v>287</v>
      </c>
      <c r="B129" s="13" t="s">
        <v>288</v>
      </c>
      <c r="C129" s="36"/>
      <c r="D129" s="37" t="n">
        <v>0.0338359691062891</v>
      </c>
      <c r="E129" s="37" t="n">
        <v>0.0665384615384615</v>
      </c>
      <c r="F129" s="37" t="n">
        <v>0</v>
      </c>
      <c r="G129" s="37" t="n">
        <v>0</v>
      </c>
      <c r="H129" s="36" t="n">
        <v>0.0226412931330964</v>
      </c>
      <c r="I129" s="36" t="n">
        <v>0.0110966998126531</v>
      </c>
      <c r="J129" s="36" t="n">
        <v>0.0237473284255521</v>
      </c>
      <c r="K129" s="36" t="n">
        <v>0.00174641030097543</v>
      </c>
      <c r="L129" s="23"/>
      <c r="M129" s="23"/>
      <c r="N129" s="36" t="n">
        <f aca="false">U129/(U129+2100)</f>
        <v>0.443958160021002</v>
      </c>
      <c r="O129" s="36" t="n">
        <f aca="false">W129/(W129+2100)</f>
        <v>0.221335173303568</v>
      </c>
      <c r="P129" s="36" t="n">
        <f aca="false">Y129/(Y129+2100)</f>
        <v>0.134464806945664</v>
      </c>
      <c r="Q129" s="38"/>
      <c r="R129" s="38"/>
      <c r="S129" s="39" t="n">
        <v>69957.62</v>
      </c>
      <c r="T129" s="39" t="n">
        <v>9.770526</v>
      </c>
      <c r="U129" s="40" t="n">
        <f aca="false">IFERROR(MAX($AD$7+(LN($S129)*$AC$7),0),0)</f>
        <v>1676.6942143766</v>
      </c>
      <c r="V129" s="41" t="n">
        <f aca="false">U129*T129*365/1000/4000</f>
        <v>1.49487432792497</v>
      </c>
      <c r="W129" s="40" t="n">
        <f aca="false">(2)^$AC$12*U129</f>
        <v>596.924180984869</v>
      </c>
      <c r="X129" s="41" t="n">
        <f aca="false">W129*$T129*365/1000/4000</f>
        <v>0.53219401976865</v>
      </c>
      <c r="Y129" s="40" t="n">
        <f aca="false">(3)^$AC$12*U129</f>
        <v>326.244498030675</v>
      </c>
      <c r="Z129" s="41" t="n">
        <f aca="false">Y129*$T129*365/1000/4000</f>
        <v>0.290866706970866</v>
      </c>
      <c r="AA129" s="38"/>
      <c r="AB129" s="23"/>
      <c r="AC129" s="42"/>
      <c r="AD129" s="42"/>
      <c r="AE129" s="42"/>
      <c r="AF129" s="42"/>
      <c r="AG129" s="42"/>
      <c r="AH129" s="42"/>
      <c r="AI129" s="23"/>
      <c r="AJ129" s="23"/>
      <c r="AK129" s="23"/>
      <c r="AL129" s="23"/>
      <c r="AM129" s="23"/>
    </row>
    <row r="130" customFormat="false" ht="15.75" hidden="false" customHeight="false" outlineLevel="0" collapsed="false">
      <c r="A130" s="35" t="s">
        <v>289</v>
      </c>
      <c r="B130" s="13" t="s">
        <v>290</v>
      </c>
      <c r="C130" s="36"/>
      <c r="D130" s="37" t="n">
        <v>0.0343785503417809</v>
      </c>
      <c r="E130" s="37" t="n">
        <v>0.0565408842109082</v>
      </c>
      <c r="F130" s="37" t="n">
        <v>0.000837278488623256</v>
      </c>
      <c r="G130" s="37" t="n">
        <v>0.0106550042912185</v>
      </c>
      <c r="H130" s="36" t="n">
        <v>0.0305747981956513</v>
      </c>
      <c r="I130" s="36" t="n">
        <v>0</v>
      </c>
      <c r="J130" s="36" t="n">
        <v>0</v>
      </c>
      <c r="K130" s="36" t="n">
        <v>0.00174641030097543</v>
      </c>
      <c r="L130" s="23"/>
      <c r="M130" s="23"/>
      <c r="N130" s="36" t="n">
        <f aca="false">U130/(U130+2100)</f>
        <v>0.438223831681977</v>
      </c>
      <c r="O130" s="36" t="n">
        <f aca="false">W130/(W130+2100)</f>
        <v>0.217352323425566</v>
      </c>
      <c r="P130" s="36" t="n">
        <f aca="false">Y130/(Y130+2100)</f>
        <v>0.131780604187522</v>
      </c>
      <c r="Q130" s="38"/>
      <c r="R130" s="38"/>
      <c r="S130" s="39" t="n">
        <v>65279.53</v>
      </c>
      <c r="T130" s="39" t="n">
        <v>328</v>
      </c>
      <c r="U130" s="40" t="n">
        <f aca="false">IFERROR(MAX($AD$7+(LN($S130)*$AC$7),0),0)</f>
        <v>1638.14362095044</v>
      </c>
      <c r="V130" s="41" t="n">
        <f aca="false">U130*T130*365/1000/4000</f>
        <v>49.0296385750468</v>
      </c>
      <c r="W130" s="40" t="n">
        <f aca="false">(2)^$AC$12*U130</f>
        <v>583.199685957643</v>
      </c>
      <c r="X130" s="41" t="n">
        <f aca="false">W130*$T130*365/1000/4000</f>
        <v>17.4551666007123</v>
      </c>
      <c r="Y130" s="40" t="n">
        <f aca="false">(3)^$AC$12*U130</f>
        <v>318.743476739337</v>
      </c>
      <c r="Z130" s="41" t="n">
        <f aca="false">Y130*$T130*365/1000/4000</f>
        <v>9.53999225880836</v>
      </c>
      <c r="AA130" s="38"/>
      <c r="AB130" s="23"/>
      <c r="AC130" s="42"/>
      <c r="AD130" s="42"/>
      <c r="AE130" s="42"/>
      <c r="AF130" s="42"/>
      <c r="AG130" s="42"/>
      <c r="AH130" s="42"/>
      <c r="AI130" s="23"/>
      <c r="AJ130" s="23"/>
      <c r="AK130" s="23"/>
      <c r="AL130" s="23"/>
      <c r="AM130" s="23"/>
    </row>
    <row r="131" customFormat="false" ht="15.75" hidden="false" customHeight="false" outlineLevel="0" collapsed="false">
      <c r="A131" s="35" t="s">
        <v>291</v>
      </c>
      <c r="B131" s="13" t="s">
        <v>292</v>
      </c>
      <c r="C131" s="36"/>
      <c r="D131" s="37" t="n">
        <v>0.0772840038830763</v>
      </c>
      <c r="E131" s="37" t="n">
        <v>0.0582034830430797</v>
      </c>
      <c r="F131" s="37" t="n">
        <v>0.00531632110579479</v>
      </c>
      <c r="G131" s="37" t="n">
        <v>0.0366421004616828</v>
      </c>
      <c r="H131" s="36" t="n">
        <v>0.109826845578141</v>
      </c>
      <c r="I131" s="36" t="n">
        <v>0</v>
      </c>
      <c r="J131" s="36" t="n">
        <v>0.0839095119822783</v>
      </c>
      <c r="K131" s="36" t="n">
        <v>0.00174641030097543</v>
      </c>
      <c r="L131" s="23"/>
      <c r="M131" s="23"/>
      <c r="N131" s="36" t="n">
        <f aca="false">U131/(U131+2100)</f>
        <v>0.33982053677926</v>
      </c>
      <c r="O131" s="36" t="n">
        <f aca="false">W131/(W131+2100)</f>
        <v>0.1548727539172</v>
      </c>
      <c r="P131" s="36" t="n">
        <f aca="false">Y131/(Y131+2100)</f>
        <v>0.0910379925907536</v>
      </c>
      <c r="Q131" s="38"/>
      <c r="R131" s="38"/>
      <c r="S131" s="39" t="n">
        <v>24006.79</v>
      </c>
      <c r="T131" s="39" t="n">
        <v>3.461731</v>
      </c>
      <c r="U131" s="40" t="n">
        <f aca="false">IFERROR(MAX($AD$7+(LN($S131)*$AC$7),0),0)</f>
        <v>1080.95323619274</v>
      </c>
      <c r="V131" s="41" t="n">
        <f aca="false">U131*T131*365/1000/4000</f>
        <v>0.341454701114184</v>
      </c>
      <c r="W131" s="40" t="n">
        <f aca="false">(2)^$AC$12*U131</f>
        <v>384.83291685789</v>
      </c>
      <c r="X131" s="41" t="n">
        <f aca="false">W131*$T131*365/1000/4000</f>
        <v>0.121562158477298</v>
      </c>
      <c r="Y131" s="40" t="n">
        <f aca="false">(3)^$AC$12*U131</f>
        <v>210.327585622076</v>
      </c>
      <c r="Z131" s="41" t="n">
        <f aca="false">Y131*$T131*365/1000/4000</f>
        <v>0.0664388990014074</v>
      </c>
      <c r="AA131" s="38"/>
      <c r="AB131" s="23"/>
      <c r="AC131" s="42"/>
      <c r="AD131" s="42"/>
      <c r="AE131" s="42"/>
      <c r="AF131" s="42"/>
      <c r="AG131" s="42"/>
      <c r="AH131" s="42"/>
      <c r="AI131" s="23"/>
      <c r="AJ131" s="23"/>
      <c r="AK131" s="23"/>
      <c r="AL131" s="23"/>
      <c r="AM131" s="23"/>
    </row>
    <row r="132" customFormat="false" ht="15.75" hidden="false" customHeight="false" outlineLevel="0" collapsed="false">
      <c r="A132" s="35" t="s">
        <v>293</v>
      </c>
      <c r="B132" s="13" t="s">
        <v>294</v>
      </c>
      <c r="C132" s="36"/>
      <c r="D132" s="37" t="n">
        <v>0.0353968566018604</v>
      </c>
      <c r="E132" s="37" t="n">
        <v>0.00993194048749604</v>
      </c>
      <c r="F132" s="37" t="n">
        <v>0.000786905886056028</v>
      </c>
      <c r="G132" s="37" t="n">
        <v>0.00333733117797361</v>
      </c>
      <c r="H132" s="36" t="n">
        <v>0.0253713123092574</v>
      </c>
      <c r="I132" s="36" t="n">
        <v>0</v>
      </c>
      <c r="J132" s="36" t="n">
        <v>0.0020084029733598</v>
      </c>
      <c r="K132" s="36" t="n">
        <v>0.00174641030097543</v>
      </c>
      <c r="L132" s="23"/>
      <c r="M132" s="23"/>
      <c r="N132" s="36" t="n">
        <f aca="false">U132/(U132+2100)</f>
        <v>0.166236993580118</v>
      </c>
      <c r="O132" s="36" t="n">
        <f aca="false">W132/(W132+2100)</f>
        <v>0.0662777944559964</v>
      </c>
      <c r="P132" s="36" t="n">
        <f aca="false">Y132/(Y132+2100)</f>
        <v>0.0373460423437898</v>
      </c>
      <c r="Q132" s="38"/>
      <c r="R132" s="38"/>
      <c r="S132" s="39" t="n">
        <v>7310.96</v>
      </c>
      <c r="T132" s="39" t="n">
        <v>33.58035</v>
      </c>
      <c r="U132" s="40" t="n">
        <f aca="false">IFERROR(MAX($AD$7+(LN($S132)*$AC$7),0),0)</f>
        <v>418.701338186313</v>
      </c>
      <c r="V132" s="41" t="n">
        <f aca="false">U132*T132*365/1000/4000</f>
        <v>1.28298754521103</v>
      </c>
      <c r="W132" s="40" t="n">
        <f aca="false">(2)^$AC$12*U132</f>
        <v>149.062930635244</v>
      </c>
      <c r="X132" s="41" t="n">
        <f aca="false">W132*$T132*365/1000/4000</f>
        <v>0.456759666176595</v>
      </c>
      <c r="Y132" s="40" t="n">
        <f aca="false">(3)^$AC$12*U132</f>
        <v>81.4692427099197</v>
      </c>
      <c r="Z132" s="41" t="n">
        <f aca="false">Y132*$T132*365/1000/4000</f>
        <v>0.249638618704607</v>
      </c>
      <c r="AA132" s="38"/>
      <c r="AB132" s="23"/>
      <c r="AC132" s="42"/>
      <c r="AD132" s="42"/>
      <c r="AE132" s="42"/>
      <c r="AF132" s="42"/>
      <c r="AG132" s="42"/>
      <c r="AH132" s="42"/>
      <c r="AI132" s="23"/>
      <c r="AJ132" s="23"/>
      <c r="AK132" s="23"/>
      <c r="AL132" s="23"/>
      <c r="AM132" s="23"/>
    </row>
    <row r="133" customFormat="false" ht="15.75" hidden="false" customHeight="false" outlineLevel="0" collapsed="false">
      <c r="A133" s="35" t="s">
        <v>295</v>
      </c>
      <c r="B133" s="13" t="s">
        <v>296</v>
      </c>
      <c r="C133" s="36"/>
      <c r="D133" s="37" t="n">
        <v>0.0262477542614259</v>
      </c>
      <c r="E133" s="37" t="n">
        <v>0.14623607004776</v>
      </c>
      <c r="F133" s="37" t="n">
        <v>0.00812577283165518</v>
      </c>
      <c r="G133" s="37" t="n">
        <v>0.0188133140376266</v>
      </c>
      <c r="H133" s="36" t="n">
        <v>0.0393827614663392</v>
      </c>
      <c r="I133" s="36" t="n">
        <v>0.0157507276151344</v>
      </c>
      <c r="J133" s="36" t="n">
        <v>0.00668848317832128</v>
      </c>
      <c r="K133" s="36" t="n">
        <v>0.00174641030097543</v>
      </c>
      <c r="L133" s="23"/>
      <c r="M133" s="23"/>
      <c r="N133" s="36" t="n">
        <f aca="false">U133/(U133+2100)</f>
        <v>0</v>
      </c>
      <c r="O133" s="36" t="n">
        <f aca="false">W133/(W133+2100)</f>
        <v>0</v>
      </c>
      <c r="P133" s="36" t="n">
        <f aca="false">Y133/(Y133+2100)</f>
        <v>0</v>
      </c>
      <c r="Q133" s="38"/>
      <c r="R133" s="38"/>
      <c r="S133" s="39" t="s">
        <v>393</v>
      </c>
      <c r="T133" s="39" t="n">
        <v>28.515829</v>
      </c>
      <c r="U133" s="40" t="n">
        <f aca="false">IFERROR(MAX($AD$7+(LN($S133)*$AC$7),0),0)</f>
        <v>0</v>
      </c>
      <c r="V133" s="41" t="n">
        <f aca="false">U133*T133*365/1000/4000</f>
        <v>0</v>
      </c>
      <c r="W133" s="40" t="n">
        <f aca="false">(2)^$AC$12*U133</f>
        <v>0</v>
      </c>
      <c r="X133" s="41" t="n">
        <f aca="false">W133*$T133*365/1000/4000</f>
        <v>0</v>
      </c>
      <c r="Y133" s="40" t="n">
        <f aca="false">(3)^$AC$12*U133</f>
        <v>0</v>
      </c>
      <c r="Z133" s="41" t="n">
        <f aca="false">Y133*$T133*365/1000/4000</f>
        <v>0</v>
      </c>
      <c r="AA133" s="38"/>
      <c r="AB133" s="23"/>
      <c r="AC133" s="42"/>
      <c r="AD133" s="42"/>
      <c r="AE133" s="42"/>
      <c r="AF133" s="42"/>
      <c r="AG133" s="42"/>
      <c r="AH133" s="42"/>
      <c r="AI133" s="23"/>
      <c r="AJ133" s="23"/>
      <c r="AK133" s="23"/>
      <c r="AL133" s="23"/>
      <c r="AM133" s="23"/>
    </row>
    <row r="134" customFormat="false" ht="15.75" hidden="false" customHeight="false" outlineLevel="0" collapsed="false">
      <c r="A134" s="35" t="s">
        <v>297</v>
      </c>
      <c r="B134" s="13" t="s">
        <v>298</v>
      </c>
      <c r="C134" s="36"/>
      <c r="D134" s="37" t="n">
        <v>0.0936263291923328</v>
      </c>
      <c r="E134" s="37" t="n">
        <v>0.219106156372866</v>
      </c>
      <c r="F134" s="37" t="n">
        <v>0.000501756146512795</v>
      </c>
      <c r="G134" s="37" t="n">
        <v>0.0523725427752526</v>
      </c>
      <c r="H134" s="36" t="n">
        <v>0.0967743088379041</v>
      </c>
      <c r="I134" s="36" t="n">
        <v>0</v>
      </c>
      <c r="J134" s="36" t="n">
        <v>0.0539663815983486</v>
      </c>
      <c r="K134" s="36" t="n">
        <v>0.00174641030097543</v>
      </c>
      <c r="L134" s="23"/>
      <c r="M134" s="23"/>
      <c r="N134" s="36" t="n">
        <f aca="false">U134/(U134+2100)</f>
        <v>0.190688860310486</v>
      </c>
      <c r="O134" s="36" t="n">
        <f aca="false">W134/(W134+2100)</f>
        <v>0.0773913846756828</v>
      </c>
      <c r="P134" s="36" t="n">
        <f aca="false">Y134/(Y134+2100)</f>
        <v>0.043836058424585</v>
      </c>
      <c r="Q134" s="38"/>
      <c r="R134" s="38"/>
      <c r="S134" s="39" t="n">
        <v>8381.239</v>
      </c>
      <c r="T134" s="39" t="n">
        <v>96.462108</v>
      </c>
      <c r="U134" s="40" t="n">
        <f aca="false">IFERROR(MAX($AD$7+(LN($S134)*$AC$7),0),0)</f>
        <v>494.799326258684</v>
      </c>
      <c r="V134" s="41" t="n">
        <f aca="false">U134*T134*365/1000/4000</f>
        <v>4.35530647687019</v>
      </c>
      <c r="W134" s="40" t="n">
        <f aca="false">(2)^$AC$12*U134</f>
        <v>176.154769334995</v>
      </c>
      <c r="X134" s="41" t="n">
        <f aca="false">W134*$T134*365/1000/4000</f>
        <v>1.55054376006804</v>
      </c>
      <c r="Y134" s="40" t="n">
        <f aca="false">(3)^$AC$12*U134</f>
        <v>96.276086860119</v>
      </c>
      <c r="Z134" s="41" t="n">
        <f aca="false">Y134*$T134*365/1000/4000</f>
        <v>0.847438228827284</v>
      </c>
      <c r="AA134" s="38"/>
      <c r="AB134" s="23"/>
      <c r="AC134" s="42"/>
      <c r="AD134" s="42"/>
      <c r="AE134" s="42"/>
      <c r="AF134" s="42"/>
      <c r="AG134" s="42"/>
      <c r="AH134" s="42"/>
      <c r="AI134" s="23"/>
      <c r="AJ134" s="23"/>
      <c r="AK134" s="23"/>
      <c r="AL134" s="23"/>
      <c r="AM134" s="23"/>
    </row>
    <row r="135" customFormat="false" ht="15.75" hidden="false" customHeight="false" outlineLevel="0" collapsed="false">
      <c r="A135" s="35" t="s">
        <v>299</v>
      </c>
      <c r="B135" s="13" t="s">
        <v>300</v>
      </c>
      <c r="C135" s="36"/>
      <c r="D135" s="37" t="n">
        <v>0.0267197710838715</v>
      </c>
      <c r="E135" s="37" t="n">
        <v>0.0585074626865672</v>
      </c>
      <c r="F135" s="37" t="n">
        <v>0</v>
      </c>
      <c r="G135" s="37" t="n">
        <v>0.0346020761245675</v>
      </c>
      <c r="H135" s="36" t="n">
        <v>0.024824072204185</v>
      </c>
      <c r="I135" s="36" t="n">
        <v>0</v>
      </c>
      <c r="J135" s="36" t="n">
        <v>0.0427180168216025</v>
      </c>
      <c r="K135" s="36" t="n">
        <v>0.00174641030097543</v>
      </c>
      <c r="L135" s="23"/>
      <c r="M135" s="23"/>
      <c r="N135" s="36" t="n">
        <f aca="false">U135/(U135+2100)</f>
        <v>0</v>
      </c>
      <c r="O135" s="36" t="n">
        <f aca="false">W135/(W135+2100)</f>
        <v>0</v>
      </c>
      <c r="P135" s="36" t="n">
        <f aca="false">Y135/(Y135+2100)</f>
        <v>0</v>
      </c>
      <c r="Q135" s="38"/>
      <c r="R135" s="38"/>
      <c r="S135" s="39" t="s">
        <v>393</v>
      </c>
      <c r="T135" s="39" t="n">
        <v>29.161922</v>
      </c>
      <c r="U135" s="40" t="n">
        <f aca="false">IFERROR(MAX($AD$7+(LN($S135)*$AC$7),0),0)</f>
        <v>0</v>
      </c>
      <c r="V135" s="41" t="n">
        <f aca="false">U135*T135*365/1000/4000</f>
        <v>0</v>
      </c>
      <c r="W135" s="40" t="n">
        <f aca="false">(2)^$AC$12*U135</f>
        <v>0</v>
      </c>
      <c r="X135" s="41" t="n">
        <f aca="false">W135*$T135*365/1000/4000</f>
        <v>0</v>
      </c>
      <c r="Y135" s="40" t="n">
        <f aca="false">(3)^$AC$12*U135</f>
        <v>0</v>
      </c>
      <c r="Z135" s="41" t="n">
        <f aca="false">Y135*$T135*365/1000/4000</f>
        <v>0</v>
      </c>
      <c r="AA135" s="38"/>
      <c r="AB135" s="23"/>
      <c r="AC135" s="42"/>
      <c r="AD135" s="42"/>
      <c r="AE135" s="42"/>
      <c r="AF135" s="42"/>
      <c r="AG135" s="42"/>
      <c r="AH135" s="42"/>
      <c r="AI135" s="23"/>
      <c r="AJ135" s="23"/>
      <c r="AK135" s="23"/>
      <c r="AL135" s="23"/>
      <c r="AM135" s="23"/>
    </row>
    <row r="136" customFormat="false" ht="15.75" hidden="false" customHeight="false" outlineLevel="0" collapsed="false">
      <c r="A136" s="35" t="s">
        <v>301</v>
      </c>
      <c r="B136" s="13" t="s">
        <v>302</v>
      </c>
      <c r="C136" s="36"/>
      <c r="D136" s="37" t="n">
        <v>0.0328824070603469</v>
      </c>
      <c r="E136" s="37" t="n">
        <v>0.0748461222814936</v>
      </c>
      <c r="F136" s="37" t="n">
        <v>0</v>
      </c>
      <c r="G136" s="37" t="n">
        <v>0.0406239286938636</v>
      </c>
      <c r="H136" s="36" t="n">
        <v>0.0490954814634542</v>
      </c>
      <c r="I136" s="36" t="n">
        <v>0</v>
      </c>
      <c r="J136" s="36" t="n">
        <v>0.0816864295125165</v>
      </c>
      <c r="K136" s="36" t="n">
        <v>0.00174641030097543</v>
      </c>
      <c r="L136" s="23"/>
      <c r="M136" s="23"/>
      <c r="N136" s="36" t="n">
        <f aca="false">U136/(U136+2100)</f>
        <v>0.0125810012986224</v>
      </c>
      <c r="O136" s="36" t="n">
        <f aca="false">W136/(W136+2100)</f>
        <v>0.00451557959734736</v>
      </c>
      <c r="P136" s="36" t="n">
        <f aca="false">Y136/(Y136+2100)</f>
        <v>0.00247302045850486</v>
      </c>
      <c r="Q136" s="38"/>
      <c r="R136" s="38"/>
      <c r="S136" s="39" t="n">
        <v>3617.213</v>
      </c>
      <c r="T136" s="39" t="n">
        <v>17.861034</v>
      </c>
      <c r="U136" s="40" t="n">
        <f aca="false">IFERROR(MAX($AD$7+(LN($S136)*$AC$7),0),0)</f>
        <v>26.7567291715613</v>
      </c>
      <c r="V136" s="41" t="n">
        <f aca="false">U136*T136*365/1000/4000</f>
        <v>0.043608635013412</v>
      </c>
      <c r="W136" s="40" t="n">
        <f aca="false">(2)^$AC$12*U136</f>
        <v>9.52573135257495</v>
      </c>
      <c r="X136" s="41" t="n">
        <f aca="false">W136*$T136*365/1000/4000</f>
        <v>0.0155252213051427</v>
      </c>
      <c r="Y136" s="40" t="n">
        <f aca="false">(3)^$AC$12*U136</f>
        <v>5.20621804660088</v>
      </c>
      <c r="Z136" s="41" t="n">
        <f aca="false">Y136*$T136*365/1000/4000</f>
        <v>0.00848519492568487</v>
      </c>
      <c r="AA136" s="38"/>
      <c r="AB136" s="23"/>
      <c r="AC136" s="42"/>
      <c r="AD136" s="42"/>
      <c r="AE136" s="42"/>
      <c r="AF136" s="42"/>
      <c r="AG136" s="42"/>
      <c r="AH136" s="42"/>
      <c r="AI136" s="23"/>
      <c r="AJ136" s="23"/>
      <c r="AK136" s="23"/>
      <c r="AL136" s="23"/>
      <c r="AM136" s="23"/>
    </row>
    <row r="137" customFormat="false" ht="15.75" hidden="false" customHeight="false" outlineLevel="0" collapsed="false">
      <c r="A137" s="35" t="s">
        <v>303</v>
      </c>
      <c r="B137" s="13" t="s">
        <v>304</v>
      </c>
      <c r="C137" s="36"/>
      <c r="D137" s="37" t="n">
        <v>0.0315402476780186</v>
      </c>
      <c r="E137" s="37" t="n">
        <v>0.0681233933161954</v>
      </c>
      <c r="F137" s="37" t="n">
        <v>0</v>
      </c>
      <c r="G137" s="37" t="n">
        <v>0.037037037037037</v>
      </c>
      <c r="H137" s="36" t="n">
        <v>0.0301794203343046</v>
      </c>
      <c r="I137" s="36" t="n">
        <v>0</v>
      </c>
      <c r="J137" s="36" t="n">
        <v>0.0775790349417637</v>
      </c>
      <c r="K137" s="36" t="n">
        <v>0.00174641030097543</v>
      </c>
      <c r="L137" s="23"/>
      <c r="M137" s="23"/>
      <c r="N137" s="36" t="n">
        <f aca="false">U137/(U137+2100)</f>
        <v>0</v>
      </c>
      <c r="O137" s="36" t="n">
        <f aca="false">W137/(W137+2100)</f>
        <v>0</v>
      </c>
      <c r="P137" s="36" t="n">
        <f aca="false">Y137/(Y137+2100)</f>
        <v>0</v>
      </c>
      <c r="Q137" s="38"/>
      <c r="R137" s="38"/>
      <c r="S137" s="39" t="n">
        <v>3155.695</v>
      </c>
      <c r="T137" s="39" t="n">
        <v>14.645473</v>
      </c>
      <c r="U137" s="40" t="n">
        <f aca="false">IFERROR(MAX($AD$7+(LN($S137)*$AC$7),0),0)</f>
        <v>0</v>
      </c>
      <c r="V137" s="41" t="n">
        <f aca="false">U137*T137*365/1000/4000</f>
        <v>0</v>
      </c>
      <c r="W137" s="40" t="n">
        <f aca="false">(2)^$AC$12*U137</f>
        <v>0</v>
      </c>
      <c r="X137" s="41" t="n">
        <f aca="false">W137*$T137*365/1000/4000</f>
        <v>0</v>
      </c>
      <c r="Y137" s="40" t="n">
        <f aca="false">(3)^$AC$12*U137</f>
        <v>0</v>
      </c>
      <c r="Z137" s="41" t="n">
        <f aca="false">Y137*$T137*365/1000/4000</f>
        <v>0</v>
      </c>
      <c r="AA137" s="38"/>
      <c r="AB137" s="23"/>
      <c r="AC137" s="42"/>
      <c r="AD137" s="42"/>
      <c r="AE137" s="42"/>
      <c r="AF137" s="42"/>
      <c r="AG137" s="42"/>
      <c r="AH137" s="42"/>
      <c r="AI137" s="23"/>
      <c r="AJ137" s="23"/>
      <c r="AK137" s="23"/>
      <c r="AL137" s="23"/>
      <c r="AM137" s="23"/>
    </row>
    <row r="138" customFormat="false" ht="15.75" hidden="false" customHeight="false" outlineLevel="0" collapsed="false">
      <c r="A138" s="35" t="s">
        <v>305</v>
      </c>
      <c r="B138" s="13" t="s">
        <v>306</v>
      </c>
      <c r="C138" s="36"/>
      <c r="D138" s="37" t="n">
        <v>0.0278810742836612</v>
      </c>
      <c r="E138" s="37" t="n">
        <v>0.0805281313191388</v>
      </c>
      <c r="F138" s="37" t="n">
        <v>0</v>
      </c>
      <c r="G138" s="37" t="n">
        <v>0.0210756808539756</v>
      </c>
      <c r="H138" s="37" t="n">
        <v>0.0287229554631471</v>
      </c>
      <c r="I138" s="37" t="n">
        <v>0</v>
      </c>
      <c r="J138" s="37" t="n">
        <v>0.0131043520242775</v>
      </c>
      <c r="K138" s="37" t="n">
        <v>0.00174641030097543</v>
      </c>
      <c r="L138" s="23"/>
      <c r="M138" s="23"/>
      <c r="N138" s="52" t="n">
        <v>0.249760679350093</v>
      </c>
      <c r="O138" s="52" t="n">
        <v>0.105960992839145</v>
      </c>
      <c r="P138" s="52" t="n">
        <v>0.0608352581444417</v>
      </c>
      <c r="Q138" s="53"/>
      <c r="R138" s="36"/>
      <c r="S138" s="36"/>
      <c r="T138" s="36"/>
      <c r="U138" s="5"/>
      <c r="V138" s="5"/>
      <c r="W138" s="5"/>
      <c r="X138" s="5"/>
      <c r="Y138" s="5"/>
      <c r="Z138" s="37"/>
      <c r="AA138" s="38"/>
      <c r="AB138" s="23"/>
      <c r="AC138" s="42"/>
      <c r="AD138" s="42"/>
      <c r="AE138" s="42"/>
      <c r="AF138" s="42"/>
      <c r="AG138" s="42"/>
      <c r="AH138" s="42"/>
      <c r="AI138" s="23"/>
      <c r="AJ138" s="23"/>
      <c r="AK138" s="23"/>
      <c r="AL138" s="23"/>
      <c r="AM138" s="23"/>
    </row>
    <row r="139" customFormat="false" ht="15.75" hidden="false" customHeight="false" outlineLevel="0" collapsed="false">
      <c r="A139" s="35" t="s">
        <v>307</v>
      </c>
      <c r="B139" s="13" t="s">
        <v>308</v>
      </c>
      <c r="D139" s="37" t="n">
        <v>0.00961645427240028</v>
      </c>
      <c r="E139" s="37" t="n">
        <v>0.0785780669144982</v>
      </c>
      <c r="F139" s="37" t="n">
        <v>0</v>
      </c>
      <c r="G139" s="37" t="n">
        <v>0.0346561914901428</v>
      </c>
      <c r="H139" s="37" t="n">
        <v>0.0242464283938251</v>
      </c>
      <c r="I139" s="37" t="n">
        <v>0</v>
      </c>
      <c r="J139" s="37" t="n">
        <v>0</v>
      </c>
      <c r="K139" s="37" t="n">
        <v>0.00174641030097543</v>
      </c>
      <c r="L139" s="23"/>
      <c r="M139" s="23"/>
      <c r="N139" s="36" t="n">
        <f aca="false">U139/(U139+2100)</f>
        <v>0.2497606794</v>
      </c>
      <c r="O139" s="36" t="n">
        <f aca="false">W139/(W139+2100)</f>
        <v>0.1059609928</v>
      </c>
      <c r="P139" s="36" t="n">
        <f aca="false">Y139/(Y139+2100)</f>
        <v>0.06083525814</v>
      </c>
      <c r="Q139" s="53"/>
      <c r="R139" s="36"/>
      <c r="S139" s="36"/>
      <c r="T139" s="39"/>
      <c r="U139" s="41" t="n">
        <v>699.106821248508</v>
      </c>
      <c r="V139" s="41" t="n">
        <v>488.129610795239</v>
      </c>
      <c r="W139" s="41" t="n">
        <v>248.890801385546</v>
      </c>
      <c r="X139" s="41" t="n">
        <v>173.780266932421</v>
      </c>
      <c r="Y139" s="41" t="n">
        <v>136.029427436678</v>
      </c>
      <c r="Z139" s="41" t="n">
        <v>94.9783201267924</v>
      </c>
      <c r="AA139" s="38"/>
      <c r="AB139" s="23"/>
      <c r="AC139" s="42"/>
      <c r="AD139" s="42"/>
      <c r="AE139" s="42"/>
      <c r="AF139" s="42"/>
      <c r="AG139" s="42"/>
      <c r="AH139" s="42"/>
      <c r="AI139" s="23"/>
      <c r="AJ139" s="23"/>
      <c r="AK139" s="23"/>
      <c r="AL139" s="23"/>
      <c r="AM139" s="23"/>
    </row>
    <row r="140" customFormat="false" ht="15.75" hidden="false" customHeight="false" outlineLevel="0" collapsed="false">
      <c r="A140" s="35" t="s">
        <v>309</v>
      </c>
      <c r="B140" s="13" t="s">
        <v>310</v>
      </c>
      <c r="C140" s="23"/>
      <c r="D140" s="37" t="n">
        <v>0.0946298761134432</v>
      </c>
      <c r="E140" s="37" t="n">
        <v>0.0653162463828028</v>
      </c>
      <c r="F140" s="37" t="n">
        <v>0.00247448190535107</v>
      </c>
      <c r="G140" s="37" t="n">
        <v>0.0723005434354572</v>
      </c>
      <c r="H140" s="37" t="n">
        <v>0.0832680216660571</v>
      </c>
      <c r="I140" s="37" t="n">
        <v>0</v>
      </c>
      <c r="J140" s="37" t="n">
        <v>0.0165519501802688</v>
      </c>
      <c r="K140" s="37" t="n">
        <v>0.00174641030097543</v>
      </c>
      <c r="L140" s="23"/>
      <c r="M140" s="23"/>
      <c r="N140" s="52" t="n">
        <v>0.249760679350093</v>
      </c>
      <c r="O140" s="52" t="n">
        <v>0.105960992839145</v>
      </c>
      <c r="P140" s="52" t="n">
        <v>0.0608352581444417</v>
      </c>
      <c r="Q140" s="53"/>
      <c r="R140" s="36"/>
      <c r="S140" s="36"/>
      <c r="T140" s="36"/>
      <c r="Z140" s="37"/>
      <c r="AA140" s="38"/>
      <c r="AB140" s="23"/>
      <c r="AC140" s="42"/>
      <c r="AD140" s="42"/>
      <c r="AE140" s="42"/>
      <c r="AF140" s="42"/>
      <c r="AG140" s="42"/>
      <c r="AH140" s="42"/>
      <c r="AI140" s="23"/>
      <c r="AJ140" s="23"/>
      <c r="AK140" s="23"/>
      <c r="AL140" s="23"/>
      <c r="AM140" s="23"/>
    </row>
    <row r="141" customFormat="false" ht="15.75" hidden="false" customHeight="false" outlineLevel="0" collapsed="false">
      <c r="A141" s="35" t="s">
        <v>311</v>
      </c>
      <c r="B141" s="13" t="s">
        <v>312</v>
      </c>
      <c r="C141" s="23"/>
      <c r="D141" s="37" t="n">
        <v>0.0322495573220811</v>
      </c>
      <c r="E141" s="37" t="n">
        <v>0.0514064015518914</v>
      </c>
      <c r="F141" s="37" t="n">
        <v>0.000375657400450789</v>
      </c>
      <c r="G141" s="37" t="n">
        <v>0.0858806404657933</v>
      </c>
      <c r="H141" s="37" t="n">
        <v>0.0342054728756601</v>
      </c>
      <c r="I141" s="37" t="n">
        <v>0</v>
      </c>
      <c r="J141" s="37" t="n">
        <v>0.00858969236915701</v>
      </c>
      <c r="K141" s="37" t="n">
        <v>0.00174641030097543</v>
      </c>
      <c r="L141" s="23"/>
      <c r="M141" s="23"/>
      <c r="N141" s="52" t="n">
        <v>0.249760679350093</v>
      </c>
      <c r="O141" s="52" t="n">
        <v>0.105960992839145</v>
      </c>
      <c r="P141" s="52" t="n">
        <v>0.0608352581444417</v>
      </c>
      <c r="Q141" s="53"/>
      <c r="R141" s="36"/>
      <c r="S141" s="36"/>
      <c r="T141" s="36"/>
      <c r="Z141" s="37"/>
      <c r="AA141" s="38"/>
      <c r="AB141" s="23"/>
      <c r="AC141" s="42"/>
      <c r="AD141" s="42"/>
      <c r="AE141" s="42"/>
      <c r="AF141" s="42"/>
      <c r="AG141" s="42"/>
      <c r="AH141" s="42"/>
      <c r="AI141" s="23"/>
      <c r="AJ141" s="23"/>
      <c r="AK141" s="23"/>
      <c r="AL141" s="23"/>
      <c r="AM141" s="23"/>
    </row>
    <row r="142" customFormat="false" ht="15.75" hidden="false" customHeight="false" outlineLevel="0" collapsed="false">
      <c r="A142" s="35" t="s">
        <v>313</v>
      </c>
      <c r="B142" s="13" t="s">
        <v>314</v>
      </c>
      <c r="C142" s="23"/>
      <c r="D142" s="37" t="n">
        <v>0.00346020761245675</v>
      </c>
      <c r="E142" s="37" t="n">
        <v>0.120879120879121</v>
      </c>
      <c r="F142" s="37" t="n">
        <v>0</v>
      </c>
      <c r="G142" s="37" t="n">
        <v>0.0472103004291846</v>
      </c>
      <c r="H142" s="37" t="n">
        <v>0.0119411274645932</v>
      </c>
      <c r="I142" s="37" t="n">
        <v>0.0649466192170819</v>
      </c>
      <c r="J142" s="37" t="n">
        <v>0.0934065934065934</v>
      </c>
      <c r="K142" s="37" t="n">
        <v>0.00174641030097543</v>
      </c>
      <c r="L142" s="23"/>
      <c r="M142" s="23"/>
      <c r="N142" s="52" t="n">
        <v>0.249760679350093</v>
      </c>
      <c r="O142" s="52" t="n">
        <v>0.105960992839145</v>
      </c>
      <c r="P142" s="52" t="n">
        <v>0.0608352581444417</v>
      </c>
      <c r="Q142" s="53"/>
      <c r="R142" s="36"/>
      <c r="S142" s="36"/>
      <c r="T142" s="36"/>
      <c r="Z142" s="37"/>
      <c r="AA142" s="38"/>
      <c r="AB142" s="23"/>
      <c r="AC142" s="42"/>
      <c r="AD142" s="42"/>
      <c r="AE142" s="42"/>
      <c r="AF142" s="42"/>
      <c r="AG142" s="42"/>
      <c r="AH142" s="42"/>
      <c r="AI142" s="23"/>
      <c r="AJ142" s="23"/>
      <c r="AK142" s="23"/>
      <c r="AL142" s="23"/>
      <c r="AM142" s="23"/>
    </row>
    <row r="143" customFormat="false" ht="15.75" hidden="false" customHeight="false" outlineLevel="0" collapsed="false">
      <c r="A143" s="35" t="s">
        <v>315</v>
      </c>
      <c r="B143" s="13" t="s">
        <v>316</v>
      </c>
      <c r="C143" s="23"/>
      <c r="D143" s="37" t="n">
        <v>0.0418080154547872</v>
      </c>
      <c r="E143" s="37" t="n">
        <v>0.0742945977731663</v>
      </c>
      <c r="F143" s="37" t="n">
        <v>0.00110140394457053</v>
      </c>
      <c r="G143" s="37" t="n">
        <v>0.0366421004616828</v>
      </c>
      <c r="H143" s="37" t="n">
        <v>0.0451000913432071</v>
      </c>
      <c r="I143" s="37" t="n">
        <v>0.0037776501041637</v>
      </c>
      <c r="J143" s="37" t="n">
        <v>0.0297483136625652</v>
      </c>
      <c r="K143" s="37" t="n">
        <v>0.00174641030097543</v>
      </c>
      <c r="L143" s="23"/>
      <c r="M143" s="23"/>
      <c r="N143" s="52" t="n">
        <v>0.249760679350093</v>
      </c>
      <c r="O143" s="52" t="n">
        <v>0.105960992839145</v>
      </c>
      <c r="P143" s="52" t="n">
        <v>0.0608352581444417</v>
      </c>
      <c r="Q143" s="53"/>
      <c r="R143" s="36"/>
      <c r="S143" s="36"/>
      <c r="T143" s="36"/>
      <c r="Z143" s="37"/>
      <c r="AA143" s="38"/>
      <c r="AB143" s="23"/>
      <c r="AC143" s="42"/>
      <c r="AD143" s="42"/>
      <c r="AE143" s="42"/>
      <c r="AF143" s="42"/>
      <c r="AG143" s="42"/>
      <c r="AH143" s="42"/>
      <c r="AI143" s="23"/>
      <c r="AJ143" s="23"/>
      <c r="AK143" s="23"/>
      <c r="AL143" s="23"/>
      <c r="AM143" s="23"/>
    </row>
    <row r="144" customFormat="false" ht="15.75" hidden="false" customHeight="false" outlineLevel="0" collapsed="false">
      <c r="A144" s="35" t="s">
        <v>317</v>
      </c>
      <c r="B144" s="13" t="s">
        <v>318</v>
      </c>
      <c r="C144" s="23"/>
      <c r="D144" s="37" t="n">
        <v>0.0317632892598698</v>
      </c>
      <c r="E144" s="37" t="n">
        <v>0.146314069838677</v>
      </c>
      <c r="F144" s="37" t="n">
        <v>0</v>
      </c>
      <c r="G144" s="37" t="n">
        <v>0.00768619135966075</v>
      </c>
      <c r="H144" s="37" t="n">
        <v>0.0478350830181639</v>
      </c>
      <c r="I144" s="37" t="n">
        <v>0</v>
      </c>
      <c r="J144" s="37" t="n">
        <v>0</v>
      </c>
      <c r="K144" s="37" t="n">
        <v>0.00174641030097543</v>
      </c>
      <c r="L144" s="23"/>
      <c r="M144" s="23"/>
      <c r="N144" s="52" t="n">
        <v>0.249760679350093</v>
      </c>
      <c r="O144" s="52" t="n">
        <v>0.105960992839145</v>
      </c>
      <c r="P144" s="52" t="n">
        <v>0.0608352581444417</v>
      </c>
      <c r="Q144" s="53"/>
      <c r="R144" s="36"/>
      <c r="S144" s="36"/>
      <c r="T144" s="36"/>
      <c r="U144" s="54"/>
      <c r="Z144" s="37"/>
      <c r="AA144" s="38"/>
      <c r="AB144" s="23"/>
      <c r="AC144" s="42"/>
      <c r="AD144" s="42"/>
      <c r="AE144" s="42"/>
      <c r="AF144" s="42"/>
      <c r="AG144" s="42"/>
      <c r="AH144" s="42"/>
      <c r="AI144" s="23"/>
      <c r="AJ144" s="23"/>
      <c r="AK144" s="23"/>
      <c r="AL144" s="23"/>
      <c r="AM144" s="23"/>
    </row>
    <row r="145" customFormat="false" ht="15.75" hidden="false" customHeight="false" outlineLevel="0" collapsed="false">
      <c r="A145" s="35" t="s">
        <v>319</v>
      </c>
      <c r="B145" s="13" t="s">
        <v>320</v>
      </c>
      <c r="C145" s="23"/>
      <c r="D145" s="37" t="n">
        <v>0.0161797046811184</v>
      </c>
      <c r="E145" s="37" t="n">
        <v>0.0216579536967886</v>
      </c>
      <c r="F145" s="37" t="n">
        <v>0</v>
      </c>
      <c r="G145" s="37" t="n">
        <v>0.0316045380875203</v>
      </c>
      <c r="H145" s="37" t="n">
        <v>0.0175258788562058</v>
      </c>
      <c r="I145" s="37" t="n">
        <v>0.0589451913133402</v>
      </c>
      <c r="J145" s="37" t="n">
        <v>0</v>
      </c>
      <c r="K145" s="37" t="n">
        <v>0.00174641030097543</v>
      </c>
      <c r="L145" s="23"/>
      <c r="M145" s="23"/>
      <c r="N145" s="52" t="n">
        <v>0.249760679350093</v>
      </c>
      <c r="O145" s="52" t="n">
        <v>0.105960992839145</v>
      </c>
      <c r="P145" s="52" t="n">
        <v>0.0608352581444417</v>
      </c>
      <c r="Q145" s="53"/>
      <c r="R145" s="36"/>
      <c r="S145" s="36"/>
      <c r="T145" s="36"/>
      <c r="U145" s="55"/>
      <c r="V145" s="56"/>
      <c r="Z145" s="37"/>
      <c r="AA145" s="38"/>
      <c r="AB145" s="23"/>
      <c r="AC145" s="42"/>
      <c r="AD145" s="42"/>
      <c r="AE145" s="42"/>
      <c r="AF145" s="42"/>
      <c r="AG145" s="42"/>
      <c r="AH145" s="42"/>
      <c r="AI145" s="23"/>
      <c r="AJ145" s="23"/>
      <c r="AK145" s="23"/>
      <c r="AL145" s="23"/>
      <c r="AM145" s="23"/>
    </row>
    <row r="146" customFormat="false" ht="15.75" hidden="false" customHeight="false" outlineLevel="0" collapsed="false">
      <c r="A146" s="35" t="s">
        <v>321</v>
      </c>
      <c r="B146" s="13" t="s">
        <v>322</v>
      </c>
      <c r="C146" s="23"/>
      <c r="D146" s="37" t="n">
        <v>0.0516270690237586</v>
      </c>
      <c r="E146" s="37" t="n">
        <v>0.0671519833605705</v>
      </c>
      <c r="F146" s="37" t="n">
        <v>0</v>
      </c>
      <c r="G146" s="37" t="n">
        <v>0.0256508422664625</v>
      </c>
      <c r="H146" s="37" t="n">
        <v>0.0492352116507292</v>
      </c>
      <c r="I146" s="37" t="n">
        <v>0</v>
      </c>
      <c r="J146" s="37" t="n">
        <v>0</v>
      </c>
      <c r="K146" s="37" t="n">
        <v>0.00174641030097543</v>
      </c>
      <c r="L146" s="23"/>
      <c r="M146" s="23"/>
      <c r="N146" s="52" t="n">
        <v>0.249760679350093</v>
      </c>
      <c r="O146" s="52" t="n">
        <v>0.105960992839145</v>
      </c>
      <c r="P146" s="52" t="n">
        <v>0.0608352581444417</v>
      </c>
      <c r="Q146" s="53"/>
      <c r="R146" s="36"/>
      <c r="S146" s="36"/>
      <c r="T146" s="36"/>
      <c r="U146" s="55"/>
      <c r="V146" s="56"/>
      <c r="Z146" s="37"/>
      <c r="AA146" s="38"/>
      <c r="AB146" s="23"/>
      <c r="AC146" s="42"/>
      <c r="AD146" s="42"/>
      <c r="AE146" s="42"/>
      <c r="AF146" s="42"/>
      <c r="AG146" s="42"/>
      <c r="AH146" s="42"/>
      <c r="AI146" s="23"/>
      <c r="AJ146" s="23"/>
      <c r="AK146" s="23"/>
      <c r="AL146" s="23"/>
      <c r="AM146" s="23"/>
    </row>
    <row r="147" customFormat="false" ht="15.75" hidden="false" customHeight="false" outlineLevel="0" collapsed="false">
      <c r="A147" s="35" t="s">
        <v>323</v>
      </c>
      <c r="B147" s="13" t="s">
        <v>324</v>
      </c>
      <c r="C147" s="23"/>
      <c r="D147" s="37" t="n">
        <v>0.0171840281188361</v>
      </c>
      <c r="E147" s="37" t="n">
        <v>0.156732797445984</v>
      </c>
      <c r="F147" s="37" t="n">
        <v>0.000145271415427824</v>
      </c>
      <c r="G147" s="37" t="n">
        <v>0.0659623370856949</v>
      </c>
      <c r="H147" s="37" t="n">
        <v>0.0398900707775615</v>
      </c>
      <c r="I147" s="37" t="n">
        <v>0</v>
      </c>
      <c r="J147" s="37" t="n">
        <v>0.00240120869831106</v>
      </c>
      <c r="K147" s="37" t="n">
        <v>0.00174641030097543</v>
      </c>
      <c r="L147" s="23"/>
      <c r="M147" s="23"/>
      <c r="N147" s="52" t="n">
        <v>0.249760679350093</v>
      </c>
      <c r="O147" s="52" t="n">
        <v>0.105960992839145</v>
      </c>
      <c r="P147" s="52" t="n">
        <v>0.0608352581444417</v>
      </c>
      <c r="Q147" s="53"/>
      <c r="R147" s="36"/>
      <c r="S147" s="36"/>
      <c r="T147" s="36"/>
      <c r="U147" s="55"/>
      <c r="V147" s="56"/>
      <c r="Z147" s="37"/>
      <c r="AA147" s="38"/>
      <c r="AB147" s="23"/>
      <c r="AC147" s="42"/>
      <c r="AD147" s="42"/>
      <c r="AE147" s="42"/>
      <c r="AF147" s="42"/>
      <c r="AG147" s="42"/>
      <c r="AH147" s="42"/>
      <c r="AI147" s="23"/>
      <c r="AJ147" s="23"/>
      <c r="AK147" s="23"/>
      <c r="AL147" s="23"/>
      <c r="AM147" s="23"/>
    </row>
    <row r="148" customFormat="false" ht="15.75" hidden="false" customHeight="false" outlineLevel="0" collapsed="false">
      <c r="A148" s="35" t="s">
        <v>325</v>
      </c>
      <c r="B148" s="13" t="s">
        <v>326</v>
      </c>
      <c r="C148" s="23"/>
      <c r="D148" s="37" t="n">
        <v>0.029884871896539</v>
      </c>
      <c r="E148" s="37" t="n">
        <v>0.112158250241235</v>
      </c>
      <c r="F148" s="37" t="n">
        <v>0.000132731616671091</v>
      </c>
      <c r="G148" s="37" t="n">
        <v>0.0112449495903032</v>
      </c>
      <c r="H148" s="37" t="n">
        <v>0.035463073206256</v>
      </c>
      <c r="I148" s="37" t="n">
        <v>0.000709270161004327</v>
      </c>
      <c r="J148" s="37" t="n">
        <v>0.00125675461602098</v>
      </c>
      <c r="K148" s="37" t="n">
        <v>0.00174641030097543</v>
      </c>
      <c r="L148" s="23"/>
      <c r="M148" s="23"/>
      <c r="N148" s="52" t="n">
        <v>0.249760679350093</v>
      </c>
      <c r="O148" s="52" t="n">
        <v>0.105960992839145</v>
      </c>
      <c r="P148" s="52" t="n">
        <v>0.0608352581444417</v>
      </c>
      <c r="Q148" s="53"/>
      <c r="R148" s="36"/>
      <c r="S148" s="36"/>
      <c r="T148" s="36"/>
      <c r="U148" s="55"/>
      <c r="V148" s="56"/>
      <c r="Z148" s="37"/>
      <c r="AA148" s="38"/>
      <c r="AB148" s="23"/>
      <c r="AC148" s="42"/>
      <c r="AD148" s="42"/>
      <c r="AE148" s="42"/>
      <c r="AF148" s="42"/>
      <c r="AG148" s="42"/>
      <c r="AH148" s="42"/>
      <c r="AI148" s="23"/>
      <c r="AJ148" s="23"/>
      <c r="AK148" s="23"/>
      <c r="AL148" s="23"/>
      <c r="AM148" s="23"/>
    </row>
    <row r="149" customFormat="false" ht="15.75" hidden="false" customHeight="false" outlineLevel="0" collapsed="false">
      <c r="A149" s="35" t="s">
        <v>327</v>
      </c>
      <c r="B149" s="13" t="s">
        <v>328</v>
      </c>
      <c r="C149" s="23"/>
      <c r="D149" s="37" t="n">
        <v>0.0340251228836701</v>
      </c>
      <c r="E149" s="37" t="n">
        <v>0.0618178108742222</v>
      </c>
      <c r="F149" s="37" t="n">
        <v>0.00137174211248285</v>
      </c>
      <c r="G149" s="37" t="n">
        <v>0.05384968620848</v>
      </c>
      <c r="H149" s="37" t="n">
        <v>0.0416617537240105</v>
      </c>
      <c r="I149" s="37" t="n">
        <v>0</v>
      </c>
      <c r="J149" s="37" t="n">
        <v>0.0104668429249212</v>
      </c>
      <c r="K149" s="37" t="n">
        <v>0.00174641030097543</v>
      </c>
      <c r="L149" s="23"/>
      <c r="M149" s="23"/>
      <c r="N149" s="52" t="n">
        <v>0.249760679350093</v>
      </c>
      <c r="O149" s="52" t="n">
        <v>0.105960992839145</v>
      </c>
      <c r="P149" s="52" t="n">
        <v>0.0608352581444417</v>
      </c>
      <c r="Q149" s="53"/>
      <c r="R149" s="36"/>
      <c r="S149" s="36"/>
      <c r="T149" s="36"/>
      <c r="U149" s="55"/>
      <c r="V149" s="56"/>
      <c r="Z149" s="37"/>
      <c r="AA149" s="38"/>
      <c r="AB149" s="23"/>
      <c r="AC149" s="42"/>
      <c r="AD149" s="42"/>
      <c r="AE149" s="42"/>
      <c r="AF149" s="42"/>
      <c r="AG149" s="42"/>
      <c r="AH149" s="42"/>
      <c r="AI149" s="23"/>
      <c r="AJ149" s="23"/>
      <c r="AK149" s="23"/>
      <c r="AL149" s="23"/>
      <c r="AM149" s="23"/>
    </row>
    <row r="150" customFormat="false" ht="15.75" hidden="false" customHeight="false" outlineLevel="0" collapsed="false">
      <c r="A150" s="35" t="s">
        <v>329</v>
      </c>
      <c r="B150" s="13" t="s">
        <v>330</v>
      </c>
      <c r="C150" s="23"/>
      <c r="D150" s="37" t="n">
        <v>0.0250486801626897</v>
      </c>
      <c r="E150" s="37" t="n">
        <v>0.0234428473648186</v>
      </c>
      <c r="F150" s="37" t="n">
        <v>0.00695691202872531</v>
      </c>
      <c r="G150" s="37" t="n">
        <v>0.00995424755780883</v>
      </c>
      <c r="H150" s="37" t="n">
        <v>0.0220986182845539</v>
      </c>
      <c r="I150" s="37" t="n">
        <v>0.0185762535723565</v>
      </c>
      <c r="J150" s="37" t="n">
        <v>0.0235527520602299</v>
      </c>
      <c r="K150" s="37" t="n">
        <v>0.00174641030097543</v>
      </c>
      <c r="L150" s="23"/>
      <c r="M150" s="23"/>
      <c r="N150" s="52" t="n">
        <v>0.249760679350093</v>
      </c>
      <c r="O150" s="52" t="n">
        <v>0.105960992839145</v>
      </c>
      <c r="P150" s="52" t="n">
        <v>0.0608352581444417</v>
      </c>
      <c r="Q150" s="53"/>
      <c r="R150" s="36"/>
      <c r="S150" s="36"/>
      <c r="T150" s="36"/>
      <c r="U150" s="55"/>
      <c r="V150" s="56"/>
      <c r="Z150" s="37"/>
      <c r="AA150" s="38"/>
      <c r="AB150" s="23"/>
      <c r="AC150" s="42"/>
      <c r="AD150" s="42"/>
      <c r="AE150" s="42"/>
      <c r="AF150" s="42"/>
      <c r="AG150" s="42"/>
      <c r="AH150" s="42"/>
      <c r="AI150" s="23"/>
      <c r="AJ150" s="23"/>
      <c r="AK150" s="23"/>
      <c r="AL150" s="23"/>
      <c r="AM150" s="23"/>
    </row>
    <row r="151" customFormat="false" ht="15.75" hidden="false" customHeight="false" outlineLevel="0" collapsed="false">
      <c r="A151" s="35" t="s">
        <v>331</v>
      </c>
      <c r="B151" s="13" t="s">
        <v>332</v>
      </c>
      <c r="C151" s="23"/>
      <c r="D151" s="37" t="n">
        <v>0.0161528306282519</v>
      </c>
      <c r="E151" s="37" t="n">
        <v>0.0193511667615253</v>
      </c>
      <c r="F151" s="37" t="n">
        <v>0</v>
      </c>
      <c r="G151" s="37" t="n">
        <v>0.00545950864422202</v>
      </c>
      <c r="H151" s="37" t="n">
        <v>0.0147887750772774</v>
      </c>
      <c r="I151" s="37" t="n">
        <v>0</v>
      </c>
      <c r="J151" s="37" t="n">
        <v>0</v>
      </c>
      <c r="K151" s="37" t="n">
        <v>0.00174641030097543</v>
      </c>
      <c r="L151" s="23"/>
      <c r="M151" s="23"/>
      <c r="N151" s="52" t="n">
        <v>0.249760679350093</v>
      </c>
      <c r="O151" s="52" t="n">
        <v>0.105960992839145</v>
      </c>
      <c r="P151" s="52" t="n">
        <v>0.0608352581444417</v>
      </c>
      <c r="Q151" s="53"/>
      <c r="R151" s="36"/>
      <c r="S151" s="36"/>
      <c r="T151" s="36"/>
      <c r="U151" s="55"/>
      <c r="V151" s="56"/>
      <c r="Z151" s="37"/>
      <c r="AA151" s="38"/>
      <c r="AB151" s="23"/>
      <c r="AC151" s="42"/>
      <c r="AD151" s="42"/>
      <c r="AE151" s="42"/>
      <c r="AF151" s="42"/>
      <c r="AG151" s="42"/>
      <c r="AH151" s="42"/>
      <c r="AI151" s="23"/>
      <c r="AJ151" s="23"/>
      <c r="AK151" s="23"/>
      <c r="AL151" s="23"/>
      <c r="AM151" s="23"/>
    </row>
    <row r="152" customFormat="false" ht="15.75" hidden="false" customHeight="false" outlineLevel="0" collapsed="false">
      <c r="A152" s="35" t="s">
        <v>333</v>
      </c>
      <c r="B152" s="13" t="s">
        <v>334</v>
      </c>
      <c r="C152" s="23"/>
      <c r="D152" s="37" t="n">
        <v>0.00358935628080133</v>
      </c>
      <c r="E152" s="37" t="n">
        <v>0.0179874974793305</v>
      </c>
      <c r="F152" s="37" t="n">
        <v>0.000236462520690471</v>
      </c>
      <c r="G152" s="37" t="n">
        <v>0.00790147207860247</v>
      </c>
      <c r="H152" s="37" t="n">
        <v>0.00505567521381521</v>
      </c>
      <c r="I152" s="37" t="n">
        <v>0.00057279626864145</v>
      </c>
      <c r="J152" s="37" t="n">
        <v>0</v>
      </c>
      <c r="K152" s="37" t="n">
        <v>0.00174641030097543</v>
      </c>
      <c r="L152" s="23"/>
      <c r="M152" s="23"/>
      <c r="N152" s="52" t="n">
        <v>0.249760679350094</v>
      </c>
      <c r="O152" s="52" t="n">
        <v>0.105960992839144</v>
      </c>
      <c r="P152" s="52" t="n">
        <v>0.0608352581444418</v>
      </c>
      <c r="Q152" s="53"/>
      <c r="R152" s="36"/>
      <c r="S152" s="36"/>
      <c r="T152" s="36"/>
      <c r="U152" s="55"/>
      <c r="V152" s="56"/>
      <c r="Z152" s="37"/>
      <c r="AA152" s="38"/>
      <c r="AB152" s="23"/>
      <c r="AC152" s="42"/>
      <c r="AD152" s="42"/>
      <c r="AE152" s="42"/>
      <c r="AF152" s="42"/>
      <c r="AG152" s="42"/>
      <c r="AH152" s="42"/>
      <c r="AI152" s="23"/>
      <c r="AJ152" s="23"/>
      <c r="AK152" s="23"/>
      <c r="AL152" s="23"/>
      <c r="AM152" s="23"/>
    </row>
    <row r="153" customFormat="false" ht="15.75" hidden="false" customHeight="false" outlineLevel="0" collapsed="false">
      <c r="A153" s="35" t="s">
        <v>335</v>
      </c>
      <c r="B153" s="13" t="s">
        <v>336</v>
      </c>
      <c r="C153" s="23"/>
      <c r="D153" s="37" t="n">
        <v>0.0211102423768569</v>
      </c>
      <c r="E153" s="37" t="n">
        <v>0.0156862745098039</v>
      </c>
      <c r="F153" s="37" t="n">
        <v>0</v>
      </c>
      <c r="G153" s="37" t="n">
        <v>0.0190039318479685</v>
      </c>
      <c r="H153" s="37" t="n">
        <v>0.0178165509614794</v>
      </c>
      <c r="I153" s="37" t="n">
        <v>0.0162122328666175</v>
      </c>
      <c r="J153" s="37" t="n">
        <v>0.00278396436525612</v>
      </c>
      <c r="K153" s="37" t="n">
        <v>0.00174641030097543</v>
      </c>
      <c r="L153" s="23"/>
      <c r="M153" s="23"/>
      <c r="N153" s="52" t="n">
        <v>0.249760679350094</v>
      </c>
      <c r="O153" s="52" t="n">
        <v>0.105960992839144</v>
      </c>
      <c r="P153" s="52" t="n">
        <v>0.0608352581444418</v>
      </c>
      <c r="Q153" s="53"/>
      <c r="R153" s="36"/>
      <c r="S153" s="36"/>
      <c r="T153" s="36"/>
      <c r="U153" s="55"/>
      <c r="V153" s="56"/>
      <c r="Z153" s="37"/>
      <c r="AA153" s="38"/>
      <c r="AB153" s="23"/>
      <c r="AC153" s="42"/>
      <c r="AD153" s="42"/>
      <c r="AE153" s="42"/>
      <c r="AF153" s="42"/>
      <c r="AG153" s="42"/>
      <c r="AH153" s="42"/>
      <c r="AI153" s="23"/>
      <c r="AJ153" s="23"/>
      <c r="AK153" s="23"/>
      <c r="AL153" s="23"/>
      <c r="AM153" s="23"/>
    </row>
    <row r="154" customFormat="false" ht="15.75" hidden="false" customHeight="false" outlineLevel="0" collapsed="false">
      <c r="A154" s="35" t="s">
        <v>337</v>
      </c>
      <c r="B154" s="13" t="s">
        <v>338</v>
      </c>
      <c r="C154" s="23"/>
      <c r="D154" s="37" t="n">
        <v>0.033375226923614</v>
      </c>
      <c r="E154" s="37" t="n">
        <v>0.0528624698398772</v>
      </c>
      <c r="F154" s="37" t="n">
        <v>0</v>
      </c>
      <c r="G154" s="37" t="n">
        <v>0.067907995618839</v>
      </c>
      <c r="H154" s="37" t="n">
        <v>0.0359273914955091</v>
      </c>
      <c r="I154" s="37" t="n">
        <v>0.0262295081967213</v>
      </c>
      <c r="J154" s="37" t="n">
        <v>0.0136387711864407</v>
      </c>
      <c r="K154" s="37" t="n">
        <v>0.00174641030097543</v>
      </c>
      <c r="L154" s="23"/>
      <c r="M154" s="23"/>
      <c r="N154" s="52" t="n">
        <v>0.249760679350094</v>
      </c>
      <c r="O154" s="52" t="n">
        <v>0.105960992839144</v>
      </c>
      <c r="P154" s="52" t="n">
        <v>0.0608352581444418</v>
      </c>
      <c r="Q154" s="53"/>
      <c r="R154" s="36"/>
      <c r="S154" s="36"/>
      <c r="T154" s="36"/>
      <c r="U154" s="55"/>
      <c r="V154" s="56"/>
      <c r="Z154" s="37"/>
      <c r="AA154" s="38"/>
      <c r="AB154" s="23"/>
      <c r="AC154" s="42"/>
      <c r="AD154" s="42"/>
      <c r="AE154" s="42"/>
      <c r="AF154" s="42"/>
      <c r="AG154" s="42"/>
      <c r="AH154" s="42"/>
      <c r="AI154" s="23"/>
      <c r="AJ154" s="23"/>
      <c r="AK154" s="23"/>
      <c r="AL154" s="23"/>
      <c r="AM154" s="23"/>
    </row>
    <row r="155" customFormat="false" ht="15.75" hidden="false" customHeight="false" outlineLevel="0" collapsed="false">
      <c r="A155" s="35" t="s">
        <v>339</v>
      </c>
      <c r="B155" s="13" t="s">
        <v>340</v>
      </c>
      <c r="C155" s="23"/>
      <c r="D155" s="37" t="n">
        <v>0.0160575858250277</v>
      </c>
      <c r="E155" s="37" t="n">
        <v>0.0544871794871795</v>
      </c>
      <c r="F155" s="37" t="n">
        <v>0</v>
      </c>
      <c r="G155" s="37" t="n">
        <v>0.169491525423729</v>
      </c>
      <c r="H155" s="37" t="n">
        <v>0.0181171142025235</v>
      </c>
      <c r="I155" s="37" t="n">
        <v>0</v>
      </c>
      <c r="J155" s="37" t="n">
        <v>0</v>
      </c>
      <c r="K155" s="37" t="n">
        <v>0.00174641030097543</v>
      </c>
      <c r="L155" s="23"/>
      <c r="M155" s="23"/>
      <c r="N155" s="52" t="n">
        <v>0.249760679350094</v>
      </c>
      <c r="O155" s="52" t="n">
        <v>0.105960992839144</v>
      </c>
      <c r="P155" s="52" t="n">
        <v>0.0608352581444418</v>
      </c>
      <c r="Q155" s="53"/>
      <c r="R155" s="36"/>
      <c r="S155" s="36"/>
      <c r="T155" s="36"/>
      <c r="U155" s="55"/>
      <c r="V155" s="56"/>
      <c r="Z155" s="37"/>
      <c r="AA155" s="38"/>
      <c r="AB155" s="23"/>
      <c r="AC155" s="42"/>
      <c r="AD155" s="42"/>
      <c r="AE155" s="42"/>
      <c r="AF155" s="42"/>
      <c r="AG155" s="42"/>
      <c r="AH155" s="42"/>
      <c r="AI155" s="23"/>
      <c r="AJ155" s="23"/>
      <c r="AK155" s="23"/>
      <c r="AL155" s="23"/>
      <c r="AM155" s="23"/>
    </row>
    <row r="156" customFormat="false" ht="15.75" hidden="false" customHeight="false" outlineLevel="0" collapsed="false">
      <c r="A156" s="35" t="s">
        <v>341</v>
      </c>
      <c r="B156" s="13" t="s">
        <v>342</v>
      </c>
      <c r="C156" s="23"/>
      <c r="D156" s="37" t="n">
        <v>0.0225255972696246</v>
      </c>
      <c r="E156" s="37" t="n">
        <v>0.0448430493273543</v>
      </c>
      <c r="F156" s="37" t="n">
        <v>0</v>
      </c>
      <c r="G156" s="37" t="n">
        <v>0</v>
      </c>
      <c r="H156" s="37" t="n">
        <v>0.0192738682205289</v>
      </c>
      <c r="I156" s="37" t="n">
        <v>0</v>
      </c>
      <c r="J156" s="37" t="n">
        <v>0.067175572519084</v>
      </c>
      <c r="K156" s="37" t="n">
        <v>0.00174641030097543</v>
      </c>
      <c r="L156" s="23"/>
      <c r="M156" s="23"/>
      <c r="N156" s="52" t="n">
        <v>0.249760679350093</v>
      </c>
      <c r="O156" s="52" t="n">
        <v>0.105960992839144</v>
      </c>
      <c r="P156" s="52" t="n">
        <v>0.0608352581444418</v>
      </c>
      <c r="Q156" s="53"/>
      <c r="R156" s="36"/>
      <c r="S156" s="36"/>
      <c r="T156" s="36"/>
      <c r="U156" s="55"/>
      <c r="V156" s="56"/>
      <c r="Z156" s="37"/>
      <c r="AA156" s="38"/>
      <c r="AB156" s="23"/>
      <c r="AC156" s="42"/>
      <c r="AD156" s="42"/>
      <c r="AE156" s="42"/>
      <c r="AF156" s="42"/>
      <c r="AG156" s="42"/>
      <c r="AH156" s="42"/>
      <c r="AI156" s="23"/>
      <c r="AJ156" s="23"/>
      <c r="AK156" s="23"/>
      <c r="AL156" s="23"/>
      <c r="AM156" s="23"/>
    </row>
    <row r="157" customFormat="false" ht="15.75" hidden="false" customHeight="false" outlineLevel="0" collapsed="false">
      <c r="A157" s="35" t="s">
        <v>394</v>
      </c>
      <c r="B157" s="13" t="s">
        <v>395</v>
      </c>
      <c r="C157" s="23"/>
      <c r="D157" s="37" t="n">
        <v>0.0352697095435685</v>
      </c>
      <c r="E157" s="37" t="n">
        <v>0.0486486486486487</v>
      </c>
      <c r="F157" s="37" t="n">
        <v>0</v>
      </c>
      <c r="G157" s="37" t="n">
        <v>0</v>
      </c>
      <c r="H157" s="37" t="n">
        <v>0.0258426966292135</v>
      </c>
      <c r="I157" s="37" t="n">
        <v>0</v>
      </c>
      <c r="J157" s="37" t="n">
        <v>0.0151213688818146</v>
      </c>
      <c r="K157" s="37" t="n">
        <v>0.00174641030097543</v>
      </c>
      <c r="L157" s="23"/>
      <c r="M157" s="23"/>
      <c r="N157" s="52" t="n">
        <v>0.249760679350093</v>
      </c>
      <c r="O157" s="52" t="n">
        <v>0.105960992839144</v>
      </c>
      <c r="P157" s="52" t="n">
        <v>0.0608352581444418</v>
      </c>
      <c r="Q157" s="53"/>
      <c r="R157" s="36"/>
      <c r="S157" s="36"/>
      <c r="T157" s="36"/>
      <c r="U157" s="55"/>
      <c r="V157" s="56"/>
      <c r="W157" s="23"/>
      <c r="X157" s="23"/>
      <c r="Y157" s="23"/>
      <c r="Z157" s="37"/>
      <c r="AA157" s="38"/>
      <c r="AB157" s="23"/>
      <c r="AC157" s="42"/>
      <c r="AD157" s="42"/>
      <c r="AE157" s="42"/>
      <c r="AF157" s="42"/>
      <c r="AG157" s="42"/>
      <c r="AH157" s="42"/>
      <c r="AI157" s="23"/>
      <c r="AJ157" s="23"/>
      <c r="AK157" s="23"/>
      <c r="AL157" s="23"/>
      <c r="AM157" s="23"/>
    </row>
    <row r="158" customFormat="false" ht="15.75" hidden="false" customHeight="false" outlineLevel="0" collapsed="false">
      <c r="A158" s="35" t="s">
        <v>343</v>
      </c>
      <c r="B158" s="13" t="s">
        <v>344</v>
      </c>
      <c r="C158" s="23"/>
      <c r="D158" s="37" t="n">
        <v>0.00672891513245801</v>
      </c>
      <c r="E158" s="37" t="n">
        <v>0.0502486042054387</v>
      </c>
      <c r="F158" s="37" t="n">
        <v>0</v>
      </c>
      <c r="G158" s="37" t="n">
        <v>0.000263675152212474</v>
      </c>
      <c r="H158" s="37" t="n">
        <v>0.0124622993199828</v>
      </c>
      <c r="I158" s="37" t="n">
        <v>0</v>
      </c>
      <c r="J158" s="37" t="n">
        <v>0</v>
      </c>
      <c r="K158" s="37" t="n">
        <v>0.00174641030097543</v>
      </c>
      <c r="L158" s="23"/>
      <c r="M158" s="23"/>
      <c r="N158" s="52" t="n">
        <v>0.249760679350093</v>
      </c>
      <c r="O158" s="52" t="n">
        <v>0.105960992839144</v>
      </c>
      <c r="P158" s="52" t="n">
        <v>0.0608352581444418</v>
      </c>
      <c r="Q158" s="53"/>
      <c r="R158" s="36"/>
      <c r="S158" s="36"/>
      <c r="T158" s="36"/>
      <c r="U158" s="55"/>
      <c r="V158" s="56"/>
      <c r="W158" s="23"/>
      <c r="X158" s="23"/>
      <c r="Y158" s="23"/>
      <c r="Z158" s="37"/>
      <c r="AA158" s="38"/>
      <c r="AB158" s="23"/>
      <c r="AC158" s="42"/>
      <c r="AD158" s="42"/>
      <c r="AE158" s="42"/>
      <c r="AF158" s="42"/>
      <c r="AG158" s="42"/>
      <c r="AH158" s="42"/>
      <c r="AI158" s="23"/>
      <c r="AJ158" s="23"/>
      <c r="AK158" s="23"/>
      <c r="AL158" s="23"/>
      <c r="AM158" s="23"/>
    </row>
    <row r="159" customFormat="false" ht="15.75" hidden="false" customHeight="false" outlineLevel="0" collapsed="false">
      <c r="A159" s="35" t="s">
        <v>345</v>
      </c>
      <c r="B159" s="13" t="s">
        <v>346</v>
      </c>
      <c r="C159" s="23"/>
      <c r="D159" s="37" t="n">
        <v>0.0414861323716369</v>
      </c>
      <c r="E159" s="37" t="n">
        <v>0.0687180143295803</v>
      </c>
      <c r="F159" s="37" t="n">
        <v>0.000520643515385016</v>
      </c>
      <c r="G159" s="37" t="n">
        <v>0.0272152807697831</v>
      </c>
      <c r="H159" s="37" t="n">
        <v>0.0438762594299023</v>
      </c>
      <c r="I159" s="37" t="n">
        <v>0.00590617103540658</v>
      </c>
      <c r="J159" s="37" t="n">
        <v>0.0222356424515404</v>
      </c>
      <c r="K159" s="37" t="n">
        <v>0.00174641030097543</v>
      </c>
      <c r="L159" s="23"/>
      <c r="M159" s="23"/>
      <c r="N159" s="52" t="n">
        <v>0.249760679350093</v>
      </c>
      <c r="O159" s="52" t="n">
        <v>0.105960992839144</v>
      </c>
      <c r="P159" s="52" t="n">
        <v>0.0608352581444418</v>
      </c>
      <c r="Q159" s="53"/>
      <c r="R159" s="36"/>
      <c r="S159" s="36"/>
      <c r="T159" s="36"/>
      <c r="U159" s="55"/>
      <c r="V159" s="56"/>
      <c r="W159" s="23"/>
      <c r="X159" s="23"/>
      <c r="Y159" s="23"/>
      <c r="Z159" s="37"/>
      <c r="AA159" s="38"/>
      <c r="AB159" s="23"/>
      <c r="AC159" s="42"/>
      <c r="AD159" s="42"/>
      <c r="AE159" s="42"/>
      <c r="AF159" s="42"/>
      <c r="AG159" s="42"/>
      <c r="AH159" s="42"/>
      <c r="AI159" s="23"/>
      <c r="AJ159" s="23"/>
      <c r="AK159" s="23"/>
      <c r="AL159" s="23"/>
      <c r="AM159" s="23"/>
    </row>
    <row r="160" customFormat="false" ht="15.75" hidden="false" customHeight="false" outlineLevel="0" collapsed="false">
      <c r="A160" s="35" t="s">
        <v>347</v>
      </c>
      <c r="B160" s="13" t="s">
        <v>348</v>
      </c>
      <c r="C160" s="23"/>
      <c r="D160" s="37" t="n">
        <v>0.00611298482293423</v>
      </c>
      <c r="E160" s="37" t="n">
        <v>0.0301616207603005</v>
      </c>
      <c r="F160" s="37" t="n">
        <v>0.00160845588235294</v>
      </c>
      <c r="G160" s="37" t="n">
        <v>0.030869091269448</v>
      </c>
      <c r="H160" s="37" t="n">
        <v>0.0146731054977712</v>
      </c>
      <c r="I160" s="37" t="n">
        <v>0</v>
      </c>
      <c r="J160" s="37" t="n">
        <v>0.0013839379324806</v>
      </c>
      <c r="K160" s="37" t="n">
        <v>0.00174641030097543</v>
      </c>
      <c r="L160" s="23"/>
      <c r="M160" s="23"/>
      <c r="N160" s="52" t="n">
        <v>0.249760679350093</v>
      </c>
      <c r="O160" s="52" t="n">
        <v>0.105960992839144</v>
      </c>
      <c r="P160" s="52" t="n">
        <v>0.0608352581444418</v>
      </c>
      <c r="Q160" s="53"/>
      <c r="R160" s="36"/>
      <c r="S160" s="36"/>
      <c r="T160" s="36"/>
      <c r="U160" s="55"/>
      <c r="V160" s="56"/>
      <c r="W160" s="23"/>
      <c r="X160" s="23"/>
      <c r="Y160" s="23"/>
      <c r="Z160" s="37"/>
      <c r="AA160" s="38"/>
      <c r="AB160" s="23"/>
      <c r="AC160" s="42"/>
      <c r="AD160" s="42"/>
      <c r="AE160" s="42"/>
      <c r="AF160" s="42"/>
      <c r="AG160" s="42"/>
      <c r="AH160" s="42"/>
      <c r="AI160" s="23"/>
      <c r="AJ160" s="23"/>
      <c r="AK160" s="23"/>
      <c r="AL160" s="23"/>
      <c r="AM160" s="23"/>
    </row>
    <row r="161" customFormat="false" ht="15.75" hidden="false" customHeight="false" outlineLevel="0" collapsed="false">
      <c r="A161" s="35" t="s">
        <v>349</v>
      </c>
      <c r="B161" s="13" t="s">
        <v>350</v>
      </c>
      <c r="C161" s="23"/>
      <c r="D161" s="37" t="n">
        <v>0.0124114488117002</v>
      </c>
      <c r="E161" s="37" t="n">
        <v>0.0477189914006705</v>
      </c>
      <c r="F161" s="37" t="n">
        <v>0.0154075546719682</v>
      </c>
      <c r="G161" s="37" t="n">
        <v>0.0363477391956033</v>
      </c>
      <c r="H161" s="37" t="n">
        <v>0.0206227563204929</v>
      </c>
      <c r="I161" s="37" t="n">
        <v>0.0133945954364925</v>
      </c>
      <c r="J161" s="37" t="n">
        <v>0.00559467918622848</v>
      </c>
      <c r="K161" s="37" t="n">
        <v>0.00174641030097543</v>
      </c>
      <c r="L161" s="23"/>
      <c r="M161" s="23"/>
      <c r="N161" s="52" t="n">
        <v>0.249760679350093</v>
      </c>
      <c r="O161" s="52" t="n">
        <v>0.105960992839144</v>
      </c>
      <c r="P161" s="52" t="n">
        <v>0.0608352581444418</v>
      </c>
      <c r="Q161" s="53"/>
      <c r="R161" s="36"/>
      <c r="S161" s="36"/>
      <c r="T161" s="36"/>
      <c r="U161" s="55"/>
      <c r="V161" s="56"/>
      <c r="W161" s="23"/>
      <c r="X161" s="23"/>
      <c r="Y161" s="23"/>
      <c r="Z161" s="37"/>
      <c r="AA161" s="38"/>
      <c r="AB161" s="23"/>
      <c r="AC161" s="42"/>
      <c r="AD161" s="42"/>
      <c r="AE161" s="42"/>
      <c r="AF161" s="42"/>
      <c r="AG161" s="42"/>
      <c r="AH161" s="42"/>
      <c r="AI161" s="23"/>
      <c r="AJ161" s="23"/>
      <c r="AK161" s="23"/>
      <c r="AL161" s="23"/>
      <c r="AM161" s="23"/>
    </row>
    <row r="162" customFormat="false" ht="15.75" hidden="false" customHeight="false" outlineLevel="0" collapsed="false">
      <c r="A162" s="35" t="s">
        <v>351</v>
      </c>
      <c r="B162" s="13" t="s">
        <v>352</v>
      </c>
      <c r="C162" s="23"/>
      <c r="D162" s="37" t="n">
        <v>0.0418080154547872</v>
      </c>
      <c r="E162" s="37" t="n">
        <v>0.0742945977731663</v>
      </c>
      <c r="F162" s="37" t="n">
        <v>0.00110140394457053</v>
      </c>
      <c r="G162" s="37" t="n">
        <v>0.0366421004616828</v>
      </c>
      <c r="H162" s="37" t="n">
        <v>0.0451000913432071</v>
      </c>
      <c r="I162" s="37" t="n">
        <v>0.0037776501041637</v>
      </c>
      <c r="J162" s="37" t="n">
        <v>0.0297483136625652</v>
      </c>
      <c r="K162" s="37" t="n">
        <v>0.00174641030097543</v>
      </c>
      <c r="L162" s="23"/>
      <c r="M162" s="23"/>
      <c r="N162" s="52" t="n">
        <v>0.249760679350093</v>
      </c>
      <c r="O162" s="52" t="n">
        <v>0.105960992839144</v>
      </c>
      <c r="P162" s="52" t="n">
        <v>0.0608352581444418</v>
      </c>
      <c r="Q162" s="53"/>
      <c r="R162" s="36"/>
      <c r="S162" s="36"/>
      <c r="T162" s="36"/>
      <c r="U162" s="55"/>
      <c r="V162" s="56"/>
      <c r="W162" s="23"/>
      <c r="X162" s="23"/>
      <c r="Y162" s="23"/>
      <c r="Z162" s="37"/>
      <c r="AA162" s="38"/>
      <c r="AB162" s="23"/>
      <c r="AC162" s="42"/>
      <c r="AD162" s="42"/>
      <c r="AE162" s="42"/>
      <c r="AF162" s="42"/>
      <c r="AG162" s="42"/>
      <c r="AH162" s="42"/>
      <c r="AI162" s="23"/>
      <c r="AJ162" s="23"/>
      <c r="AK162" s="23"/>
      <c r="AL162" s="23"/>
      <c r="AM162" s="23"/>
    </row>
    <row r="163" customFormat="false" ht="15.75" hidden="false" customHeight="false" outlineLevel="0" collapsed="false">
      <c r="A163" s="35" t="s">
        <v>353</v>
      </c>
      <c r="B163" s="13" t="s">
        <v>354</v>
      </c>
      <c r="C163" s="23"/>
      <c r="D163" s="37" t="n">
        <v>0.136391129032258</v>
      </c>
      <c r="E163" s="37" t="n">
        <v>0.034156976744186</v>
      </c>
      <c r="F163" s="37" t="n">
        <v>0</v>
      </c>
      <c r="G163" s="37" t="n">
        <v>0.130718954248366</v>
      </c>
      <c r="H163" s="37" t="n">
        <v>0.110738516727755</v>
      </c>
      <c r="I163" s="37" t="n">
        <v>0</v>
      </c>
      <c r="J163" s="37" t="n">
        <v>0.0209668025626092</v>
      </c>
      <c r="K163" s="37" t="n">
        <v>0.00174641030097543</v>
      </c>
      <c r="L163" s="23"/>
      <c r="M163" s="23"/>
      <c r="N163" s="52" t="n">
        <v>0.249760679350093</v>
      </c>
      <c r="O163" s="52" t="n">
        <v>0.105960992839144</v>
      </c>
      <c r="P163" s="52" t="n">
        <v>0.0608352581444418</v>
      </c>
      <c r="Q163" s="53"/>
      <c r="R163" s="36"/>
      <c r="S163" s="36"/>
      <c r="T163" s="36"/>
      <c r="U163" s="55"/>
      <c r="V163" s="56"/>
      <c r="W163" s="23"/>
      <c r="X163" s="23"/>
      <c r="Y163" s="23"/>
      <c r="Z163" s="37"/>
      <c r="AA163" s="38"/>
      <c r="AB163" s="23"/>
      <c r="AC163" s="42"/>
      <c r="AD163" s="42"/>
      <c r="AE163" s="42"/>
      <c r="AF163" s="42"/>
      <c r="AG163" s="42"/>
      <c r="AH163" s="42"/>
      <c r="AI163" s="23"/>
      <c r="AJ163" s="23"/>
      <c r="AK163" s="23"/>
      <c r="AL163" s="23"/>
      <c r="AM163" s="23"/>
    </row>
    <row r="164" customFormat="false" ht="15.75" hidden="false" customHeight="false" outlineLevel="0" collapsed="false">
      <c r="A164" s="35" t="s">
        <v>355</v>
      </c>
      <c r="B164" s="13" t="s">
        <v>356</v>
      </c>
      <c r="C164" s="23"/>
      <c r="D164" s="37" t="n">
        <v>0.00536983352292882</v>
      </c>
      <c r="E164" s="37" t="n">
        <v>0.0417931107916733</v>
      </c>
      <c r="F164" s="37" t="n">
        <v>0.000701754385964912</v>
      </c>
      <c r="G164" s="37" t="n">
        <v>0.0290032749781382</v>
      </c>
      <c r="H164" s="37" t="n">
        <v>0.0134873173864184</v>
      </c>
      <c r="I164" s="37" t="n">
        <v>0</v>
      </c>
      <c r="J164" s="37" t="n">
        <v>0</v>
      </c>
      <c r="K164" s="37" t="n">
        <v>0.00174641030097543</v>
      </c>
      <c r="L164" s="23"/>
      <c r="M164" s="23"/>
      <c r="N164" s="52" t="n">
        <v>0.249760679350093</v>
      </c>
      <c r="O164" s="52" t="n">
        <v>0.105960992839144</v>
      </c>
      <c r="P164" s="52" t="n">
        <v>0.0608352581444418</v>
      </c>
      <c r="Q164" s="53"/>
      <c r="R164" s="36"/>
      <c r="S164" s="36"/>
      <c r="T164" s="36"/>
      <c r="U164" s="55"/>
      <c r="V164" s="56"/>
      <c r="W164" s="23"/>
      <c r="X164" s="23"/>
      <c r="Y164" s="23"/>
      <c r="Z164" s="37"/>
      <c r="AA164" s="38"/>
      <c r="AB164" s="23"/>
      <c r="AC164" s="42"/>
      <c r="AD164" s="42"/>
      <c r="AE164" s="42"/>
      <c r="AF164" s="42"/>
      <c r="AG164" s="42"/>
      <c r="AH164" s="42"/>
      <c r="AI164" s="23"/>
      <c r="AJ164" s="23"/>
      <c r="AK164" s="23"/>
      <c r="AL164" s="23"/>
      <c r="AM164" s="23"/>
    </row>
    <row r="165" customFormat="false" ht="15.75" hidden="false" customHeight="false" outlineLevel="0" collapsed="false">
      <c r="A165" s="35" t="s">
        <v>357</v>
      </c>
      <c r="B165" s="13" t="s">
        <v>358</v>
      </c>
      <c r="C165" s="23"/>
      <c r="D165" s="37" t="n">
        <v>0.0316379748003877</v>
      </c>
      <c r="E165" s="37" t="n">
        <v>0.0719846227775108</v>
      </c>
      <c r="F165" s="37" t="n">
        <v>0</v>
      </c>
      <c r="G165" s="37" t="n">
        <v>0.00505902192242833</v>
      </c>
      <c r="H165" s="37" t="n">
        <v>0.0332409543420706</v>
      </c>
      <c r="I165" s="37" t="n">
        <v>0</v>
      </c>
      <c r="J165" s="37" t="n">
        <v>0</v>
      </c>
      <c r="K165" s="37" t="n">
        <v>0.00174641030097543</v>
      </c>
      <c r="L165" s="23"/>
      <c r="M165" s="23"/>
      <c r="N165" s="52" t="n">
        <v>0.249760679350093</v>
      </c>
      <c r="O165" s="52" t="n">
        <v>0.105960992839144</v>
      </c>
      <c r="P165" s="52" t="n">
        <v>0.0608352581444418</v>
      </c>
      <c r="Q165" s="53"/>
      <c r="R165" s="36"/>
      <c r="S165" s="36"/>
      <c r="T165" s="36"/>
      <c r="U165" s="55"/>
      <c r="V165" s="56"/>
      <c r="W165" s="23"/>
      <c r="X165" s="23"/>
      <c r="Y165" s="23"/>
      <c r="Z165" s="37"/>
      <c r="AA165" s="38"/>
      <c r="AB165" s="23"/>
      <c r="AC165" s="42"/>
      <c r="AD165" s="42"/>
      <c r="AE165" s="42"/>
      <c r="AF165" s="42"/>
      <c r="AG165" s="42"/>
      <c r="AH165" s="42"/>
      <c r="AI165" s="23"/>
      <c r="AJ165" s="23"/>
      <c r="AK165" s="23"/>
      <c r="AL165" s="23"/>
      <c r="AM165" s="23"/>
    </row>
    <row r="166" customFormat="false" ht="15.75" hidden="false" customHeight="false" outlineLevel="0" collapsed="false">
      <c r="A166" s="35" t="s">
        <v>359</v>
      </c>
      <c r="B166" s="13" t="s">
        <v>360</v>
      </c>
      <c r="C166" s="23"/>
      <c r="D166" s="37" t="n">
        <v>0.0418080154547872</v>
      </c>
      <c r="E166" s="37" t="n">
        <v>0.0742945977731663</v>
      </c>
      <c r="F166" s="37" t="n">
        <v>0.00110140394457053</v>
      </c>
      <c r="G166" s="37" t="n">
        <v>0.0366421004616828</v>
      </c>
      <c r="H166" s="37" t="n">
        <v>0.0451000913432071</v>
      </c>
      <c r="I166" s="37" t="n">
        <v>0.0037776501041637</v>
      </c>
      <c r="J166" s="37" t="n">
        <v>0.0297483136625652</v>
      </c>
      <c r="K166" s="37" t="n">
        <v>0.00174641030097543</v>
      </c>
      <c r="L166" s="23"/>
      <c r="M166" s="23"/>
      <c r="N166" s="52" t="n">
        <v>0.249760679350093</v>
      </c>
      <c r="O166" s="52" t="n">
        <v>0.105960992839144</v>
      </c>
      <c r="P166" s="52" t="n">
        <v>0.0608352581444418</v>
      </c>
      <c r="Q166" s="53"/>
      <c r="R166" s="36"/>
      <c r="S166" s="36"/>
      <c r="T166" s="36"/>
      <c r="U166" s="55"/>
      <c r="V166" s="56"/>
      <c r="W166" s="23"/>
      <c r="X166" s="23"/>
      <c r="Y166" s="23"/>
      <c r="Z166" s="37"/>
      <c r="AA166" s="38"/>
      <c r="AB166" s="23"/>
      <c r="AC166" s="42"/>
      <c r="AD166" s="42"/>
      <c r="AE166" s="42"/>
      <c r="AF166" s="42"/>
      <c r="AG166" s="42"/>
      <c r="AH166" s="42"/>
      <c r="AI166" s="23"/>
      <c r="AJ166" s="23"/>
      <c r="AK166" s="23"/>
      <c r="AL166" s="23"/>
      <c r="AM166" s="23"/>
    </row>
    <row r="167" customFormat="false" ht="15.75" hidden="false" customHeight="false" outlineLevel="0" collapsed="false">
      <c r="A167" s="23"/>
      <c r="B167" s="1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57"/>
      <c r="O167" s="57"/>
      <c r="P167" s="57"/>
      <c r="Q167" s="53"/>
      <c r="R167" s="36"/>
      <c r="S167" s="36"/>
      <c r="T167" s="36"/>
      <c r="U167" s="55"/>
      <c r="V167" s="56"/>
      <c r="W167" s="23"/>
      <c r="X167" s="23"/>
      <c r="Y167" s="23"/>
      <c r="Z167" s="37"/>
      <c r="AA167" s="38"/>
      <c r="AB167" s="23"/>
      <c r="AC167" s="42"/>
      <c r="AD167" s="42"/>
      <c r="AE167" s="42"/>
      <c r="AF167" s="42"/>
      <c r="AG167" s="42"/>
      <c r="AH167" s="42"/>
      <c r="AI167" s="23"/>
      <c r="AJ167" s="23"/>
      <c r="AK167" s="23"/>
      <c r="AL167" s="23"/>
      <c r="AM167" s="23"/>
    </row>
    <row r="168" customFormat="false" ht="15.75" hidden="false" customHeight="false" outlineLevel="0" collapsed="false">
      <c r="A168" s="23"/>
      <c r="B168" s="13" t="s">
        <v>361</v>
      </c>
      <c r="C168" s="23"/>
      <c r="D168" s="37" t="n">
        <v>0.0464664910489871</v>
      </c>
      <c r="E168" s="37" t="n">
        <v>0.0939693194084947</v>
      </c>
      <c r="F168" s="37" t="n">
        <v>0.000944328294061947</v>
      </c>
      <c r="G168" s="37" t="n">
        <v>0.0343719229334857</v>
      </c>
      <c r="H168" s="37" t="n">
        <v>0.0496318796755386</v>
      </c>
      <c r="I168" s="37" t="n">
        <v>0.00798686543096513</v>
      </c>
      <c r="J168" s="37" t="n">
        <v>0.0211683104240436</v>
      </c>
      <c r="K168" s="36" t="n">
        <v>0.00174641030097543</v>
      </c>
      <c r="L168" s="23"/>
      <c r="M168" s="23"/>
      <c r="N168" s="57"/>
      <c r="O168" s="57"/>
      <c r="P168" s="57"/>
      <c r="Q168" s="53"/>
      <c r="R168" s="36"/>
      <c r="S168" s="36"/>
      <c r="T168" s="36"/>
      <c r="U168" s="55"/>
      <c r="V168" s="56"/>
      <c r="W168" s="23"/>
      <c r="X168" s="23"/>
      <c r="Y168" s="23"/>
      <c r="Z168" s="37"/>
      <c r="AA168" s="38"/>
      <c r="AB168" s="23"/>
      <c r="AC168" s="42"/>
      <c r="AD168" s="42"/>
      <c r="AE168" s="42"/>
      <c r="AF168" s="42"/>
      <c r="AG168" s="42"/>
      <c r="AH168" s="42"/>
      <c r="AI168" s="23"/>
      <c r="AJ168" s="23"/>
      <c r="AK168" s="23"/>
      <c r="AL168" s="23"/>
      <c r="AM168" s="23"/>
    </row>
    <row r="169" customFormat="false" ht="15.75" hidden="false" customHeight="false" outlineLevel="0" collapsed="false">
      <c r="A169" s="23"/>
      <c r="B169" s="1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37"/>
      <c r="O169" s="37"/>
      <c r="P169" s="37"/>
      <c r="Q169" s="53"/>
      <c r="R169" s="36"/>
      <c r="S169" s="36"/>
      <c r="T169" s="36"/>
      <c r="U169" s="55"/>
      <c r="V169" s="56"/>
      <c r="W169" s="23"/>
      <c r="X169" s="23"/>
      <c r="Y169" s="23"/>
      <c r="Z169" s="37"/>
      <c r="AA169" s="38"/>
      <c r="AB169" s="23"/>
      <c r="AC169" s="42"/>
      <c r="AD169" s="42"/>
      <c r="AE169" s="42"/>
      <c r="AF169" s="42"/>
      <c r="AG169" s="42"/>
      <c r="AH169" s="42"/>
      <c r="AI169" s="23"/>
      <c r="AJ169" s="23"/>
      <c r="AK169" s="23"/>
      <c r="AL169" s="23"/>
      <c r="AM169" s="23"/>
    </row>
    <row r="170" customFormat="false" ht="15.75" hidden="false" customHeight="false" outlineLevel="0" collapsed="false">
      <c r="A170" s="23"/>
      <c r="B170" s="1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37"/>
      <c r="O170" s="37"/>
      <c r="P170" s="37"/>
      <c r="Q170" s="53"/>
      <c r="R170" s="36"/>
      <c r="S170" s="36"/>
      <c r="T170" s="36"/>
      <c r="U170" s="55"/>
      <c r="V170" s="56"/>
      <c r="W170" s="23"/>
      <c r="X170" s="23"/>
      <c r="Y170" s="23"/>
      <c r="Z170" s="37"/>
      <c r="AA170" s="38"/>
      <c r="AB170" s="23"/>
      <c r="AC170" s="42"/>
      <c r="AD170" s="42"/>
      <c r="AE170" s="42"/>
      <c r="AF170" s="42"/>
      <c r="AG170" s="42"/>
      <c r="AH170" s="42"/>
      <c r="AI170" s="23"/>
      <c r="AJ170" s="23"/>
      <c r="AK170" s="23"/>
      <c r="AL170" s="23"/>
      <c r="AM170" s="23"/>
    </row>
    <row r="171" customFormat="false" ht="15.75" hidden="false" customHeight="false" outlineLevel="0" collapsed="false">
      <c r="A171" s="23"/>
      <c r="B171" s="1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37"/>
      <c r="O171" s="37"/>
      <c r="P171" s="37"/>
      <c r="Q171" s="53"/>
      <c r="R171" s="36"/>
      <c r="S171" s="36"/>
      <c r="T171" s="36"/>
      <c r="U171" s="55"/>
      <c r="V171" s="56"/>
      <c r="W171" s="23"/>
      <c r="X171" s="23"/>
      <c r="Y171" s="23"/>
      <c r="Z171" s="37"/>
      <c r="AA171" s="38"/>
      <c r="AB171" s="23"/>
      <c r="AC171" s="42"/>
      <c r="AD171" s="42"/>
      <c r="AE171" s="42"/>
      <c r="AF171" s="42"/>
      <c r="AG171" s="42"/>
      <c r="AH171" s="42"/>
      <c r="AI171" s="23"/>
      <c r="AJ171" s="23"/>
      <c r="AK171" s="23"/>
      <c r="AL171" s="23"/>
      <c r="AM171" s="23"/>
    </row>
    <row r="172" customFormat="false" ht="15.75" hidden="false" customHeight="false" outlineLevel="0" collapsed="false">
      <c r="A172" s="23"/>
      <c r="B172" s="1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37"/>
      <c r="O172" s="37"/>
      <c r="P172" s="37"/>
      <c r="Q172" s="53"/>
      <c r="R172" s="36"/>
      <c r="S172" s="36"/>
      <c r="T172" s="36"/>
      <c r="U172" s="23"/>
      <c r="V172" s="23"/>
      <c r="W172" s="23"/>
      <c r="X172" s="23"/>
      <c r="Y172" s="23"/>
      <c r="Z172" s="37"/>
      <c r="AA172" s="38"/>
      <c r="AB172" s="23"/>
      <c r="AC172" s="42"/>
      <c r="AD172" s="42"/>
      <c r="AE172" s="42"/>
      <c r="AF172" s="42"/>
      <c r="AG172" s="42"/>
      <c r="AH172" s="42"/>
      <c r="AI172" s="23"/>
      <c r="AJ172" s="23"/>
      <c r="AK172" s="23"/>
      <c r="AL172" s="23"/>
      <c r="AM172" s="23"/>
    </row>
    <row r="173" customFormat="false" ht="15.75" hidden="false" customHeight="false" outlineLevel="0" collapsed="false">
      <c r="A173" s="23"/>
      <c r="B173" s="1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37"/>
      <c r="O173" s="37"/>
      <c r="P173" s="37"/>
      <c r="Q173" s="53"/>
      <c r="R173" s="36"/>
      <c r="S173" s="36"/>
      <c r="T173" s="36"/>
      <c r="U173" s="23"/>
      <c r="V173" s="23"/>
      <c r="W173" s="23"/>
      <c r="X173" s="23"/>
      <c r="Y173" s="23"/>
      <c r="Z173" s="37"/>
      <c r="AA173" s="38"/>
      <c r="AB173" s="23"/>
      <c r="AC173" s="42"/>
      <c r="AD173" s="42"/>
      <c r="AE173" s="42"/>
      <c r="AF173" s="42"/>
      <c r="AG173" s="42"/>
      <c r="AH173" s="42"/>
      <c r="AI173" s="23"/>
      <c r="AJ173" s="23"/>
      <c r="AK173" s="23"/>
      <c r="AL173" s="23"/>
      <c r="AM173" s="23"/>
    </row>
    <row r="174" customFormat="false" ht="15.75" hidden="false" customHeight="false" outlineLevel="0" collapsed="false">
      <c r="A174" s="23"/>
      <c r="B174" s="1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37"/>
      <c r="O174" s="37"/>
      <c r="P174" s="37"/>
      <c r="Q174" s="53"/>
      <c r="R174" s="36"/>
      <c r="S174" s="36"/>
      <c r="T174" s="36"/>
      <c r="U174" s="23"/>
      <c r="V174" s="23"/>
      <c r="W174" s="23"/>
      <c r="X174" s="23"/>
      <c r="Y174" s="23"/>
      <c r="Z174" s="37"/>
      <c r="AA174" s="38"/>
      <c r="AB174" s="23"/>
      <c r="AC174" s="42"/>
      <c r="AD174" s="42"/>
      <c r="AE174" s="42"/>
      <c r="AF174" s="42"/>
      <c r="AG174" s="42"/>
      <c r="AH174" s="42"/>
      <c r="AI174" s="23"/>
      <c r="AJ174" s="23"/>
      <c r="AK174" s="23"/>
      <c r="AL174" s="23"/>
      <c r="AM174" s="23"/>
    </row>
    <row r="175" customFormat="false" ht="15.75" hidden="false" customHeight="false" outlineLevel="0" collapsed="false">
      <c r="A175" s="23"/>
      <c r="B175" s="1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37"/>
      <c r="O175" s="37"/>
      <c r="P175" s="37"/>
      <c r="Q175" s="53"/>
      <c r="R175" s="36"/>
      <c r="S175" s="36"/>
      <c r="T175" s="36"/>
      <c r="U175" s="23"/>
      <c r="V175" s="23"/>
      <c r="W175" s="23"/>
      <c r="X175" s="23"/>
      <c r="Y175" s="23"/>
      <c r="Z175" s="37"/>
      <c r="AA175" s="38"/>
      <c r="AB175" s="23"/>
      <c r="AC175" s="42"/>
      <c r="AD175" s="42"/>
      <c r="AE175" s="42"/>
      <c r="AF175" s="42"/>
      <c r="AG175" s="42"/>
      <c r="AH175" s="42"/>
      <c r="AI175" s="23"/>
      <c r="AJ175" s="23"/>
      <c r="AK175" s="23"/>
      <c r="AL175" s="23"/>
      <c r="AM175" s="23"/>
    </row>
    <row r="176" customFormat="false" ht="15.75" hidden="false" customHeight="false" outlineLevel="0" collapsed="false">
      <c r="A176" s="23"/>
      <c r="B176" s="1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37"/>
      <c r="O176" s="37"/>
      <c r="P176" s="37"/>
      <c r="Q176" s="53"/>
      <c r="R176" s="36"/>
      <c r="S176" s="36"/>
      <c r="T176" s="36"/>
      <c r="U176" s="23"/>
      <c r="V176" s="23"/>
      <c r="W176" s="23"/>
      <c r="X176" s="23"/>
      <c r="Y176" s="23"/>
      <c r="Z176" s="37"/>
      <c r="AA176" s="38"/>
      <c r="AB176" s="23"/>
      <c r="AC176" s="42"/>
      <c r="AD176" s="42"/>
      <c r="AE176" s="42"/>
      <c r="AF176" s="42"/>
      <c r="AG176" s="42"/>
      <c r="AH176" s="42"/>
      <c r="AI176" s="23"/>
      <c r="AJ176" s="23"/>
      <c r="AK176" s="23"/>
      <c r="AL176" s="23"/>
      <c r="AM176" s="23"/>
    </row>
    <row r="177" customFormat="false" ht="15.75" hidden="false" customHeight="false" outlineLevel="0" collapsed="false">
      <c r="A177" s="23"/>
      <c r="B177" s="1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37"/>
      <c r="O177" s="37"/>
      <c r="P177" s="37"/>
      <c r="Q177" s="53"/>
      <c r="R177" s="36"/>
      <c r="S177" s="36"/>
      <c r="T177" s="36"/>
      <c r="U177" s="23"/>
      <c r="V177" s="23"/>
      <c r="W177" s="23"/>
      <c r="X177" s="23"/>
      <c r="Y177" s="23"/>
      <c r="Z177" s="37"/>
      <c r="AA177" s="38"/>
      <c r="AB177" s="23"/>
      <c r="AC177" s="42"/>
      <c r="AD177" s="42"/>
      <c r="AE177" s="42"/>
      <c r="AF177" s="42"/>
      <c r="AG177" s="42"/>
      <c r="AH177" s="42"/>
      <c r="AI177" s="23"/>
      <c r="AJ177" s="23"/>
      <c r="AK177" s="23"/>
      <c r="AL177" s="23"/>
      <c r="AM177" s="23"/>
    </row>
    <row r="178" customFormat="false" ht="15.75" hidden="false" customHeight="false" outlineLevel="0" collapsed="false">
      <c r="A178" s="23"/>
      <c r="B178" s="1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37"/>
      <c r="O178" s="37"/>
      <c r="P178" s="37"/>
      <c r="Q178" s="53"/>
      <c r="R178" s="36"/>
      <c r="S178" s="36"/>
      <c r="T178" s="36"/>
      <c r="U178" s="23"/>
      <c r="V178" s="23"/>
      <c r="W178" s="23"/>
      <c r="X178" s="23"/>
      <c r="Y178" s="23"/>
      <c r="Z178" s="37"/>
      <c r="AA178" s="38"/>
      <c r="AB178" s="23"/>
      <c r="AC178" s="42"/>
      <c r="AD178" s="42"/>
      <c r="AE178" s="42"/>
      <c r="AF178" s="42"/>
      <c r="AG178" s="42"/>
      <c r="AH178" s="42"/>
      <c r="AI178" s="23"/>
      <c r="AJ178" s="23"/>
      <c r="AK178" s="23"/>
      <c r="AL178" s="23"/>
      <c r="AM178" s="23"/>
    </row>
    <row r="179" customFormat="false" ht="15.75" hidden="false" customHeight="false" outlineLevel="0" collapsed="false">
      <c r="A179" s="23"/>
      <c r="B179" s="1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37"/>
      <c r="O179" s="37"/>
      <c r="P179" s="37"/>
      <c r="Q179" s="53"/>
      <c r="R179" s="36"/>
      <c r="S179" s="36"/>
      <c r="T179" s="36"/>
      <c r="U179" s="23"/>
      <c r="V179" s="23"/>
      <c r="W179" s="23"/>
      <c r="X179" s="23"/>
      <c r="Y179" s="23"/>
      <c r="Z179" s="37"/>
      <c r="AA179" s="38"/>
      <c r="AB179" s="23"/>
      <c r="AC179" s="42"/>
      <c r="AD179" s="42"/>
      <c r="AE179" s="42"/>
      <c r="AF179" s="42"/>
      <c r="AG179" s="42"/>
      <c r="AH179" s="42"/>
      <c r="AI179" s="23"/>
      <c r="AJ179" s="23"/>
      <c r="AK179" s="23"/>
      <c r="AL179" s="23"/>
      <c r="AM179" s="23"/>
    </row>
    <row r="180" customFormat="false" ht="15.75" hidden="false" customHeight="false" outlineLevel="0" collapsed="false">
      <c r="A180" s="23"/>
      <c r="B180" s="1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37"/>
      <c r="O180" s="37"/>
      <c r="P180" s="37"/>
      <c r="Q180" s="53"/>
      <c r="R180" s="36"/>
      <c r="S180" s="36"/>
      <c r="T180" s="36"/>
      <c r="U180" s="23"/>
      <c r="V180" s="23"/>
      <c r="W180" s="23"/>
      <c r="X180" s="23"/>
      <c r="Y180" s="23"/>
      <c r="Z180" s="37"/>
      <c r="AA180" s="38"/>
      <c r="AB180" s="23"/>
      <c r="AC180" s="42"/>
      <c r="AD180" s="42"/>
      <c r="AE180" s="42"/>
      <c r="AF180" s="42"/>
      <c r="AG180" s="42"/>
      <c r="AH180" s="42"/>
      <c r="AI180" s="23"/>
      <c r="AJ180" s="23"/>
      <c r="AK180" s="23"/>
      <c r="AL180" s="23"/>
      <c r="AM180" s="23"/>
    </row>
    <row r="181" customFormat="false" ht="15.75" hidden="false" customHeight="false" outlineLevel="0" collapsed="false">
      <c r="A181" s="23"/>
      <c r="B181" s="1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37"/>
      <c r="O181" s="37"/>
      <c r="P181" s="37"/>
      <c r="Q181" s="53"/>
      <c r="R181" s="36"/>
      <c r="S181" s="36"/>
      <c r="T181" s="36"/>
      <c r="U181" s="23"/>
      <c r="V181" s="23"/>
      <c r="W181" s="23"/>
      <c r="X181" s="23"/>
      <c r="Y181" s="23"/>
      <c r="Z181" s="37"/>
      <c r="AA181" s="38"/>
      <c r="AB181" s="23"/>
      <c r="AC181" s="42"/>
      <c r="AD181" s="42"/>
      <c r="AE181" s="42"/>
      <c r="AF181" s="42"/>
      <c r="AG181" s="42"/>
      <c r="AH181" s="42"/>
      <c r="AI181" s="23"/>
      <c r="AJ181" s="23"/>
      <c r="AK181" s="23"/>
      <c r="AL181" s="23"/>
      <c r="AM181" s="23"/>
    </row>
    <row r="182" customFormat="false" ht="15.75" hidden="false" customHeight="false" outlineLevel="0" collapsed="false">
      <c r="A182" s="23"/>
      <c r="B182" s="1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37"/>
      <c r="O182" s="37"/>
      <c r="P182" s="37"/>
      <c r="Q182" s="53"/>
      <c r="R182" s="36"/>
      <c r="S182" s="36"/>
      <c r="T182" s="36"/>
      <c r="U182" s="23"/>
      <c r="V182" s="23"/>
      <c r="W182" s="23"/>
      <c r="X182" s="23"/>
      <c r="Y182" s="23"/>
      <c r="Z182" s="37"/>
      <c r="AA182" s="38"/>
      <c r="AB182" s="23"/>
      <c r="AC182" s="42"/>
      <c r="AD182" s="42"/>
      <c r="AE182" s="42"/>
      <c r="AF182" s="42"/>
      <c r="AG182" s="42"/>
      <c r="AH182" s="42"/>
      <c r="AI182" s="23"/>
      <c r="AJ182" s="23"/>
      <c r="AK182" s="23"/>
      <c r="AL182" s="23"/>
      <c r="AM182" s="23"/>
    </row>
    <row r="183" customFormat="false" ht="15.75" hidden="false" customHeight="false" outlineLevel="0" collapsed="false">
      <c r="A183" s="23"/>
      <c r="B183" s="1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37"/>
      <c r="O183" s="37"/>
      <c r="P183" s="37"/>
      <c r="Q183" s="53"/>
      <c r="R183" s="36"/>
      <c r="S183" s="36"/>
      <c r="T183" s="36"/>
      <c r="U183" s="23"/>
      <c r="V183" s="23"/>
      <c r="W183" s="23"/>
      <c r="X183" s="23"/>
      <c r="Y183" s="23"/>
      <c r="Z183" s="37"/>
      <c r="AA183" s="38"/>
      <c r="AB183" s="23"/>
      <c r="AC183" s="42"/>
      <c r="AD183" s="42"/>
      <c r="AE183" s="42"/>
      <c r="AF183" s="42"/>
      <c r="AG183" s="42"/>
      <c r="AH183" s="42"/>
      <c r="AI183" s="23"/>
      <c r="AJ183" s="23"/>
      <c r="AK183" s="23"/>
      <c r="AL183" s="23"/>
      <c r="AM183" s="23"/>
    </row>
    <row r="184" customFormat="false" ht="15.75" hidden="false" customHeight="false" outlineLevel="0" collapsed="false">
      <c r="A184" s="23"/>
      <c r="B184" s="1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37"/>
      <c r="O184" s="37"/>
      <c r="P184" s="37"/>
      <c r="Q184" s="53"/>
      <c r="R184" s="36"/>
      <c r="S184" s="36"/>
      <c r="T184" s="36"/>
      <c r="U184" s="23"/>
      <c r="V184" s="23"/>
      <c r="W184" s="23"/>
      <c r="X184" s="23"/>
      <c r="Y184" s="23"/>
      <c r="Z184" s="37"/>
      <c r="AA184" s="38"/>
      <c r="AB184" s="23"/>
      <c r="AC184" s="42"/>
      <c r="AD184" s="42"/>
      <c r="AE184" s="42"/>
      <c r="AF184" s="42"/>
      <c r="AG184" s="42"/>
      <c r="AH184" s="42"/>
      <c r="AI184" s="23"/>
      <c r="AJ184" s="23"/>
      <c r="AK184" s="23"/>
      <c r="AL184" s="23"/>
      <c r="AM184" s="23"/>
    </row>
    <row r="185" customFormat="false" ht="15.75" hidden="false" customHeight="false" outlineLevel="0" collapsed="false">
      <c r="A185" s="23"/>
      <c r="B185" s="1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37"/>
      <c r="O185" s="37"/>
      <c r="P185" s="37"/>
      <c r="Q185" s="53"/>
      <c r="R185" s="36"/>
      <c r="S185" s="36"/>
      <c r="T185" s="36"/>
      <c r="U185" s="23"/>
      <c r="V185" s="23"/>
      <c r="W185" s="23"/>
      <c r="X185" s="23"/>
      <c r="Y185" s="23"/>
      <c r="Z185" s="37"/>
      <c r="AA185" s="38"/>
      <c r="AB185" s="23"/>
      <c r="AC185" s="42"/>
      <c r="AD185" s="42"/>
      <c r="AE185" s="42"/>
      <c r="AF185" s="42"/>
      <c r="AG185" s="42"/>
      <c r="AH185" s="42"/>
      <c r="AI185" s="23"/>
      <c r="AJ185" s="23"/>
      <c r="AK185" s="23"/>
      <c r="AL185" s="23"/>
      <c r="AM185" s="23"/>
    </row>
    <row r="186" customFormat="false" ht="15.75" hidden="false" customHeight="false" outlineLevel="0" collapsed="false">
      <c r="A186" s="23"/>
      <c r="B186" s="1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37"/>
      <c r="O186" s="37"/>
      <c r="P186" s="37"/>
      <c r="Q186" s="53"/>
      <c r="R186" s="36"/>
      <c r="S186" s="36"/>
      <c r="T186" s="36"/>
      <c r="U186" s="23"/>
      <c r="V186" s="23"/>
      <c r="W186" s="23"/>
      <c r="X186" s="23"/>
      <c r="Y186" s="23"/>
      <c r="Z186" s="37"/>
      <c r="AA186" s="38"/>
      <c r="AB186" s="23"/>
      <c r="AC186" s="42"/>
      <c r="AD186" s="42"/>
      <c r="AE186" s="42"/>
      <c r="AF186" s="42"/>
      <c r="AG186" s="42"/>
      <c r="AH186" s="42"/>
      <c r="AI186" s="23"/>
      <c r="AJ186" s="23"/>
      <c r="AK186" s="23"/>
      <c r="AL186" s="23"/>
      <c r="AM186" s="23"/>
    </row>
    <row r="187" customFormat="false" ht="15.75" hidden="false" customHeight="false" outlineLevel="0" collapsed="false">
      <c r="A187" s="23"/>
      <c r="B187" s="1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37"/>
      <c r="O187" s="37"/>
      <c r="P187" s="37"/>
      <c r="Q187" s="53"/>
      <c r="R187" s="36"/>
      <c r="S187" s="36"/>
      <c r="T187" s="36"/>
      <c r="U187" s="23"/>
      <c r="V187" s="23"/>
      <c r="W187" s="23"/>
      <c r="X187" s="23"/>
      <c r="Y187" s="23"/>
      <c r="Z187" s="37"/>
      <c r="AA187" s="38"/>
      <c r="AB187" s="23"/>
      <c r="AC187" s="42"/>
      <c r="AD187" s="42"/>
      <c r="AE187" s="42"/>
      <c r="AF187" s="42"/>
      <c r="AG187" s="42"/>
      <c r="AH187" s="42"/>
      <c r="AI187" s="23"/>
      <c r="AJ187" s="23"/>
      <c r="AK187" s="23"/>
      <c r="AL187" s="23"/>
      <c r="AM187" s="23"/>
    </row>
    <row r="188" customFormat="false" ht="15.75" hidden="false" customHeight="false" outlineLevel="0" collapsed="false">
      <c r="A188" s="23"/>
      <c r="B188" s="1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37"/>
      <c r="O188" s="37"/>
      <c r="P188" s="37"/>
      <c r="Q188" s="53"/>
      <c r="R188" s="36"/>
      <c r="S188" s="36"/>
      <c r="T188" s="36"/>
      <c r="U188" s="23"/>
      <c r="V188" s="23"/>
      <c r="W188" s="23"/>
      <c r="X188" s="23"/>
      <c r="Y188" s="23"/>
      <c r="Z188" s="37"/>
      <c r="AA188" s="38"/>
      <c r="AB188" s="23"/>
      <c r="AC188" s="42"/>
      <c r="AD188" s="42"/>
      <c r="AE188" s="42"/>
      <c r="AF188" s="42"/>
      <c r="AG188" s="42"/>
      <c r="AH188" s="42"/>
      <c r="AI188" s="23"/>
      <c r="AJ188" s="23"/>
      <c r="AK188" s="23"/>
      <c r="AL188" s="23"/>
      <c r="AM188" s="23"/>
    </row>
    <row r="189" customFormat="false" ht="15.75" hidden="false" customHeight="false" outlineLevel="0" collapsed="false">
      <c r="A189" s="23"/>
      <c r="B189" s="1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37"/>
      <c r="O189" s="37"/>
      <c r="P189" s="37"/>
      <c r="Q189" s="53"/>
      <c r="R189" s="36"/>
      <c r="S189" s="36"/>
      <c r="T189" s="36"/>
      <c r="U189" s="23"/>
      <c r="V189" s="23"/>
      <c r="W189" s="23"/>
      <c r="X189" s="23"/>
      <c r="Y189" s="23"/>
      <c r="Z189" s="37"/>
      <c r="AA189" s="38"/>
      <c r="AB189" s="23"/>
      <c r="AC189" s="42"/>
      <c r="AD189" s="42"/>
      <c r="AE189" s="42"/>
      <c r="AF189" s="42"/>
      <c r="AG189" s="42"/>
      <c r="AH189" s="42"/>
      <c r="AI189" s="23"/>
      <c r="AJ189" s="23"/>
      <c r="AK189" s="23"/>
      <c r="AL189" s="23"/>
      <c r="AM189" s="23"/>
    </row>
    <row r="190" customFormat="false" ht="15.75" hidden="false" customHeight="false" outlineLevel="0" collapsed="false">
      <c r="A190" s="23"/>
      <c r="B190" s="1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37"/>
      <c r="O190" s="37"/>
      <c r="P190" s="37"/>
      <c r="Q190" s="53"/>
      <c r="R190" s="36"/>
      <c r="S190" s="36"/>
      <c r="T190" s="36"/>
      <c r="U190" s="23"/>
      <c r="V190" s="23"/>
      <c r="W190" s="23"/>
      <c r="X190" s="23"/>
      <c r="Y190" s="23"/>
      <c r="Z190" s="37"/>
      <c r="AA190" s="38"/>
      <c r="AB190" s="23"/>
      <c r="AC190" s="42"/>
      <c r="AD190" s="42"/>
      <c r="AE190" s="42"/>
      <c r="AF190" s="42"/>
      <c r="AG190" s="42"/>
      <c r="AH190" s="42"/>
      <c r="AI190" s="23"/>
      <c r="AJ190" s="23"/>
      <c r="AK190" s="23"/>
      <c r="AL190" s="23"/>
      <c r="AM190" s="23"/>
    </row>
    <row r="191" customFormat="false" ht="15.75" hidden="false" customHeight="false" outlineLevel="0" collapsed="false">
      <c r="A191" s="23"/>
      <c r="B191" s="1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37"/>
      <c r="O191" s="37"/>
      <c r="P191" s="37"/>
      <c r="Q191" s="13"/>
      <c r="R191" s="36"/>
      <c r="S191" s="36"/>
      <c r="T191" s="36"/>
      <c r="U191" s="23"/>
      <c r="V191" s="23"/>
      <c r="W191" s="23"/>
      <c r="X191" s="23"/>
      <c r="Y191" s="23"/>
      <c r="Z191" s="37"/>
      <c r="AA191" s="38"/>
      <c r="AB191" s="23"/>
      <c r="AC191" s="42"/>
      <c r="AD191" s="42"/>
      <c r="AE191" s="42"/>
      <c r="AF191" s="42"/>
      <c r="AG191" s="42"/>
      <c r="AH191" s="42"/>
      <c r="AI191" s="23"/>
      <c r="AJ191" s="23"/>
      <c r="AK191" s="23"/>
      <c r="AL191" s="23"/>
      <c r="AM191" s="23"/>
    </row>
    <row r="192" customFormat="false" ht="15.75" hidden="false" customHeight="false" outlineLevel="0" collapsed="false">
      <c r="A192" s="23"/>
      <c r="B192" s="1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37"/>
      <c r="O192" s="37"/>
      <c r="P192" s="37"/>
      <c r="Q192" s="53"/>
      <c r="R192" s="36"/>
      <c r="S192" s="36"/>
      <c r="T192" s="36"/>
      <c r="U192" s="23"/>
      <c r="V192" s="23"/>
      <c r="W192" s="23"/>
      <c r="X192" s="23"/>
      <c r="Y192" s="23"/>
      <c r="Z192" s="37"/>
      <c r="AA192" s="38"/>
      <c r="AB192" s="23"/>
      <c r="AC192" s="42"/>
      <c r="AD192" s="42"/>
      <c r="AE192" s="42"/>
      <c r="AF192" s="42"/>
      <c r="AG192" s="42"/>
      <c r="AH192" s="42"/>
      <c r="AI192" s="23"/>
      <c r="AJ192" s="23"/>
      <c r="AK192" s="23"/>
      <c r="AL192" s="23"/>
      <c r="AM192" s="23"/>
    </row>
    <row r="193" customFormat="false" ht="15.75" hidden="false" customHeight="false" outlineLevel="0" collapsed="false">
      <c r="A193" s="23"/>
      <c r="B193" s="1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37"/>
      <c r="O193" s="37"/>
      <c r="P193" s="37"/>
      <c r="Q193" s="53"/>
      <c r="R193" s="36"/>
      <c r="S193" s="36"/>
      <c r="T193" s="36"/>
      <c r="U193" s="23"/>
      <c r="V193" s="23"/>
      <c r="W193" s="23"/>
      <c r="X193" s="23"/>
      <c r="Y193" s="23"/>
      <c r="Z193" s="37"/>
      <c r="AA193" s="38"/>
      <c r="AB193" s="23"/>
      <c r="AC193" s="42"/>
      <c r="AD193" s="42"/>
      <c r="AE193" s="42"/>
      <c r="AF193" s="42"/>
      <c r="AG193" s="42"/>
      <c r="AH193" s="42"/>
      <c r="AI193" s="23"/>
      <c r="AJ193" s="23"/>
      <c r="AK193" s="23"/>
      <c r="AL193" s="23"/>
      <c r="AM193" s="23"/>
    </row>
    <row r="194" customFormat="false" ht="15.75" hidden="false" customHeight="false" outlineLevel="0" collapsed="false">
      <c r="A194" s="23"/>
      <c r="B194" s="1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37"/>
      <c r="O194" s="37"/>
      <c r="P194" s="37"/>
      <c r="Q194" s="53"/>
      <c r="R194" s="36"/>
      <c r="S194" s="36"/>
      <c r="T194" s="36"/>
      <c r="U194" s="23"/>
      <c r="V194" s="23"/>
      <c r="W194" s="23"/>
      <c r="X194" s="23"/>
      <c r="Y194" s="23"/>
      <c r="Z194" s="37"/>
      <c r="AA194" s="38"/>
      <c r="AB194" s="23"/>
      <c r="AC194" s="42"/>
      <c r="AD194" s="42"/>
      <c r="AE194" s="42"/>
      <c r="AF194" s="42"/>
      <c r="AG194" s="42"/>
      <c r="AH194" s="42"/>
      <c r="AI194" s="23"/>
      <c r="AJ194" s="23"/>
      <c r="AK194" s="23"/>
      <c r="AL194" s="23"/>
      <c r="AM194" s="23"/>
    </row>
    <row r="195" customFormat="false" ht="15.75" hidden="false" customHeight="false" outlineLevel="0" collapsed="false">
      <c r="A195" s="23"/>
      <c r="B195" s="1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37"/>
      <c r="O195" s="37"/>
      <c r="P195" s="37"/>
      <c r="Q195" s="53"/>
      <c r="R195" s="36"/>
      <c r="S195" s="36"/>
      <c r="T195" s="36"/>
      <c r="U195" s="23"/>
      <c r="V195" s="23"/>
      <c r="W195" s="23"/>
      <c r="X195" s="23"/>
      <c r="Y195" s="23"/>
      <c r="Z195" s="37"/>
      <c r="AA195" s="38"/>
      <c r="AB195" s="23"/>
      <c r="AC195" s="42"/>
      <c r="AD195" s="42"/>
      <c r="AE195" s="42"/>
      <c r="AF195" s="42"/>
      <c r="AG195" s="42"/>
      <c r="AH195" s="42"/>
      <c r="AI195" s="23"/>
      <c r="AJ195" s="23"/>
      <c r="AK195" s="23"/>
      <c r="AL195" s="23"/>
      <c r="AM195" s="23"/>
    </row>
    <row r="196" customFormat="false" ht="15.75" hidden="false" customHeight="false" outlineLevel="0" collapsed="false">
      <c r="A196" s="23"/>
      <c r="B196" s="1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37"/>
      <c r="O196" s="37"/>
      <c r="P196" s="37"/>
      <c r="Q196" s="53"/>
      <c r="R196" s="36"/>
      <c r="S196" s="36"/>
      <c r="T196" s="36"/>
      <c r="U196" s="23"/>
      <c r="V196" s="23"/>
      <c r="W196" s="23"/>
      <c r="X196" s="23"/>
      <c r="Y196" s="23"/>
      <c r="Z196" s="37"/>
      <c r="AA196" s="38"/>
      <c r="AB196" s="23"/>
      <c r="AC196" s="42"/>
      <c r="AD196" s="42"/>
      <c r="AE196" s="42"/>
      <c r="AF196" s="42"/>
      <c r="AG196" s="42"/>
      <c r="AH196" s="42"/>
      <c r="AI196" s="23"/>
      <c r="AJ196" s="23"/>
      <c r="AK196" s="23"/>
      <c r="AL196" s="23"/>
      <c r="AM196" s="23"/>
    </row>
    <row r="197" customFormat="false" ht="15.75" hidden="false" customHeight="false" outlineLevel="0" collapsed="false">
      <c r="A197" s="23"/>
      <c r="B197" s="1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37"/>
      <c r="O197" s="37"/>
      <c r="P197" s="37"/>
      <c r="Q197" s="53"/>
      <c r="R197" s="36"/>
      <c r="S197" s="36"/>
      <c r="T197" s="36"/>
      <c r="U197" s="23"/>
      <c r="V197" s="23"/>
      <c r="W197" s="23"/>
      <c r="X197" s="23"/>
      <c r="Y197" s="23"/>
      <c r="Z197" s="37"/>
      <c r="AA197" s="38"/>
      <c r="AB197" s="23"/>
      <c r="AC197" s="42"/>
      <c r="AD197" s="42"/>
      <c r="AE197" s="42"/>
      <c r="AF197" s="42"/>
      <c r="AG197" s="42"/>
      <c r="AH197" s="42"/>
      <c r="AI197" s="23"/>
      <c r="AJ197" s="23"/>
      <c r="AK197" s="23"/>
      <c r="AL197" s="23"/>
      <c r="AM197" s="23"/>
    </row>
    <row r="198" customFormat="false" ht="15.75" hidden="false" customHeight="false" outlineLevel="0" collapsed="false">
      <c r="A198" s="23"/>
      <c r="B198" s="1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37"/>
      <c r="O198" s="37"/>
      <c r="P198" s="37"/>
      <c r="Q198" s="13"/>
      <c r="R198" s="36"/>
      <c r="S198" s="36"/>
      <c r="T198" s="36"/>
      <c r="U198" s="23"/>
      <c r="V198" s="23"/>
      <c r="W198" s="23"/>
      <c r="X198" s="23"/>
      <c r="Y198" s="23"/>
      <c r="Z198" s="37"/>
      <c r="AA198" s="38"/>
      <c r="AB198" s="23"/>
      <c r="AC198" s="42"/>
      <c r="AD198" s="42"/>
      <c r="AE198" s="42"/>
      <c r="AF198" s="42"/>
      <c r="AG198" s="42"/>
      <c r="AH198" s="42"/>
      <c r="AI198" s="23"/>
      <c r="AJ198" s="23"/>
      <c r="AK198" s="23"/>
      <c r="AL198" s="23"/>
      <c r="AM198" s="23"/>
    </row>
    <row r="199" customFormat="false" ht="15.75" hidden="false" customHeight="false" outlineLevel="0" collapsed="false">
      <c r="A199" s="23"/>
      <c r="B199" s="1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37"/>
      <c r="O199" s="37"/>
      <c r="P199" s="37"/>
      <c r="Q199" s="53"/>
      <c r="R199" s="36"/>
      <c r="S199" s="36"/>
      <c r="T199" s="36"/>
      <c r="U199" s="23"/>
      <c r="V199" s="23"/>
      <c r="W199" s="23"/>
      <c r="X199" s="23"/>
      <c r="Y199" s="23"/>
      <c r="Z199" s="37"/>
      <c r="AA199" s="38"/>
      <c r="AB199" s="23"/>
      <c r="AC199" s="42"/>
      <c r="AD199" s="42"/>
      <c r="AE199" s="42"/>
      <c r="AF199" s="42"/>
      <c r="AG199" s="42"/>
      <c r="AH199" s="42"/>
      <c r="AI199" s="23"/>
      <c r="AJ199" s="23"/>
      <c r="AK199" s="23"/>
      <c r="AL199" s="23"/>
      <c r="AM199" s="23"/>
    </row>
    <row r="200" customFormat="false" ht="15.75" hidden="false" customHeight="false" outlineLevel="0" collapsed="false">
      <c r="A200" s="23"/>
      <c r="B200" s="1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37"/>
      <c r="O200" s="37"/>
      <c r="P200" s="37"/>
      <c r="Q200" s="53"/>
      <c r="R200" s="36"/>
      <c r="S200" s="36"/>
      <c r="T200" s="36"/>
      <c r="U200" s="23"/>
      <c r="V200" s="23"/>
      <c r="W200" s="23"/>
      <c r="X200" s="23"/>
      <c r="Y200" s="23"/>
      <c r="Z200" s="37"/>
      <c r="AA200" s="38"/>
      <c r="AB200" s="23"/>
      <c r="AC200" s="42"/>
      <c r="AD200" s="42"/>
      <c r="AE200" s="42"/>
      <c r="AF200" s="42"/>
      <c r="AG200" s="42"/>
      <c r="AH200" s="42"/>
      <c r="AI200" s="23"/>
      <c r="AJ200" s="23"/>
      <c r="AK200" s="23"/>
      <c r="AL200" s="23"/>
      <c r="AM200" s="23"/>
    </row>
    <row r="201" customFormat="false" ht="15.75" hidden="false" customHeight="false" outlineLevel="0" collapsed="false">
      <c r="A201" s="23"/>
      <c r="B201" s="1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37"/>
      <c r="O201" s="37"/>
      <c r="P201" s="37"/>
      <c r="Q201" s="53"/>
      <c r="R201" s="36"/>
      <c r="S201" s="36"/>
      <c r="T201" s="36"/>
      <c r="U201" s="23"/>
      <c r="V201" s="23"/>
      <c r="W201" s="23"/>
      <c r="X201" s="23"/>
      <c r="Y201" s="23"/>
      <c r="Z201" s="37"/>
      <c r="AA201" s="38"/>
      <c r="AB201" s="23"/>
      <c r="AC201" s="42"/>
      <c r="AD201" s="42"/>
      <c r="AE201" s="42"/>
      <c r="AF201" s="42"/>
      <c r="AG201" s="42"/>
      <c r="AH201" s="42"/>
      <c r="AI201" s="23"/>
      <c r="AJ201" s="23"/>
      <c r="AK201" s="23"/>
      <c r="AL201" s="23"/>
      <c r="AM201" s="23"/>
    </row>
    <row r="202" customFormat="false" ht="15.75" hidden="false" customHeight="false" outlineLevel="0" collapsed="false">
      <c r="A202" s="23"/>
      <c r="B202" s="1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37"/>
      <c r="O202" s="37"/>
      <c r="P202" s="37"/>
      <c r="Q202" s="53"/>
      <c r="R202" s="36"/>
      <c r="S202" s="36"/>
      <c r="T202" s="36"/>
      <c r="U202" s="23"/>
      <c r="V202" s="23"/>
      <c r="W202" s="23"/>
      <c r="X202" s="23"/>
      <c r="Y202" s="23"/>
      <c r="Z202" s="37"/>
      <c r="AA202" s="38"/>
      <c r="AB202" s="23"/>
      <c r="AC202" s="42"/>
      <c r="AD202" s="42"/>
      <c r="AE202" s="42"/>
      <c r="AF202" s="42"/>
      <c r="AG202" s="42"/>
      <c r="AH202" s="42"/>
      <c r="AI202" s="23"/>
      <c r="AJ202" s="23"/>
      <c r="AK202" s="23"/>
      <c r="AL202" s="23"/>
      <c r="AM202" s="23"/>
    </row>
    <row r="203" customFormat="false" ht="15.75" hidden="false" customHeight="false" outlineLevel="0" collapsed="false">
      <c r="A203" s="23"/>
      <c r="B203" s="1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37"/>
      <c r="O203" s="37"/>
      <c r="P203" s="37"/>
      <c r="Q203" s="53"/>
      <c r="R203" s="36"/>
      <c r="S203" s="36"/>
      <c r="T203" s="36"/>
      <c r="U203" s="23"/>
      <c r="V203" s="23"/>
      <c r="W203" s="23"/>
      <c r="X203" s="23"/>
      <c r="Y203" s="23"/>
      <c r="Z203" s="37"/>
      <c r="AA203" s="38"/>
      <c r="AB203" s="23"/>
      <c r="AC203" s="42"/>
      <c r="AD203" s="42"/>
      <c r="AE203" s="42"/>
      <c r="AF203" s="42"/>
      <c r="AG203" s="42"/>
      <c r="AH203" s="42"/>
      <c r="AI203" s="23"/>
      <c r="AJ203" s="23"/>
      <c r="AK203" s="23"/>
      <c r="AL203" s="23"/>
      <c r="AM203" s="23"/>
    </row>
    <row r="204" customFormat="false" ht="15.75" hidden="false" customHeight="false" outlineLevel="0" collapsed="false">
      <c r="A204" s="23"/>
      <c r="B204" s="1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37"/>
      <c r="O204" s="37"/>
      <c r="P204" s="37"/>
      <c r="Q204" s="53"/>
      <c r="R204" s="36"/>
      <c r="S204" s="36"/>
      <c r="T204" s="36"/>
      <c r="U204" s="23"/>
      <c r="V204" s="23"/>
      <c r="W204" s="23"/>
      <c r="X204" s="23"/>
      <c r="Y204" s="23"/>
      <c r="Z204" s="37"/>
      <c r="AA204" s="38"/>
      <c r="AB204" s="23"/>
      <c r="AC204" s="42"/>
      <c r="AD204" s="42"/>
      <c r="AE204" s="42"/>
      <c r="AF204" s="42"/>
      <c r="AG204" s="42"/>
      <c r="AH204" s="42"/>
      <c r="AI204" s="23"/>
      <c r="AJ204" s="23"/>
      <c r="AK204" s="23"/>
      <c r="AL204" s="23"/>
      <c r="AM204" s="23"/>
    </row>
    <row r="205" customFormat="false" ht="15.75" hidden="false" customHeight="false" outlineLevel="0" collapsed="false">
      <c r="A205" s="23"/>
      <c r="B205" s="1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37"/>
      <c r="O205" s="37"/>
      <c r="P205" s="37"/>
      <c r="Q205" s="53"/>
      <c r="R205" s="36"/>
      <c r="S205" s="36"/>
      <c r="T205" s="36"/>
      <c r="U205" s="23"/>
      <c r="V205" s="23"/>
      <c r="W205" s="23"/>
      <c r="X205" s="23"/>
      <c r="Y205" s="23"/>
      <c r="Z205" s="37"/>
      <c r="AA205" s="38"/>
      <c r="AB205" s="23"/>
      <c r="AC205" s="42"/>
      <c r="AD205" s="42"/>
      <c r="AE205" s="42"/>
      <c r="AF205" s="42"/>
      <c r="AG205" s="42"/>
      <c r="AH205" s="42"/>
      <c r="AI205" s="23"/>
      <c r="AJ205" s="23"/>
      <c r="AK205" s="23"/>
      <c r="AL205" s="23"/>
      <c r="AM205" s="23"/>
    </row>
    <row r="206" customFormat="false" ht="15.75" hidden="false" customHeight="false" outlineLevel="0" collapsed="false">
      <c r="A206" s="23"/>
      <c r="B206" s="1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37"/>
      <c r="O206" s="37"/>
      <c r="P206" s="37"/>
      <c r="Q206" s="13"/>
      <c r="R206" s="36"/>
      <c r="S206" s="36"/>
      <c r="T206" s="36"/>
      <c r="U206" s="23"/>
      <c r="V206" s="23"/>
      <c r="W206" s="23"/>
      <c r="X206" s="23"/>
      <c r="Y206" s="23"/>
      <c r="Z206" s="37"/>
      <c r="AA206" s="38"/>
      <c r="AB206" s="23"/>
      <c r="AC206" s="42"/>
      <c r="AD206" s="42"/>
      <c r="AE206" s="42"/>
      <c r="AF206" s="42"/>
      <c r="AG206" s="42"/>
      <c r="AH206" s="42"/>
      <c r="AI206" s="23"/>
      <c r="AJ206" s="23"/>
      <c r="AK206" s="23"/>
      <c r="AL206" s="23"/>
      <c r="AM206" s="23"/>
    </row>
    <row r="207" customFormat="false" ht="15.75" hidden="false" customHeight="false" outlineLevel="0" collapsed="false">
      <c r="A207" s="23"/>
      <c r="B207" s="1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37"/>
      <c r="O207" s="37"/>
      <c r="P207" s="37"/>
      <c r="Q207" s="53"/>
      <c r="R207" s="36"/>
      <c r="S207" s="36"/>
      <c r="T207" s="36"/>
      <c r="U207" s="23"/>
      <c r="V207" s="23"/>
      <c r="W207" s="23"/>
      <c r="X207" s="23"/>
      <c r="Y207" s="23"/>
      <c r="Z207" s="37"/>
      <c r="AA207" s="38"/>
      <c r="AB207" s="23"/>
      <c r="AC207" s="42"/>
      <c r="AD207" s="42"/>
      <c r="AE207" s="42"/>
      <c r="AF207" s="42"/>
      <c r="AG207" s="42"/>
      <c r="AH207" s="42"/>
      <c r="AI207" s="23"/>
      <c r="AJ207" s="23"/>
      <c r="AK207" s="23"/>
      <c r="AL207" s="23"/>
      <c r="AM207" s="23"/>
    </row>
    <row r="208" customFormat="false" ht="15.75" hidden="false" customHeight="false" outlineLevel="0" collapsed="false">
      <c r="A208" s="23"/>
      <c r="B208" s="1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37"/>
      <c r="O208" s="37"/>
      <c r="P208" s="37"/>
      <c r="Q208" s="53"/>
      <c r="R208" s="36"/>
      <c r="S208" s="36"/>
      <c r="T208" s="36"/>
      <c r="U208" s="23"/>
      <c r="V208" s="23"/>
      <c r="W208" s="23"/>
      <c r="X208" s="23"/>
      <c r="Y208" s="23"/>
      <c r="Z208" s="37"/>
      <c r="AA208" s="38"/>
      <c r="AB208" s="23"/>
      <c r="AC208" s="42"/>
      <c r="AD208" s="42"/>
      <c r="AE208" s="42"/>
      <c r="AF208" s="42"/>
      <c r="AG208" s="42"/>
      <c r="AH208" s="42"/>
      <c r="AI208" s="23"/>
      <c r="AJ208" s="23"/>
      <c r="AK208" s="23"/>
      <c r="AL208" s="23"/>
      <c r="AM208" s="23"/>
    </row>
    <row r="209" customFormat="false" ht="15.75" hidden="false" customHeight="false" outlineLevel="0" collapsed="false">
      <c r="A209" s="23"/>
      <c r="B209" s="1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37"/>
      <c r="O209" s="37"/>
      <c r="P209" s="37"/>
      <c r="Q209" s="53"/>
      <c r="R209" s="36"/>
      <c r="S209" s="36"/>
      <c r="T209" s="36"/>
      <c r="U209" s="23"/>
      <c r="V209" s="23"/>
      <c r="W209" s="23"/>
      <c r="X209" s="23"/>
      <c r="Y209" s="23"/>
      <c r="Z209" s="37"/>
      <c r="AA209" s="38"/>
      <c r="AB209" s="23"/>
      <c r="AC209" s="42"/>
      <c r="AD209" s="42"/>
      <c r="AE209" s="42"/>
      <c r="AF209" s="42"/>
      <c r="AG209" s="42"/>
      <c r="AH209" s="42"/>
      <c r="AI209" s="23"/>
      <c r="AJ209" s="23"/>
      <c r="AK209" s="23"/>
      <c r="AL209" s="23"/>
      <c r="AM209" s="23"/>
    </row>
    <row r="210" customFormat="false" ht="15.75" hidden="false" customHeight="false" outlineLevel="0" collapsed="false">
      <c r="A210" s="23"/>
      <c r="B210" s="1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37"/>
      <c r="O210" s="37"/>
      <c r="P210" s="37"/>
      <c r="Q210" s="13"/>
      <c r="R210" s="36"/>
      <c r="S210" s="36"/>
      <c r="T210" s="36"/>
      <c r="U210" s="23"/>
      <c r="V210" s="23"/>
      <c r="W210" s="23"/>
      <c r="X210" s="23"/>
      <c r="Y210" s="23"/>
      <c r="Z210" s="37"/>
      <c r="AA210" s="38"/>
      <c r="AB210" s="23"/>
      <c r="AC210" s="42"/>
      <c r="AD210" s="42"/>
      <c r="AE210" s="42"/>
      <c r="AF210" s="42"/>
      <c r="AG210" s="42"/>
      <c r="AH210" s="42"/>
      <c r="AI210" s="23"/>
      <c r="AJ210" s="23"/>
      <c r="AK210" s="23"/>
      <c r="AL210" s="23"/>
      <c r="AM210" s="23"/>
    </row>
    <row r="211" customFormat="false" ht="15.75" hidden="false" customHeight="false" outlineLevel="0" collapsed="false">
      <c r="A211" s="23"/>
      <c r="B211" s="1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37"/>
      <c r="O211" s="37"/>
      <c r="P211" s="13"/>
      <c r="Q211" s="13"/>
      <c r="R211" s="36"/>
      <c r="S211" s="36"/>
      <c r="T211" s="36"/>
      <c r="U211" s="23"/>
      <c r="V211" s="23"/>
      <c r="W211" s="23"/>
      <c r="X211" s="23"/>
      <c r="Y211" s="23"/>
      <c r="Z211" s="37"/>
      <c r="AA211" s="38"/>
      <c r="AB211" s="23"/>
      <c r="AC211" s="42"/>
      <c r="AD211" s="42"/>
      <c r="AE211" s="42"/>
      <c r="AF211" s="42"/>
      <c r="AG211" s="42"/>
      <c r="AH211" s="42"/>
      <c r="AI211" s="23"/>
      <c r="AJ211" s="23"/>
      <c r="AK211" s="23"/>
      <c r="AL211" s="23"/>
      <c r="AM211" s="23"/>
    </row>
    <row r="212" customFormat="false" ht="15.75" hidden="false" customHeight="false" outlineLevel="0" collapsed="false">
      <c r="A212" s="23"/>
      <c r="B212" s="1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37"/>
      <c r="O212" s="37"/>
      <c r="P212" s="13"/>
      <c r="Q212" s="53"/>
      <c r="R212" s="36"/>
      <c r="S212" s="36"/>
      <c r="T212" s="36"/>
      <c r="U212" s="23"/>
      <c r="V212" s="23"/>
      <c r="W212" s="23"/>
      <c r="X212" s="23"/>
      <c r="Y212" s="23"/>
      <c r="Z212" s="37"/>
      <c r="AA212" s="38"/>
      <c r="AB212" s="23"/>
      <c r="AC212" s="42"/>
      <c r="AD212" s="42"/>
      <c r="AE212" s="42"/>
      <c r="AF212" s="42"/>
      <c r="AG212" s="42"/>
      <c r="AH212" s="42"/>
      <c r="AI212" s="23"/>
      <c r="AJ212" s="23"/>
      <c r="AK212" s="23"/>
      <c r="AL212" s="23"/>
      <c r="AM212" s="23"/>
    </row>
    <row r="213" customFormat="false" ht="15.75" hidden="false" customHeight="false" outlineLevel="0" collapsed="false">
      <c r="A213" s="23"/>
      <c r="B213" s="1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37"/>
      <c r="O213" s="37"/>
      <c r="P213" s="37"/>
      <c r="Q213" s="53"/>
      <c r="R213" s="36"/>
      <c r="S213" s="36"/>
      <c r="T213" s="36"/>
      <c r="U213" s="23"/>
      <c r="V213" s="23"/>
      <c r="W213" s="23"/>
      <c r="X213" s="23"/>
      <c r="Y213" s="23"/>
      <c r="Z213" s="37"/>
      <c r="AA213" s="38"/>
      <c r="AB213" s="23"/>
      <c r="AC213" s="42"/>
      <c r="AD213" s="42"/>
      <c r="AE213" s="42"/>
      <c r="AF213" s="42"/>
      <c r="AG213" s="42"/>
      <c r="AH213" s="42"/>
      <c r="AI213" s="23"/>
      <c r="AJ213" s="23"/>
      <c r="AK213" s="23"/>
      <c r="AL213" s="23"/>
      <c r="AM213" s="23"/>
    </row>
    <row r="214" customFormat="false" ht="15.75" hidden="false" customHeight="false" outlineLevel="0" collapsed="false">
      <c r="A214" s="23"/>
      <c r="B214" s="1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37"/>
      <c r="O214" s="37"/>
      <c r="P214" s="37"/>
      <c r="Q214" s="13"/>
      <c r="R214" s="36"/>
      <c r="S214" s="36"/>
      <c r="T214" s="36"/>
      <c r="U214" s="23"/>
      <c r="V214" s="23"/>
      <c r="W214" s="23"/>
      <c r="X214" s="23"/>
      <c r="Y214" s="23"/>
      <c r="Z214" s="37"/>
      <c r="AA214" s="38"/>
      <c r="AB214" s="23"/>
      <c r="AC214" s="42"/>
      <c r="AD214" s="42"/>
      <c r="AE214" s="42"/>
      <c r="AF214" s="42"/>
      <c r="AG214" s="42"/>
      <c r="AH214" s="42"/>
      <c r="AI214" s="23"/>
      <c r="AJ214" s="23"/>
      <c r="AK214" s="23"/>
      <c r="AL214" s="23"/>
      <c r="AM214" s="23"/>
    </row>
    <row r="215" customFormat="false" ht="15.75" hidden="false" customHeight="false" outlineLevel="0" collapsed="false">
      <c r="A215" s="23"/>
      <c r="B215" s="1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37"/>
      <c r="O215" s="37"/>
      <c r="P215" s="37"/>
      <c r="Q215" s="53"/>
      <c r="R215" s="36"/>
      <c r="S215" s="36"/>
      <c r="T215" s="36"/>
      <c r="U215" s="23"/>
      <c r="V215" s="23"/>
      <c r="W215" s="23"/>
      <c r="X215" s="23"/>
      <c r="Y215" s="23"/>
      <c r="Z215" s="37"/>
      <c r="AA215" s="38"/>
      <c r="AB215" s="23"/>
      <c r="AC215" s="42"/>
      <c r="AD215" s="42"/>
      <c r="AE215" s="42"/>
      <c r="AF215" s="42"/>
      <c r="AG215" s="42"/>
      <c r="AH215" s="42"/>
      <c r="AI215" s="23"/>
      <c r="AJ215" s="23"/>
      <c r="AK215" s="23"/>
      <c r="AL215" s="23"/>
      <c r="AM215" s="23"/>
    </row>
    <row r="216" customFormat="false" ht="15.75" hidden="false" customHeight="false" outlineLevel="0" collapsed="false">
      <c r="A216" s="23"/>
      <c r="B216" s="1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37"/>
      <c r="O216" s="37"/>
      <c r="P216" s="37"/>
      <c r="Q216" s="53"/>
      <c r="R216" s="36"/>
      <c r="S216" s="36"/>
      <c r="T216" s="36"/>
      <c r="U216" s="23"/>
      <c r="V216" s="23"/>
      <c r="W216" s="23"/>
      <c r="X216" s="23"/>
      <c r="Y216" s="23"/>
      <c r="Z216" s="37"/>
      <c r="AA216" s="38"/>
      <c r="AB216" s="23"/>
      <c r="AC216" s="42"/>
      <c r="AD216" s="42"/>
      <c r="AE216" s="42"/>
      <c r="AF216" s="42"/>
      <c r="AG216" s="42"/>
      <c r="AH216" s="42"/>
      <c r="AI216" s="23"/>
      <c r="AJ216" s="23"/>
      <c r="AK216" s="23"/>
      <c r="AL216" s="23"/>
      <c r="AM216" s="23"/>
    </row>
    <row r="217" customFormat="false" ht="15.75" hidden="false" customHeight="false" outlineLevel="0" collapsed="false">
      <c r="A217" s="23"/>
      <c r="B217" s="1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37"/>
      <c r="O217" s="37"/>
      <c r="P217" s="37"/>
      <c r="Q217" s="13"/>
      <c r="R217" s="36"/>
      <c r="S217" s="36"/>
      <c r="T217" s="36"/>
      <c r="U217" s="23"/>
      <c r="V217" s="23"/>
      <c r="W217" s="23"/>
      <c r="X217" s="23"/>
      <c r="Y217" s="23"/>
      <c r="Z217" s="5"/>
      <c r="AA217" s="36"/>
      <c r="AB217" s="23"/>
      <c r="AC217" s="42"/>
      <c r="AD217" s="42"/>
      <c r="AE217" s="42"/>
      <c r="AF217" s="42"/>
      <c r="AG217" s="42"/>
      <c r="AH217" s="42"/>
      <c r="AI217" s="23"/>
      <c r="AJ217" s="23"/>
      <c r="AK217" s="23"/>
      <c r="AL217" s="23"/>
      <c r="AM217" s="23"/>
    </row>
    <row r="218" customFormat="false" ht="15.75" hidden="false" customHeight="false" outlineLevel="0" collapsed="false">
      <c r="A218" s="23"/>
      <c r="B218" s="1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37"/>
      <c r="AA218" s="23"/>
      <c r="AB218" s="23"/>
      <c r="AC218" s="42"/>
      <c r="AD218" s="42"/>
      <c r="AE218" s="42"/>
      <c r="AF218" s="42"/>
      <c r="AG218" s="42"/>
      <c r="AH218" s="42"/>
      <c r="AI218" s="23"/>
      <c r="AJ218" s="23"/>
      <c r="AK218" s="23"/>
      <c r="AL218" s="23"/>
      <c r="AM218" s="23"/>
    </row>
    <row r="219" customFormat="false" ht="15.75" hidden="false" customHeight="false" outlineLevel="0" collapsed="false">
      <c r="A219" s="23"/>
      <c r="B219" s="1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AA219" s="23"/>
      <c r="AB219" s="23"/>
      <c r="AC219" s="42"/>
      <c r="AD219" s="42"/>
      <c r="AE219" s="42"/>
      <c r="AF219" s="42"/>
      <c r="AG219" s="42"/>
      <c r="AH219" s="42"/>
      <c r="AI219" s="23"/>
      <c r="AJ219" s="23"/>
      <c r="AK219" s="23"/>
      <c r="AL219" s="23"/>
      <c r="AM219" s="23"/>
    </row>
    <row r="220" customFormat="false" ht="15.75" hidden="false" customHeight="false" outlineLevel="0" collapsed="false">
      <c r="A220" s="23"/>
      <c r="B220" s="1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AA220" s="23"/>
      <c r="AB220" s="23"/>
      <c r="AC220" s="42"/>
      <c r="AD220" s="42"/>
      <c r="AE220" s="42"/>
      <c r="AF220" s="42"/>
      <c r="AG220" s="42"/>
      <c r="AH220" s="42"/>
      <c r="AI220" s="23"/>
      <c r="AJ220" s="23"/>
      <c r="AK220" s="23"/>
      <c r="AL220" s="23"/>
      <c r="AM220" s="23"/>
    </row>
    <row r="221" customFormat="false" ht="15.75" hidden="false" customHeight="false" outlineLevel="0" collapsed="false">
      <c r="A221" s="23"/>
      <c r="B221" s="1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AA221" s="23"/>
      <c r="AB221" s="23"/>
      <c r="AC221" s="42"/>
      <c r="AD221" s="42"/>
      <c r="AE221" s="42"/>
      <c r="AF221" s="42"/>
      <c r="AG221" s="42"/>
      <c r="AH221" s="42"/>
      <c r="AI221" s="23"/>
      <c r="AJ221" s="23"/>
      <c r="AK221" s="23"/>
      <c r="AL221" s="23"/>
      <c r="AM221" s="23"/>
    </row>
    <row r="222" customFormat="false" ht="15.75" hidden="false" customHeight="false" outlineLevel="0" collapsed="false">
      <c r="A222" s="23"/>
      <c r="B222" s="1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AA222" s="23"/>
      <c r="AB222" s="23"/>
      <c r="AC222" s="42"/>
      <c r="AD222" s="42"/>
      <c r="AE222" s="42"/>
      <c r="AF222" s="42"/>
      <c r="AG222" s="42"/>
      <c r="AH222" s="42"/>
      <c r="AI222" s="23"/>
      <c r="AJ222" s="23"/>
      <c r="AK222" s="23"/>
      <c r="AL222" s="23"/>
      <c r="AM222" s="23"/>
    </row>
    <row r="223" customFormat="false" ht="15.75" hidden="false" customHeight="false" outlineLevel="0" collapsed="false">
      <c r="A223" s="23"/>
      <c r="B223" s="1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AA223" s="23"/>
      <c r="AB223" s="23"/>
      <c r="AC223" s="42"/>
      <c r="AD223" s="42"/>
      <c r="AE223" s="42"/>
      <c r="AF223" s="42"/>
      <c r="AG223" s="42"/>
      <c r="AH223" s="42"/>
      <c r="AI223" s="23"/>
      <c r="AJ223" s="23"/>
      <c r="AK223" s="23"/>
      <c r="AL223" s="23"/>
      <c r="AM223" s="23"/>
    </row>
    <row r="224" customFormat="false" ht="15.75" hidden="false" customHeight="false" outlineLevel="0" collapsed="false">
      <c r="A224" s="23"/>
      <c r="B224" s="1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AA224" s="23"/>
      <c r="AB224" s="23"/>
      <c r="AC224" s="42"/>
      <c r="AD224" s="42"/>
      <c r="AE224" s="42"/>
      <c r="AF224" s="42"/>
      <c r="AG224" s="42"/>
      <c r="AH224" s="42"/>
      <c r="AI224" s="23"/>
      <c r="AJ224" s="23"/>
      <c r="AK224" s="23"/>
      <c r="AL224" s="23"/>
      <c r="AM224" s="23"/>
    </row>
    <row r="225" customFormat="false" ht="15.75" hidden="false" customHeight="false" outlineLevel="0" collapsed="false">
      <c r="A225" s="23"/>
      <c r="B225" s="1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AA225" s="23"/>
      <c r="AB225" s="23"/>
      <c r="AC225" s="42"/>
      <c r="AD225" s="42"/>
      <c r="AE225" s="42"/>
      <c r="AF225" s="42"/>
      <c r="AG225" s="42"/>
      <c r="AH225" s="42"/>
      <c r="AI225" s="23"/>
      <c r="AJ225" s="23"/>
      <c r="AK225" s="23"/>
      <c r="AL225" s="23"/>
      <c r="AM225" s="23"/>
    </row>
    <row r="226" customFormat="false" ht="15.75" hidden="false" customHeight="false" outlineLevel="0" collapsed="false">
      <c r="A226" s="23"/>
      <c r="B226" s="1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AA226" s="23"/>
      <c r="AB226" s="23"/>
      <c r="AC226" s="42"/>
      <c r="AD226" s="42"/>
      <c r="AE226" s="42"/>
      <c r="AF226" s="42"/>
      <c r="AG226" s="42"/>
      <c r="AH226" s="42"/>
      <c r="AI226" s="23"/>
      <c r="AJ226" s="23"/>
      <c r="AK226" s="23"/>
      <c r="AL226" s="23"/>
      <c r="AM226" s="23"/>
    </row>
    <row r="227" customFormat="false" ht="15.75" hidden="false" customHeight="false" outlineLevel="0" collapsed="false">
      <c r="A227" s="23"/>
      <c r="B227" s="1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AA227" s="23"/>
      <c r="AB227" s="23"/>
      <c r="AC227" s="42"/>
      <c r="AD227" s="42"/>
      <c r="AE227" s="42"/>
      <c r="AF227" s="42"/>
      <c r="AG227" s="42"/>
      <c r="AH227" s="42"/>
      <c r="AI227" s="23"/>
      <c r="AJ227" s="23"/>
      <c r="AK227" s="23"/>
      <c r="AL227" s="23"/>
      <c r="AM227" s="23"/>
    </row>
    <row r="228" customFormat="false" ht="15.75" hidden="false" customHeight="false" outlineLevel="0" collapsed="false">
      <c r="A228" s="23"/>
      <c r="B228" s="1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AA228" s="23"/>
      <c r="AB228" s="23"/>
      <c r="AC228" s="42"/>
      <c r="AD228" s="42"/>
      <c r="AE228" s="42"/>
      <c r="AF228" s="42"/>
      <c r="AG228" s="42"/>
      <c r="AH228" s="42"/>
      <c r="AI228" s="23"/>
      <c r="AJ228" s="23"/>
      <c r="AK228" s="23"/>
      <c r="AL228" s="23"/>
      <c r="AM228" s="23"/>
    </row>
    <row r="229" customFormat="false" ht="15.75" hidden="false" customHeight="false" outlineLevel="0" collapsed="false">
      <c r="A229" s="23"/>
      <c r="B229" s="1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AA229" s="23"/>
      <c r="AB229" s="23"/>
      <c r="AC229" s="42"/>
      <c r="AD229" s="42"/>
      <c r="AE229" s="42"/>
      <c r="AF229" s="42"/>
      <c r="AG229" s="42"/>
      <c r="AH229" s="42"/>
      <c r="AI229" s="23"/>
      <c r="AJ229" s="23"/>
      <c r="AK229" s="23"/>
      <c r="AL229" s="23"/>
      <c r="AM229" s="23"/>
    </row>
    <row r="230" customFormat="false" ht="15.75" hidden="false" customHeight="false" outlineLevel="0" collapsed="false">
      <c r="A230" s="23"/>
      <c r="B230" s="1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AA230" s="23"/>
      <c r="AB230" s="23"/>
      <c r="AC230" s="42"/>
      <c r="AD230" s="42"/>
      <c r="AE230" s="42"/>
      <c r="AF230" s="42"/>
      <c r="AG230" s="42"/>
      <c r="AH230" s="42"/>
      <c r="AI230" s="23"/>
      <c r="AJ230" s="23"/>
      <c r="AK230" s="23"/>
      <c r="AL230" s="23"/>
      <c r="AM230" s="23"/>
    </row>
    <row r="231" customFormat="false" ht="15.75" hidden="false" customHeight="false" outlineLevel="0" collapsed="false">
      <c r="A231" s="23"/>
      <c r="B231" s="1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AA231" s="23"/>
      <c r="AB231" s="23"/>
      <c r="AC231" s="42"/>
      <c r="AD231" s="42"/>
      <c r="AE231" s="42"/>
      <c r="AF231" s="42"/>
      <c r="AG231" s="42"/>
      <c r="AH231" s="42"/>
      <c r="AI231" s="23"/>
      <c r="AJ231" s="23"/>
      <c r="AK231" s="23"/>
      <c r="AL231" s="23"/>
      <c r="AM231" s="23"/>
    </row>
    <row r="232" customFormat="false" ht="15.75" hidden="false" customHeight="false" outlineLevel="0" collapsed="false">
      <c r="A232" s="23"/>
      <c r="B232" s="1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AA232" s="23"/>
      <c r="AB232" s="23"/>
      <c r="AC232" s="42"/>
      <c r="AD232" s="42"/>
      <c r="AE232" s="42"/>
      <c r="AF232" s="42"/>
      <c r="AG232" s="42"/>
      <c r="AH232" s="42"/>
      <c r="AI232" s="23"/>
      <c r="AJ232" s="23"/>
      <c r="AK232" s="23"/>
      <c r="AL232" s="23"/>
      <c r="AM232" s="23"/>
    </row>
    <row r="233" customFormat="false" ht="15.75" hidden="false" customHeight="false" outlineLevel="0" collapsed="false">
      <c r="A233" s="23"/>
      <c r="B233" s="1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AA233" s="23"/>
      <c r="AB233" s="23"/>
      <c r="AC233" s="42"/>
      <c r="AD233" s="42"/>
      <c r="AE233" s="42"/>
      <c r="AF233" s="42"/>
      <c r="AG233" s="42"/>
      <c r="AH233" s="42"/>
      <c r="AI233" s="23"/>
      <c r="AJ233" s="23"/>
      <c r="AK233" s="23"/>
      <c r="AL233" s="23"/>
      <c r="AM233" s="23"/>
    </row>
    <row r="234" customFormat="false" ht="15.75" hidden="false" customHeight="false" outlineLevel="0" collapsed="false">
      <c r="A234" s="23"/>
      <c r="B234" s="1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AA234" s="23"/>
      <c r="AB234" s="23"/>
      <c r="AC234" s="42"/>
      <c r="AD234" s="42"/>
      <c r="AE234" s="42"/>
      <c r="AF234" s="42"/>
      <c r="AG234" s="42"/>
      <c r="AH234" s="42"/>
      <c r="AI234" s="23"/>
      <c r="AJ234" s="23"/>
      <c r="AK234" s="23"/>
      <c r="AL234" s="23"/>
      <c r="AM234" s="23"/>
    </row>
    <row r="235" customFormat="false" ht="15.75" hidden="false" customHeight="false" outlineLevel="0" collapsed="false">
      <c r="A235" s="23"/>
      <c r="B235" s="1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AA235" s="23"/>
      <c r="AB235" s="23"/>
      <c r="AC235" s="42"/>
      <c r="AD235" s="42"/>
      <c r="AE235" s="42"/>
      <c r="AF235" s="42"/>
      <c r="AG235" s="42"/>
      <c r="AH235" s="42"/>
      <c r="AI235" s="23"/>
      <c r="AJ235" s="23"/>
      <c r="AK235" s="23"/>
      <c r="AL235" s="23"/>
      <c r="AM235" s="23"/>
    </row>
    <row r="236" customFormat="false" ht="15.75" hidden="false" customHeight="false" outlineLevel="0" collapsed="false">
      <c r="A236" s="23"/>
      <c r="B236" s="1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AA236" s="23"/>
      <c r="AB236" s="23"/>
      <c r="AC236" s="42"/>
      <c r="AD236" s="42"/>
      <c r="AE236" s="42"/>
      <c r="AF236" s="42"/>
      <c r="AG236" s="42"/>
      <c r="AH236" s="42"/>
      <c r="AI236" s="23"/>
      <c r="AJ236" s="23"/>
      <c r="AK236" s="23"/>
      <c r="AL236" s="23"/>
      <c r="AM236" s="23"/>
    </row>
    <row r="237" customFormat="false" ht="15.75" hidden="false" customHeight="false" outlineLevel="0" collapsed="false">
      <c r="A237" s="23"/>
      <c r="B237" s="1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42"/>
      <c r="AD237" s="42"/>
      <c r="AE237" s="42"/>
      <c r="AF237" s="42"/>
      <c r="AG237" s="42"/>
      <c r="AH237" s="42"/>
      <c r="AI237" s="23"/>
      <c r="AJ237" s="23"/>
      <c r="AK237" s="23"/>
      <c r="AL237" s="23"/>
      <c r="AM237" s="23"/>
    </row>
    <row r="238" customFormat="false" ht="15.75" hidden="false" customHeight="false" outlineLevel="0" collapsed="false">
      <c r="A238" s="23"/>
      <c r="B238" s="1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42"/>
      <c r="AD238" s="42"/>
      <c r="AE238" s="42"/>
      <c r="AF238" s="42"/>
      <c r="AG238" s="42"/>
      <c r="AH238" s="42"/>
      <c r="AI238" s="23"/>
      <c r="AJ238" s="23"/>
      <c r="AK238" s="23"/>
      <c r="AL238" s="23"/>
      <c r="AM238" s="23"/>
    </row>
    <row r="239" customFormat="false" ht="15.75" hidden="false" customHeight="false" outlineLevel="0" collapsed="false">
      <c r="A239" s="23"/>
      <c r="B239" s="1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42"/>
      <c r="AD239" s="42"/>
      <c r="AE239" s="42"/>
      <c r="AF239" s="42"/>
      <c r="AG239" s="42"/>
      <c r="AH239" s="42"/>
      <c r="AI239" s="23"/>
      <c r="AJ239" s="23"/>
      <c r="AK239" s="23"/>
      <c r="AL239" s="23"/>
      <c r="AM239" s="23"/>
    </row>
    <row r="240" customFormat="false" ht="15.75" hidden="false" customHeight="false" outlineLevel="0" collapsed="false">
      <c r="A240" s="23"/>
      <c r="B240" s="1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42"/>
      <c r="AD240" s="42"/>
      <c r="AE240" s="42"/>
      <c r="AF240" s="42"/>
      <c r="AG240" s="42"/>
      <c r="AH240" s="42"/>
      <c r="AI240" s="23"/>
      <c r="AJ240" s="23"/>
      <c r="AK240" s="23"/>
      <c r="AL240" s="23"/>
      <c r="AM240" s="23"/>
    </row>
    <row r="241" customFormat="false" ht="15.75" hidden="false" customHeight="false" outlineLevel="0" collapsed="false">
      <c r="A241" s="23"/>
      <c r="B241" s="1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42"/>
      <c r="AD241" s="42"/>
      <c r="AE241" s="42"/>
      <c r="AF241" s="42"/>
      <c r="AG241" s="42"/>
      <c r="AH241" s="42"/>
      <c r="AI241" s="23"/>
      <c r="AJ241" s="23"/>
      <c r="AK241" s="23"/>
      <c r="AL241" s="23"/>
      <c r="AM241" s="23"/>
    </row>
    <row r="242" customFormat="false" ht="15.75" hidden="false" customHeight="false" outlineLevel="0" collapsed="false">
      <c r="A242" s="23"/>
      <c r="B242" s="1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42"/>
      <c r="AD242" s="42"/>
      <c r="AE242" s="42"/>
      <c r="AF242" s="42"/>
      <c r="AG242" s="42"/>
      <c r="AH242" s="42"/>
      <c r="AI242" s="23"/>
      <c r="AJ242" s="23"/>
      <c r="AK242" s="23"/>
      <c r="AL242" s="23"/>
      <c r="AM242" s="23"/>
    </row>
    <row r="243" customFormat="false" ht="15.75" hidden="false" customHeight="false" outlineLevel="0" collapsed="false">
      <c r="A243" s="23"/>
      <c r="B243" s="1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42"/>
      <c r="AD243" s="42"/>
      <c r="AE243" s="42"/>
      <c r="AF243" s="42"/>
      <c r="AG243" s="42"/>
      <c r="AH243" s="42"/>
      <c r="AI243" s="23"/>
      <c r="AJ243" s="23"/>
      <c r="AK243" s="23"/>
      <c r="AL243" s="23"/>
      <c r="AM243" s="23"/>
    </row>
    <row r="244" customFormat="false" ht="15.75" hidden="false" customHeight="false" outlineLevel="0" collapsed="false">
      <c r="A244" s="23"/>
      <c r="B244" s="1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42"/>
      <c r="AD244" s="42"/>
      <c r="AE244" s="42"/>
      <c r="AF244" s="42"/>
      <c r="AG244" s="42"/>
      <c r="AH244" s="42"/>
      <c r="AI244" s="23"/>
      <c r="AJ244" s="23"/>
      <c r="AK244" s="23"/>
      <c r="AL244" s="23"/>
      <c r="AM244" s="23"/>
    </row>
    <row r="245" customFormat="false" ht="15.75" hidden="false" customHeight="false" outlineLevel="0" collapsed="false">
      <c r="A245" s="23"/>
      <c r="B245" s="1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42"/>
      <c r="AD245" s="42"/>
      <c r="AE245" s="42"/>
      <c r="AF245" s="42"/>
      <c r="AG245" s="42"/>
      <c r="AH245" s="42"/>
      <c r="AI245" s="23"/>
      <c r="AJ245" s="23"/>
      <c r="AK245" s="23"/>
      <c r="AL245" s="23"/>
      <c r="AM245" s="23"/>
    </row>
    <row r="246" customFormat="false" ht="15.75" hidden="false" customHeight="false" outlineLevel="0" collapsed="false">
      <c r="A246" s="23"/>
      <c r="B246" s="1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42"/>
      <c r="AD246" s="42"/>
      <c r="AE246" s="42"/>
      <c r="AF246" s="42"/>
      <c r="AG246" s="42"/>
      <c r="AH246" s="42"/>
      <c r="AI246" s="23"/>
      <c r="AJ246" s="23"/>
      <c r="AK246" s="23"/>
      <c r="AL246" s="23"/>
      <c r="AM246" s="23"/>
    </row>
    <row r="247" customFormat="false" ht="15.75" hidden="false" customHeight="false" outlineLevel="0" collapsed="false">
      <c r="A247" s="23"/>
      <c r="B247" s="1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42"/>
      <c r="AD247" s="42"/>
      <c r="AE247" s="42"/>
      <c r="AF247" s="42"/>
      <c r="AG247" s="42"/>
      <c r="AH247" s="42"/>
      <c r="AI247" s="23"/>
      <c r="AJ247" s="23"/>
      <c r="AK247" s="23"/>
      <c r="AL247" s="23"/>
      <c r="AM247" s="23"/>
    </row>
    <row r="248" customFormat="false" ht="15.75" hidden="false" customHeight="false" outlineLevel="0" collapsed="false">
      <c r="A248" s="23"/>
      <c r="B248" s="1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42"/>
      <c r="AD248" s="42"/>
      <c r="AE248" s="42"/>
      <c r="AF248" s="42"/>
      <c r="AG248" s="42"/>
      <c r="AH248" s="42"/>
      <c r="AI248" s="23"/>
      <c r="AJ248" s="23"/>
      <c r="AK248" s="23"/>
      <c r="AL248" s="23"/>
      <c r="AM248" s="23"/>
    </row>
    <row r="249" customFormat="false" ht="15.75" hidden="false" customHeight="false" outlineLevel="0" collapsed="false">
      <c r="A249" s="23"/>
      <c r="B249" s="1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42"/>
      <c r="AD249" s="42"/>
      <c r="AE249" s="42"/>
      <c r="AF249" s="42"/>
      <c r="AG249" s="42"/>
      <c r="AH249" s="42"/>
      <c r="AI249" s="23"/>
      <c r="AJ249" s="23"/>
      <c r="AK249" s="23"/>
      <c r="AL249" s="23"/>
      <c r="AM249" s="23"/>
    </row>
    <row r="250" customFormat="false" ht="15.75" hidden="false" customHeight="false" outlineLevel="0" collapsed="false">
      <c r="A250" s="23"/>
      <c r="B250" s="1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42"/>
      <c r="AD250" s="42"/>
      <c r="AE250" s="42"/>
      <c r="AF250" s="42"/>
      <c r="AG250" s="42"/>
      <c r="AH250" s="42"/>
      <c r="AI250" s="23"/>
      <c r="AJ250" s="23"/>
      <c r="AK250" s="23"/>
      <c r="AL250" s="23"/>
      <c r="AM250" s="23"/>
    </row>
    <row r="251" customFormat="false" ht="15.75" hidden="false" customHeight="false" outlineLevel="0" collapsed="false">
      <c r="A251" s="23"/>
      <c r="B251" s="1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42"/>
      <c r="AD251" s="42"/>
      <c r="AE251" s="42"/>
      <c r="AF251" s="42"/>
      <c r="AG251" s="42"/>
      <c r="AH251" s="42"/>
      <c r="AI251" s="23"/>
      <c r="AJ251" s="23"/>
      <c r="AK251" s="23"/>
      <c r="AL251" s="23"/>
      <c r="AM251" s="23"/>
    </row>
    <row r="252" customFormat="false" ht="15.75" hidden="false" customHeight="false" outlineLevel="0" collapsed="false">
      <c r="A252" s="23"/>
      <c r="B252" s="1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42"/>
      <c r="AD252" s="42"/>
      <c r="AE252" s="42"/>
      <c r="AF252" s="42"/>
      <c r="AG252" s="42"/>
      <c r="AH252" s="42"/>
      <c r="AI252" s="23"/>
      <c r="AJ252" s="23"/>
      <c r="AK252" s="23"/>
      <c r="AL252" s="23"/>
      <c r="AM252" s="23"/>
    </row>
    <row r="253" customFormat="false" ht="15.75" hidden="false" customHeight="false" outlineLevel="0" collapsed="false">
      <c r="A253" s="23"/>
      <c r="B253" s="1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42"/>
      <c r="AD253" s="42"/>
      <c r="AE253" s="42"/>
      <c r="AF253" s="42"/>
      <c r="AG253" s="42"/>
      <c r="AH253" s="42"/>
      <c r="AI253" s="23"/>
      <c r="AJ253" s="23"/>
      <c r="AK253" s="23"/>
      <c r="AL253" s="23"/>
      <c r="AM253" s="23"/>
    </row>
    <row r="254" customFormat="false" ht="15.75" hidden="false" customHeight="false" outlineLevel="0" collapsed="false">
      <c r="A254" s="23"/>
      <c r="B254" s="1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42"/>
      <c r="AD254" s="42"/>
      <c r="AE254" s="42"/>
      <c r="AF254" s="42"/>
      <c r="AG254" s="42"/>
      <c r="AH254" s="42"/>
      <c r="AI254" s="23"/>
      <c r="AJ254" s="23"/>
      <c r="AK254" s="23"/>
      <c r="AL254" s="23"/>
      <c r="AM254" s="23"/>
    </row>
    <row r="255" customFormat="false" ht="15.75" hidden="false" customHeight="false" outlineLevel="0" collapsed="false">
      <c r="A255" s="23"/>
      <c r="B255" s="1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42"/>
      <c r="AD255" s="42"/>
      <c r="AE255" s="42"/>
      <c r="AF255" s="42"/>
      <c r="AG255" s="42"/>
      <c r="AH255" s="42"/>
      <c r="AI255" s="23"/>
      <c r="AJ255" s="23"/>
      <c r="AK255" s="23"/>
      <c r="AL255" s="23"/>
      <c r="AM255" s="23"/>
    </row>
    <row r="256" customFormat="false" ht="15.75" hidden="false" customHeight="false" outlineLevel="0" collapsed="false">
      <c r="A256" s="23"/>
      <c r="B256" s="1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42"/>
      <c r="AD256" s="42"/>
      <c r="AE256" s="42"/>
      <c r="AF256" s="42"/>
      <c r="AG256" s="42"/>
      <c r="AH256" s="42"/>
      <c r="AI256" s="23"/>
      <c r="AJ256" s="23"/>
      <c r="AK256" s="23"/>
      <c r="AL256" s="23"/>
      <c r="AM256" s="23"/>
    </row>
    <row r="257" customFormat="false" ht="15.75" hidden="false" customHeight="false" outlineLevel="0" collapsed="false">
      <c r="A257" s="23"/>
      <c r="B257" s="1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42"/>
      <c r="AD257" s="42"/>
      <c r="AE257" s="42"/>
      <c r="AF257" s="42"/>
      <c r="AG257" s="42"/>
      <c r="AH257" s="42"/>
      <c r="AI257" s="23"/>
      <c r="AJ257" s="23"/>
      <c r="AK257" s="23"/>
      <c r="AL257" s="23"/>
      <c r="AM257" s="23"/>
    </row>
    <row r="258" customFormat="false" ht="15.75" hidden="false" customHeight="false" outlineLevel="0" collapsed="false">
      <c r="A258" s="23"/>
      <c r="B258" s="1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42"/>
      <c r="AD258" s="42"/>
      <c r="AE258" s="42"/>
      <c r="AF258" s="42"/>
      <c r="AG258" s="42"/>
      <c r="AH258" s="42"/>
      <c r="AI258" s="23"/>
      <c r="AJ258" s="23"/>
      <c r="AK258" s="23"/>
      <c r="AL258" s="23"/>
      <c r="AM258" s="23"/>
    </row>
    <row r="259" customFormat="false" ht="15.75" hidden="false" customHeight="false" outlineLevel="0" collapsed="false">
      <c r="A259" s="23"/>
      <c r="B259" s="1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42"/>
      <c r="AD259" s="42"/>
      <c r="AE259" s="42"/>
      <c r="AF259" s="42"/>
      <c r="AG259" s="42"/>
      <c r="AH259" s="42"/>
      <c r="AI259" s="23"/>
      <c r="AJ259" s="23"/>
      <c r="AK259" s="23"/>
      <c r="AL259" s="23"/>
      <c r="AM259" s="23"/>
    </row>
    <row r="260" customFormat="false" ht="15.75" hidden="false" customHeight="false" outlineLevel="0" collapsed="false">
      <c r="A260" s="23"/>
      <c r="B260" s="1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42"/>
      <c r="AD260" s="42"/>
      <c r="AE260" s="42"/>
      <c r="AF260" s="42"/>
      <c r="AG260" s="42"/>
      <c r="AH260" s="42"/>
      <c r="AI260" s="23"/>
      <c r="AJ260" s="23"/>
      <c r="AK260" s="23"/>
      <c r="AL260" s="23"/>
      <c r="AM260" s="23"/>
    </row>
    <row r="261" customFormat="false" ht="15.75" hidden="false" customHeight="false" outlineLevel="0" collapsed="false">
      <c r="A261" s="23"/>
      <c r="B261" s="1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42"/>
      <c r="AD261" s="42"/>
      <c r="AE261" s="42"/>
      <c r="AF261" s="42"/>
      <c r="AG261" s="42"/>
      <c r="AH261" s="42"/>
      <c r="AI261" s="23"/>
      <c r="AJ261" s="23"/>
      <c r="AK261" s="23"/>
      <c r="AL261" s="23"/>
      <c r="AM261" s="23"/>
    </row>
    <row r="262" customFormat="false" ht="15.75" hidden="false" customHeight="false" outlineLevel="0" collapsed="false">
      <c r="A262" s="23"/>
      <c r="B262" s="1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42"/>
      <c r="AD262" s="42"/>
      <c r="AE262" s="42"/>
      <c r="AF262" s="42"/>
      <c r="AG262" s="42"/>
      <c r="AH262" s="42"/>
      <c r="AI262" s="23"/>
      <c r="AJ262" s="23"/>
      <c r="AK262" s="23"/>
      <c r="AL262" s="23"/>
      <c r="AM262" s="23"/>
    </row>
    <row r="263" customFormat="false" ht="15.75" hidden="false" customHeight="false" outlineLevel="0" collapsed="false">
      <c r="A263" s="23"/>
      <c r="B263" s="1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42"/>
      <c r="AD263" s="42"/>
      <c r="AE263" s="42"/>
      <c r="AF263" s="42"/>
      <c r="AG263" s="42"/>
      <c r="AH263" s="42"/>
      <c r="AI263" s="23"/>
      <c r="AJ263" s="23"/>
      <c r="AK263" s="23"/>
      <c r="AL263" s="23"/>
      <c r="AM263" s="23"/>
    </row>
    <row r="264" customFormat="false" ht="15.75" hidden="false" customHeight="false" outlineLevel="0" collapsed="false">
      <c r="A264" s="23"/>
      <c r="B264" s="1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42"/>
      <c r="AD264" s="42"/>
      <c r="AE264" s="42"/>
      <c r="AF264" s="42"/>
      <c r="AG264" s="42"/>
      <c r="AH264" s="42"/>
      <c r="AI264" s="23"/>
      <c r="AJ264" s="23"/>
      <c r="AK264" s="23"/>
      <c r="AL264" s="23"/>
      <c r="AM264" s="23"/>
    </row>
    <row r="265" customFormat="false" ht="15.75" hidden="false" customHeight="false" outlineLevel="0" collapsed="false">
      <c r="A265" s="23"/>
      <c r="B265" s="1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42"/>
      <c r="AD265" s="42"/>
      <c r="AE265" s="42"/>
      <c r="AF265" s="42"/>
      <c r="AG265" s="42"/>
      <c r="AH265" s="42"/>
      <c r="AI265" s="23"/>
      <c r="AJ265" s="23"/>
      <c r="AK265" s="23"/>
      <c r="AL265" s="23"/>
      <c r="AM265" s="23"/>
    </row>
    <row r="266" customFormat="false" ht="15.75" hidden="false" customHeight="false" outlineLevel="0" collapsed="false">
      <c r="A266" s="23"/>
      <c r="B266" s="1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42"/>
      <c r="AD266" s="42"/>
      <c r="AE266" s="42"/>
      <c r="AF266" s="42"/>
      <c r="AG266" s="42"/>
      <c r="AH266" s="42"/>
      <c r="AI266" s="23"/>
      <c r="AJ266" s="23"/>
      <c r="AK266" s="23"/>
      <c r="AL266" s="23"/>
      <c r="AM266" s="23"/>
    </row>
    <row r="267" customFormat="false" ht="15.75" hidden="false" customHeight="false" outlineLevel="0" collapsed="false">
      <c r="A267" s="23"/>
      <c r="B267" s="1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42"/>
      <c r="AD267" s="42"/>
      <c r="AE267" s="42"/>
      <c r="AF267" s="42"/>
      <c r="AG267" s="42"/>
      <c r="AH267" s="42"/>
      <c r="AI267" s="23"/>
      <c r="AJ267" s="23"/>
      <c r="AK267" s="23"/>
      <c r="AL267" s="23"/>
      <c r="AM267" s="23"/>
    </row>
    <row r="268" customFormat="false" ht="15.75" hidden="false" customHeight="false" outlineLevel="0" collapsed="false">
      <c r="A268" s="23"/>
      <c r="B268" s="1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42"/>
      <c r="AD268" s="42"/>
      <c r="AE268" s="42"/>
      <c r="AF268" s="42"/>
      <c r="AG268" s="42"/>
      <c r="AH268" s="42"/>
      <c r="AI268" s="23"/>
      <c r="AJ268" s="23"/>
      <c r="AK268" s="23"/>
      <c r="AL268" s="23"/>
      <c r="AM268" s="23"/>
    </row>
    <row r="269" customFormat="false" ht="15.75" hidden="false" customHeight="false" outlineLevel="0" collapsed="false">
      <c r="A269" s="23"/>
      <c r="B269" s="1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42"/>
      <c r="AD269" s="42"/>
      <c r="AE269" s="42"/>
      <c r="AF269" s="42"/>
      <c r="AG269" s="42"/>
      <c r="AH269" s="42"/>
      <c r="AI269" s="23"/>
      <c r="AJ269" s="23"/>
      <c r="AK269" s="23"/>
      <c r="AL269" s="23"/>
      <c r="AM269" s="23"/>
    </row>
    <row r="270" customFormat="false" ht="15.75" hidden="false" customHeight="false" outlineLevel="0" collapsed="false">
      <c r="A270" s="23"/>
      <c r="B270" s="1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42"/>
      <c r="AD270" s="42"/>
      <c r="AE270" s="42"/>
      <c r="AF270" s="42"/>
      <c r="AG270" s="42"/>
      <c r="AH270" s="42"/>
      <c r="AI270" s="23"/>
      <c r="AJ270" s="23"/>
      <c r="AK270" s="23"/>
      <c r="AL270" s="23"/>
      <c r="AM270" s="23"/>
    </row>
    <row r="271" customFormat="false" ht="15.75" hidden="false" customHeight="false" outlineLevel="0" collapsed="false">
      <c r="A271" s="23"/>
      <c r="B271" s="1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42"/>
      <c r="AD271" s="42"/>
      <c r="AE271" s="42"/>
      <c r="AF271" s="42"/>
      <c r="AG271" s="42"/>
      <c r="AH271" s="42"/>
      <c r="AI271" s="23"/>
      <c r="AJ271" s="23"/>
      <c r="AK271" s="23"/>
      <c r="AL271" s="23"/>
      <c r="AM271" s="23"/>
    </row>
    <row r="272" customFormat="false" ht="15.75" hidden="false" customHeight="false" outlineLevel="0" collapsed="false">
      <c r="A272" s="23"/>
      <c r="B272" s="1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42"/>
      <c r="AD272" s="42"/>
      <c r="AE272" s="42"/>
      <c r="AF272" s="42"/>
      <c r="AG272" s="42"/>
      <c r="AH272" s="42"/>
      <c r="AI272" s="23"/>
      <c r="AJ272" s="23"/>
      <c r="AK272" s="23"/>
      <c r="AL272" s="23"/>
      <c r="AM272" s="23"/>
    </row>
    <row r="273" customFormat="false" ht="15.75" hidden="false" customHeight="false" outlineLevel="0" collapsed="false">
      <c r="A273" s="23"/>
      <c r="B273" s="1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42"/>
      <c r="AD273" s="42"/>
      <c r="AE273" s="42"/>
      <c r="AF273" s="42"/>
      <c r="AG273" s="42"/>
      <c r="AH273" s="42"/>
      <c r="AI273" s="23"/>
      <c r="AJ273" s="23"/>
      <c r="AK273" s="23"/>
      <c r="AL273" s="23"/>
      <c r="AM273" s="23"/>
    </row>
    <row r="274" customFormat="false" ht="15.75" hidden="false" customHeight="false" outlineLevel="0" collapsed="false">
      <c r="A274" s="23"/>
      <c r="B274" s="1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42"/>
      <c r="AD274" s="42"/>
      <c r="AE274" s="42"/>
      <c r="AF274" s="42"/>
      <c r="AG274" s="42"/>
      <c r="AH274" s="42"/>
      <c r="AI274" s="23"/>
      <c r="AJ274" s="23"/>
      <c r="AK274" s="23"/>
      <c r="AL274" s="23"/>
      <c r="AM274" s="23"/>
    </row>
    <row r="275" customFormat="false" ht="15.75" hidden="false" customHeight="false" outlineLevel="0" collapsed="false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42"/>
      <c r="AD275" s="42"/>
      <c r="AE275" s="42"/>
      <c r="AF275" s="42"/>
      <c r="AG275" s="42"/>
      <c r="AH275" s="42"/>
      <c r="AI275" s="23"/>
      <c r="AJ275" s="23"/>
      <c r="AK275" s="23"/>
      <c r="AL275" s="23"/>
      <c r="AM275" s="23"/>
    </row>
    <row r="276" customFormat="false" ht="15.75" hidden="false" customHeight="false" outlineLevel="0" collapsed="false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42"/>
      <c r="AD276" s="42"/>
      <c r="AE276" s="42"/>
      <c r="AF276" s="42"/>
      <c r="AG276" s="42"/>
      <c r="AH276" s="42"/>
      <c r="AI276" s="23"/>
      <c r="AJ276" s="23"/>
      <c r="AK276" s="23"/>
      <c r="AL276" s="23"/>
      <c r="AM276" s="23"/>
    </row>
    <row r="277" customFormat="false" ht="15.75" hidden="false" customHeight="false" outlineLevel="0" collapsed="false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42"/>
      <c r="AD277" s="42"/>
      <c r="AE277" s="42"/>
      <c r="AF277" s="42"/>
      <c r="AG277" s="42"/>
      <c r="AH277" s="42"/>
      <c r="AI277" s="23"/>
      <c r="AJ277" s="23"/>
      <c r="AK277" s="23"/>
      <c r="AL277" s="23"/>
      <c r="AM277" s="23"/>
    </row>
    <row r="278" customFormat="false" ht="15.75" hidden="false" customHeight="false" outlineLevel="0" collapsed="false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42"/>
      <c r="AD278" s="42"/>
      <c r="AE278" s="42"/>
      <c r="AF278" s="42"/>
      <c r="AG278" s="42"/>
      <c r="AH278" s="42"/>
      <c r="AI278" s="23"/>
      <c r="AJ278" s="23"/>
      <c r="AK278" s="23"/>
      <c r="AL278" s="23"/>
      <c r="AM278" s="23"/>
    </row>
    <row r="279" customFormat="false" ht="15.75" hidden="false" customHeight="false" outlineLevel="0" collapsed="false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42"/>
      <c r="AD279" s="42"/>
      <c r="AE279" s="42"/>
      <c r="AF279" s="42"/>
      <c r="AG279" s="42"/>
      <c r="AH279" s="42"/>
      <c r="AI279" s="23"/>
      <c r="AJ279" s="23"/>
      <c r="AK279" s="23"/>
      <c r="AL279" s="23"/>
      <c r="AM279" s="23"/>
    </row>
    <row r="280" customFormat="false" ht="15.75" hidden="false" customHeight="false" outlineLevel="0" collapsed="false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42"/>
      <c r="AD280" s="42"/>
      <c r="AE280" s="42"/>
      <c r="AF280" s="42"/>
      <c r="AG280" s="42"/>
      <c r="AH280" s="42"/>
      <c r="AI280" s="23"/>
      <c r="AJ280" s="23"/>
      <c r="AK280" s="23"/>
      <c r="AL280" s="23"/>
      <c r="AM280" s="23"/>
    </row>
    <row r="281" customFormat="false" ht="15.75" hidden="false" customHeight="false" outlineLevel="0" collapsed="false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42"/>
      <c r="AD281" s="42"/>
      <c r="AE281" s="42"/>
      <c r="AF281" s="42"/>
      <c r="AG281" s="42"/>
      <c r="AH281" s="42"/>
      <c r="AI281" s="23"/>
      <c r="AJ281" s="23"/>
      <c r="AK281" s="23"/>
      <c r="AL281" s="23"/>
      <c r="AM281" s="23"/>
    </row>
    <row r="282" customFormat="false" ht="15.75" hidden="false" customHeight="false" outlineLevel="0" collapsed="false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42"/>
      <c r="AD282" s="42"/>
      <c r="AE282" s="42"/>
      <c r="AF282" s="42"/>
      <c r="AG282" s="42"/>
      <c r="AH282" s="42"/>
      <c r="AI282" s="23"/>
      <c r="AJ282" s="23"/>
      <c r="AK282" s="23"/>
      <c r="AL282" s="23"/>
      <c r="AM282" s="23"/>
    </row>
    <row r="283" customFormat="false" ht="15.75" hidden="false" customHeight="false" outlineLevel="0" collapsed="false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42"/>
      <c r="AD283" s="42"/>
      <c r="AE283" s="42"/>
      <c r="AF283" s="42"/>
      <c r="AG283" s="42"/>
      <c r="AH283" s="42"/>
      <c r="AI283" s="23"/>
      <c r="AJ283" s="23"/>
      <c r="AK283" s="23"/>
      <c r="AL283" s="23"/>
      <c r="AM283" s="23"/>
    </row>
    <row r="284" customFormat="false" ht="15.75" hidden="false" customHeight="false" outlineLevel="0" collapsed="false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42"/>
      <c r="AD284" s="42"/>
      <c r="AE284" s="42"/>
      <c r="AF284" s="42"/>
      <c r="AG284" s="42"/>
      <c r="AH284" s="42"/>
      <c r="AI284" s="23"/>
      <c r="AJ284" s="23"/>
      <c r="AK284" s="23"/>
      <c r="AL284" s="23"/>
      <c r="AM284" s="23"/>
    </row>
    <row r="285" customFormat="false" ht="15.75" hidden="false" customHeight="false" outlineLevel="0" collapsed="false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42"/>
      <c r="AD285" s="42"/>
      <c r="AE285" s="42"/>
      <c r="AF285" s="42"/>
      <c r="AG285" s="42"/>
      <c r="AH285" s="42"/>
      <c r="AI285" s="23"/>
      <c r="AJ285" s="23"/>
      <c r="AK285" s="23"/>
      <c r="AL285" s="23"/>
      <c r="AM285" s="23"/>
    </row>
    <row r="286" customFormat="false" ht="15.75" hidden="false" customHeight="false" outlineLevel="0" collapsed="false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42"/>
      <c r="AD286" s="42"/>
      <c r="AE286" s="42"/>
      <c r="AF286" s="42"/>
      <c r="AG286" s="42"/>
      <c r="AH286" s="42"/>
      <c r="AI286" s="23"/>
      <c r="AJ286" s="23"/>
      <c r="AK286" s="23"/>
      <c r="AL286" s="23"/>
      <c r="AM286" s="23"/>
    </row>
    <row r="287" customFormat="false" ht="15.75" hidden="false" customHeight="false" outlineLevel="0" collapsed="false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42"/>
      <c r="AD287" s="42"/>
      <c r="AE287" s="42"/>
      <c r="AF287" s="42"/>
      <c r="AG287" s="42"/>
      <c r="AH287" s="42"/>
      <c r="AI287" s="23"/>
      <c r="AJ287" s="23"/>
      <c r="AK287" s="23"/>
      <c r="AL287" s="23"/>
      <c r="AM287" s="23"/>
    </row>
    <row r="288" customFormat="false" ht="15.75" hidden="false" customHeight="false" outlineLevel="0" collapsed="false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42"/>
      <c r="AD288" s="42"/>
      <c r="AE288" s="42"/>
      <c r="AF288" s="42"/>
      <c r="AG288" s="42"/>
      <c r="AH288" s="42"/>
      <c r="AI288" s="23"/>
      <c r="AJ288" s="23"/>
      <c r="AK288" s="23"/>
      <c r="AL288" s="23"/>
      <c r="AM288" s="23"/>
    </row>
    <row r="289" customFormat="false" ht="15.75" hidden="false" customHeight="false" outlineLevel="0" collapsed="false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42"/>
      <c r="AD289" s="42"/>
      <c r="AE289" s="42"/>
      <c r="AF289" s="42"/>
      <c r="AG289" s="42"/>
      <c r="AH289" s="42"/>
      <c r="AI289" s="23"/>
      <c r="AJ289" s="23"/>
      <c r="AK289" s="23"/>
      <c r="AL289" s="23"/>
      <c r="AM289" s="23"/>
    </row>
    <row r="290" customFormat="false" ht="15.75" hidden="false" customHeight="false" outlineLevel="0" collapsed="false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42"/>
      <c r="AD290" s="42"/>
      <c r="AE290" s="42"/>
      <c r="AF290" s="42"/>
      <c r="AG290" s="42"/>
      <c r="AH290" s="42"/>
      <c r="AI290" s="23"/>
      <c r="AJ290" s="23"/>
      <c r="AK290" s="23"/>
      <c r="AL290" s="23"/>
      <c r="AM290" s="23"/>
    </row>
    <row r="291" customFormat="false" ht="15.75" hidden="false" customHeight="false" outlineLevel="0" collapsed="false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42"/>
      <c r="AD291" s="42"/>
      <c r="AE291" s="42"/>
      <c r="AF291" s="42"/>
      <c r="AG291" s="42"/>
      <c r="AH291" s="42"/>
      <c r="AI291" s="23"/>
      <c r="AJ291" s="23"/>
      <c r="AK291" s="23"/>
      <c r="AL291" s="23"/>
      <c r="AM291" s="23"/>
    </row>
    <row r="292" customFormat="false" ht="15.75" hidden="false" customHeight="false" outlineLevel="0" collapsed="false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42"/>
      <c r="AD292" s="42"/>
      <c r="AE292" s="42"/>
      <c r="AF292" s="42"/>
      <c r="AG292" s="42"/>
      <c r="AH292" s="42"/>
      <c r="AI292" s="23"/>
      <c r="AJ292" s="23"/>
      <c r="AK292" s="23"/>
      <c r="AL292" s="23"/>
      <c r="AM292" s="23"/>
    </row>
    <row r="293" customFormat="false" ht="15.75" hidden="false" customHeight="false" outlineLevel="0" collapsed="false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42"/>
      <c r="AD293" s="42"/>
      <c r="AE293" s="42"/>
      <c r="AF293" s="42"/>
      <c r="AG293" s="42"/>
      <c r="AH293" s="42"/>
      <c r="AI293" s="23"/>
      <c r="AJ293" s="23"/>
      <c r="AK293" s="23"/>
      <c r="AL293" s="23"/>
      <c r="AM293" s="23"/>
    </row>
    <row r="294" customFormat="false" ht="15.75" hidden="false" customHeight="false" outlineLevel="0" collapsed="false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42"/>
      <c r="AD294" s="42"/>
      <c r="AE294" s="42"/>
      <c r="AF294" s="42"/>
      <c r="AG294" s="42"/>
      <c r="AH294" s="42"/>
      <c r="AI294" s="23"/>
      <c r="AJ294" s="23"/>
      <c r="AK294" s="23"/>
      <c r="AL294" s="23"/>
      <c r="AM294" s="23"/>
    </row>
    <row r="295" customFormat="false" ht="15.75" hidden="false" customHeight="false" outlineLevel="0" collapsed="false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42"/>
      <c r="AD295" s="42"/>
      <c r="AE295" s="42"/>
      <c r="AF295" s="42"/>
      <c r="AG295" s="42"/>
      <c r="AH295" s="42"/>
      <c r="AI295" s="23"/>
      <c r="AJ295" s="23"/>
      <c r="AK295" s="23"/>
      <c r="AL295" s="23"/>
      <c r="AM295" s="23"/>
    </row>
    <row r="296" customFormat="false" ht="15.75" hidden="false" customHeight="false" outlineLevel="0" collapsed="false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42"/>
      <c r="AD296" s="42"/>
      <c r="AE296" s="42"/>
      <c r="AF296" s="42"/>
      <c r="AG296" s="42"/>
      <c r="AH296" s="42"/>
      <c r="AI296" s="23"/>
      <c r="AJ296" s="23"/>
      <c r="AK296" s="23"/>
      <c r="AL296" s="23"/>
      <c r="AM296" s="23"/>
    </row>
    <row r="297" customFormat="false" ht="15.75" hidden="false" customHeight="false" outlineLevel="0" collapsed="false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42"/>
      <c r="AD297" s="42"/>
      <c r="AE297" s="42"/>
      <c r="AF297" s="42"/>
      <c r="AG297" s="42"/>
      <c r="AH297" s="42"/>
      <c r="AI297" s="23"/>
      <c r="AJ297" s="23"/>
      <c r="AK297" s="23"/>
      <c r="AL297" s="23"/>
      <c r="AM297" s="23"/>
    </row>
    <row r="298" customFormat="false" ht="15.75" hidden="false" customHeight="false" outlineLevel="0" collapsed="false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42"/>
      <c r="AD298" s="42"/>
      <c r="AE298" s="42"/>
      <c r="AF298" s="42"/>
      <c r="AG298" s="42"/>
      <c r="AH298" s="42"/>
      <c r="AI298" s="23"/>
      <c r="AJ298" s="23"/>
      <c r="AK298" s="23"/>
      <c r="AL298" s="23"/>
      <c r="AM298" s="23"/>
    </row>
    <row r="299" customFormat="false" ht="15.75" hidden="false" customHeight="false" outlineLevel="0" collapsed="false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42"/>
      <c r="AD299" s="42"/>
      <c r="AE299" s="42"/>
      <c r="AF299" s="42"/>
      <c r="AG299" s="42"/>
      <c r="AH299" s="42"/>
      <c r="AI299" s="23"/>
      <c r="AJ299" s="23"/>
      <c r="AK299" s="23"/>
      <c r="AL299" s="23"/>
      <c r="AM299" s="23"/>
    </row>
    <row r="300" customFormat="false" ht="15.75" hidden="false" customHeight="false" outlineLevel="0" collapsed="false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42"/>
      <c r="AD300" s="42"/>
      <c r="AE300" s="42"/>
      <c r="AF300" s="42"/>
      <c r="AG300" s="42"/>
      <c r="AH300" s="42"/>
      <c r="AI300" s="23"/>
      <c r="AJ300" s="23"/>
      <c r="AK300" s="23"/>
      <c r="AL300" s="23"/>
      <c r="AM300" s="23"/>
    </row>
    <row r="301" customFormat="false" ht="15.75" hidden="false" customHeight="false" outlineLevel="0" collapsed="false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42"/>
      <c r="AD301" s="42"/>
      <c r="AE301" s="42"/>
      <c r="AF301" s="42"/>
      <c r="AG301" s="42"/>
      <c r="AH301" s="42"/>
      <c r="AI301" s="23"/>
      <c r="AJ301" s="23"/>
      <c r="AK301" s="23"/>
      <c r="AL301" s="23"/>
      <c r="AM301" s="23"/>
    </row>
    <row r="302" customFormat="false" ht="15.75" hidden="false" customHeight="false" outlineLevel="0" collapsed="false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42"/>
      <c r="AD302" s="42"/>
      <c r="AE302" s="42"/>
      <c r="AF302" s="42"/>
      <c r="AG302" s="42"/>
      <c r="AH302" s="42"/>
      <c r="AI302" s="23"/>
      <c r="AJ302" s="23"/>
      <c r="AK302" s="23"/>
      <c r="AL302" s="23"/>
      <c r="AM302" s="23"/>
    </row>
    <row r="303" customFormat="false" ht="15.75" hidden="false" customHeight="false" outlineLevel="0" collapsed="false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42"/>
      <c r="AD303" s="42"/>
      <c r="AE303" s="42"/>
      <c r="AF303" s="42"/>
      <c r="AG303" s="42"/>
      <c r="AH303" s="42"/>
      <c r="AI303" s="23"/>
      <c r="AJ303" s="23"/>
      <c r="AK303" s="23"/>
      <c r="AL303" s="23"/>
      <c r="AM303" s="23"/>
    </row>
    <row r="304" customFormat="false" ht="15.75" hidden="false" customHeight="false" outlineLevel="0" collapsed="false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42"/>
      <c r="AD304" s="42"/>
      <c r="AE304" s="42"/>
      <c r="AF304" s="42"/>
      <c r="AG304" s="42"/>
      <c r="AH304" s="42"/>
      <c r="AI304" s="23"/>
      <c r="AJ304" s="23"/>
      <c r="AK304" s="23"/>
      <c r="AL304" s="23"/>
      <c r="AM304" s="23"/>
    </row>
    <row r="305" customFormat="false" ht="15.75" hidden="false" customHeight="false" outlineLevel="0" collapsed="false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42"/>
      <c r="AD305" s="42"/>
      <c r="AE305" s="42"/>
      <c r="AF305" s="42"/>
      <c r="AG305" s="42"/>
      <c r="AH305" s="42"/>
      <c r="AI305" s="23"/>
      <c r="AJ305" s="23"/>
      <c r="AK305" s="23"/>
      <c r="AL305" s="23"/>
      <c r="AM305" s="23"/>
    </row>
    <row r="306" customFormat="false" ht="15.75" hidden="false" customHeight="false" outlineLevel="0" collapsed="false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42"/>
      <c r="AD306" s="42"/>
      <c r="AE306" s="42"/>
      <c r="AF306" s="42"/>
      <c r="AG306" s="42"/>
      <c r="AH306" s="42"/>
      <c r="AI306" s="23"/>
      <c r="AJ306" s="23"/>
      <c r="AK306" s="23"/>
      <c r="AL306" s="23"/>
      <c r="AM306" s="23"/>
    </row>
    <row r="307" customFormat="false" ht="15.75" hidden="false" customHeight="false" outlineLevel="0" collapsed="false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42"/>
      <c r="AD307" s="42"/>
      <c r="AE307" s="42"/>
      <c r="AF307" s="42"/>
      <c r="AG307" s="42"/>
      <c r="AH307" s="42"/>
      <c r="AI307" s="23"/>
      <c r="AJ307" s="23"/>
      <c r="AK307" s="23"/>
      <c r="AL307" s="23"/>
      <c r="AM307" s="23"/>
    </row>
    <row r="308" customFormat="false" ht="15.75" hidden="false" customHeight="false" outlineLevel="0" collapsed="false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42"/>
      <c r="AD308" s="42"/>
      <c r="AE308" s="42"/>
      <c r="AF308" s="42"/>
      <c r="AG308" s="42"/>
      <c r="AH308" s="42"/>
      <c r="AI308" s="23"/>
      <c r="AJ308" s="23"/>
      <c r="AK308" s="23"/>
      <c r="AL308" s="23"/>
      <c r="AM308" s="23"/>
    </row>
    <row r="309" customFormat="false" ht="15.75" hidden="false" customHeight="false" outlineLevel="0" collapsed="false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42"/>
      <c r="AD309" s="42"/>
      <c r="AE309" s="42"/>
      <c r="AF309" s="42"/>
      <c r="AG309" s="42"/>
      <c r="AH309" s="42"/>
      <c r="AI309" s="23"/>
      <c r="AJ309" s="23"/>
      <c r="AK309" s="23"/>
      <c r="AL309" s="23"/>
      <c r="AM309" s="23"/>
    </row>
    <row r="310" customFormat="false" ht="15.75" hidden="false" customHeight="false" outlineLevel="0" collapsed="false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42"/>
      <c r="AD310" s="42"/>
      <c r="AE310" s="42"/>
      <c r="AF310" s="42"/>
      <c r="AG310" s="42"/>
      <c r="AH310" s="42"/>
      <c r="AI310" s="23"/>
      <c r="AJ310" s="23"/>
      <c r="AK310" s="23"/>
      <c r="AL310" s="23"/>
      <c r="AM310" s="23"/>
    </row>
    <row r="311" customFormat="false" ht="15.75" hidden="false" customHeight="false" outlineLevel="0" collapsed="false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42"/>
      <c r="AD311" s="42"/>
      <c r="AE311" s="42"/>
      <c r="AF311" s="42"/>
      <c r="AG311" s="42"/>
      <c r="AH311" s="42"/>
      <c r="AI311" s="23"/>
      <c r="AJ311" s="23"/>
      <c r="AK311" s="23"/>
      <c r="AL311" s="23"/>
      <c r="AM311" s="23"/>
    </row>
    <row r="312" customFormat="false" ht="15.75" hidden="false" customHeight="false" outlineLevel="0" collapsed="false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42"/>
      <c r="AD312" s="42"/>
      <c r="AE312" s="42"/>
      <c r="AF312" s="42"/>
      <c r="AG312" s="42"/>
      <c r="AH312" s="42"/>
      <c r="AI312" s="23"/>
      <c r="AJ312" s="23"/>
      <c r="AK312" s="23"/>
      <c r="AL312" s="23"/>
      <c r="AM312" s="23"/>
    </row>
    <row r="313" customFormat="false" ht="15.75" hidden="false" customHeight="false" outlineLevel="0" collapsed="false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42"/>
      <c r="AD313" s="42"/>
      <c r="AE313" s="42"/>
      <c r="AF313" s="42"/>
      <c r="AG313" s="42"/>
      <c r="AH313" s="42"/>
      <c r="AI313" s="23"/>
      <c r="AJ313" s="23"/>
      <c r="AK313" s="23"/>
      <c r="AL313" s="23"/>
      <c r="AM313" s="23"/>
    </row>
    <row r="314" customFormat="false" ht="15.75" hidden="false" customHeight="false" outlineLevel="0" collapsed="false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42"/>
      <c r="AD314" s="42"/>
      <c r="AE314" s="42"/>
      <c r="AF314" s="42"/>
      <c r="AG314" s="42"/>
      <c r="AH314" s="42"/>
      <c r="AI314" s="23"/>
      <c r="AJ314" s="23"/>
      <c r="AK314" s="23"/>
      <c r="AL314" s="23"/>
      <c r="AM314" s="23"/>
    </row>
    <row r="315" customFormat="false" ht="15.75" hidden="false" customHeight="false" outlineLevel="0" collapsed="false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42"/>
      <c r="AD315" s="42"/>
      <c r="AE315" s="42"/>
      <c r="AF315" s="42"/>
      <c r="AG315" s="42"/>
      <c r="AH315" s="42"/>
      <c r="AI315" s="23"/>
      <c r="AJ315" s="23"/>
      <c r="AK315" s="23"/>
      <c r="AL315" s="23"/>
      <c r="AM315" s="23"/>
    </row>
    <row r="316" customFormat="false" ht="15.75" hidden="false" customHeight="false" outlineLevel="0" collapsed="false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42"/>
      <c r="AD316" s="42"/>
      <c r="AE316" s="42"/>
      <c r="AF316" s="42"/>
      <c r="AG316" s="42"/>
      <c r="AH316" s="42"/>
      <c r="AI316" s="23"/>
      <c r="AJ316" s="23"/>
      <c r="AK316" s="23"/>
      <c r="AL316" s="23"/>
      <c r="AM316" s="23"/>
    </row>
    <row r="317" customFormat="false" ht="15.75" hidden="false" customHeight="false" outlineLevel="0" collapsed="false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42"/>
      <c r="AD317" s="42"/>
      <c r="AE317" s="42"/>
      <c r="AF317" s="42"/>
      <c r="AG317" s="42"/>
      <c r="AH317" s="42"/>
      <c r="AI317" s="23"/>
      <c r="AJ317" s="23"/>
      <c r="AK317" s="23"/>
      <c r="AL317" s="23"/>
      <c r="AM317" s="23"/>
    </row>
    <row r="318" customFormat="false" ht="15.75" hidden="false" customHeight="false" outlineLevel="0" collapsed="false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42"/>
      <c r="AD318" s="42"/>
      <c r="AE318" s="42"/>
      <c r="AF318" s="42"/>
      <c r="AG318" s="42"/>
      <c r="AH318" s="42"/>
      <c r="AI318" s="23"/>
      <c r="AJ318" s="23"/>
      <c r="AK318" s="23"/>
      <c r="AL318" s="23"/>
      <c r="AM318" s="23"/>
    </row>
    <row r="319" customFormat="false" ht="15.75" hidden="false" customHeight="false" outlineLevel="0" collapsed="false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42"/>
      <c r="AD319" s="42"/>
      <c r="AE319" s="42"/>
      <c r="AF319" s="42"/>
      <c r="AG319" s="42"/>
      <c r="AH319" s="42"/>
      <c r="AI319" s="23"/>
      <c r="AJ319" s="23"/>
      <c r="AK319" s="23"/>
      <c r="AL319" s="23"/>
      <c r="AM319" s="23"/>
    </row>
    <row r="320" customFormat="false" ht="15.75" hidden="false" customHeight="false" outlineLevel="0" collapsed="false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42"/>
      <c r="AD320" s="42"/>
      <c r="AE320" s="42"/>
      <c r="AF320" s="42"/>
      <c r="AG320" s="42"/>
      <c r="AH320" s="42"/>
      <c r="AI320" s="23"/>
      <c r="AJ320" s="23"/>
      <c r="AK320" s="23"/>
      <c r="AL320" s="23"/>
      <c r="AM320" s="23"/>
    </row>
    <row r="321" customFormat="false" ht="15.75" hidden="false" customHeight="false" outlineLevel="0" collapsed="false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42"/>
      <c r="AD321" s="42"/>
      <c r="AE321" s="42"/>
      <c r="AF321" s="42"/>
      <c r="AG321" s="42"/>
      <c r="AH321" s="42"/>
      <c r="AI321" s="23"/>
      <c r="AJ321" s="23"/>
      <c r="AK321" s="23"/>
      <c r="AL321" s="23"/>
      <c r="AM321" s="23"/>
    </row>
    <row r="322" customFormat="false" ht="15.75" hidden="false" customHeight="false" outlineLevel="0" collapsed="false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42"/>
      <c r="AD322" s="42"/>
      <c r="AE322" s="42"/>
      <c r="AF322" s="42"/>
      <c r="AG322" s="42"/>
      <c r="AH322" s="42"/>
      <c r="AI322" s="23"/>
      <c r="AJ322" s="23"/>
      <c r="AK322" s="23"/>
      <c r="AL322" s="23"/>
      <c r="AM322" s="23"/>
    </row>
    <row r="323" customFormat="false" ht="15.75" hidden="false" customHeight="false" outlineLevel="0" collapsed="false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42"/>
      <c r="AD323" s="42"/>
      <c r="AE323" s="42"/>
      <c r="AF323" s="42"/>
      <c r="AG323" s="42"/>
      <c r="AH323" s="42"/>
      <c r="AI323" s="23"/>
      <c r="AJ323" s="23"/>
      <c r="AK323" s="23"/>
      <c r="AL323" s="23"/>
      <c r="AM323" s="23"/>
    </row>
    <row r="324" customFormat="false" ht="15.75" hidden="false" customHeight="false" outlineLevel="0" collapsed="false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42"/>
      <c r="AD324" s="42"/>
      <c r="AE324" s="42"/>
      <c r="AF324" s="42"/>
      <c r="AG324" s="42"/>
      <c r="AH324" s="42"/>
      <c r="AI324" s="23"/>
      <c r="AJ324" s="23"/>
      <c r="AK324" s="23"/>
      <c r="AL324" s="23"/>
      <c r="AM324" s="23"/>
    </row>
    <row r="325" customFormat="false" ht="15.75" hidden="false" customHeight="false" outlineLevel="0" collapsed="false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42"/>
      <c r="AD325" s="42"/>
      <c r="AE325" s="42"/>
      <c r="AF325" s="42"/>
      <c r="AG325" s="42"/>
      <c r="AH325" s="42"/>
      <c r="AI325" s="23"/>
      <c r="AJ325" s="23"/>
      <c r="AK325" s="23"/>
      <c r="AL325" s="23"/>
      <c r="AM325" s="23"/>
    </row>
    <row r="326" customFormat="false" ht="15.75" hidden="false" customHeight="false" outlineLevel="0" collapsed="false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42"/>
      <c r="AD326" s="42"/>
      <c r="AE326" s="42"/>
      <c r="AF326" s="42"/>
      <c r="AG326" s="42"/>
      <c r="AH326" s="42"/>
      <c r="AI326" s="23"/>
      <c r="AJ326" s="23"/>
      <c r="AK326" s="23"/>
      <c r="AL326" s="23"/>
      <c r="AM326" s="23"/>
    </row>
    <row r="327" customFormat="false" ht="15.75" hidden="false" customHeight="false" outlineLevel="0" collapsed="false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42"/>
      <c r="AD327" s="42"/>
      <c r="AE327" s="42"/>
      <c r="AF327" s="42"/>
      <c r="AG327" s="42"/>
      <c r="AH327" s="42"/>
      <c r="AI327" s="23"/>
      <c r="AJ327" s="23"/>
      <c r="AK327" s="23"/>
      <c r="AL327" s="23"/>
      <c r="AM327" s="23"/>
    </row>
    <row r="328" customFormat="false" ht="15.75" hidden="false" customHeight="false" outlineLevel="0" collapsed="false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42"/>
      <c r="AD328" s="42"/>
      <c r="AE328" s="42"/>
      <c r="AF328" s="42"/>
      <c r="AG328" s="42"/>
      <c r="AH328" s="42"/>
      <c r="AI328" s="23"/>
      <c r="AJ328" s="23"/>
      <c r="AK328" s="23"/>
      <c r="AL328" s="23"/>
      <c r="AM328" s="23"/>
    </row>
    <row r="329" customFormat="false" ht="15.75" hidden="false" customHeight="false" outlineLevel="0" collapsed="false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42"/>
      <c r="AD329" s="42"/>
      <c r="AE329" s="42"/>
      <c r="AF329" s="42"/>
      <c r="AG329" s="42"/>
      <c r="AH329" s="42"/>
      <c r="AI329" s="23"/>
      <c r="AJ329" s="23"/>
      <c r="AK329" s="23"/>
      <c r="AL329" s="23"/>
      <c r="AM329" s="23"/>
    </row>
    <row r="330" customFormat="false" ht="15.75" hidden="false" customHeight="false" outlineLevel="0" collapsed="false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42"/>
      <c r="AD330" s="42"/>
      <c r="AE330" s="42"/>
      <c r="AF330" s="42"/>
      <c r="AG330" s="42"/>
      <c r="AH330" s="42"/>
      <c r="AI330" s="23"/>
      <c r="AJ330" s="23"/>
      <c r="AK330" s="23"/>
      <c r="AL330" s="23"/>
      <c r="AM330" s="23"/>
    </row>
    <row r="331" customFormat="false" ht="15.75" hidden="false" customHeight="false" outlineLevel="0" collapsed="false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42"/>
      <c r="AD331" s="42"/>
      <c r="AE331" s="42"/>
      <c r="AF331" s="42"/>
      <c r="AG331" s="42"/>
      <c r="AH331" s="42"/>
      <c r="AI331" s="23"/>
      <c r="AJ331" s="23"/>
      <c r="AK331" s="23"/>
      <c r="AL331" s="23"/>
      <c r="AM331" s="23"/>
    </row>
    <row r="332" customFormat="false" ht="15.75" hidden="false" customHeight="false" outlineLevel="0" collapsed="false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42"/>
      <c r="AD332" s="42"/>
      <c r="AE332" s="42"/>
      <c r="AF332" s="42"/>
      <c r="AG332" s="42"/>
      <c r="AH332" s="42"/>
      <c r="AI332" s="23"/>
      <c r="AJ332" s="23"/>
      <c r="AK332" s="23"/>
      <c r="AL332" s="23"/>
      <c r="AM332" s="23"/>
    </row>
    <row r="333" customFormat="false" ht="15.75" hidden="false" customHeight="false" outlineLevel="0" collapsed="false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42"/>
      <c r="AD333" s="42"/>
      <c r="AE333" s="42"/>
      <c r="AF333" s="42"/>
      <c r="AG333" s="42"/>
      <c r="AH333" s="42"/>
      <c r="AI333" s="23"/>
      <c r="AJ333" s="23"/>
      <c r="AK333" s="23"/>
      <c r="AL333" s="23"/>
      <c r="AM333" s="23"/>
    </row>
    <row r="334" customFormat="false" ht="15.75" hidden="false" customHeight="false" outlineLevel="0" collapsed="false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42"/>
      <c r="AD334" s="42"/>
      <c r="AE334" s="42"/>
      <c r="AF334" s="42"/>
      <c r="AG334" s="42"/>
      <c r="AH334" s="42"/>
      <c r="AI334" s="23"/>
      <c r="AJ334" s="23"/>
      <c r="AK334" s="23"/>
      <c r="AL334" s="23"/>
      <c r="AM334" s="23"/>
    </row>
    <row r="335" customFormat="false" ht="15.75" hidden="false" customHeight="false" outlineLevel="0" collapsed="false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42"/>
      <c r="AD335" s="42"/>
      <c r="AE335" s="42"/>
      <c r="AF335" s="42"/>
      <c r="AG335" s="42"/>
      <c r="AH335" s="42"/>
      <c r="AI335" s="23"/>
      <c r="AJ335" s="23"/>
      <c r="AK335" s="23"/>
      <c r="AL335" s="23"/>
      <c r="AM335" s="23"/>
    </row>
    <row r="336" customFormat="false" ht="15.75" hidden="false" customHeight="false" outlineLevel="0" collapsed="false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42"/>
      <c r="AD336" s="42"/>
      <c r="AE336" s="42"/>
      <c r="AF336" s="42"/>
      <c r="AG336" s="42"/>
      <c r="AH336" s="42"/>
      <c r="AI336" s="23"/>
      <c r="AJ336" s="23"/>
      <c r="AK336" s="23"/>
      <c r="AL336" s="23"/>
      <c r="AM336" s="23"/>
    </row>
    <row r="337" customFormat="false" ht="15.75" hidden="false" customHeight="false" outlineLevel="0" collapsed="false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42"/>
      <c r="AD337" s="42"/>
      <c r="AE337" s="42"/>
      <c r="AF337" s="42"/>
      <c r="AG337" s="42"/>
      <c r="AH337" s="42"/>
      <c r="AI337" s="23"/>
      <c r="AJ337" s="23"/>
      <c r="AK337" s="23"/>
      <c r="AL337" s="23"/>
      <c r="AM337" s="23"/>
    </row>
    <row r="338" customFormat="false" ht="15.75" hidden="false" customHeight="false" outlineLevel="0" collapsed="false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42"/>
      <c r="AD338" s="42"/>
      <c r="AE338" s="42"/>
      <c r="AF338" s="42"/>
      <c r="AG338" s="42"/>
      <c r="AH338" s="42"/>
      <c r="AI338" s="23"/>
      <c r="AJ338" s="23"/>
      <c r="AK338" s="23"/>
      <c r="AL338" s="23"/>
      <c r="AM338" s="23"/>
    </row>
    <row r="339" customFormat="false" ht="15.75" hidden="false" customHeight="false" outlineLevel="0" collapsed="false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42"/>
      <c r="AD339" s="42"/>
      <c r="AE339" s="42"/>
      <c r="AF339" s="42"/>
      <c r="AG339" s="42"/>
      <c r="AH339" s="42"/>
      <c r="AI339" s="23"/>
      <c r="AJ339" s="23"/>
      <c r="AK339" s="23"/>
      <c r="AL339" s="23"/>
      <c r="AM339" s="23"/>
    </row>
    <row r="340" customFormat="false" ht="15.75" hidden="false" customHeight="false" outlineLevel="0" collapsed="false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42"/>
      <c r="AD340" s="42"/>
      <c r="AE340" s="42"/>
      <c r="AF340" s="42"/>
      <c r="AG340" s="42"/>
      <c r="AH340" s="42"/>
      <c r="AI340" s="23"/>
      <c r="AJ340" s="23"/>
      <c r="AK340" s="23"/>
      <c r="AL340" s="23"/>
      <c r="AM340" s="23"/>
    </row>
    <row r="341" customFormat="false" ht="15.75" hidden="false" customHeight="false" outlineLevel="0" collapsed="false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42"/>
      <c r="AD341" s="42"/>
      <c r="AE341" s="42"/>
      <c r="AF341" s="42"/>
      <c r="AG341" s="42"/>
      <c r="AH341" s="42"/>
      <c r="AI341" s="23"/>
      <c r="AJ341" s="23"/>
      <c r="AK341" s="23"/>
      <c r="AL341" s="23"/>
      <c r="AM341" s="23"/>
    </row>
    <row r="342" customFormat="false" ht="15.75" hidden="false" customHeight="false" outlineLevel="0" collapsed="false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42"/>
      <c r="AD342" s="42"/>
      <c r="AE342" s="42"/>
      <c r="AF342" s="42"/>
      <c r="AG342" s="42"/>
      <c r="AH342" s="42"/>
      <c r="AI342" s="23"/>
      <c r="AJ342" s="23"/>
      <c r="AK342" s="23"/>
      <c r="AL342" s="23"/>
      <c r="AM342" s="23"/>
    </row>
    <row r="343" customFormat="false" ht="15.75" hidden="false" customHeight="false" outlineLevel="0" collapsed="false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42"/>
      <c r="AD343" s="42"/>
      <c r="AE343" s="42"/>
      <c r="AF343" s="42"/>
      <c r="AG343" s="42"/>
      <c r="AH343" s="42"/>
      <c r="AI343" s="23"/>
      <c r="AJ343" s="23"/>
      <c r="AK343" s="23"/>
      <c r="AL343" s="23"/>
      <c r="AM343" s="23"/>
    </row>
    <row r="344" customFormat="false" ht="15.75" hidden="false" customHeight="false" outlineLevel="0" collapsed="false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42"/>
      <c r="AD344" s="42"/>
      <c r="AE344" s="42"/>
      <c r="AF344" s="42"/>
      <c r="AG344" s="42"/>
      <c r="AH344" s="42"/>
      <c r="AI344" s="23"/>
      <c r="AJ344" s="23"/>
      <c r="AK344" s="23"/>
      <c r="AL344" s="23"/>
      <c r="AM344" s="23"/>
    </row>
    <row r="345" customFormat="false" ht="15.75" hidden="false" customHeight="false" outlineLevel="0" collapsed="false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42"/>
      <c r="AD345" s="42"/>
      <c r="AE345" s="42"/>
      <c r="AF345" s="42"/>
      <c r="AG345" s="42"/>
      <c r="AH345" s="42"/>
      <c r="AI345" s="23"/>
      <c r="AJ345" s="23"/>
      <c r="AK345" s="23"/>
      <c r="AL345" s="23"/>
      <c r="AM345" s="23"/>
    </row>
    <row r="346" customFormat="false" ht="15.75" hidden="false" customHeight="false" outlineLevel="0" collapsed="false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42"/>
      <c r="AD346" s="42"/>
      <c r="AE346" s="42"/>
      <c r="AF346" s="42"/>
      <c r="AG346" s="42"/>
      <c r="AH346" s="42"/>
      <c r="AI346" s="23"/>
      <c r="AJ346" s="23"/>
      <c r="AK346" s="23"/>
      <c r="AL346" s="23"/>
      <c r="AM346" s="23"/>
    </row>
    <row r="347" customFormat="false" ht="15.75" hidden="false" customHeight="false" outlineLevel="0" collapsed="false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42"/>
      <c r="AD347" s="42"/>
      <c r="AE347" s="42"/>
      <c r="AF347" s="42"/>
      <c r="AG347" s="42"/>
      <c r="AH347" s="42"/>
      <c r="AI347" s="23"/>
      <c r="AJ347" s="23"/>
      <c r="AK347" s="23"/>
      <c r="AL347" s="23"/>
      <c r="AM347" s="23"/>
    </row>
    <row r="348" customFormat="false" ht="15.75" hidden="false" customHeight="false" outlineLevel="0" collapsed="false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42"/>
      <c r="AD348" s="42"/>
      <c r="AE348" s="42"/>
      <c r="AF348" s="42"/>
      <c r="AG348" s="42"/>
      <c r="AH348" s="42"/>
      <c r="AI348" s="23"/>
      <c r="AJ348" s="23"/>
      <c r="AK348" s="23"/>
      <c r="AL348" s="23"/>
      <c r="AM348" s="23"/>
    </row>
    <row r="349" customFormat="false" ht="15.75" hidden="false" customHeight="false" outlineLevel="0" collapsed="false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42"/>
      <c r="AD349" s="42"/>
      <c r="AE349" s="42"/>
      <c r="AF349" s="42"/>
      <c r="AG349" s="42"/>
      <c r="AH349" s="42"/>
      <c r="AI349" s="23"/>
      <c r="AJ349" s="23"/>
      <c r="AK349" s="23"/>
      <c r="AL349" s="23"/>
      <c r="AM349" s="23"/>
    </row>
    <row r="350" customFormat="false" ht="15.75" hidden="false" customHeight="false" outlineLevel="0" collapsed="false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42"/>
      <c r="AD350" s="42"/>
      <c r="AE350" s="42"/>
      <c r="AF350" s="42"/>
      <c r="AG350" s="42"/>
      <c r="AH350" s="42"/>
      <c r="AI350" s="23"/>
      <c r="AJ350" s="23"/>
      <c r="AK350" s="23"/>
      <c r="AL350" s="23"/>
      <c r="AM350" s="23"/>
    </row>
    <row r="351" customFormat="false" ht="15.75" hidden="false" customHeight="false" outlineLevel="0" collapsed="false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42"/>
      <c r="AD351" s="42"/>
      <c r="AE351" s="42"/>
      <c r="AF351" s="42"/>
      <c r="AG351" s="42"/>
      <c r="AH351" s="42"/>
      <c r="AI351" s="23"/>
      <c r="AJ351" s="23"/>
      <c r="AK351" s="23"/>
      <c r="AL351" s="23"/>
      <c r="AM351" s="23"/>
    </row>
    <row r="352" customFormat="false" ht="15.75" hidden="false" customHeight="false" outlineLevel="0" collapsed="false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42"/>
      <c r="AD352" s="42"/>
      <c r="AE352" s="42"/>
      <c r="AF352" s="42"/>
      <c r="AG352" s="42"/>
      <c r="AH352" s="42"/>
      <c r="AI352" s="23"/>
      <c r="AJ352" s="23"/>
      <c r="AK352" s="23"/>
      <c r="AL352" s="23"/>
      <c r="AM352" s="23"/>
    </row>
    <row r="353" customFormat="false" ht="15.75" hidden="false" customHeight="false" outlineLevel="0" collapsed="false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42"/>
      <c r="AD353" s="42"/>
      <c r="AE353" s="42"/>
      <c r="AF353" s="42"/>
      <c r="AG353" s="42"/>
      <c r="AH353" s="42"/>
      <c r="AI353" s="23"/>
      <c r="AJ353" s="23"/>
      <c r="AK353" s="23"/>
      <c r="AL353" s="23"/>
      <c r="AM353" s="23"/>
    </row>
    <row r="354" customFormat="false" ht="15.75" hidden="false" customHeight="false" outlineLevel="0" collapsed="false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42"/>
      <c r="AD354" s="42"/>
      <c r="AE354" s="42"/>
      <c r="AF354" s="42"/>
      <c r="AG354" s="42"/>
      <c r="AH354" s="42"/>
      <c r="AI354" s="23"/>
      <c r="AJ354" s="23"/>
      <c r="AK354" s="23"/>
      <c r="AL354" s="23"/>
      <c r="AM354" s="23"/>
    </row>
    <row r="355" customFormat="false" ht="15.75" hidden="false" customHeight="false" outlineLevel="0" collapsed="false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42"/>
      <c r="AD355" s="42"/>
      <c r="AE355" s="42"/>
      <c r="AF355" s="42"/>
      <c r="AG355" s="42"/>
      <c r="AH355" s="42"/>
      <c r="AI355" s="23"/>
      <c r="AJ355" s="23"/>
      <c r="AK355" s="23"/>
      <c r="AL355" s="23"/>
      <c r="AM355" s="23"/>
    </row>
    <row r="356" customFormat="false" ht="15.75" hidden="false" customHeight="false" outlineLevel="0" collapsed="false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42"/>
      <c r="AD356" s="42"/>
      <c r="AE356" s="42"/>
      <c r="AF356" s="42"/>
      <c r="AG356" s="42"/>
      <c r="AH356" s="42"/>
      <c r="AI356" s="23"/>
      <c r="AJ356" s="23"/>
      <c r="AK356" s="23"/>
      <c r="AL356" s="23"/>
      <c r="AM356" s="23"/>
    </row>
    <row r="357" customFormat="false" ht="15.75" hidden="false" customHeight="false" outlineLevel="0" collapsed="false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42"/>
      <c r="AD357" s="42"/>
      <c r="AE357" s="42"/>
      <c r="AF357" s="42"/>
      <c r="AG357" s="42"/>
      <c r="AH357" s="42"/>
      <c r="AI357" s="23"/>
      <c r="AJ357" s="23"/>
      <c r="AK357" s="23"/>
      <c r="AL357" s="23"/>
      <c r="AM357" s="23"/>
    </row>
    <row r="358" customFormat="false" ht="15.75" hidden="false" customHeight="false" outlineLevel="0" collapsed="false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42"/>
      <c r="AD358" s="42"/>
      <c r="AE358" s="42"/>
      <c r="AF358" s="42"/>
      <c r="AG358" s="42"/>
      <c r="AH358" s="42"/>
      <c r="AI358" s="23"/>
      <c r="AJ358" s="23"/>
      <c r="AK358" s="23"/>
      <c r="AL358" s="23"/>
      <c r="AM358" s="23"/>
    </row>
    <row r="359" customFormat="false" ht="15.75" hidden="false" customHeight="false" outlineLevel="0" collapsed="false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42"/>
      <c r="AD359" s="42"/>
      <c r="AE359" s="42"/>
      <c r="AF359" s="42"/>
      <c r="AG359" s="42"/>
      <c r="AH359" s="42"/>
      <c r="AI359" s="23"/>
      <c r="AJ359" s="23"/>
      <c r="AK359" s="23"/>
      <c r="AL359" s="23"/>
      <c r="AM359" s="23"/>
    </row>
    <row r="360" customFormat="false" ht="15.75" hidden="false" customHeight="false" outlineLevel="0" collapsed="false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42"/>
      <c r="AD360" s="42"/>
      <c r="AE360" s="42"/>
      <c r="AF360" s="42"/>
      <c r="AG360" s="42"/>
      <c r="AH360" s="42"/>
      <c r="AI360" s="23"/>
      <c r="AJ360" s="23"/>
      <c r="AK360" s="23"/>
      <c r="AL360" s="23"/>
      <c r="AM360" s="23"/>
    </row>
    <row r="361" customFormat="false" ht="15.75" hidden="false" customHeight="false" outlineLevel="0" collapsed="false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42"/>
      <c r="AD361" s="42"/>
      <c r="AE361" s="42"/>
      <c r="AF361" s="42"/>
      <c r="AG361" s="42"/>
      <c r="AH361" s="42"/>
      <c r="AI361" s="23"/>
      <c r="AJ361" s="23"/>
      <c r="AK361" s="23"/>
      <c r="AL361" s="23"/>
      <c r="AM361" s="23"/>
    </row>
    <row r="362" customFormat="false" ht="15.75" hidden="false" customHeight="false" outlineLevel="0" collapsed="false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42"/>
      <c r="AD362" s="42"/>
      <c r="AE362" s="42"/>
      <c r="AF362" s="42"/>
      <c r="AG362" s="42"/>
      <c r="AH362" s="42"/>
      <c r="AI362" s="23"/>
      <c r="AJ362" s="23"/>
      <c r="AK362" s="23"/>
      <c r="AL362" s="23"/>
      <c r="AM362" s="23"/>
    </row>
    <row r="363" customFormat="false" ht="15.75" hidden="false" customHeight="false" outlineLevel="0" collapsed="false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42"/>
      <c r="AD363" s="42"/>
      <c r="AE363" s="42"/>
      <c r="AF363" s="42"/>
      <c r="AG363" s="42"/>
      <c r="AH363" s="42"/>
      <c r="AI363" s="23"/>
      <c r="AJ363" s="23"/>
      <c r="AK363" s="23"/>
      <c r="AL363" s="23"/>
      <c r="AM363" s="23"/>
    </row>
    <row r="364" customFormat="false" ht="15.75" hidden="false" customHeight="false" outlineLevel="0" collapsed="false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42"/>
      <c r="AD364" s="42"/>
      <c r="AE364" s="42"/>
      <c r="AF364" s="42"/>
      <c r="AG364" s="42"/>
      <c r="AH364" s="42"/>
      <c r="AI364" s="23"/>
      <c r="AJ364" s="23"/>
      <c r="AK364" s="23"/>
      <c r="AL364" s="23"/>
      <c r="AM364" s="23"/>
    </row>
    <row r="365" customFormat="false" ht="15.75" hidden="false" customHeight="false" outlineLevel="0" collapsed="false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42"/>
      <c r="AD365" s="42"/>
      <c r="AE365" s="42"/>
      <c r="AF365" s="42"/>
      <c r="AG365" s="42"/>
      <c r="AH365" s="42"/>
      <c r="AI365" s="23"/>
      <c r="AJ365" s="23"/>
      <c r="AK365" s="23"/>
      <c r="AL365" s="23"/>
      <c r="AM365" s="23"/>
    </row>
    <row r="366" customFormat="false" ht="15.75" hidden="false" customHeight="false" outlineLevel="0" collapsed="false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42"/>
      <c r="AD366" s="42"/>
      <c r="AE366" s="42"/>
      <c r="AF366" s="42"/>
      <c r="AG366" s="42"/>
      <c r="AH366" s="42"/>
      <c r="AI366" s="23"/>
      <c r="AJ366" s="23"/>
      <c r="AK366" s="23"/>
      <c r="AL366" s="23"/>
      <c r="AM366" s="23"/>
    </row>
    <row r="367" customFormat="false" ht="15.75" hidden="false" customHeight="false" outlineLevel="0" collapsed="false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42"/>
      <c r="AD367" s="42"/>
      <c r="AE367" s="42"/>
      <c r="AF367" s="42"/>
      <c r="AG367" s="42"/>
      <c r="AH367" s="42"/>
      <c r="AI367" s="23"/>
      <c r="AJ367" s="23"/>
      <c r="AK367" s="23"/>
      <c r="AL367" s="23"/>
      <c r="AM367" s="23"/>
    </row>
    <row r="368" customFormat="false" ht="15.75" hidden="false" customHeight="false" outlineLevel="0" collapsed="false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42"/>
      <c r="AD368" s="42"/>
      <c r="AE368" s="42"/>
      <c r="AF368" s="42"/>
      <c r="AG368" s="42"/>
      <c r="AH368" s="42"/>
      <c r="AI368" s="23"/>
      <c r="AJ368" s="23"/>
      <c r="AK368" s="23"/>
      <c r="AL368" s="23"/>
      <c r="AM368" s="23"/>
    </row>
    <row r="369" customFormat="false" ht="15.75" hidden="false" customHeight="false" outlineLevel="0" collapsed="false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42"/>
      <c r="AD369" s="42"/>
      <c r="AE369" s="42"/>
      <c r="AF369" s="42"/>
      <c r="AG369" s="42"/>
      <c r="AH369" s="42"/>
      <c r="AI369" s="23"/>
      <c r="AJ369" s="23"/>
      <c r="AK369" s="23"/>
      <c r="AL369" s="23"/>
      <c r="AM369" s="23"/>
    </row>
    <row r="370" customFormat="false" ht="15.75" hidden="false" customHeight="false" outlineLevel="0" collapsed="false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42"/>
      <c r="AD370" s="42"/>
      <c r="AE370" s="42"/>
      <c r="AF370" s="42"/>
      <c r="AG370" s="42"/>
      <c r="AH370" s="42"/>
      <c r="AI370" s="23"/>
      <c r="AJ370" s="23"/>
      <c r="AK370" s="23"/>
      <c r="AL370" s="23"/>
      <c r="AM370" s="23"/>
    </row>
    <row r="371" customFormat="false" ht="15.75" hidden="false" customHeight="false" outlineLevel="0" collapsed="false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42"/>
      <c r="AD371" s="42"/>
      <c r="AE371" s="42"/>
      <c r="AF371" s="42"/>
      <c r="AG371" s="42"/>
      <c r="AH371" s="42"/>
      <c r="AI371" s="23"/>
      <c r="AJ371" s="23"/>
      <c r="AK371" s="23"/>
      <c r="AL371" s="23"/>
      <c r="AM371" s="23"/>
    </row>
    <row r="372" customFormat="false" ht="15.75" hidden="false" customHeight="false" outlineLevel="0" collapsed="false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42"/>
      <c r="AD372" s="42"/>
      <c r="AE372" s="42"/>
      <c r="AF372" s="42"/>
      <c r="AG372" s="42"/>
      <c r="AH372" s="42"/>
      <c r="AI372" s="23"/>
      <c r="AJ372" s="23"/>
      <c r="AK372" s="23"/>
      <c r="AL372" s="23"/>
      <c r="AM372" s="23"/>
    </row>
    <row r="373" customFormat="false" ht="15.75" hidden="false" customHeight="false" outlineLevel="0" collapsed="false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42"/>
      <c r="AD373" s="42"/>
      <c r="AE373" s="42"/>
      <c r="AF373" s="42"/>
      <c r="AG373" s="42"/>
      <c r="AH373" s="42"/>
      <c r="AI373" s="23"/>
      <c r="AJ373" s="23"/>
      <c r="AK373" s="23"/>
      <c r="AL373" s="23"/>
      <c r="AM373" s="23"/>
    </row>
    <row r="374" customFormat="false" ht="15.75" hidden="false" customHeight="false" outlineLevel="0" collapsed="false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42"/>
      <c r="AD374" s="42"/>
      <c r="AE374" s="42"/>
      <c r="AF374" s="42"/>
      <c r="AG374" s="42"/>
      <c r="AH374" s="42"/>
      <c r="AI374" s="23"/>
      <c r="AJ374" s="23"/>
      <c r="AK374" s="23"/>
      <c r="AL374" s="23"/>
      <c r="AM374" s="23"/>
    </row>
    <row r="375" customFormat="false" ht="15.75" hidden="false" customHeight="false" outlineLevel="0" collapsed="false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42"/>
      <c r="AD375" s="42"/>
      <c r="AE375" s="42"/>
      <c r="AF375" s="42"/>
      <c r="AG375" s="42"/>
      <c r="AH375" s="42"/>
      <c r="AI375" s="23"/>
      <c r="AJ375" s="23"/>
      <c r="AK375" s="23"/>
      <c r="AL375" s="23"/>
      <c r="AM375" s="23"/>
    </row>
    <row r="376" customFormat="false" ht="15.75" hidden="false" customHeight="false" outlineLevel="0" collapsed="false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42"/>
      <c r="AD376" s="42"/>
      <c r="AE376" s="42"/>
      <c r="AF376" s="42"/>
      <c r="AG376" s="42"/>
      <c r="AH376" s="42"/>
      <c r="AI376" s="23"/>
      <c r="AJ376" s="23"/>
      <c r="AK376" s="23"/>
      <c r="AL376" s="23"/>
      <c r="AM376" s="23"/>
    </row>
    <row r="377" customFormat="false" ht="15.75" hidden="false" customHeight="false" outlineLevel="0" collapsed="false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42"/>
      <c r="AD377" s="42"/>
      <c r="AE377" s="42"/>
      <c r="AF377" s="42"/>
      <c r="AG377" s="42"/>
      <c r="AH377" s="42"/>
      <c r="AI377" s="23"/>
      <c r="AJ377" s="23"/>
      <c r="AK377" s="23"/>
      <c r="AL377" s="23"/>
      <c r="AM377" s="23"/>
    </row>
    <row r="378" customFormat="false" ht="15.75" hidden="false" customHeight="false" outlineLevel="0" collapsed="false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42"/>
      <c r="AD378" s="42"/>
      <c r="AE378" s="42"/>
      <c r="AF378" s="42"/>
      <c r="AG378" s="42"/>
      <c r="AH378" s="42"/>
      <c r="AI378" s="23"/>
      <c r="AJ378" s="23"/>
      <c r="AK378" s="23"/>
      <c r="AL378" s="23"/>
      <c r="AM378" s="23"/>
    </row>
    <row r="379" customFormat="false" ht="15.75" hidden="false" customHeight="false" outlineLevel="0" collapsed="false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42"/>
      <c r="AD379" s="42"/>
      <c r="AE379" s="42"/>
      <c r="AF379" s="42"/>
      <c r="AG379" s="42"/>
      <c r="AH379" s="42"/>
      <c r="AI379" s="23"/>
      <c r="AJ379" s="23"/>
      <c r="AK379" s="23"/>
      <c r="AL379" s="23"/>
      <c r="AM379" s="23"/>
    </row>
    <row r="380" customFormat="false" ht="15.75" hidden="false" customHeight="false" outlineLevel="0" collapsed="false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42"/>
      <c r="AD380" s="42"/>
      <c r="AE380" s="42"/>
      <c r="AF380" s="42"/>
      <c r="AG380" s="42"/>
      <c r="AH380" s="42"/>
      <c r="AI380" s="23"/>
      <c r="AJ380" s="23"/>
      <c r="AK380" s="23"/>
      <c r="AL380" s="23"/>
      <c r="AM380" s="23"/>
    </row>
    <row r="381" customFormat="false" ht="15.75" hidden="false" customHeight="false" outlineLevel="0" collapsed="false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42"/>
      <c r="AD381" s="42"/>
      <c r="AE381" s="42"/>
      <c r="AF381" s="42"/>
      <c r="AG381" s="42"/>
      <c r="AH381" s="42"/>
      <c r="AI381" s="23"/>
      <c r="AJ381" s="23"/>
      <c r="AK381" s="23"/>
      <c r="AL381" s="23"/>
      <c r="AM381" s="23"/>
    </row>
    <row r="382" customFormat="false" ht="15.75" hidden="false" customHeight="false" outlineLevel="0" collapsed="false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42"/>
      <c r="AD382" s="42"/>
      <c r="AE382" s="42"/>
      <c r="AF382" s="42"/>
      <c r="AG382" s="42"/>
      <c r="AH382" s="42"/>
      <c r="AI382" s="23"/>
      <c r="AJ382" s="23"/>
      <c r="AK382" s="23"/>
      <c r="AL382" s="23"/>
      <c r="AM382" s="23"/>
    </row>
    <row r="383" customFormat="false" ht="15.75" hidden="false" customHeight="false" outlineLevel="0" collapsed="false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42"/>
      <c r="AD383" s="42"/>
      <c r="AE383" s="42"/>
      <c r="AF383" s="42"/>
      <c r="AG383" s="42"/>
      <c r="AH383" s="42"/>
      <c r="AI383" s="23"/>
      <c r="AJ383" s="23"/>
      <c r="AK383" s="23"/>
      <c r="AL383" s="23"/>
      <c r="AM383" s="23"/>
    </row>
    <row r="384" customFormat="false" ht="15.75" hidden="false" customHeight="false" outlineLevel="0" collapsed="false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42"/>
      <c r="AD384" s="42"/>
      <c r="AE384" s="42"/>
      <c r="AF384" s="42"/>
      <c r="AG384" s="42"/>
      <c r="AH384" s="42"/>
      <c r="AI384" s="23"/>
      <c r="AJ384" s="23"/>
      <c r="AK384" s="23"/>
      <c r="AL384" s="23"/>
      <c r="AM384" s="23"/>
    </row>
    <row r="385" customFormat="false" ht="15.75" hidden="false" customHeight="false" outlineLevel="0" collapsed="false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42"/>
      <c r="AD385" s="42"/>
      <c r="AE385" s="42"/>
      <c r="AF385" s="42"/>
      <c r="AG385" s="42"/>
      <c r="AH385" s="42"/>
      <c r="AI385" s="23"/>
      <c r="AJ385" s="23"/>
      <c r="AK385" s="23"/>
      <c r="AL385" s="23"/>
      <c r="AM385" s="23"/>
    </row>
    <row r="386" customFormat="false" ht="15.75" hidden="false" customHeight="false" outlineLevel="0" collapsed="false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42"/>
      <c r="AD386" s="42"/>
      <c r="AE386" s="42"/>
      <c r="AF386" s="42"/>
      <c r="AG386" s="42"/>
      <c r="AH386" s="42"/>
      <c r="AI386" s="23"/>
      <c r="AJ386" s="23"/>
      <c r="AK386" s="23"/>
      <c r="AL386" s="23"/>
      <c r="AM386" s="23"/>
    </row>
    <row r="387" customFormat="false" ht="15.75" hidden="false" customHeight="false" outlineLevel="0" collapsed="false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42"/>
      <c r="AD387" s="42"/>
      <c r="AE387" s="42"/>
      <c r="AF387" s="42"/>
      <c r="AG387" s="42"/>
      <c r="AH387" s="42"/>
      <c r="AI387" s="23"/>
      <c r="AJ387" s="23"/>
      <c r="AK387" s="23"/>
      <c r="AL387" s="23"/>
      <c r="AM387" s="23"/>
    </row>
    <row r="388" customFormat="false" ht="15.75" hidden="false" customHeight="false" outlineLevel="0" collapsed="false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42"/>
      <c r="AD388" s="42"/>
      <c r="AE388" s="42"/>
      <c r="AF388" s="42"/>
      <c r="AG388" s="42"/>
      <c r="AH388" s="42"/>
      <c r="AI388" s="23"/>
      <c r="AJ388" s="23"/>
      <c r="AK388" s="23"/>
      <c r="AL388" s="23"/>
      <c r="AM388" s="23"/>
    </row>
    <row r="389" customFormat="false" ht="15.75" hidden="false" customHeight="false" outlineLevel="0" collapsed="false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42"/>
      <c r="AD389" s="42"/>
      <c r="AE389" s="42"/>
      <c r="AF389" s="42"/>
      <c r="AG389" s="42"/>
      <c r="AH389" s="42"/>
      <c r="AI389" s="23"/>
      <c r="AJ389" s="23"/>
      <c r="AK389" s="23"/>
      <c r="AL389" s="23"/>
      <c r="AM389" s="23"/>
    </row>
    <row r="390" customFormat="false" ht="15.75" hidden="false" customHeight="false" outlineLevel="0" collapsed="false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42"/>
      <c r="AD390" s="42"/>
      <c r="AE390" s="42"/>
      <c r="AF390" s="42"/>
      <c r="AG390" s="42"/>
      <c r="AH390" s="42"/>
      <c r="AI390" s="23"/>
      <c r="AJ390" s="23"/>
      <c r="AK390" s="23"/>
      <c r="AL390" s="23"/>
      <c r="AM390" s="23"/>
    </row>
    <row r="391" customFormat="false" ht="15.75" hidden="false" customHeight="false" outlineLevel="0" collapsed="false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42"/>
      <c r="AD391" s="42"/>
      <c r="AE391" s="42"/>
      <c r="AF391" s="42"/>
      <c r="AG391" s="42"/>
      <c r="AH391" s="42"/>
      <c r="AI391" s="23"/>
      <c r="AJ391" s="23"/>
      <c r="AK391" s="23"/>
      <c r="AL391" s="23"/>
      <c r="AM391" s="23"/>
    </row>
    <row r="392" customFormat="false" ht="15.75" hidden="false" customHeight="false" outlineLevel="0" collapsed="false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42"/>
      <c r="AD392" s="42"/>
      <c r="AE392" s="42"/>
      <c r="AF392" s="42"/>
      <c r="AG392" s="42"/>
      <c r="AH392" s="42"/>
      <c r="AI392" s="23"/>
      <c r="AJ392" s="23"/>
      <c r="AK392" s="23"/>
      <c r="AL392" s="23"/>
      <c r="AM392" s="23"/>
    </row>
    <row r="393" customFormat="false" ht="15.75" hidden="false" customHeight="false" outlineLevel="0" collapsed="false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42"/>
      <c r="AD393" s="42"/>
      <c r="AE393" s="42"/>
      <c r="AF393" s="42"/>
      <c r="AG393" s="42"/>
      <c r="AH393" s="42"/>
      <c r="AI393" s="23"/>
      <c r="AJ393" s="23"/>
      <c r="AK393" s="23"/>
      <c r="AL393" s="23"/>
      <c r="AM393" s="23"/>
    </row>
    <row r="394" customFormat="false" ht="15.75" hidden="false" customHeight="false" outlineLevel="0" collapsed="false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42"/>
      <c r="AD394" s="42"/>
      <c r="AE394" s="42"/>
      <c r="AF394" s="42"/>
      <c r="AG394" s="42"/>
      <c r="AH394" s="42"/>
      <c r="AI394" s="23"/>
      <c r="AJ394" s="23"/>
      <c r="AK394" s="23"/>
      <c r="AL394" s="23"/>
      <c r="AM394" s="23"/>
    </row>
    <row r="395" customFormat="false" ht="15.75" hidden="false" customHeight="false" outlineLevel="0" collapsed="false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42"/>
      <c r="AD395" s="42"/>
      <c r="AE395" s="42"/>
      <c r="AF395" s="42"/>
      <c r="AG395" s="42"/>
      <c r="AH395" s="42"/>
      <c r="AI395" s="23"/>
      <c r="AJ395" s="23"/>
      <c r="AK395" s="23"/>
      <c r="AL395" s="23"/>
      <c r="AM395" s="23"/>
    </row>
    <row r="396" customFormat="false" ht="15.75" hidden="false" customHeight="false" outlineLevel="0" collapsed="false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42"/>
      <c r="AD396" s="42"/>
      <c r="AE396" s="42"/>
      <c r="AF396" s="42"/>
      <c r="AG396" s="42"/>
      <c r="AH396" s="42"/>
      <c r="AI396" s="23"/>
      <c r="AJ396" s="23"/>
      <c r="AK396" s="23"/>
      <c r="AL396" s="23"/>
      <c r="AM396" s="23"/>
    </row>
    <row r="397" customFormat="false" ht="15.75" hidden="false" customHeight="false" outlineLevel="0" collapsed="false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42"/>
      <c r="AD397" s="42"/>
      <c r="AE397" s="42"/>
      <c r="AF397" s="42"/>
      <c r="AG397" s="42"/>
      <c r="AH397" s="42"/>
      <c r="AI397" s="23"/>
      <c r="AJ397" s="23"/>
      <c r="AK397" s="23"/>
      <c r="AL397" s="23"/>
      <c r="AM397" s="23"/>
    </row>
    <row r="398" customFormat="false" ht="15.75" hidden="false" customHeight="false" outlineLevel="0" collapsed="false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42"/>
      <c r="AD398" s="42"/>
      <c r="AE398" s="42"/>
      <c r="AF398" s="42"/>
      <c r="AG398" s="42"/>
      <c r="AH398" s="42"/>
      <c r="AI398" s="23"/>
      <c r="AJ398" s="23"/>
      <c r="AK398" s="23"/>
      <c r="AL398" s="23"/>
      <c r="AM398" s="23"/>
    </row>
    <row r="399" customFormat="false" ht="15.75" hidden="false" customHeight="false" outlineLevel="0" collapsed="false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42"/>
      <c r="AD399" s="42"/>
      <c r="AE399" s="42"/>
      <c r="AF399" s="42"/>
      <c r="AG399" s="42"/>
      <c r="AH399" s="42"/>
      <c r="AI399" s="23"/>
      <c r="AJ399" s="23"/>
      <c r="AK399" s="23"/>
      <c r="AL399" s="23"/>
      <c r="AM399" s="23"/>
    </row>
    <row r="400" customFormat="false" ht="15.75" hidden="false" customHeight="false" outlineLevel="0" collapsed="false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42"/>
      <c r="AD400" s="42"/>
      <c r="AE400" s="42"/>
      <c r="AF400" s="42"/>
      <c r="AG400" s="42"/>
      <c r="AH400" s="42"/>
      <c r="AI400" s="23"/>
      <c r="AJ400" s="23"/>
      <c r="AK400" s="23"/>
      <c r="AL400" s="23"/>
      <c r="AM400" s="23"/>
    </row>
    <row r="401" customFormat="false" ht="15.75" hidden="false" customHeight="false" outlineLevel="0" collapsed="false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42"/>
      <c r="AD401" s="42"/>
      <c r="AE401" s="42"/>
      <c r="AF401" s="42"/>
      <c r="AG401" s="42"/>
      <c r="AH401" s="42"/>
      <c r="AI401" s="23"/>
      <c r="AJ401" s="23"/>
      <c r="AK401" s="23"/>
      <c r="AL401" s="23"/>
      <c r="AM401" s="23"/>
    </row>
    <row r="402" customFormat="false" ht="15.75" hidden="false" customHeight="false" outlineLevel="0" collapsed="false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42"/>
      <c r="AD402" s="42"/>
      <c r="AE402" s="42"/>
      <c r="AF402" s="42"/>
      <c r="AG402" s="42"/>
      <c r="AH402" s="42"/>
      <c r="AI402" s="23"/>
      <c r="AJ402" s="23"/>
      <c r="AK402" s="23"/>
      <c r="AL402" s="23"/>
      <c r="AM402" s="23"/>
    </row>
    <row r="403" customFormat="false" ht="15.75" hidden="false" customHeight="false" outlineLevel="0" collapsed="false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42"/>
      <c r="AD403" s="42"/>
      <c r="AE403" s="42"/>
      <c r="AF403" s="42"/>
      <c r="AG403" s="42"/>
      <c r="AH403" s="42"/>
      <c r="AI403" s="23"/>
      <c r="AJ403" s="23"/>
      <c r="AK403" s="23"/>
      <c r="AL403" s="23"/>
      <c r="AM403" s="23"/>
    </row>
    <row r="404" customFormat="false" ht="15.75" hidden="false" customHeight="false" outlineLevel="0" collapsed="false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42"/>
      <c r="AD404" s="42"/>
      <c r="AE404" s="42"/>
      <c r="AF404" s="42"/>
      <c r="AG404" s="42"/>
      <c r="AH404" s="42"/>
      <c r="AI404" s="23"/>
      <c r="AJ404" s="23"/>
      <c r="AK404" s="23"/>
      <c r="AL404" s="23"/>
      <c r="AM404" s="23"/>
    </row>
    <row r="405" customFormat="false" ht="15.75" hidden="false" customHeight="false" outlineLevel="0" collapsed="false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42"/>
      <c r="AD405" s="42"/>
      <c r="AE405" s="42"/>
      <c r="AF405" s="42"/>
      <c r="AG405" s="42"/>
      <c r="AH405" s="42"/>
      <c r="AI405" s="23"/>
      <c r="AJ405" s="23"/>
      <c r="AK405" s="23"/>
      <c r="AL405" s="23"/>
      <c r="AM405" s="23"/>
    </row>
    <row r="406" customFormat="false" ht="15.75" hidden="false" customHeight="false" outlineLevel="0" collapsed="false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42"/>
      <c r="AD406" s="42"/>
      <c r="AE406" s="42"/>
      <c r="AF406" s="42"/>
      <c r="AG406" s="42"/>
      <c r="AH406" s="42"/>
      <c r="AI406" s="23"/>
      <c r="AJ406" s="23"/>
      <c r="AK406" s="23"/>
      <c r="AL406" s="23"/>
      <c r="AM406" s="23"/>
    </row>
    <row r="407" customFormat="false" ht="15.75" hidden="false" customHeight="false" outlineLevel="0" collapsed="false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42"/>
      <c r="AD407" s="42"/>
      <c r="AE407" s="42"/>
      <c r="AF407" s="42"/>
      <c r="AG407" s="42"/>
      <c r="AH407" s="42"/>
      <c r="AI407" s="23"/>
      <c r="AJ407" s="23"/>
      <c r="AK407" s="23"/>
      <c r="AL407" s="23"/>
      <c r="AM407" s="23"/>
    </row>
    <row r="408" customFormat="false" ht="15.75" hidden="false" customHeight="false" outlineLevel="0" collapsed="false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42"/>
      <c r="AD408" s="42"/>
      <c r="AE408" s="42"/>
      <c r="AF408" s="42"/>
      <c r="AG408" s="42"/>
      <c r="AH408" s="42"/>
      <c r="AI408" s="23"/>
      <c r="AJ408" s="23"/>
      <c r="AK408" s="23"/>
      <c r="AL408" s="23"/>
      <c r="AM408" s="23"/>
    </row>
    <row r="409" customFormat="false" ht="15.75" hidden="false" customHeight="false" outlineLevel="0" collapsed="false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42"/>
      <c r="AD409" s="42"/>
      <c r="AE409" s="42"/>
      <c r="AF409" s="42"/>
      <c r="AG409" s="42"/>
      <c r="AH409" s="42"/>
      <c r="AI409" s="23"/>
      <c r="AJ409" s="23"/>
      <c r="AK409" s="23"/>
      <c r="AL409" s="23"/>
      <c r="AM409" s="23"/>
    </row>
    <row r="410" customFormat="false" ht="15.75" hidden="false" customHeight="false" outlineLevel="0" collapsed="false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42"/>
      <c r="AD410" s="42"/>
      <c r="AE410" s="42"/>
      <c r="AF410" s="42"/>
      <c r="AG410" s="42"/>
      <c r="AH410" s="42"/>
      <c r="AI410" s="23"/>
      <c r="AJ410" s="23"/>
      <c r="AK410" s="23"/>
      <c r="AL410" s="23"/>
      <c r="AM410" s="23"/>
    </row>
    <row r="411" customFormat="false" ht="15.75" hidden="false" customHeight="false" outlineLevel="0" collapsed="false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42"/>
      <c r="AD411" s="42"/>
      <c r="AE411" s="42"/>
      <c r="AF411" s="42"/>
      <c r="AG411" s="42"/>
      <c r="AH411" s="42"/>
      <c r="AI411" s="23"/>
      <c r="AJ411" s="23"/>
      <c r="AK411" s="23"/>
      <c r="AL411" s="23"/>
      <c r="AM411" s="23"/>
    </row>
    <row r="412" customFormat="false" ht="15.75" hidden="false" customHeight="false" outlineLevel="0" collapsed="false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42"/>
      <c r="AD412" s="42"/>
      <c r="AE412" s="42"/>
      <c r="AF412" s="42"/>
      <c r="AG412" s="42"/>
      <c r="AH412" s="42"/>
      <c r="AI412" s="23"/>
      <c r="AJ412" s="23"/>
      <c r="AK412" s="23"/>
      <c r="AL412" s="23"/>
      <c r="AM412" s="23"/>
    </row>
    <row r="413" customFormat="false" ht="15.75" hidden="false" customHeight="false" outlineLevel="0" collapsed="false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42"/>
      <c r="AD413" s="42"/>
      <c r="AE413" s="42"/>
      <c r="AF413" s="42"/>
      <c r="AG413" s="42"/>
      <c r="AH413" s="42"/>
      <c r="AI413" s="23"/>
      <c r="AJ413" s="23"/>
      <c r="AK413" s="23"/>
      <c r="AL413" s="23"/>
      <c r="AM413" s="23"/>
    </row>
    <row r="414" customFormat="false" ht="15.75" hidden="false" customHeight="false" outlineLevel="0" collapsed="false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42"/>
      <c r="AD414" s="42"/>
      <c r="AE414" s="42"/>
      <c r="AF414" s="42"/>
      <c r="AG414" s="42"/>
      <c r="AH414" s="42"/>
      <c r="AI414" s="23"/>
      <c r="AJ414" s="23"/>
      <c r="AK414" s="23"/>
      <c r="AL414" s="23"/>
      <c r="AM414" s="23"/>
    </row>
    <row r="415" customFormat="false" ht="15.75" hidden="false" customHeight="false" outlineLevel="0" collapsed="false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42"/>
      <c r="AD415" s="42"/>
      <c r="AE415" s="42"/>
      <c r="AF415" s="42"/>
      <c r="AG415" s="42"/>
      <c r="AH415" s="42"/>
      <c r="AI415" s="23"/>
      <c r="AJ415" s="23"/>
      <c r="AK415" s="23"/>
      <c r="AL415" s="23"/>
      <c r="AM415" s="23"/>
    </row>
    <row r="416" customFormat="false" ht="15.75" hidden="false" customHeight="false" outlineLevel="0" collapsed="false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42"/>
      <c r="AD416" s="42"/>
      <c r="AE416" s="42"/>
      <c r="AF416" s="42"/>
      <c r="AG416" s="42"/>
      <c r="AH416" s="42"/>
      <c r="AI416" s="23"/>
      <c r="AJ416" s="23"/>
      <c r="AK416" s="23"/>
      <c r="AL416" s="23"/>
      <c r="AM416" s="23"/>
    </row>
    <row r="417" customFormat="false" ht="15.75" hidden="false" customHeight="false" outlineLevel="0" collapsed="false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42"/>
      <c r="AD417" s="42"/>
      <c r="AE417" s="42"/>
      <c r="AF417" s="42"/>
      <c r="AG417" s="42"/>
      <c r="AH417" s="42"/>
      <c r="AI417" s="23"/>
      <c r="AJ417" s="23"/>
      <c r="AK417" s="23"/>
      <c r="AL417" s="23"/>
      <c r="AM417" s="23"/>
    </row>
    <row r="418" customFormat="false" ht="15.75" hidden="false" customHeight="false" outlineLevel="0" collapsed="false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42"/>
      <c r="AD418" s="42"/>
      <c r="AE418" s="42"/>
      <c r="AF418" s="42"/>
      <c r="AG418" s="42"/>
      <c r="AH418" s="42"/>
      <c r="AI418" s="23"/>
      <c r="AJ418" s="23"/>
      <c r="AK418" s="23"/>
      <c r="AL418" s="23"/>
      <c r="AM418" s="23"/>
    </row>
    <row r="419" customFormat="false" ht="15.75" hidden="false" customHeight="false" outlineLevel="0" collapsed="false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42"/>
      <c r="AD419" s="42"/>
      <c r="AE419" s="42"/>
      <c r="AF419" s="42"/>
      <c r="AG419" s="42"/>
      <c r="AH419" s="42"/>
      <c r="AI419" s="23"/>
      <c r="AJ419" s="23"/>
      <c r="AK419" s="23"/>
      <c r="AL419" s="23"/>
      <c r="AM419" s="23"/>
    </row>
    <row r="420" customFormat="false" ht="15.75" hidden="false" customHeight="false" outlineLevel="0" collapsed="false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42"/>
      <c r="AD420" s="42"/>
      <c r="AE420" s="42"/>
      <c r="AF420" s="42"/>
      <c r="AG420" s="42"/>
      <c r="AH420" s="42"/>
      <c r="AI420" s="23"/>
      <c r="AJ420" s="23"/>
      <c r="AK420" s="23"/>
      <c r="AL420" s="23"/>
      <c r="AM420" s="23"/>
    </row>
    <row r="421" customFormat="false" ht="15.75" hidden="false" customHeight="false" outlineLevel="0" collapsed="false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42"/>
      <c r="AD421" s="42"/>
      <c r="AE421" s="42"/>
      <c r="AF421" s="42"/>
      <c r="AG421" s="42"/>
      <c r="AH421" s="42"/>
      <c r="AI421" s="23"/>
      <c r="AJ421" s="23"/>
      <c r="AK421" s="23"/>
      <c r="AL421" s="23"/>
      <c r="AM421" s="23"/>
    </row>
    <row r="422" customFormat="false" ht="15.75" hidden="false" customHeight="false" outlineLevel="0" collapsed="false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42"/>
      <c r="AD422" s="42"/>
      <c r="AE422" s="42"/>
      <c r="AF422" s="42"/>
      <c r="AG422" s="42"/>
      <c r="AH422" s="42"/>
      <c r="AI422" s="23"/>
      <c r="AJ422" s="23"/>
      <c r="AK422" s="23"/>
      <c r="AL422" s="23"/>
      <c r="AM422" s="23"/>
    </row>
    <row r="423" customFormat="false" ht="15.75" hidden="false" customHeight="false" outlineLevel="0" collapsed="false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42"/>
      <c r="AD423" s="42"/>
      <c r="AE423" s="42"/>
      <c r="AF423" s="42"/>
      <c r="AG423" s="42"/>
      <c r="AH423" s="42"/>
      <c r="AI423" s="23"/>
      <c r="AJ423" s="23"/>
      <c r="AK423" s="23"/>
      <c r="AL423" s="23"/>
      <c r="AM423" s="23"/>
    </row>
    <row r="424" customFormat="false" ht="15.75" hidden="false" customHeight="false" outlineLevel="0" collapsed="false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42"/>
      <c r="AD424" s="42"/>
      <c r="AE424" s="42"/>
      <c r="AF424" s="42"/>
      <c r="AG424" s="42"/>
      <c r="AH424" s="42"/>
      <c r="AI424" s="23"/>
      <c r="AJ424" s="23"/>
      <c r="AK424" s="23"/>
      <c r="AL424" s="23"/>
      <c r="AM424" s="23"/>
    </row>
    <row r="425" customFormat="false" ht="15.75" hidden="false" customHeight="false" outlineLevel="0" collapsed="false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42"/>
      <c r="AD425" s="42"/>
      <c r="AE425" s="42"/>
      <c r="AF425" s="42"/>
      <c r="AG425" s="42"/>
      <c r="AH425" s="42"/>
      <c r="AI425" s="23"/>
      <c r="AJ425" s="23"/>
      <c r="AK425" s="23"/>
      <c r="AL425" s="23"/>
      <c r="AM425" s="23"/>
    </row>
    <row r="426" customFormat="false" ht="15.75" hidden="false" customHeight="false" outlineLevel="0" collapsed="false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42"/>
      <c r="AD426" s="42"/>
      <c r="AE426" s="42"/>
      <c r="AF426" s="42"/>
      <c r="AG426" s="42"/>
      <c r="AH426" s="42"/>
      <c r="AI426" s="23"/>
      <c r="AJ426" s="23"/>
      <c r="AK426" s="23"/>
      <c r="AL426" s="23"/>
      <c r="AM426" s="23"/>
    </row>
    <row r="427" customFormat="false" ht="15.75" hidden="false" customHeight="false" outlineLevel="0" collapsed="false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42"/>
      <c r="AD427" s="42"/>
      <c r="AE427" s="42"/>
      <c r="AF427" s="42"/>
      <c r="AG427" s="42"/>
      <c r="AH427" s="42"/>
      <c r="AI427" s="23"/>
      <c r="AJ427" s="23"/>
      <c r="AK427" s="23"/>
      <c r="AL427" s="23"/>
      <c r="AM427" s="23"/>
    </row>
    <row r="428" customFormat="false" ht="15.75" hidden="false" customHeight="false" outlineLevel="0" collapsed="false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42"/>
      <c r="AD428" s="42"/>
      <c r="AE428" s="42"/>
      <c r="AF428" s="42"/>
      <c r="AG428" s="42"/>
      <c r="AH428" s="42"/>
      <c r="AI428" s="23"/>
      <c r="AJ428" s="23"/>
      <c r="AK428" s="23"/>
      <c r="AL428" s="23"/>
      <c r="AM428" s="23"/>
    </row>
    <row r="429" customFormat="false" ht="15.75" hidden="false" customHeight="false" outlineLevel="0" collapsed="false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42"/>
      <c r="AD429" s="42"/>
      <c r="AE429" s="42"/>
      <c r="AF429" s="42"/>
      <c r="AG429" s="42"/>
      <c r="AH429" s="42"/>
      <c r="AI429" s="23"/>
      <c r="AJ429" s="23"/>
      <c r="AK429" s="23"/>
      <c r="AL429" s="23"/>
      <c r="AM429" s="23"/>
    </row>
    <row r="430" customFormat="false" ht="15.75" hidden="false" customHeight="false" outlineLevel="0" collapsed="false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42"/>
      <c r="AD430" s="42"/>
      <c r="AE430" s="42"/>
      <c r="AF430" s="42"/>
      <c r="AG430" s="42"/>
      <c r="AH430" s="42"/>
      <c r="AI430" s="23"/>
      <c r="AJ430" s="23"/>
      <c r="AK430" s="23"/>
      <c r="AL430" s="23"/>
      <c r="AM430" s="23"/>
    </row>
    <row r="431" customFormat="false" ht="15.75" hidden="false" customHeight="false" outlineLevel="0" collapsed="false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42"/>
      <c r="AD431" s="42"/>
      <c r="AE431" s="42"/>
      <c r="AF431" s="42"/>
      <c r="AG431" s="42"/>
      <c r="AH431" s="42"/>
      <c r="AI431" s="23"/>
      <c r="AJ431" s="23"/>
      <c r="AK431" s="23"/>
      <c r="AL431" s="23"/>
      <c r="AM431" s="23"/>
    </row>
    <row r="432" customFormat="false" ht="15.75" hidden="false" customHeight="false" outlineLevel="0" collapsed="false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42"/>
      <c r="AD432" s="42"/>
      <c r="AE432" s="42"/>
      <c r="AF432" s="42"/>
      <c r="AG432" s="42"/>
      <c r="AH432" s="42"/>
      <c r="AI432" s="23"/>
      <c r="AJ432" s="23"/>
      <c r="AK432" s="23"/>
      <c r="AL432" s="23"/>
      <c r="AM432" s="23"/>
    </row>
    <row r="433" customFormat="false" ht="15.75" hidden="false" customHeight="false" outlineLevel="0" collapsed="false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42"/>
      <c r="AD433" s="42"/>
      <c r="AE433" s="42"/>
      <c r="AF433" s="42"/>
      <c r="AG433" s="42"/>
      <c r="AH433" s="42"/>
      <c r="AI433" s="23"/>
      <c r="AJ433" s="23"/>
      <c r="AK433" s="23"/>
      <c r="AL433" s="23"/>
      <c r="AM433" s="23"/>
    </row>
    <row r="434" customFormat="false" ht="15.75" hidden="false" customHeight="false" outlineLevel="0" collapsed="false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42"/>
      <c r="AD434" s="42"/>
      <c r="AE434" s="42"/>
      <c r="AF434" s="42"/>
      <c r="AG434" s="42"/>
      <c r="AH434" s="42"/>
      <c r="AI434" s="23"/>
      <c r="AJ434" s="23"/>
      <c r="AK434" s="23"/>
      <c r="AL434" s="23"/>
      <c r="AM434" s="23"/>
    </row>
    <row r="435" customFormat="false" ht="15.75" hidden="false" customHeight="false" outlineLevel="0" collapsed="false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42"/>
      <c r="AD435" s="42"/>
      <c r="AE435" s="42"/>
      <c r="AF435" s="42"/>
      <c r="AG435" s="42"/>
      <c r="AH435" s="42"/>
      <c r="AI435" s="23"/>
      <c r="AJ435" s="23"/>
      <c r="AK435" s="23"/>
      <c r="AL435" s="23"/>
      <c r="AM435" s="23"/>
    </row>
    <row r="436" customFormat="false" ht="15.75" hidden="false" customHeight="false" outlineLevel="0" collapsed="false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42"/>
      <c r="AD436" s="42"/>
      <c r="AE436" s="42"/>
      <c r="AF436" s="42"/>
      <c r="AG436" s="42"/>
      <c r="AH436" s="42"/>
      <c r="AI436" s="23"/>
      <c r="AJ436" s="23"/>
      <c r="AK436" s="23"/>
      <c r="AL436" s="23"/>
      <c r="AM436" s="23"/>
    </row>
    <row r="437" customFormat="false" ht="15.75" hidden="false" customHeight="false" outlineLevel="0" collapsed="false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42"/>
      <c r="AD437" s="42"/>
      <c r="AE437" s="42"/>
      <c r="AF437" s="42"/>
      <c r="AG437" s="42"/>
      <c r="AH437" s="42"/>
      <c r="AI437" s="23"/>
      <c r="AJ437" s="23"/>
      <c r="AK437" s="23"/>
      <c r="AL437" s="23"/>
      <c r="AM437" s="23"/>
    </row>
    <row r="438" customFormat="false" ht="15.75" hidden="false" customHeight="false" outlineLevel="0" collapsed="false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42"/>
      <c r="AD438" s="42"/>
      <c r="AE438" s="42"/>
      <c r="AF438" s="42"/>
      <c r="AG438" s="42"/>
      <c r="AH438" s="42"/>
      <c r="AI438" s="23"/>
      <c r="AJ438" s="23"/>
      <c r="AK438" s="23"/>
      <c r="AL438" s="23"/>
      <c r="AM438" s="23"/>
    </row>
    <row r="439" customFormat="false" ht="15.75" hidden="false" customHeight="false" outlineLevel="0" collapsed="false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42"/>
      <c r="AD439" s="42"/>
      <c r="AE439" s="42"/>
      <c r="AF439" s="42"/>
      <c r="AG439" s="42"/>
      <c r="AH439" s="42"/>
      <c r="AI439" s="23"/>
      <c r="AJ439" s="23"/>
      <c r="AK439" s="23"/>
      <c r="AL439" s="23"/>
      <c r="AM439" s="23"/>
    </row>
    <row r="440" customFormat="false" ht="15.75" hidden="false" customHeight="false" outlineLevel="0" collapsed="false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42"/>
      <c r="AD440" s="42"/>
      <c r="AE440" s="42"/>
      <c r="AF440" s="42"/>
      <c r="AG440" s="42"/>
      <c r="AH440" s="42"/>
      <c r="AI440" s="23"/>
      <c r="AJ440" s="23"/>
      <c r="AK440" s="23"/>
      <c r="AL440" s="23"/>
      <c r="AM440" s="23"/>
    </row>
    <row r="441" customFormat="false" ht="15.75" hidden="false" customHeight="false" outlineLevel="0" collapsed="false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42"/>
      <c r="AD441" s="42"/>
      <c r="AE441" s="42"/>
      <c r="AF441" s="42"/>
      <c r="AG441" s="42"/>
      <c r="AH441" s="42"/>
      <c r="AI441" s="23"/>
      <c r="AJ441" s="23"/>
      <c r="AK441" s="23"/>
      <c r="AL441" s="23"/>
      <c r="AM441" s="23"/>
    </row>
    <row r="442" customFormat="false" ht="15.75" hidden="false" customHeight="false" outlineLevel="0" collapsed="false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42"/>
      <c r="AD442" s="42"/>
      <c r="AE442" s="42"/>
      <c r="AF442" s="42"/>
      <c r="AG442" s="42"/>
      <c r="AH442" s="42"/>
      <c r="AI442" s="23"/>
      <c r="AJ442" s="23"/>
      <c r="AK442" s="23"/>
      <c r="AL442" s="23"/>
      <c r="AM442" s="23"/>
    </row>
    <row r="443" customFormat="false" ht="15.75" hidden="false" customHeight="false" outlineLevel="0" collapsed="false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42"/>
      <c r="AD443" s="42"/>
      <c r="AE443" s="42"/>
      <c r="AF443" s="42"/>
      <c r="AG443" s="42"/>
      <c r="AH443" s="42"/>
      <c r="AI443" s="23"/>
      <c r="AJ443" s="23"/>
      <c r="AK443" s="23"/>
      <c r="AL443" s="23"/>
      <c r="AM443" s="23"/>
    </row>
    <row r="444" customFormat="false" ht="15.75" hidden="false" customHeight="false" outlineLevel="0" collapsed="false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42"/>
      <c r="AD444" s="42"/>
      <c r="AE444" s="42"/>
      <c r="AF444" s="42"/>
      <c r="AG444" s="42"/>
      <c r="AH444" s="42"/>
      <c r="AI444" s="23"/>
      <c r="AJ444" s="23"/>
      <c r="AK444" s="23"/>
      <c r="AL444" s="23"/>
      <c r="AM444" s="23"/>
    </row>
    <row r="445" customFormat="false" ht="15.75" hidden="false" customHeight="false" outlineLevel="0" collapsed="false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42"/>
      <c r="AD445" s="42"/>
      <c r="AE445" s="42"/>
      <c r="AF445" s="42"/>
      <c r="AG445" s="42"/>
      <c r="AH445" s="42"/>
      <c r="AI445" s="23"/>
      <c r="AJ445" s="23"/>
      <c r="AK445" s="23"/>
      <c r="AL445" s="23"/>
      <c r="AM445" s="23"/>
    </row>
    <row r="446" customFormat="false" ht="15.75" hidden="false" customHeight="false" outlineLevel="0" collapsed="false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42"/>
      <c r="AD446" s="42"/>
      <c r="AE446" s="42"/>
      <c r="AF446" s="42"/>
      <c r="AG446" s="42"/>
      <c r="AH446" s="42"/>
      <c r="AI446" s="23"/>
      <c r="AJ446" s="23"/>
      <c r="AK446" s="23"/>
      <c r="AL446" s="23"/>
      <c r="AM446" s="23"/>
    </row>
    <row r="447" customFormat="false" ht="15.75" hidden="false" customHeight="false" outlineLevel="0" collapsed="false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42"/>
      <c r="AD447" s="42"/>
      <c r="AE447" s="42"/>
      <c r="AF447" s="42"/>
      <c r="AG447" s="42"/>
      <c r="AH447" s="42"/>
      <c r="AI447" s="23"/>
      <c r="AJ447" s="23"/>
      <c r="AK447" s="23"/>
      <c r="AL447" s="23"/>
      <c r="AM447" s="23"/>
    </row>
    <row r="448" customFormat="false" ht="15.75" hidden="false" customHeight="false" outlineLevel="0" collapsed="false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42"/>
      <c r="AD448" s="42"/>
      <c r="AE448" s="42"/>
      <c r="AF448" s="42"/>
      <c r="AG448" s="42"/>
      <c r="AH448" s="42"/>
      <c r="AI448" s="23"/>
      <c r="AJ448" s="23"/>
      <c r="AK448" s="23"/>
      <c r="AL448" s="23"/>
      <c r="AM448" s="23"/>
    </row>
    <row r="449" customFormat="false" ht="15.75" hidden="false" customHeight="false" outlineLevel="0" collapsed="false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42"/>
      <c r="AD449" s="42"/>
      <c r="AE449" s="42"/>
      <c r="AF449" s="42"/>
      <c r="AG449" s="42"/>
      <c r="AH449" s="42"/>
      <c r="AI449" s="23"/>
      <c r="AJ449" s="23"/>
      <c r="AK449" s="23"/>
      <c r="AL449" s="23"/>
      <c r="AM449" s="23"/>
    </row>
    <row r="450" customFormat="false" ht="15.75" hidden="false" customHeight="false" outlineLevel="0" collapsed="false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42"/>
      <c r="AD450" s="42"/>
      <c r="AE450" s="42"/>
      <c r="AF450" s="42"/>
      <c r="AG450" s="42"/>
      <c r="AH450" s="42"/>
      <c r="AI450" s="23"/>
      <c r="AJ450" s="23"/>
      <c r="AK450" s="23"/>
      <c r="AL450" s="23"/>
      <c r="AM450" s="23"/>
    </row>
    <row r="451" customFormat="false" ht="15.75" hidden="false" customHeight="false" outlineLevel="0" collapsed="false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42"/>
      <c r="AD451" s="42"/>
      <c r="AE451" s="42"/>
      <c r="AF451" s="42"/>
      <c r="AG451" s="42"/>
      <c r="AH451" s="42"/>
      <c r="AI451" s="23"/>
      <c r="AJ451" s="23"/>
      <c r="AK451" s="23"/>
      <c r="AL451" s="23"/>
      <c r="AM451" s="23"/>
    </row>
    <row r="452" customFormat="false" ht="15.75" hidden="false" customHeight="false" outlineLevel="0" collapsed="false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42"/>
      <c r="AD452" s="42"/>
      <c r="AE452" s="42"/>
      <c r="AF452" s="42"/>
      <c r="AG452" s="42"/>
      <c r="AH452" s="42"/>
      <c r="AI452" s="23"/>
      <c r="AJ452" s="23"/>
      <c r="AK452" s="23"/>
      <c r="AL452" s="23"/>
      <c r="AM452" s="23"/>
    </row>
    <row r="453" customFormat="false" ht="15.75" hidden="false" customHeight="false" outlineLevel="0" collapsed="false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42"/>
      <c r="AD453" s="42"/>
      <c r="AE453" s="42"/>
      <c r="AF453" s="42"/>
      <c r="AG453" s="42"/>
      <c r="AH453" s="42"/>
      <c r="AI453" s="23"/>
      <c r="AJ453" s="23"/>
      <c r="AK453" s="23"/>
      <c r="AL453" s="23"/>
      <c r="AM453" s="23"/>
    </row>
    <row r="454" customFormat="false" ht="15.75" hidden="false" customHeight="false" outlineLevel="0" collapsed="false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42"/>
      <c r="AD454" s="42"/>
      <c r="AE454" s="42"/>
      <c r="AF454" s="42"/>
      <c r="AG454" s="42"/>
      <c r="AH454" s="42"/>
      <c r="AI454" s="23"/>
      <c r="AJ454" s="23"/>
      <c r="AK454" s="23"/>
      <c r="AL454" s="23"/>
      <c r="AM454" s="23"/>
    </row>
    <row r="455" customFormat="false" ht="15.75" hidden="false" customHeight="false" outlineLevel="0" collapsed="false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42"/>
      <c r="AD455" s="42"/>
      <c r="AE455" s="42"/>
      <c r="AF455" s="42"/>
      <c r="AG455" s="42"/>
      <c r="AH455" s="42"/>
      <c r="AI455" s="23"/>
      <c r="AJ455" s="23"/>
      <c r="AK455" s="23"/>
      <c r="AL455" s="23"/>
      <c r="AM455" s="23"/>
    </row>
    <row r="456" customFormat="false" ht="15.75" hidden="false" customHeight="false" outlineLevel="0" collapsed="false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42"/>
      <c r="AD456" s="42"/>
      <c r="AE456" s="42"/>
      <c r="AF456" s="42"/>
      <c r="AG456" s="42"/>
      <c r="AH456" s="42"/>
      <c r="AI456" s="23"/>
      <c r="AJ456" s="23"/>
      <c r="AK456" s="23"/>
      <c r="AL456" s="23"/>
      <c r="AM456" s="23"/>
    </row>
    <row r="457" customFormat="false" ht="15.75" hidden="false" customHeight="false" outlineLevel="0" collapsed="false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42"/>
      <c r="AD457" s="42"/>
      <c r="AE457" s="42"/>
      <c r="AF457" s="42"/>
      <c r="AG457" s="42"/>
      <c r="AH457" s="42"/>
      <c r="AI457" s="23"/>
      <c r="AJ457" s="23"/>
      <c r="AK457" s="23"/>
      <c r="AL457" s="23"/>
      <c r="AM457" s="23"/>
    </row>
    <row r="458" customFormat="false" ht="15.75" hidden="false" customHeight="false" outlineLevel="0" collapsed="false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42"/>
      <c r="AD458" s="42"/>
      <c r="AE458" s="42"/>
      <c r="AF458" s="42"/>
      <c r="AG458" s="42"/>
      <c r="AH458" s="42"/>
      <c r="AI458" s="23"/>
      <c r="AJ458" s="23"/>
      <c r="AK458" s="23"/>
      <c r="AL458" s="23"/>
      <c r="AM458" s="23"/>
    </row>
    <row r="459" customFormat="false" ht="15.75" hidden="false" customHeight="false" outlineLevel="0" collapsed="false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42"/>
      <c r="AD459" s="42"/>
      <c r="AE459" s="42"/>
      <c r="AF459" s="42"/>
      <c r="AG459" s="42"/>
      <c r="AH459" s="42"/>
      <c r="AI459" s="23"/>
      <c r="AJ459" s="23"/>
      <c r="AK459" s="23"/>
      <c r="AL459" s="23"/>
      <c r="AM459" s="23"/>
    </row>
    <row r="460" customFormat="false" ht="15.75" hidden="false" customHeight="false" outlineLevel="0" collapsed="false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42"/>
      <c r="AD460" s="42"/>
      <c r="AE460" s="42"/>
      <c r="AF460" s="42"/>
      <c r="AG460" s="42"/>
      <c r="AH460" s="42"/>
      <c r="AI460" s="23"/>
      <c r="AJ460" s="23"/>
      <c r="AK460" s="23"/>
      <c r="AL460" s="23"/>
      <c r="AM460" s="23"/>
    </row>
    <row r="461" customFormat="false" ht="15.75" hidden="false" customHeight="false" outlineLevel="0" collapsed="false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42"/>
      <c r="AD461" s="42"/>
      <c r="AE461" s="42"/>
      <c r="AF461" s="42"/>
      <c r="AG461" s="42"/>
      <c r="AH461" s="42"/>
      <c r="AI461" s="23"/>
      <c r="AJ461" s="23"/>
      <c r="AK461" s="23"/>
      <c r="AL461" s="23"/>
      <c r="AM461" s="23"/>
    </row>
    <row r="462" customFormat="false" ht="15.75" hidden="false" customHeight="false" outlineLevel="0" collapsed="false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42"/>
      <c r="AD462" s="42"/>
      <c r="AE462" s="42"/>
      <c r="AF462" s="42"/>
      <c r="AG462" s="42"/>
      <c r="AH462" s="42"/>
      <c r="AI462" s="23"/>
      <c r="AJ462" s="23"/>
      <c r="AK462" s="23"/>
      <c r="AL462" s="23"/>
      <c r="AM462" s="23"/>
    </row>
    <row r="463" customFormat="false" ht="15.75" hidden="false" customHeight="false" outlineLevel="0" collapsed="false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42"/>
      <c r="AD463" s="42"/>
      <c r="AE463" s="42"/>
      <c r="AF463" s="42"/>
      <c r="AG463" s="42"/>
      <c r="AH463" s="42"/>
      <c r="AI463" s="23"/>
      <c r="AJ463" s="23"/>
      <c r="AK463" s="23"/>
      <c r="AL463" s="23"/>
      <c r="AM463" s="23"/>
    </row>
    <row r="464" customFormat="false" ht="15.75" hidden="false" customHeight="false" outlineLevel="0" collapsed="false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42"/>
      <c r="AD464" s="42"/>
      <c r="AE464" s="42"/>
      <c r="AF464" s="42"/>
      <c r="AG464" s="42"/>
      <c r="AH464" s="42"/>
      <c r="AI464" s="23"/>
      <c r="AJ464" s="23"/>
      <c r="AK464" s="23"/>
      <c r="AL464" s="23"/>
      <c r="AM464" s="23"/>
    </row>
    <row r="465" customFormat="false" ht="15.75" hidden="false" customHeight="false" outlineLevel="0" collapsed="false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42"/>
      <c r="AD465" s="42"/>
      <c r="AE465" s="42"/>
      <c r="AF465" s="42"/>
      <c r="AG465" s="42"/>
      <c r="AH465" s="42"/>
      <c r="AI465" s="23"/>
      <c r="AJ465" s="23"/>
      <c r="AK465" s="23"/>
      <c r="AL465" s="23"/>
      <c r="AM465" s="23"/>
    </row>
    <row r="466" customFormat="false" ht="15.75" hidden="false" customHeight="false" outlineLevel="0" collapsed="false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42"/>
      <c r="AD466" s="42"/>
      <c r="AE466" s="42"/>
      <c r="AF466" s="42"/>
      <c r="AG466" s="42"/>
      <c r="AH466" s="42"/>
      <c r="AI466" s="23"/>
      <c r="AJ466" s="23"/>
      <c r="AK466" s="23"/>
      <c r="AL466" s="23"/>
      <c r="AM466" s="23"/>
    </row>
    <row r="467" customFormat="false" ht="15.75" hidden="false" customHeight="false" outlineLevel="0" collapsed="false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42"/>
      <c r="AD467" s="42"/>
      <c r="AE467" s="42"/>
      <c r="AF467" s="42"/>
      <c r="AG467" s="42"/>
      <c r="AH467" s="42"/>
      <c r="AI467" s="23"/>
      <c r="AJ467" s="23"/>
      <c r="AK467" s="23"/>
      <c r="AL467" s="23"/>
      <c r="AM467" s="23"/>
    </row>
    <row r="468" customFormat="false" ht="15.75" hidden="false" customHeight="false" outlineLevel="0" collapsed="false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42"/>
      <c r="AD468" s="42"/>
      <c r="AE468" s="42"/>
      <c r="AF468" s="42"/>
      <c r="AG468" s="42"/>
      <c r="AH468" s="42"/>
      <c r="AI468" s="23"/>
      <c r="AJ468" s="23"/>
      <c r="AK468" s="23"/>
      <c r="AL468" s="23"/>
      <c r="AM468" s="23"/>
    </row>
    <row r="469" customFormat="false" ht="15.75" hidden="false" customHeight="false" outlineLevel="0" collapsed="false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42"/>
      <c r="AD469" s="42"/>
      <c r="AE469" s="42"/>
      <c r="AF469" s="42"/>
      <c r="AG469" s="42"/>
      <c r="AH469" s="42"/>
      <c r="AI469" s="23"/>
      <c r="AJ469" s="23"/>
      <c r="AK469" s="23"/>
      <c r="AL469" s="23"/>
      <c r="AM469" s="23"/>
    </row>
    <row r="470" customFormat="false" ht="15.75" hidden="false" customHeight="false" outlineLevel="0" collapsed="false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42"/>
      <c r="AD470" s="42"/>
      <c r="AE470" s="42"/>
      <c r="AF470" s="42"/>
      <c r="AG470" s="42"/>
      <c r="AH470" s="42"/>
      <c r="AI470" s="23"/>
      <c r="AJ470" s="23"/>
      <c r="AK470" s="23"/>
      <c r="AL470" s="23"/>
      <c r="AM470" s="23"/>
    </row>
    <row r="471" customFormat="false" ht="15.75" hidden="false" customHeight="false" outlineLevel="0" collapsed="false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42"/>
      <c r="AD471" s="42"/>
      <c r="AE471" s="42"/>
      <c r="AF471" s="42"/>
      <c r="AG471" s="42"/>
      <c r="AH471" s="42"/>
      <c r="AI471" s="23"/>
      <c r="AJ471" s="23"/>
      <c r="AK471" s="23"/>
      <c r="AL471" s="23"/>
      <c r="AM471" s="23"/>
    </row>
    <row r="472" customFormat="false" ht="15.75" hidden="false" customHeight="false" outlineLevel="0" collapsed="false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42"/>
      <c r="AD472" s="42"/>
      <c r="AE472" s="42"/>
      <c r="AF472" s="42"/>
      <c r="AG472" s="42"/>
      <c r="AH472" s="42"/>
      <c r="AI472" s="23"/>
      <c r="AJ472" s="23"/>
      <c r="AK472" s="23"/>
      <c r="AL472" s="23"/>
      <c r="AM472" s="23"/>
    </row>
    <row r="473" customFormat="false" ht="15.75" hidden="false" customHeight="false" outlineLevel="0" collapsed="false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42"/>
      <c r="AD473" s="42"/>
      <c r="AE473" s="42"/>
      <c r="AF473" s="42"/>
      <c r="AG473" s="42"/>
      <c r="AH473" s="42"/>
      <c r="AI473" s="23"/>
      <c r="AJ473" s="23"/>
      <c r="AK473" s="23"/>
      <c r="AL473" s="23"/>
      <c r="AM473" s="23"/>
    </row>
    <row r="474" customFormat="false" ht="15.75" hidden="false" customHeight="false" outlineLevel="0" collapsed="false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42"/>
      <c r="AD474" s="42"/>
      <c r="AE474" s="42"/>
      <c r="AF474" s="42"/>
      <c r="AG474" s="42"/>
      <c r="AH474" s="42"/>
      <c r="AI474" s="23"/>
      <c r="AJ474" s="23"/>
      <c r="AK474" s="23"/>
      <c r="AL474" s="23"/>
      <c r="AM474" s="23"/>
    </row>
    <row r="475" customFormat="false" ht="15.75" hidden="false" customHeight="false" outlineLevel="0" collapsed="false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42"/>
      <c r="AD475" s="42"/>
      <c r="AE475" s="42"/>
      <c r="AF475" s="42"/>
      <c r="AG475" s="42"/>
      <c r="AH475" s="42"/>
      <c r="AI475" s="23"/>
      <c r="AJ475" s="23"/>
      <c r="AK475" s="23"/>
      <c r="AL475" s="23"/>
      <c r="AM475" s="23"/>
    </row>
    <row r="476" customFormat="false" ht="15.75" hidden="false" customHeight="false" outlineLevel="0" collapsed="false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42"/>
      <c r="AD476" s="42"/>
      <c r="AE476" s="42"/>
      <c r="AF476" s="42"/>
      <c r="AG476" s="42"/>
      <c r="AH476" s="42"/>
      <c r="AI476" s="23"/>
      <c r="AJ476" s="23"/>
      <c r="AK476" s="23"/>
      <c r="AL476" s="23"/>
      <c r="AM476" s="23"/>
    </row>
    <row r="477" customFormat="false" ht="15.75" hidden="false" customHeight="false" outlineLevel="0" collapsed="false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42"/>
      <c r="AD477" s="42"/>
      <c r="AE477" s="42"/>
      <c r="AF477" s="42"/>
      <c r="AG477" s="42"/>
      <c r="AH477" s="42"/>
      <c r="AI477" s="23"/>
      <c r="AJ477" s="23"/>
      <c r="AK477" s="23"/>
      <c r="AL477" s="23"/>
      <c r="AM477" s="23"/>
    </row>
    <row r="478" customFormat="false" ht="15.75" hidden="false" customHeight="false" outlineLevel="0" collapsed="false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42"/>
      <c r="AD478" s="42"/>
      <c r="AE478" s="42"/>
      <c r="AF478" s="42"/>
      <c r="AG478" s="42"/>
      <c r="AH478" s="42"/>
      <c r="AI478" s="23"/>
      <c r="AJ478" s="23"/>
      <c r="AK478" s="23"/>
      <c r="AL478" s="23"/>
      <c r="AM478" s="23"/>
    </row>
    <row r="479" customFormat="false" ht="15.75" hidden="false" customHeight="false" outlineLevel="0" collapsed="false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42"/>
      <c r="AD479" s="42"/>
      <c r="AE479" s="42"/>
      <c r="AF479" s="42"/>
      <c r="AG479" s="42"/>
      <c r="AH479" s="42"/>
      <c r="AI479" s="23"/>
      <c r="AJ479" s="23"/>
      <c r="AK479" s="23"/>
      <c r="AL479" s="23"/>
      <c r="AM479" s="23"/>
    </row>
    <row r="480" customFormat="false" ht="15.75" hidden="false" customHeight="false" outlineLevel="0" collapsed="false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42"/>
      <c r="AD480" s="42"/>
      <c r="AE480" s="42"/>
      <c r="AF480" s="42"/>
      <c r="AG480" s="42"/>
      <c r="AH480" s="42"/>
      <c r="AI480" s="23"/>
      <c r="AJ480" s="23"/>
      <c r="AK480" s="23"/>
      <c r="AL480" s="23"/>
      <c r="AM480" s="23"/>
    </row>
    <row r="481" customFormat="false" ht="15.75" hidden="false" customHeight="false" outlineLevel="0" collapsed="false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42"/>
      <c r="AD481" s="42"/>
      <c r="AE481" s="42"/>
      <c r="AF481" s="42"/>
      <c r="AG481" s="42"/>
      <c r="AH481" s="42"/>
      <c r="AI481" s="23"/>
      <c r="AJ481" s="23"/>
      <c r="AK481" s="23"/>
      <c r="AL481" s="23"/>
      <c r="AM481" s="23"/>
    </row>
    <row r="482" customFormat="false" ht="15.75" hidden="false" customHeight="false" outlineLevel="0" collapsed="false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42"/>
      <c r="AD482" s="42"/>
      <c r="AE482" s="42"/>
      <c r="AF482" s="42"/>
      <c r="AG482" s="42"/>
      <c r="AH482" s="42"/>
      <c r="AI482" s="23"/>
      <c r="AJ482" s="23"/>
      <c r="AK482" s="23"/>
      <c r="AL482" s="23"/>
      <c r="AM482" s="23"/>
    </row>
    <row r="483" customFormat="false" ht="15.75" hidden="false" customHeight="false" outlineLevel="0" collapsed="false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42"/>
      <c r="AD483" s="42"/>
      <c r="AE483" s="42"/>
      <c r="AF483" s="42"/>
      <c r="AG483" s="42"/>
      <c r="AH483" s="42"/>
      <c r="AI483" s="23"/>
      <c r="AJ483" s="23"/>
      <c r="AK483" s="23"/>
      <c r="AL483" s="23"/>
      <c r="AM483" s="23"/>
    </row>
    <row r="484" customFormat="false" ht="15.75" hidden="false" customHeight="false" outlineLevel="0" collapsed="false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42"/>
      <c r="AD484" s="42"/>
      <c r="AE484" s="42"/>
      <c r="AF484" s="42"/>
      <c r="AG484" s="42"/>
      <c r="AH484" s="42"/>
      <c r="AI484" s="23"/>
      <c r="AJ484" s="23"/>
      <c r="AK484" s="23"/>
      <c r="AL484" s="23"/>
      <c r="AM484" s="23"/>
    </row>
    <row r="485" customFormat="false" ht="15.75" hidden="false" customHeight="false" outlineLevel="0" collapsed="false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42"/>
      <c r="AD485" s="42"/>
      <c r="AE485" s="42"/>
      <c r="AF485" s="42"/>
      <c r="AG485" s="42"/>
      <c r="AH485" s="42"/>
      <c r="AI485" s="23"/>
      <c r="AJ485" s="23"/>
      <c r="AK485" s="23"/>
      <c r="AL485" s="23"/>
      <c r="AM485" s="23"/>
    </row>
    <row r="486" customFormat="false" ht="15.75" hidden="false" customHeight="false" outlineLevel="0" collapsed="false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42"/>
      <c r="AD486" s="42"/>
      <c r="AE486" s="42"/>
      <c r="AF486" s="42"/>
      <c r="AG486" s="42"/>
      <c r="AH486" s="42"/>
      <c r="AI486" s="23"/>
      <c r="AJ486" s="23"/>
      <c r="AK486" s="23"/>
      <c r="AL486" s="23"/>
      <c r="AM486" s="23"/>
    </row>
    <row r="487" customFormat="false" ht="15.75" hidden="false" customHeight="false" outlineLevel="0" collapsed="false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42"/>
      <c r="AD487" s="42"/>
      <c r="AE487" s="42"/>
      <c r="AF487" s="42"/>
      <c r="AG487" s="42"/>
      <c r="AH487" s="42"/>
      <c r="AI487" s="23"/>
      <c r="AJ487" s="23"/>
      <c r="AK487" s="23"/>
      <c r="AL487" s="23"/>
      <c r="AM487" s="23"/>
    </row>
    <row r="488" customFormat="false" ht="15.75" hidden="false" customHeight="false" outlineLevel="0" collapsed="false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42"/>
      <c r="AD488" s="42"/>
      <c r="AE488" s="42"/>
      <c r="AF488" s="42"/>
      <c r="AG488" s="42"/>
      <c r="AH488" s="42"/>
      <c r="AI488" s="23"/>
      <c r="AJ488" s="23"/>
      <c r="AK488" s="23"/>
      <c r="AL488" s="23"/>
      <c r="AM488" s="23"/>
    </row>
    <row r="489" customFormat="false" ht="15.75" hidden="false" customHeight="false" outlineLevel="0" collapsed="false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42"/>
      <c r="AD489" s="42"/>
      <c r="AE489" s="42"/>
      <c r="AF489" s="42"/>
      <c r="AG489" s="42"/>
      <c r="AH489" s="42"/>
      <c r="AI489" s="23"/>
      <c r="AJ489" s="23"/>
      <c r="AK489" s="23"/>
      <c r="AL489" s="23"/>
      <c r="AM489" s="23"/>
    </row>
    <row r="490" customFormat="false" ht="15.75" hidden="false" customHeight="false" outlineLevel="0" collapsed="false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42"/>
      <c r="AD490" s="42"/>
      <c r="AE490" s="42"/>
      <c r="AF490" s="42"/>
      <c r="AG490" s="42"/>
      <c r="AH490" s="42"/>
      <c r="AI490" s="23"/>
      <c r="AJ490" s="23"/>
      <c r="AK490" s="23"/>
      <c r="AL490" s="23"/>
      <c r="AM490" s="23"/>
    </row>
    <row r="491" customFormat="false" ht="15.75" hidden="false" customHeight="false" outlineLevel="0" collapsed="false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42"/>
      <c r="AD491" s="42"/>
      <c r="AE491" s="42"/>
      <c r="AF491" s="42"/>
      <c r="AG491" s="42"/>
      <c r="AH491" s="42"/>
      <c r="AI491" s="23"/>
      <c r="AJ491" s="23"/>
      <c r="AK491" s="23"/>
      <c r="AL491" s="23"/>
      <c r="AM491" s="23"/>
    </row>
    <row r="492" customFormat="false" ht="15.75" hidden="false" customHeight="false" outlineLevel="0" collapsed="false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42"/>
      <c r="AD492" s="42"/>
      <c r="AE492" s="42"/>
      <c r="AF492" s="42"/>
      <c r="AG492" s="42"/>
      <c r="AH492" s="42"/>
      <c r="AI492" s="23"/>
      <c r="AJ492" s="23"/>
      <c r="AK492" s="23"/>
      <c r="AL492" s="23"/>
      <c r="AM492" s="23"/>
    </row>
    <row r="493" customFormat="false" ht="15.75" hidden="false" customHeight="false" outlineLevel="0" collapsed="false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42"/>
      <c r="AD493" s="42"/>
      <c r="AE493" s="42"/>
      <c r="AF493" s="42"/>
      <c r="AG493" s="42"/>
      <c r="AH493" s="42"/>
      <c r="AI493" s="23"/>
      <c r="AJ493" s="23"/>
      <c r="AK493" s="23"/>
      <c r="AL493" s="23"/>
      <c r="AM493" s="23"/>
    </row>
    <row r="494" customFormat="false" ht="15.75" hidden="false" customHeight="false" outlineLevel="0" collapsed="false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42"/>
      <c r="AD494" s="42"/>
      <c r="AE494" s="42"/>
      <c r="AF494" s="42"/>
      <c r="AG494" s="42"/>
      <c r="AH494" s="42"/>
      <c r="AI494" s="23"/>
      <c r="AJ494" s="23"/>
      <c r="AK494" s="23"/>
      <c r="AL494" s="23"/>
      <c r="AM494" s="23"/>
    </row>
    <row r="495" customFormat="false" ht="15.75" hidden="false" customHeight="false" outlineLevel="0" collapsed="false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42"/>
      <c r="AD495" s="42"/>
      <c r="AE495" s="42"/>
      <c r="AF495" s="42"/>
      <c r="AG495" s="42"/>
      <c r="AH495" s="42"/>
      <c r="AI495" s="23"/>
      <c r="AJ495" s="23"/>
      <c r="AK495" s="23"/>
      <c r="AL495" s="23"/>
      <c r="AM495" s="23"/>
    </row>
    <row r="496" customFormat="false" ht="15.75" hidden="false" customHeight="false" outlineLevel="0" collapsed="false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42"/>
      <c r="AD496" s="42"/>
      <c r="AE496" s="42"/>
      <c r="AF496" s="42"/>
      <c r="AG496" s="42"/>
      <c r="AH496" s="42"/>
      <c r="AI496" s="23"/>
      <c r="AJ496" s="23"/>
      <c r="AK496" s="23"/>
      <c r="AL496" s="23"/>
      <c r="AM496" s="23"/>
    </row>
    <row r="497" customFormat="false" ht="15.75" hidden="false" customHeight="false" outlineLevel="0" collapsed="false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42"/>
      <c r="AD497" s="42"/>
      <c r="AE497" s="42"/>
      <c r="AF497" s="42"/>
      <c r="AG497" s="42"/>
      <c r="AH497" s="42"/>
      <c r="AI497" s="23"/>
      <c r="AJ497" s="23"/>
      <c r="AK497" s="23"/>
      <c r="AL497" s="23"/>
      <c r="AM497" s="23"/>
    </row>
    <row r="498" customFormat="false" ht="15.75" hidden="false" customHeight="false" outlineLevel="0" collapsed="false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42"/>
      <c r="AD498" s="42"/>
      <c r="AE498" s="42"/>
      <c r="AF498" s="42"/>
      <c r="AG498" s="42"/>
      <c r="AH498" s="42"/>
      <c r="AI498" s="23"/>
      <c r="AJ498" s="23"/>
      <c r="AK498" s="23"/>
      <c r="AL498" s="23"/>
      <c r="AM498" s="23"/>
    </row>
    <row r="499" customFormat="false" ht="15.75" hidden="false" customHeight="false" outlineLevel="0" collapsed="false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42"/>
      <c r="AD499" s="42"/>
      <c r="AE499" s="42"/>
      <c r="AF499" s="42"/>
      <c r="AG499" s="42"/>
      <c r="AH499" s="42"/>
      <c r="AI499" s="23"/>
      <c r="AJ499" s="23"/>
      <c r="AK499" s="23"/>
      <c r="AL499" s="23"/>
      <c r="AM499" s="23"/>
    </row>
    <row r="500" customFormat="false" ht="15.75" hidden="false" customHeight="false" outlineLevel="0" collapsed="false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42"/>
      <c r="AD500" s="42"/>
      <c r="AE500" s="42"/>
      <c r="AF500" s="42"/>
      <c r="AG500" s="42"/>
      <c r="AH500" s="42"/>
      <c r="AI500" s="23"/>
      <c r="AJ500" s="23"/>
      <c r="AK500" s="23"/>
      <c r="AL500" s="23"/>
      <c r="AM500" s="23"/>
    </row>
    <row r="501" customFormat="false" ht="15.75" hidden="false" customHeight="false" outlineLevel="0" collapsed="false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42"/>
      <c r="AD501" s="42"/>
      <c r="AE501" s="42"/>
      <c r="AF501" s="42"/>
      <c r="AG501" s="42"/>
      <c r="AH501" s="42"/>
      <c r="AI501" s="23"/>
      <c r="AJ501" s="23"/>
      <c r="AK501" s="23"/>
      <c r="AL501" s="23"/>
      <c r="AM501" s="23"/>
    </row>
    <row r="502" customFormat="false" ht="15.75" hidden="false" customHeight="false" outlineLevel="0" collapsed="false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42"/>
      <c r="AD502" s="42"/>
      <c r="AE502" s="42"/>
      <c r="AF502" s="42"/>
      <c r="AG502" s="42"/>
      <c r="AH502" s="42"/>
      <c r="AI502" s="23"/>
      <c r="AJ502" s="23"/>
      <c r="AK502" s="23"/>
      <c r="AL502" s="23"/>
      <c r="AM502" s="23"/>
    </row>
    <row r="503" customFormat="false" ht="15.75" hidden="false" customHeight="false" outlineLevel="0" collapsed="false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42"/>
      <c r="AD503" s="42"/>
      <c r="AE503" s="42"/>
      <c r="AF503" s="42"/>
      <c r="AG503" s="42"/>
      <c r="AH503" s="42"/>
      <c r="AI503" s="23"/>
      <c r="AJ503" s="23"/>
      <c r="AK503" s="23"/>
      <c r="AL503" s="23"/>
      <c r="AM503" s="23"/>
    </row>
    <row r="504" customFormat="false" ht="15.75" hidden="false" customHeight="false" outlineLevel="0" collapsed="false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42"/>
      <c r="AD504" s="42"/>
      <c r="AE504" s="42"/>
      <c r="AF504" s="42"/>
      <c r="AG504" s="42"/>
      <c r="AH504" s="42"/>
      <c r="AI504" s="23"/>
      <c r="AJ504" s="23"/>
      <c r="AK504" s="23"/>
      <c r="AL504" s="23"/>
      <c r="AM504" s="23"/>
    </row>
    <row r="505" customFormat="false" ht="15.75" hidden="false" customHeight="false" outlineLevel="0" collapsed="false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42"/>
      <c r="AD505" s="42"/>
      <c r="AE505" s="42"/>
      <c r="AF505" s="42"/>
      <c r="AG505" s="42"/>
      <c r="AH505" s="42"/>
      <c r="AI505" s="23"/>
      <c r="AJ505" s="23"/>
      <c r="AK505" s="23"/>
      <c r="AL505" s="23"/>
      <c r="AM505" s="23"/>
    </row>
    <row r="506" customFormat="false" ht="15.75" hidden="false" customHeight="false" outlineLevel="0" collapsed="false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42"/>
      <c r="AD506" s="42"/>
      <c r="AE506" s="42"/>
      <c r="AF506" s="42"/>
      <c r="AG506" s="42"/>
      <c r="AH506" s="42"/>
      <c r="AI506" s="23"/>
      <c r="AJ506" s="23"/>
      <c r="AK506" s="23"/>
      <c r="AL506" s="23"/>
      <c r="AM506" s="23"/>
    </row>
    <row r="507" customFormat="false" ht="15.75" hidden="false" customHeight="false" outlineLevel="0" collapsed="false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42"/>
      <c r="AD507" s="42"/>
      <c r="AE507" s="42"/>
      <c r="AF507" s="42"/>
      <c r="AG507" s="42"/>
      <c r="AH507" s="42"/>
      <c r="AI507" s="23"/>
      <c r="AJ507" s="23"/>
      <c r="AK507" s="23"/>
      <c r="AL507" s="23"/>
      <c r="AM507" s="23"/>
    </row>
    <row r="508" customFormat="false" ht="15.75" hidden="false" customHeight="false" outlineLevel="0" collapsed="false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42"/>
      <c r="AD508" s="42"/>
      <c r="AE508" s="42"/>
      <c r="AF508" s="42"/>
      <c r="AG508" s="42"/>
      <c r="AH508" s="42"/>
      <c r="AI508" s="23"/>
      <c r="AJ508" s="23"/>
      <c r="AK508" s="23"/>
      <c r="AL508" s="23"/>
      <c r="AM508" s="23"/>
    </row>
    <row r="509" customFormat="false" ht="15.75" hidden="false" customHeight="false" outlineLevel="0" collapsed="false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42"/>
      <c r="AD509" s="42"/>
      <c r="AE509" s="42"/>
      <c r="AF509" s="42"/>
      <c r="AG509" s="42"/>
      <c r="AH509" s="42"/>
      <c r="AI509" s="23"/>
      <c r="AJ509" s="23"/>
      <c r="AK509" s="23"/>
      <c r="AL509" s="23"/>
      <c r="AM509" s="23"/>
    </row>
    <row r="510" customFormat="false" ht="15.75" hidden="false" customHeight="false" outlineLevel="0" collapsed="false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42"/>
      <c r="AD510" s="42"/>
      <c r="AE510" s="42"/>
      <c r="AF510" s="42"/>
      <c r="AG510" s="42"/>
      <c r="AH510" s="42"/>
      <c r="AI510" s="23"/>
      <c r="AJ510" s="23"/>
      <c r="AK510" s="23"/>
      <c r="AL510" s="23"/>
      <c r="AM510" s="23"/>
    </row>
    <row r="511" customFormat="false" ht="15.75" hidden="false" customHeight="false" outlineLevel="0" collapsed="false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42"/>
      <c r="AD511" s="42"/>
      <c r="AE511" s="42"/>
      <c r="AF511" s="42"/>
      <c r="AG511" s="42"/>
      <c r="AH511" s="42"/>
      <c r="AI511" s="23"/>
      <c r="AJ511" s="23"/>
      <c r="AK511" s="23"/>
      <c r="AL511" s="23"/>
      <c r="AM511" s="23"/>
    </row>
    <row r="512" customFormat="false" ht="15.75" hidden="false" customHeight="false" outlineLevel="0" collapsed="false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42"/>
      <c r="AD512" s="42"/>
      <c r="AE512" s="42"/>
      <c r="AF512" s="42"/>
      <c r="AG512" s="42"/>
      <c r="AH512" s="42"/>
      <c r="AI512" s="23"/>
      <c r="AJ512" s="23"/>
      <c r="AK512" s="23"/>
      <c r="AL512" s="23"/>
      <c r="AM512" s="23"/>
    </row>
    <row r="513" customFormat="false" ht="15.75" hidden="false" customHeight="false" outlineLevel="0" collapsed="false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42"/>
      <c r="AD513" s="42"/>
      <c r="AE513" s="42"/>
      <c r="AF513" s="42"/>
      <c r="AG513" s="42"/>
      <c r="AH513" s="42"/>
      <c r="AI513" s="23"/>
      <c r="AJ513" s="23"/>
      <c r="AK513" s="23"/>
      <c r="AL513" s="23"/>
      <c r="AM513" s="23"/>
    </row>
    <row r="514" customFormat="false" ht="15.75" hidden="false" customHeight="false" outlineLevel="0" collapsed="false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42"/>
      <c r="AD514" s="42"/>
      <c r="AE514" s="42"/>
      <c r="AF514" s="42"/>
      <c r="AG514" s="42"/>
      <c r="AH514" s="42"/>
      <c r="AI514" s="23"/>
      <c r="AJ514" s="23"/>
      <c r="AK514" s="23"/>
      <c r="AL514" s="23"/>
      <c r="AM514" s="23"/>
    </row>
    <row r="515" customFormat="false" ht="15.75" hidden="false" customHeight="false" outlineLevel="0" collapsed="false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42"/>
      <c r="AD515" s="42"/>
      <c r="AE515" s="42"/>
      <c r="AF515" s="42"/>
      <c r="AG515" s="42"/>
      <c r="AH515" s="42"/>
      <c r="AI515" s="23"/>
      <c r="AJ515" s="23"/>
      <c r="AK515" s="23"/>
      <c r="AL515" s="23"/>
      <c r="AM515" s="23"/>
    </row>
    <row r="516" customFormat="false" ht="15.75" hidden="false" customHeight="false" outlineLevel="0" collapsed="false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42"/>
      <c r="AD516" s="42"/>
      <c r="AE516" s="42"/>
      <c r="AF516" s="42"/>
      <c r="AG516" s="42"/>
      <c r="AH516" s="42"/>
      <c r="AI516" s="23"/>
      <c r="AJ516" s="23"/>
      <c r="AK516" s="23"/>
      <c r="AL516" s="23"/>
      <c r="AM516" s="23"/>
    </row>
    <row r="517" customFormat="false" ht="15.75" hidden="false" customHeight="false" outlineLevel="0" collapsed="false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42"/>
      <c r="AD517" s="42"/>
      <c r="AE517" s="42"/>
      <c r="AF517" s="42"/>
      <c r="AG517" s="42"/>
      <c r="AH517" s="42"/>
      <c r="AI517" s="23"/>
      <c r="AJ517" s="23"/>
      <c r="AK517" s="23"/>
      <c r="AL517" s="23"/>
      <c r="AM517" s="23"/>
    </row>
    <row r="518" customFormat="false" ht="15.75" hidden="false" customHeight="false" outlineLevel="0" collapsed="false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42"/>
      <c r="AD518" s="42"/>
      <c r="AE518" s="42"/>
      <c r="AF518" s="42"/>
      <c r="AG518" s="42"/>
      <c r="AH518" s="42"/>
      <c r="AI518" s="23"/>
      <c r="AJ518" s="23"/>
      <c r="AK518" s="23"/>
      <c r="AL518" s="23"/>
      <c r="AM518" s="23"/>
    </row>
    <row r="519" customFormat="false" ht="15.75" hidden="false" customHeight="false" outlineLevel="0" collapsed="false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42"/>
      <c r="AD519" s="42"/>
      <c r="AE519" s="42"/>
      <c r="AF519" s="42"/>
      <c r="AG519" s="42"/>
      <c r="AH519" s="42"/>
      <c r="AI519" s="23"/>
      <c r="AJ519" s="23"/>
      <c r="AK519" s="23"/>
      <c r="AL519" s="23"/>
      <c r="AM519" s="23"/>
    </row>
    <row r="520" customFormat="false" ht="15.75" hidden="false" customHeight="false" outlineLevel="0" collapsed="false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42"/>
      <c r="AD520" s="42"/>
      <c r="AE520" s="42"/>
      <c r="AF520" s="42"/>
      <c r="AG520" s="42"/>
      <c r="AH520" s="42"/>
      <c r="AI520" s="23"/>
      <c r="AJ520" s="23"/>
      <c r="AK520" s="23"/>
      <c r="AL520" s="23"/>
      <c r="AM520" s="23"/>
    </row>
    <row r="521" customFormat="false" ht="15.75" hidden="false" customHeight="false" outlineLevel="0" collapsed="false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42"/>
      <c r="AD521" s="42"/>
      <c r="AE521" s="42"/>
      <c r="AF521" s="42"/>
      <c r="AG521" s="42"/>
      <c r="AH521" s="42"/>
      <c r="AI521" s="23"/>
      <c r="AJ521" s="23"/>
      <c r="AK521" s="23"/>
      <c r="AL521" s="23"/>
      <c r="AM521" s="23"/>
    </row>
    <row r="522" customFormat="false" ht="15.75" hidden="false" customHeight="false" outlineLevel="0" collapsed="false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42"/>
      <c r="AD522" s="42"/>
      <c r="AE522" s="42"/>
      <c r="AF522" s="42"/>
      <c r="AG522" s="42"/>
      <c r="AH522" s="42"/>
      <c r="AI522" s="23"/>
      <c r="AJ522" s="23"/>
      <c r="AK522" s="23"/>
      <c r="AL522" s="23"/>
      <c r="AM522" s="23"/>
    </row>
    <row r="523" customFormat="false" ht="15.75" hidden="false" customHeight="false" outlineLevel="0" collapsed="false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42"/>
      <c r="AD523" s="42"/>
      <c r="AE523" s="42"/>
      <c r="AF523" s="42"/>
      <c r="AG523" s="42"/>
      <c r="AH523" s="42"/>
      <c r="AI523" s="23"/>
      <c r="AJ523" s="23"/>
      <c r="AK523" s="23"/>
      <c r="AL523" s="23"/>
      <c r="AM523" s="23"/>
    </row>
    <row r="524" customFormat="false" ht="15.75" hidden="false" customHeight="false" outlineLevel="0" collapsed="false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42"/>
      <c r="AD524" s="42"/>
      <c r="AE524" s="42"/>
      <c r="AF524" s="42"/>
      <c r="AG524" s="42"/>
      <c r="AH524" s="42"/>
      <c r="AI524" s="23"/>
      <c r="AJ524" s="23"/>
      <c r="AK524" s="23"/>
      <c r="AL524" s="23"/>
      <c r="AM524" s="23"/>
    </row>
    <row r="525" customFormat="false" ht="15.75" hidden="false" customHeight="false" outlineLevel="0" collapsed="false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42"/>
      <c r="AD525" s="42"/>
      <c r="AE525" s="42"/>
      <c r="AF525" s="42"/>
      <c r="AG525" s="42"/>
      <c r="AH525" s="42"/>
      <c r="AI525" s="23"/>
      <c r="AJ525" s="23"/>
      <c r="AK525" s="23"/>
      <c r="AL525" s="23"/>
      <c r="AM525" s="23"/>
    </row>
    <row r="526" customFormat="false" ht="15.75" hidden="false" customHeight="false" outlineLevel="0" collapsed="false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42"/>
      <c r="AD526" s="42"/>
      <c r="AE526" s="42"/>
      <c r="AF526" s="42"/>
      <c r="AG526" s="42"/>
      <c r="AH526" s="42"/>
      <c r="AI526" s="23"/>
      <c r="AJ526" s="23"/>
      <c r="AK526" s="23"/>
      <c r="AL526" s="23"/>
      <c r="AM526" s="23"/>
    </row>
    <row r="527" customFormat="false" ht="15.75" hidden="false" customHeight="false" outlineLevel="0" collapsed="false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42"/>
      <c r="AD527" s="42"/>
      <c r="AE527" s="42"/>
      <c r="AF527" s="42"/>
      <c r="AG527" s="42"/>
      <c r="AH527" s="42"/>
      <c r="AI527" s="23"/>
      <c r="AJ527" s="23"/>
      <c r="AK527" s="23"/>
      <c r="AL527" s="23"/>
      <c r="AM527" s="23"/>
    </row>
    <row r="528" customFormat="false" ht="15.75" hidden="false" customHeight="false" outlineLevel="0" collapsed="false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42"/>
      <c r="AD528" s="42"/>
      <c r="AE528" s="42"/>
      <c r="AF528" s="42"/>
      <c r="AG528" s="42"/>
      <c r="AH528" s="42"/>
      <c r="AI528" s="23"/>
      <c r="AJ528" s="23"/>
      <c r="AK528" s="23"/>
      <c r="AL528" s="23"/>
      <c r="AM528" s="23"/>
    </row>
    <row r="529" customFormat="false" ht="15.75" hidden="false" customHeight="false" outlineLevel="0" collapsed="false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42"/>
      <c r="AD529" s="42"/>
      <c r="AE529" s="42"/>
      <c r="AF529" s="42"/>
      <c r="AG529" s="42"/>
      <c r="AH529" s="42"/>
      <c r="AI529" s="23"/>
      <c r="AJ529" s="23"/>
      <c r="AK529" s="23"/>
      <c r="AL529" s="23"/>
      <c r="AM529" s="23"/>
    </row>
    <row r="530" customFormat="false" ht="15.75" hidden="false" customHeight="false" outlineLevel="0" collapsed="false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42"/>
      <c r="AD530" s="42"/>
      <c r="AE530" s="42"/>
      <c r="AF530" s="42"/>
      <c r="AG530" s="42"/>
      <c r="AH530" s="42"/>
      <c r="AI530" s="23"/>
      <c r="AJ530" s="23"/>
      <c r="AK530" s="23"/>
      <c r="AL530" s="23"/>
      <c r="AM530" s="23"/>
    </row>
    <row r="531" customFormat="false" ht="15.75" hidden="false" customHeight="false" outlineLevel="0" collapsed="false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42"/>
      <c r="AD531" s="42"/>
      <c r="AE531" s="42"/>
      <c r="AF531" s="42"/>
      <c r="AG531" s="42"/>
      <c r="AH531" s="42"/>
      <c r="AI531" s="23"/>
      <c r="AJ531" s="23"/>
      <c r="AK531" s="23"/>
      <c r="AL531" s="23"/>
      <c r="AM531" s="23"/>
    </row>
    <row r="532" customFormat="false" ht="15.75" hidden="false" customHeight="false" outlineLevel="0" collapsed="false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42"/>
      <c r="AD532" s="42"/>
      <c r="AE532" s="42"/>
      <c r="AF532" s="42"/>
      <c r="AG532" s="42"/>
      <c r="AH532" s="42"/>
      <c r="AI532" s="23"/>
      <c r="AJ532" s="23"/>
      <c r="AK532" s="23"/>
      <c r="AL532" s="23"/>
      <c r="AM532" s="23"/>
    </row>
    <row r="533" customFormat="false" ht="15.75" hidden="false" customHeight="false" outlineLevel="0" collapsed="false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42"/>
      <c r="AD533" s="42"/>
      <c r="AE533" s="42"/>
      <c r="AF533" s="42"/>
      <c r="AG533" s="42"/>
      <c r="AH533" s="42"/>
      <c r="AI533" s="23"/>
      <c r="AJ533" s="23"/>
      <c r="AK533" s="23"/>
      <c r="AL533" s="23"/>
      <c r="AM533" s="23"/>
    </row>
    <row r="534" customFormat="false" ht="15.75" hidden="false" customHeight="false" outlineLevel="0" collapsed="false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42"/>
      <c r="AD534" s="42"/>
      <c r="AE534" s="42"/>
      <c r="AF534" s="42"/>
      <c r="AG534" s="42"/>
      <c r="AH534" s="42"/>
      <c r="AI534" s="23"/>
      <c r="AJ534" s="23"/>
      <c r="AK534" s="23"/>
      <c r="AL534" s="23"/>
      <c r="AM534" s="23"/>
    </row>
    <row r="535" customFormat="false" ht="15.75" hidden="false" customHeight="false" outlineLevel="0" collapsed="false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42"/>
      <c r="AD535" s="42"/>
      <c r="AE535" s="42"/>
      <c r="AF535" s="42"/>
      <c r="AG535" s="42"/>
      <c r="AH535" s="42"/>
      <c r="AI535" s="23"/>
      <c r="AJ535" s="23"/>
      <c r="AK535" s="23"/>
      <c r="AL535" s="23"/>
      <c r="AM535" s="23"/>
    </row>
    <row r="536" customFormat="false" ht="15.75" hidden="false" customHeight="false" outlineLevel="0" collapsed="false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42"/>
      <c r="AD536" s="42"/>
      <c r="AE536" s="42"/>
      <c r="AF536" s="42"/>
      <c r="AG536" s="42"/>
      <c r="AH536" s="42"/>
      <c r="AI536" s="23"/>
      <c r="AJ536" s="23"/>
      <c r="AK536" s="23"/>
      <c r="AL536" s="23"/>
      <c r="AM536" s="23"/>
    </row>
    <row r="537" customFormat="false" ht="15.75" hidden="false" customHeight="false" outlineLevel="0" collapsed="false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42"/>
      <c r="AD537" s="42"/>
      <c r="AE537" s="42"/>
      <c r="AF537" s="42"/>
      <c r="AG537" s="42"/>
      <c r="AH537" s="42"/>
      <c r="AI537" s="23"/>
      <c r="AJ537" s="23"/>
      <c r="AK537" s="23"/>
      <c r="AL537" s="23"/>
      <c r="AM537" s="23"/>
    </row>
    <row r="538" customFormat="false" ht="15.75" hidden="false" customHeight="false" outlineLevel="0" collapsed="false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42"/>
      <c r="AD538" s="42"/>
      <c r="AE538" s="42"/>
      <c r="AF538" s="42"/>
      <c r="AG538" s="42"/>
      <c r="AH538" s="42"/>
      <c r="AI538" s="23"/>
      <c r="AJ538" s="23"/>
      <c r="AK538" s="23"/>
      <c r="AL538" s="23"/>
      <c r="AM538" s="23"/>
    </row>
    <row r="539" customFormat="false" ht="15.75" hidden="false" customHeight="false" outlineLevel="0" collapsed="false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42"/>
      <c r="AD539" s="42"/>
      <c r="AE539" s="42"/>
      <c r="AF539" s="42"/>
      <c r="AG539" s="42"/>
      <c r="AH539" s="42"/>
      <c r="AI539" s="23"/>
      <c r="AJ539" s="23"/>
      <c r="AK539" s="23"/>
      <c r="AL539" s="23"/>
      <c r="AM539" s="23"/>
    </row>
    <row r="540" customFormat="false" ht="15.75" hidden="false" customHeight="false" outlineLevel="0" collapsed="false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42"/>
      <c r="AD540" s="42"/>
      <c r="AE540" s="42"/>
      <c r="AF540" s="42"/>
      <c r="AG540" s="42"/>
      <c r="AH540" s="42"/>
      <c r="AI540" s="23"/>
      <c r="AJ540" s="23"/>
      <c r="AK540" s="23"/>
      <c r="AL540" s="23"/>
      <c r="AM540" s="23"/>
    </row>
    <row r="541" customFormat="false" ht="15.75" hidden="false" customHeight="false" outlineLevel="0" collapsed="false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42"/>
      <c r="AD541" s="42"/>
      <c r="AE541" s="42"/>
      <c r="AF541" s="42"/>
      <c r="AG541" s="42"/>
      <c r="AH541" s="42"/>
      <c r="AI541" s="23"/>
      <c r="AJ541" s="23"/>
      <c r="AK541" s="23"/>
      <c r="AL541" s="23"/>
      <c r="AM541" s="23"/>
    </row>
    <row r="542" customFormat="false" ht="15.75" hidden="false" customHeight="false" outlineLevel="0" collapsed="false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42"/>
      <c r="AD542" s="42"/>
      <c r="AE542" s="42"/>
      <c r="AF542" s="42"/>
      <c r="AG542" s="42"/>
      <c r="AH542" s="42"/>
      <c r="AI542" s="23"/>
      <c r="AJ542" s="23"/>
      <c r="AK542" s="23"/>
      <c r="AL542" s="23"/>
      <c r="AM542" s="23"/>
    </row>
    <row r="543" customFormat="false" ht="15.75" hidden="false" customHeight="false" outlineLevel="0" collapsed="false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42"/>
      <c r="AD543" s="42"/>
      <c r="AE543" s="42"/>
      <c r="AF543" s="42"/>
      <c r="AG543" s="42"/>
      <c r="AH543" s="42"/>
      <c r="AI543" s="23"/>
      <c r="AJ543" s="23"/>
      <c r="AK543" s="23"/>
      <c r="AL543" s="23"/>
      <c r="AM543" s="23"/>
    </row>
    <row r="544" customFormat="false" ht="15.75" hidden="false" customHeight="false" outlineLevel="0" collapsed="false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42"/>
      <c r="AD544" s="42"/>
      <c r="AE544" s="42"/>
      <c r="AF544" s="42"/>
      <c r="AG544" s="42"/>
      <c r="AH544" s="42"/>
      <c r="AI544" s="23"/>
      <c r="AJ544" s="23"/>
      <c r="AK544" s="23"/>
      <c r="AL544" s="23"/>
      <c r="AM544" s="23"/>
    </row>
    <row r="545" customFormat="false" ht="15.75" hidden="false" customHeight="false" outlineLevel="0" collapsed="false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42"/>
      <c r="AD545" s="42"/>
      <c r="AE545" s="42"/>
      <c r="AF545" s="42"/>
      <c r="AG545" s="42"/>
      <c r="AH545" s="42"/>
      <c r="AI545" s="23"/>
      <c r="AJ545" s="23"/>
      <c r="AK545" s="23"/>
      <c r="AL545" s="23"/>
      <c r="AM545" s="23"/>
    </row>
    <row r="546" customFormat="false" ht="15.75" hidden="false" customHeight="false" outlineLevel="0" collapsed="false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42"/>
      <c r="AD546" s="42"/>
      <c r="AE546" s="42"/>
      <c r="AF546" s="42"/>
      <c r="AG546" s="42"/>
      <c r="AH546" s="42"/>
      <c r="AI546" s="23"/>
      <c r="AJ546" s="23"/>
      <c r="AK546" s="23"/>
      <c r="AL546" s="23"/>
      <c r="AM546" s="23"/>
    </row>
    <row r="547" customFormat="false" ht="15.75" hidden="false" customHeight="false" outlineLevel="0" collapsed="false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42"/>
      <c r="AD547" s="42"/>
      <c r="AE547" s="42"/>
      <c r="AF547" s="42"/>
      <c r="AG547" s="42"/>
      <c r="AH547" s="42"/>
      <c r="AI547" s="23"/>
      <c r="AJ547" s="23"/>
      <c r="AK547" s="23"/>
      <c r="AL547" s="23"/>
      <c r="AM547" s="23"/>
    </row>
    <row r="548" customFormat="false" ht="15.75" hidden="false" customHeight="false" outlineLevel="0" collapsed="false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42"/>
      <c r="AD548" s="42"/>
      <c r="AE548" s="42"/>
      <c r="AF548" s="42"/>
      <c r="AG548" s="42"/>
      <c r="AH548" s="42"/>
      <c r="AI548" s="23"/>
      <c r="AJ548" s="23"/>
      <c r="AK548" s="23"/>
      <c r="AL548" s="23"/>
      <c r="AM548" s="23"/>
    </row>
    <row r="549" customFormat="false" ht="15.75" hidden="false" customHeight="false" outlineLevel="0" collapsed="false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42"/>
      <c r="AD549" s="42"/>
      <c r="AE549" s="42"/>
      <c r="AF549" s="42"/>
      <c r="AG549" s="42"/>
      <c r="AH549" s="42"/>
      <c r="AI549" s="23"/>
      <c r="AJ549" s="23"/>
      <c r="AK549" s="23"/>
      <c r="AL549" s="23"/>
      <c r="AM549" s="23"/>
    </row>
    <row r="550" customFormat="false" ht="15.75" hidden="false" customHeight="false" outlineLevel="0" collapsed="false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42"/>
      <c r="AD550" s="42"/>
      <c r="AE550" s="42"/>
      <c r="AF550" s="42"/>
      <c r="AG550" s="42"/>
      <c r="AH550" s="42"/>
      <c r="AI550" s="23"/>
      <c r="AJ550" s="23"/>
      <c r="AK550" s="23"/>
      <c r="AL550" s="23"/>
      <c r="AM550" s="23"/>
    </row>
    <row r="551" customFormat="false" ht="15.75" hidden="false" customHeight="false" outlineLevel="0" collapsed="false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42"/>
      <c r="AD551" s="42"/>
      <c r="AE551" s="42"/>
      <c r="AF551" s="42"/>
      <c r="AG551" s="42"/>
      <c r="AH551" s="42"/>
      <c r="AI551" s="23"/>
      <c r="AJ551" s="23"/>
      <c r="AK551" s="23"/>
      <c r="AL551" s="23"/>
      <c r="AM551" s="23"/>
    </row>
    <row r="552" customFormat="false" ht="15.75" hidden="false" customHeight="false" outlineLevel="0" collapsed="false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42"/>
      <c r="AD552" s="42"/>
      <c r="AE552" s="42"/>
      <c r="AF552" s="42"/>
      <c r="AG552" s="42"/>
      <c r="AH552" s="42"/>
      <c r="AI552" s="23"/>
      <c r="AJ552" s="23"/>
      <c r="AK552" s="23"/>
      <c r="AL552" s="23"/>
      <c r="AM552" s="23"/>
    </row>
    <row r="553" customFormat="false" ht="15.75" hidden="false" customHeight="false" outlineLevel="0" collapsed="false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42"/>
      <c r="AD553" s="42"/>
      <c r="AE553" s="42"/>
      <c r="AF553" s="42"/>
      <c r="AG553" s="42"/>
      <c r="AH553" s="42"/>
      <c r="AI553" s="23"/>
      <c r="AJ553" s="23"/>
      <c r="AK553" s="23"/>
      <c r="AL553" s="23"/>
      <c r="AM553" s="23"/>
    </row>
    <row r="554" customFormat="false" ht="15.75" hidden="false" customHeight="false" outlineLevel="0" collapsed="false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42"/>
      <c r="AD554" s="42"/>
      <c r="AE554" s="42"/>
      <c r="AF554" s="42"/>
      <c r="AG554" s="42"/>
      <c r="AH554" s="42"/>
      <c r="AI554" s="23"/>
      <c r="AJ554" s="23"/>
      <c r="AK554" s="23"/>
      <c r="AL554" s="23"/>
      <c r="AM554" s="23"/>
    </row>
    <row r="555" customFormat="false" ht="15.75" hidden="false" customHeight="false" outlineLevel="0" collapsed="false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42"/>
      <c r="AD555" s="42"/>
      <c r="AE555" s="42"/>
      <c r="AF555" s="42"/>
      <c r="AG555" s="42"/>
      <c r="AH555" s="42"/>
      <c r="AI555" s="23"/>
      <c r="AJ555" s="23"/>
      <c r="AK555" s="23"/>
      <c r="AL555" s="23"/>
      <c r="AM555" s="23"/>
    </row>
    <row r="556" customFormat="false" ht="15.75" hidden="false" customHeight="false" outlineLevel="0" collapsed="false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42"/>
      <c r="AD556" s="42"/>
      <c r="AE556" s="42"/>
      <c r="AF556" s="42"/>
      <c r="AG556" s="42"/>
      <c r="AH556" s="42"/>
      <c r="AI556" s="23"/>
      <c r="AJ556" s="23"/>
      <c r="AK556" s="23"/>
      <c r="AL556" s="23"/>
      <c r="AM556" s="23"/>
    </row>
    <row r="557" customFormat="false" ht="15.75" hidden="false" customHeight="false" outlineLevel="0" collapsed="false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42"/>
      <c r="AD557" s="42"/>
      <c r="AE557" s="42"/>
      <c r="AF557" s="42"/>
      <c r="AG557" s="42"/>
      <c r="AH557" s="42"/>
      <c r="AI557" s="23"/>
      <c r="AJ557" s="23"/>
      <c r="AK557" s="23"/>
      <c r="AL557" s="23"/>
      <c r="AM557" s="23"/>
    </row>
    <row r="558" customFormat="false" ht="15.75" hidden="false" customHeight="false" outlineLevel="0" collapsed="false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42"/>
      <c r="AD558" s="42"/>
      <c r="AE558" s="42"/>
      <c r="AF558" s="42"/>
      <c r="AG558" s="42"/>
      <c r="AH558" s="42"/>
      <c r="AI558" s="23"/>
      <c r="AJ558" s="23"/>
      <c r="AK558" s="23"/>
      <c r="AL558" s="23"/>
      <c r="AM558" s="23"/>
    </row>
    <row r="559" customFormat="false" ht="15.75" hidden="false" customHeight="false" outlineLevel="0" collapsed="false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42"/>
      <c r="AD559" s="42"/>
      <c r="AE559" s="42"/>
      <c r="AF559" s="42"/>
      <c r="AG559" s="42"/>
      <c r="AH559" s="42"/>
      <c r="AI559" s="23"/>
      <c r="AJ559" s="23"/>
      <c r="AK559" s="23"/>
      <c r="AL559" s="23"/>
      <c r="AM559" s="23"/>
    </row>
    <row r="560" customFormat="false" ht="15.75" hidden="false" customHeight="false" outlineLevel="0" collapsed="false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42"/>
      <c r="AD560" s="42"/>
      <c r="AE560" s="42"/>
      <c r="AF560" s="42"/>
      <c r="AG560" s="42"/>
      <c r="AH560" s="42"/>
      <c r="AI560" s="23"/>
      <c r="AJ560" s="23"/>
      <c r="AK560" s="23"/>
      <c r="AL560" s="23"/>
      <c r="AM560" s="23"/>
    </row>
    <row r="561" customFormat="false" ht="15.75" hidden="false" customHeight="false" outlineLevel="0" collapsed="false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42"/>
      <c r="AD561" s="42"/>
      <c r="AE561" s="42"/>
      <c r="AF561" s="42"/>
      <c r="AG561" s="42"/>
      <c r="AH561" s="42"/>
      <c r="AI561" s="23"/>
      <c r="AJ561" s="23"/>
      <c r="AK561" s="23"/>
      <c r="AL561" s="23"/>
      <c r="AM561" s="23"/>
    </row>
    <row r="562" customFormat="false" ht="15.75" hidden="false" customHeight="false" outlineLevel="0" collapsed="false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42"/>
      <c r="AD562" s="42"/>
      <c r="AE562" s="42"/>
      <c r="AF562" s="42"/>
      <c r="AG562" s="42"/>
      <c r="AH562" s="42"/>
      <c r="AI562" s="23"/>
      <c r="AJ562" s="23"/>
      <c r="AK562" s="23"/>
      <c r="AL562" s="23"/>
      <c r="AM562" s="23"/>
    </row>
    <row r="563" customFormat="false" ht="15.75" hidden="false" customHeight="false" outlineLevel="0" collapsed="false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42"/>
      <c r="AD563" s="42"/>
      <c r="AE563" s="42"/>
      <c r="AF563" s="42"/>
      <c r="AG563" s="42"/>
      <c r="AH563" s="42"/>
      <c r="AI563" s="23"/>
      <c r="AJ563" s="23"/>
      <c r="AK563" s="23"/>
      <c r="AL563" s="23"/>
      <c r="AM563" s="23"/>
    </row>
    <row r="564" customFormat="false" ht="15.75" hidden="false" customHeight="false" outlineLevel="0" collapsed="false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42"/>
      <c r="AD564" s="42"/>
      <c r="AE564" s="42"/>
      <c r="AF564" s="42"/>
      <c r="AG564" s="42"/>
      <c r="AH564" s="42"/>
      <c r="AI564" s="23"/>
      <c r="AJ564" s="23"/>
      <c r="AK564" s="23"/>
      <c r="AL564" s="23"/>
      <c r="AM564" s="23"/>
    </row>
    <row r="565" customFormat="false" ht="15.75" hidden="false" customHeight="false" outlineLevel="0" collapsed="false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42"/>
      <c r="AD565" s="42"/>
      <c r="AE565" s="42"/>
      <c r="AF565" s="42"/>
      <c r="AG565" s="42"/>
      <c r="AH565" s="42"/>
      <c r="AI565" s="23"/>
      <c r="AJ565" s="23"/>
      <c r="AK565" s="23"/>
      <c r="AL565" s="23"/>
      <c r="AM565" s="23"/>
    </row>
    <row r="566" customFormat="false" ht="15.75" hidden="false" customHeight="false" outlineLevel="0" collapsed="false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42"/>
      <c r="AD566" s="42"/>
      <c r="AE566" s="42"/>
      <c r="AF566" s="42"/>
      <c r="AG566" s="42"/>
      <c r="AH566" s="42"/>
      <c r="AI566" s="23"/>
      <c r="AJ566" s="23"/>
      <c r="AK566" s="23"/>
      <c r="AL566" s="23"/>
      <c r="AM566" s="23"/>
    </row>
    <row r="567" customFormat="false" ht="15.75" hidden="false" customHeight="false" outlineLevel="0" collapsed="false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42"/>
      <c r="AD567" s="42"/>
      <c r="AE567" s="42"/>
      <c r="AF567" s="42"/>
      <c r="AG567" s="42"/>
      <c r="AH567" s="42"/>
      <c r="AI567" s="23"/>
      <c r="AJ567" s="23"/>
      <c r="AK567" s="23"/>
      <c r="AL567" s="23"/>
      <c r="AM567" s="23"/>
    </row>
    <row r="568" customFormat="false" ht="15.75" hidden="false" customHeight="false" outlineLevel="0" collapsed="false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42"/>
      <c r="AD568" s="42"/>
      <c r="AE568" s="42"/>
      <c r="AF568" s="42"/>
      <c r="AG568" s="42"/>
      <c r="AH568" s="42"/>
      <c r="AI568" s="23"/>
      <c r="AJ568" s="23"/>
      <c r="AK568" s="23"/>
      <c r="AL568" s="23"/>
      <c r="AM568" s="23"/>
    </row>
    <row r="569" customFormat="false" ht="15.75" hidden="false" customHeight="false" outlineLevel="0" collapsed="false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42"/>
      <c r="AD569" s="42"/>
      <c r="AE569" s="42"/>
      <c r="AF569" s="42"/>
      <c r="AG569" s="42"/>
      <c r="AH569" s="42"/>
      <c r="AI569" s="23"/>
      <c r="AJ569" s="23"/>
      <c r="AK569" s="23"/>
      <c r="AL569" s="23"/>
      <c r="AM569" s="23"/>
    </row>
    <row r="570" customFormat="false" ht="15.75" hidden="false" customHeight="false" outlineLevel="0" collapsed="false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42"/>
      <c r="AD570" s="42"/>
      <c r="AE570" s="42"/>
      <c r="AF570" s="42"/>
      <c r="AG570" s="42"/>
      <c r="AH570" s="42"/>
      <c r="AI570" s="23"/>
      <c r="AJ570" s="23"/>
      <c r="AK570" s="23"/>
      <c r="AL570" s="23"/>
      <c r="AM570" s="23"/>
    </row>
    <row r="571" customFormat="false" ht="15.75" hidden="false" customHeight="false" outlineLevel="0" collapsed="false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42"/>
      <c r="AD571" s="42"/>
      <c r="AE571" s="42"/>
      <c r="AF571" s="42"/>
      <c r="AG571" s="42"/>
      <c r="AH571" s="42"/>
      <c r="AI571" s="23"/>
      <c r="AJ571" s="23"/>
      <c r="AK571" s="23"/>
      <c r="AL571" s="23"/>
      <c r="AM571" s="23"/>
    </row>
    <row r="572" customFormat="false" ht="15.75" hidden="false" customHeight="false" outlineLevel="0" collapsed="false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42"/>
      <c r="AD572" s="42"/>
      <c r="AE572" s="42"/>
      <c r="AF572" s="42"/>
      <c r="AG572" s="42"/>
      <c r="AH572" s="42"/>
      <c r="AI572" s="23"/>
      <c r="AJ572" s="23"/>
      <c r="AK572" s="23"/>
      <c r="AL572" s="23"/>
      <c r="AM572" s="23"/>
    </row>
    <row r="573" customFormat="false" ht="15.75" hidden="false" customHeight="false" outlineLevel="0" collapsed="false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42"/>
      <c r="AD573" s="42"/>
      <c r="AE573" s="42"/>
      <c r="AF573" s="42"/>
      <c r="AG573" s="42"/>
      <c r="AH573" s="42"/>
      <c r="AI573" s="23"/>
      <c r="AJ573" s="23"/>
      <c r="AK573" s="23"/>
      <c r="AL573" s="23"/>
      <c r="AM573" s="23"/>
    </row>
    <row r="574" customFormat="false" ht="15.75" hidden="false" customHeight="false" outlineLevel="0" collapsed="false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42"/>
      <c r="AD574" s="42"/>
      <c r="AE574" s="42"/>
      <c r="AF574" s="42"/>
      <c r="AG574" s="42"/>
      <c r="AH574" s="42"/>
      <c r="AI574" s="23"/>
      <c r="AJ574" s="23"/>
      <c r="AK574" s="23"/>
      <c r="AL574" s="23"/>
      <c r="AM574" s="23"/>
    </row>
    <row r="575" customFormat="false" ht="15.75" hidden="false" customHeight="false" outlineLevel="0" collapsed="false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42"/>
      <c r="AD575" s="42"/>
      <c r="AE575" s="42"/>
      <c r="AF575" s="42"/>
      <c r="AG575" s="42"/>
      <c r="AH575" s="42"/>
      <c r="AI575" s="23"/>
      <c r="AJ575" s="23"/>
      <c r="AK575" s="23"/>
      <c r="AL575" s="23"/>
      <c r="AM575" s="23"/>
    </row>
    <row r="576" customFormat="false" ht="15.75" hidden="false" customHeight="false" outlineLevel="0" collapsed="false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42"/>
      <c r="AD576" s="42"/>
      <c r="AE576" s="42"/>
      <c r="AF576" s="42"/>
      <c r="AG576" s="42"/>
      <c r="AH576" s="42"/>
      <c r="AI576" s="23"/>
      <c r="AJ576" s="23"/>
      <c r="AK576" s="23"/>
      <c r="AL576" s="23"/>
      <c r="AM576" s="23"/>
    </row>
    <row r="577" customFormat="false" ht="15.75" hidden="false" customHeight="false" outlineLevel="0" collapsed="false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42"/>
      <c r="AD577" s="42"/>
      <c r="AE577" s="42"/>
      <c r="AF577" s="42"/>
      <c r="AG577" s="42"/>
      <c r="AH577" s="42"/>
      <c r="AI577" s="23"/>
      <c r="AJ577" s="23"/>
      <c r="AK577" s="23"/>
      <c r="AL577" s="23"/>
      <c r="AM577" s="23"/>
    </row>
    <row r="578" customFormat="false" ht="15.75" hidden="false" customHeight="false" outlineLevel="0" collapsed="false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42"/>
      <c r="AD578" s="42"/>
      <c r="AE578" s="42"/>
      <c r="AF578" s="42"/>
      <c r="AG578" s="42"/>
      <c r="AH578" s="42"/>
      <c r="AI578" s="23"/>
      <c r="AJ578" s="23"/>
      <c r="AK578" s="23"/>
      <c r="AL578" s="23"/>
      <c r="AM578" s="23"/>
    </row>
    <row r="579" customFormat="false" ht="15.75" hidden="false" customHeight="false" outlineLevel="0" collapsed="false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42"/>
      <c r="AD579" s="42"/>
      <c r="AE579" s="42"/>
      <c r="AF579" s="42"/>
      <c r="AG579" s="42"/>
      <c r="AH579" s="42"/>
      <c r="AI579" s="23"/>
      <c r="AJ579" s="23"/>
      <c r="AK579" s="23"/>
      <c r="AL579" s="23"/>
      <c r="AM579" s="23"/>
    </row>
    <row r="580" customFormat="false" ht="15.75" hidden="false" customHeight="false" outlineLevel="0" collapsed="false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42"/>
      <c r="AD580" s="42"/>
      <c r="AE580" s="42"/>
      <c r="AF580" s="42"/>
      <c r="AG580" s="42"/>
      <c r="AH580" s="42"/>
      <c r="AI580" s="23"/>
      <c r="AJ580" s="23"/>
      <c r="AK580" s="23"/>
      <c r="AL580" s="23"/>
      <c r="AM580" s="23"/>
    </row>
    <row r="581" customFormat="false" ht="15.75" hidden="false" customHeight="false" outlineLevel="0" collapsed="false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42"/>
      <c r="AD581" s="42"/>
      <c r="AE581" s="42"/>
      <c r="AF581" s="42"/>
      <c r="AG581" s="42"/>
      <c r="AH581" s="42"/>
      <c r="AI581" s="23"/>
      <c r="AJ581" s="23"/>
      <c r="AK581" s="23"/>
      <c r="AL581" s="23"/>
      <c r="AM581" s="23"/>
    </row>
    <row r="582" customFormat="false" ht="15.75" hidden="false" customHeight="false" outlineLevel="0" collapsed="false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42"/>
      <c r="AD582" s="42"/>
      <c r="AE582" s="42"/>
      <c r="AF582" s="42"/>
      <c r="AG582" s="42"/>
      <c r="AH582" s="42"/>
      <c r="AI582" s="23"/>
      <c r="AJ582" s="23"/>
      <c r="AK582" s="23"/>
      <c r="AL582" s="23"/>
      <c r="AM582" s="23"/>
    </row>
    <row r="583" customFormat="false" ht="15.75" hidden="false" customHeight="false" outlineLevel="0" collapsed="false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42"/>
      <c r="AD583" s="42"/>
      <c r="AE583" s="42"/>
      <c r="AF583" s="42"/>
      <c r="AG583" s="42"/>
      <c r="AH583" s="42"/>
      <c r="AI583" s="23"/>
      <c r="AJ583" s="23"/>
      <c r="AK583" s="23"/>
      <c r="AL583" s="23"/>
      <c r="AM583" s="23"/>
    </row>
    <row r="584" customFormat="false" ht="15.75" hidden="false" customHeight="false" outlineLevel="0" collapsed="false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42"/>
      <c r="AD584" s="42"/>
      <c r="AE584" s="42"/>
      <c r="AF584" s="42"/>
      <c r="AG584" s="42"/>
      <c r="AH584" s="42"/>
      <c r="AI584" s="23"/>
      <c r="AJ584" s="23"/>
      <c r="AK584" s="23"/>
      <c r="AL584" s="23"/>
      <c r="AM584" s="23"/>
    </row>
    <row r="585" customFormat="false" ht="15.75" hidden="false" customHeight="false" outlineLevel="0" collapsed="false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42"/>
      <c r="AD585" s="42"/>
      <c r="AE585" s="42"/>
      <c r="AF585" s="42"/>
      <c r="AG585" s="42"/>
      <c r="AH585" s="42"/>
      <c r="AI585" s="23"/>
      <c r="AJ585" s="23"/>
      <c r="AK585" s="23"/>
      <c r="AL585" s="23"/>
      <c r="AM585" s="23"/>
    </row>
    <row r="586" customFormat="false" ht="15.75" hidden="false" customHeight="false" outlineLevel="0" collapsed="false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42"/>
      <c r="AD586" s="42"/>
      <c r="AE586" s="42"/>
      <c r="AF586" s="42"/>
      <c r="AG586" s="42"/>
      <c r="AH586" s="42"/>
      <c r="AI586" s="23"/>
      <c r="AJ586" s="23"/>
      <c r="AK586" s="23"/>
      <c r="AL586" s="23"/>
      <c r="AM586" s="23"/>
    </row>
    <row r="587" customFormat="false" ht="15.75" hidden="false" customHeight="false" outlineLevel="0" collapsed="false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42"/>
      <c r="AD587" s="42"/>
      <c r="AE587" s="42"/>
      <c r="AF587" s="42"/>
      <c r="AG587" s="42"/>
      <c r="AH587" s="42"/>
      <c r="AI587" s="23"/>
      <c r="AJ587" s="23"/>
      <c r="AK587" s="23"/>
      <c r="AL587" s="23"/>
      <c r="AM587" s="23"/>
    </row>
    <row r="588" customFormat="false" ht="15.75" hidden="false" customHeight="false" outlineLevel="0" collapsed="false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42"/>
      <c r="AD588" s="42"/>
      <c r="AE588" s="42"/>
      <c r="AF588" s="42"/>
      <c r="AG588" s="42"/>
      <c r="AH588" s="42"/>
      <c r="AI588" s="23"/>
      <c r="AJ588" s="23"/>
      <c r="AK588" s="23"/>
      <c r="AL588" s="23"/>
      <c r="AM588" s="23"/>
    </row>
    <row r="589" customFormat="false" ht="15.75" hidden="false" customHeight="false" outlineLevel="0" collapsed="false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42"/>
      <c r="AD589" s="42"/>
      <c r="AE589" s="42"/>
      <c r="AF589" s="42"/>
      <c r="AG589" s="42"/>
      <c r="AH589" s="42"/>
      <c r="AI589" s="23"/>
      <c r="AJ589" s="23"/>
      <c r="AK589" s="23"/>
      <c r="AL589" s="23"/>
      <c r="AM589" s="23"/>
    </row>
    <row r="590" customFormat="false" ht="15.75" hidden="false" customHeight="false" outlineLevel="0" collapsed="false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42"/>
      <c r="AD590" s="42"/>
      <c r="AE590" s="42"/>
      <c r="AF590" s="42"/>
      <c r="AG590" s="42"/>
      <c r="AH590" s="42"/>
      <c r="AI590" s="23"/>
      <c r="AJ590" s="23"/>
      <c r="AK590" s="23"/>
      <c r="AL590" s="23"/>
      <c r="AM590" s="23"/>
    </row>
    <row r="591" customFormat="false" ht="15.75" hidden="false" customHeight="false" outlineLevel="0" collapsed="false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42"/>
      <c r="AD591" s="42"/>
      <c r="AE591" s="42"/>
      <c r="AF591" s="42"/>
      <c r="AG591" s="42"/>
      <c r="AH591" s="42"/>
      <c r="AI591" s="23"/>
      <c r="AJ591" s="23"/>
      <c r="AK591" s="23"/>
      <c r="AL591" s="23"/>
      <c r="AM591" s="23"/>
    </row>
    <row r="592" customFormat="false" ht="15.75" hidden="false" customHeight="false" outlineLevel="0" collapsed="false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42"/>
      <c r="AD592" s="42"/>
      <c r="AE592" s="42"/>
      <c r="AF592" s="42"/>
      <c r="AG592" s="42"/>
      <c r="AH592" s="42"/>
      <c r="AI592" s="23"/>
      <c r="AJ592" s="23"/>
      <c r="AK592" s="23"/>
      <c r="AL592" s="23"/>
      <c r="AM592" s="23"/>
    </row>
    <row r="593" customFormat="false" ht="15.75" hidden="false" customHeight="false" outlineLevel="0" collapsed="false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42"/>
      <c r="AD593" s="42"/>
      <c r="AE593" s="42"/>
      <c r="AF593" s="42"/>
      <c r="AG593" s="42"/>
      <c r="AH593" s="42"/>
      <c r="AI593" s="23"/>
      <c r="AJ593" s="23"/>
      <c r="AK593" s="23"/>
      <c r="AL593" s="23"/>
      <c r="AM593" s="23"/>
    </row>
    <row r="594" customFormat="false" ht="15.75" hidden="false" customHeight="false" outlineLevel="0" collapsed="false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42"/>
      <c r="AD594" s="42"/>
      <c r="AE594" s="42"/>
      <c r="AF594" s="42"/>
      <c r="AG594" s="42"/>
      <c r="AH594" s="42"/>
      <c r="AI594" s="23"/>
      <c r="AJ594" s="23"/>
      <c r="AK594" s="23"/>
      <c r="AL594" s="23"/>
      <c r="AM594" s="23"/>
    </row>
    <row r="595" customFormat="false" ht="15.75" hidden="false" customHeight="false" outlineLevel="0" collapsed="false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42"/>
      <c r="AD595" s="42"/>
      <c r="AE595" s="42"/>
      <c r="AF595" s="42"/>
      <c r="AG595" s="42"/>
      <c r="AH595" s="42"/>
      <c r="AI595" s="23"/>
      <c r="AJ595" s="23"/>
      <c r="AK595" s="23"/>
      <c r="AL595" s="23"/>
      <c r="AM595" s="23"/>
    </row>
    <row r="596" customFormat="false" ht="15.75" hidden="false" customHeight="false" outlineLevel="0" collapsed="false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42"/>
      <c r="AD596" s="42"/>
      <c r="AE596" s="42"/>
      <c r="AF596" s="42"/>
      <c r="AG596" s="42"/>
      <c r="AH596" s="42"/>
      <c r="AI596" s="23"/>
      <c r="AJ596" s="23"/>
      <c r="AK596" s="23"/>
      <c r="AL596" s="23"/>
      <c r="AM596" s="23"/>
    </row>
    <row r="597" customFormat="false" ht="15.75" hidden="false" customHeight="false" outlineLevel="0" collapsed="false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42"/>
      <c r="AD597" s="42"/>
      <c r="AE597" s="42"/>
      <c r="AF597" s="42"/>
      <c r="AG597" s="42"/>
      <c r="AH597" s="42"/>
      <c r="AI597" s="23"/>
      <c r="AJ597" s="23"/>
      <c r="AK597" s="23"/>
      <c r="AL597" s="23"/>
      <c r="AM597" s="23"/>
    </row>
    <row r="598" customFormat="false" ht="15.75" hidden="false" customHeight="false" outlineLevel="0" collapsed="false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42"/>
      <c r="AD598" s="42"/>
      <c r="AE598" s="42"/>
      <c r="AF598" s="42"/>
      <c r="AG598" s="42"/>
      <c r="AH598" s="42"/>
      <c r="AI598" s="23"/>
      <c r="AJ598" s="23"/>
      <c r="AK598" s="23"/>
      <c r="AL598" s="23"/>
      <c r="AM598" s="23"/>
    </row>
    <row r="599" customFormat="false" ht="15.75" hidden="false" customHeight="false" outlineLevel="0" collapsed="false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42"/>
      <c r="AD599" s="42"/>
      <c r="AE599" s="42"/>
      <c r="AF599" s="42"/>
      <c r="AG599" s="42"/>
      <c r="AH599" s="42"/>
      <c r="AI599" s="23"/>
      <c r="AJ599" s="23"/>
      <c r="AK599" s="23"/>
      <c r="AL599" s="23"/>
      <c r="AM599" s="23"/>
    </row>
    <row r="600" customFormat="false" ht="15.75" hidden="false" customHeight="false" outlineLevel="0" collapsed="false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42"/>
      <c r="AD600" s="42"/>
      <c r="AE600" s="42"/>
      <c r="AF600" s="42"/>
      <c r="AG600" s="42"/>
      <c r="AH600" s="42"/>
      <c r="AI600" s="23"/>
      <c r="AJ600" s="23"/>
      <c r="AK600" s="23"/>
      <c r="AL600" s="23"/>
      <c r="AM600" s="23"/>
    </row>
    <row r="601" customFormat="false" ht="15.75" hidden="false" customHeight="false" outlineLevel="0" collapsed="false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42"/>
      <c r="AD601" s="42"/>
      <c r="AE601" s="42"/>
      <c r="AF601" s="42"/>
      <c r="AG601" s="42"/>
      <c r="AH601" s="42"/>
      <c r="AI601" s="23"/>
      <c r="AJ601" s="23"/>
      <c r="AK601" s="23"/>
      <c r="AL601" s="23"/>
      <c r="AM601" s="23"/>
    </row>
    <row r="602" customFormat="false" ht="15.75" hidden="false" customHeight="false" outlineLevel="0" collapsed="false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42"/>
      <c r="AD602" s="42"/>
      <c r="AE602" s="42"/>
      <c r="AF602" s="42"/>
      <c r="AG602" s="42"/>
      <c r="AH602" s="42"/>
      <c r="AI602" s="23"/>
      <c r="AJ602" s="23"/>
      <c r="AK602" s="23"/>
      <c r="AL602" s="23"/>
      <c r="AM602" s="23"/>
    </row>
    <row r="603" customFormat="false" ht="15.75" hidden="false" customHeight="false" outlineLevel="0" collapsed="false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42"/>
      <c r="AD603" s="42"/>
      <c r="AE603" s="42"/>
      <c r="AF603" s="42"/>
      <c r="AG603" s="42"/>
      <c r="AH603" s="42"/>
      <c r="AI603" s="23"/>
      <c r="AJ603" s="23"/>
      <c r="AK603" s="23"/>
      <c r="AL603" s="23"/>
      <c r="AM603" s="23"/>
    </row>
    <row r="604" customFormat="false" ht="15.75" hidden="false" customHeight="false" outlineLevel="0" collapsed="false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42"/>
      <c r="AD604" s="42"/>
      <c r="AE604" s="42"/>
      <c r="AF604" s="42"/>
      <c r="AG604" s="42"/>
      <c r="AH604" s="42"/>
      <c r="AI604" s="23"/>
      <c r="AJ604" s="23"/>
      <c r="AK604" s="23"/>
      <c r="AL604" s="23"/>
      <c r="AM604" s="23"/>
    </row>
    <row r="605" customFormat="false" ht="15.75" hidden="false" customHeight="false" outlineLevel="0" collapsed="false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42"/>
      <c r="AD605" s="42"/>
      <c r="AE605" s="42"/>
      <c r="AF605" s="42"/>
      <c r="AG605" s="42"/>
      <c r="AH605" s="42"/>
      <c r="AI605" s="23"/>
      <c r="AJ605" s="23"/>
      <c r="AK605" s="23"/>
      <c r="AL605" s="23"/>
      <c r="AM605" s="23"/>
    </row>
    <row r="606" customFormat="false" ht="15.75" hidden="false" customHeight="false" outlineLevel="0" collapsed="false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42"/>
      <c r="AD606" s="42"/>
      <c r="AE606" s="42"/>
      <c r="AF606" s="42"/>
      <c r="AG606" s="42"/>
      <c r="AH606" s="42"/>
      <c r="AI606" s="23"/>
      <c r="AJ606" s="23"/>
      <c r="AK606" s="23"/>
      <c r="AL606" s="23"/>
      <c r="AM606" s="23"/>
    </row>
    <row r="607" customFormat="false" ht="15.75" hidden="false" customHeight="false" outlineLevel="0" collapsed="false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42"/>
      <c r="AD607" s="42"/>
      <c r="AE607" s="42"/>
      <c r="AF607" s="42"/>
      <c r="AG607" s="42"/>
      <c r="AH607" s="42"/>
      <c r="AI607" s="23"/>
      <c r="AJ607" s="23"/>
      <c r="AK607" s="23"/>
      <c r="AL607" s="23"/>
      <c r="AM607" s="23"/>
    </row>
    <row r="608" customFormat="false" ht="15.75" hidden="false" customHeight="false" outlineLevel="0" collapsed="false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42"/>
      <c r="AD608" s="42"/>
      <c r="AE608" s="42"/>
      <c r="AF608" s="42"/>
      <c r="AG608" s="42"/>
      <c r="AH608" s="42"/>
      <c r="AI608" s="23"/>
      <c r="AJ608" s="23"/>
      <c r="AK608" s="23"/>
      <c r="AL608" s="23"/>
      <c r="AM608" s="23"/>
    </row>
    <row r="609" customFormat="false" ht="15.75" hidden="false" customHeight="false" outlineLevel="0" collapsed="false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42"/>
      <c r="AD609" s="42"/>
      <c r="AE609" s="42"/>
      <c r="AF609" s="42"/>
      <c r="AG609" s="42"/>
      <c r="AH609" s="42"/>
      <c r="AI609" s="23"/>
      <c r="AJ609" s="23"/>
      <c r="AK609" s="23"/>
      <c r="AL609" s="23"/>
      <c r="AM609" s="23"/>
    </row>
    <row r="610" customFormat="false" ht="15.75" hidden="false" customHeight="false" outlineLevel="0" collapsed="false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42"/>
      <c r="AD610" s="42"/>
      <c r="AE610" s="42"/>
      <c r="AF610" s="42"/>
      <c r="AG610" s="42"/>
      <c r="AH610" s="42"/>
      <c r="AI610" s="23"/>
      <c r="AJ610" s="23"/>
      <c r="AK610" s="23"/>
      <c r="AL610" s="23"/>
      <c r="AM610" s="23"/>
    </row>
    <row r="611" customFormat="false" ht="15.75" hidden="false" customHeight="false" outlineLevel="0" collapsed="false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42"/>
      <c r="AD611" s="42"/>
      <c r="AE611" s="42"/>
      <c r="AF611" s="42"/>
      <c r="AG611" s="42"/>
      <c r="AH611" s="42"/>
      <c r="AI611" s="23"/>
      <c r="AJ611" s="23"/>
      <c r="AK611" s="23"/>
      <c r="AL611" s="23"/>
      <c r="AM611" s="23"/>
    </row>
    <row r="612" customFormat="false" ht="15.75" hidden="false" customHeight="false" outlineLevel="0" collapsed="false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42"/>
      <c r="AD612" s="42"/>
      <c r="AE612" s="42"/>
      <c r="AF612" s="42"/>
      <c r="AG612" s="42"/>
      <c r="AH612" s="42"/>
      <c r="AI612" s="23"/>
      <c r="AJ612" s="23"/>
      <c r="AK612" s="23"/>
      <c r="AL612" s="23"/>
      <c r="AM612" s="23"/>
    </row>
    <row r="613" customFormat="false" ht="15.75" hidden="false" customHeight="false" outlineLevel="0" collapsed="false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42"/>
      <c r="AD613" s="42"/>
      <c r="AE613" s="42"/>
      <c r="AF613" s="42"/>
      <c r="AG613" s="42"/>
      <c r="AH613" s="42"/>
      <c r="AI613" s="23"/>
      <c r="AJ613" s="23"/>
      <c r="AK613" s="23"/>
      <c r="AL613" s="23"/>
      <c r="AM613" s="23"/>
    </row>
    <row r="614" customFormat="false" ht="15.75" hidden="false" customHeight="false" outlineLevel="0" collapsed="false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42"/>
      <c r="AD614" s="42"/>
      <c r="AE614" s="42"/>
      <c r="AF614" s="42"/>
      <c r="AG614" s="42"/>
      <c r="AH614" s="42"/>
      <c r="AI614" s="23"/>
      <c r="AJ614" s="23"/>
      <c r="AK614" s="23"/>
      <c r="AL614" s="23"/>
      <c r="AM614" s="23"/>
    </row>
    <row r="615" customFormat="false" ht="15.75" hidden="false" customHeight="false" outlineLevel="0" collapsed="false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42"/>
      <c r="AD615" s="42"/>
      <c r="AE615" s="42"/>
      <c r="AF615" s="42"/>
      <c r="AG615" s="42"/>
      <c r="AH615" s="42"/>
      <c r="AI615" s="23"/>
      <c r="AJ615" s="23"/>
      <c r="AK615" s="23"/>
      <c r="AL615" s="23"/>
      <c r="AM615" s="23"/>
    </row>
    <row r="616" customFormat="false" ht="15.75" hidden="false" customHeight="false" outlineLevel="0" collapsed="false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42"/>
      <c r="AD616" s="42"/>
      <c r="AE616" s="42"/>
      <c r="AF616" s="42"/>
      <c r="AG616" s="42"/>
      <c r="AH616" s="42"/>
      <c r="AI616" s="23"/>
      <c r="AJ616" s="23"/>
      <c r="AK616" s="23"/>
      <c r="AL616" s="23"/>
      <c r="AM616" s="23"/>
    </row>
    <row r="617" customFormat="false" ht="15.75" hidden="false" customHeight="false" outlineLevel="0" collapsed="false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42"/>
      <c r="AD617" s="42"/>
      <c r="AE617" s="42"/>
      <c r="AF617" s="42"/>
      <c r="AG617" s="42"/>
      <c r="AH617" s="42"/>
      <c r="AI617" s="23"/>
      <c r="AJ617" s="23"/>
      <c r="AK617" s="23"/>
      <c r="AL617" s="23"/>
      <c r="AM617" s="23"/>
    </row>
    <row r="618" customFormat="false" ht="15.75" hidden="false" customHeight="false" outlineLevel="0" collapsed="false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42"/>
      <c r="AD618" s="42"/>
      <c r="AE618" s="42"/>
      <c r="AF618" s="42"/>
      <c r="AG618" s="42"/>
      <c r="AH618" s="42"/>
      <c r="AI618" s="23"/>
      <c r="AJ618" s="23"/>
      <c r="AK618" s="23"/>
      <c r="AL618" s="23"/>
      <c r="AM618" s="23"/>
    </row>
    <row r="619" customFormat="false" ht="15.75" hidden="false" customHeight="false" outlineLevel="0" collapsed="false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42"/>
      <c r="AD619" s="42"/>
      <c r="AE619" s="42"/>
      <c r="AF619" s="42"/>
      <c r="AG619" s="42"/>
      <c r="AH619" s="42"/>
      <c r="AI619" s="23"/>
      <c r="AJ619" s="23"/>
      <c r="AK619" s="23"/>
      <c r="AL619" s="23"/>
      <c r="AM619" s="23"/>
    </row>
    <row r="620" customFormat="false" ht="15.75" hidden="false" customHeight="false" outlineLevel="0" collapsed="false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42"/>
      <c r="AD620" s="42"/>
      <c r="AE620" s="42"/>
      <c r="AF620" s="42"/>
      <c r="AG620" s="42"/>
      <c r="AH620" s="42"/>
      <c r="AI620" s="23"/>
      <c r="AJ620" s="23"/>
      <c r="AK620" s="23"/>
      <c r="AL620" s="23"/>
      <c r="AM620" s="23"/>
    </row>
    <row r="621" customFormat="false" ht="15.75" hidden="false" customHeight="false" outlineLevel="0" collapsed="false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42"/>
      <c r="AD621" s="42"/>
      <c r="AE621" s="42"/>
      <c r="AF621" s="42"/>
      <c r="AG621" s="42"/>
      <c r="AH621" s="42"/>
      <c r="AI621" s="23"/>
      <c r="AJ621" s="23"/>
      <c r="AK621" s="23"/>
      <c r="AL621" s="23"/>
      <c r="AM621" s="23"/>
    </row>
    <row r="622" customFormat="false" ht="15.75" hidden="false" customHeight="false" outlineLevel="0" collapsed="false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42"/>
      <c r="AD622" s="42"/>
      <c r="AE622" s="42"/>
      <c r="AF622" s="42"/>
      <c r="AG622" s="42"/>
      <c r="AH622" s="42"/>
      <c r="AI622" s="23"/>
      <c r="AJ622" s="23"/>
      <c r="AK622" s="23"/>
      <c r="AL622" s="23"/>
      <c r="AM622" s="23"/>
    </row>
    <row r="623" customFormat="false" ht="15.75" hidden="false" customHeight="false" outlineLevel="0" collapsed="false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42"/>
      <c r="AD623" s="42"/>
      <c r="AE623" s="42"/>
      <c r="AF623" s="42"/>
      <c r="AG623" s="42"/>
      <c r="AH623" s="42"/>
      <c r="AI623" s="23"/>
      <c r="AJ623" s="23"/>
      <c r="AK623" s="23"/>
      <c r="AL623" s="23"/>
      <c r="AM623" s="23"/>
    </row>
    <row r="624" customFormat="false" ht="15.75" hidden="false" customHeight="false" outlineLevel="0" collapsed="false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42"/>
      <c r="AD624" s="42"/>
      <c r="AE624" s="42"/>
      <c r="AF624" s="42"/>
      <c r="AG624" s="42"/>
      <c r="AH624" s="42"/>
      <c r="AI624" s="23"/>
      <c r="AJ624" s="23"/>
      <c r="AK624" s="23"/>
      <c r="AL624" s="23"/>
      <c r="AM624" s="23"/>
    </row>
    <row r="625" customFormat="false" ht="15.75" hidden="false" customHeight="false" outlineLevel="0" collapsed="false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42"/>
      <c r="AD625" s="42"/>
      <c r="AE625" s="42"/>
      <c r="AF625" s="42"/>
      <c r="AG625" s="42"/>
      <c r="AH625" s="42"/>
      <c r="AI625" s="23"/>
      <c r="AJ625" s="23"/>
      <c r="AK625" s="23"/>
      <c r="AL625" s="23"/>
      <c r="AM625" s="23"/>
    </row>
    <row r="626" customFormat="false" ht="15.75" hidden="false" customHeight="false" outlineLevel="0" collapsed="false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42"/>
      <c r="AD626" s="42"/>
      <c r="AE626" s="42"/>
      <c r="AF626" s="42"/>
      <c r="AG626" s="42"/>
      <c r="AH626" s="42"/>
      <c r="AI626" s="23"/>
      <c r="AJ626" s="23"/>
      <c r="AK626" s="23"/>
      <c r="AL626" s="23"/>
      <c r="AM626" s="23"/>
    </row>
    <row r="627" customFormat="false" ht="15.75" hidden="false" customHeight="false" outlineLevel="0" collapsed="false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42"/>
      <c r="AD627" s="42"/>
      <c r="AE627" s="42"/>
      <c r="AF627" s="42"/>
      <c r="AG627" s="42"/>
      <c r="AH627" s="42"/>
      <c r="AI627" s="23"/>
      <c r="AJ627" s="23"/>
      <c r="AK627" s="23"/>
      <c r="AL627" s="23"/>
      <c r="AM627" s="23"/>
    </row>
    <row r="628" customFormat="false" ht="15.75" hidden="false" customHeight="false" outlineLevel="0" collapsed="false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42"/>
      <c r="AD628" s="42"/>
      <c r="AE628" s="42"/>
      <c r="AF628" s="42"/>
      <c r="AG628" s="42"/>
      <c r="AH628" s="42"/>
      <c r="AI628" s="23"/>
      <c r="AJ628" s="23"/>
      <c r="AK628" s="23"/>
      <c r="AL628" s="23"/>
      <c r="AM628" s="23"/>
    </row>
    <row r="629" customFormat="false" ht="15.75" hidden="false" customHeight="false" outlineLevel="0" collapsed="false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42"/>
      <c r="AD629" s="42"/>
      <c r="AE629" s="42"/>
      <c r="AF629" s="42"/>
      <c r="AG629" s="42"/>
      <c r="AH629" s="42"/>
      <c r="AI629" s="23"/>
      <c r="AJ629" s="23"/>
      <c r="AK629" s="23"/>
      <c r="AL629" s="23"/>
      <c r="AM629" s="23"/>
    </row>
    <row r="630" customFormat="false" ht="15.75" hidden="false" customHeight="false" outlineLevel="0" collapsed="false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42"/>
      <c r="AD630" s="42"/>
      <c r="AE630" s="42"/>
      <c r="AF630" s="42"/>
      <c r="AG630" s="42"/>
      <c r="AH630" s="42"/>
      <c r="AI630" s="23"/>
      <c r="AJ630" s="23"/>
      <c r="AK630" s="23"/>
      <c r="AL630" s="23"/>
      <c r="AM630" s="23"/>
    </row>
    <row r="631" customFormat="false" ht="15.75" hidden="false" customHeight="false" outlineLevel="0" collapsed="false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42"/>
      <c r="AD631" s="42"/>
      <c r="AE631" s="42"/>
      <c r="AF631" s="42"/>
      <c r="AG631" s="42"/>
      <c r="AH631" s="42"/>
      <c r="AI631" s="23"/>
      <c r="AJ631" s="23"/>
      <c r="AK631" s="23"/>
      <c r="AL631" s="23"/>
      <c r="AM631" s="23"/>
    </row>
    <row r="632" customFormat="false" ht="15.75" hidden="false" customHeight="false" outlineLevel="0" collapsed="false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42"/>
      <c r="AD632" s="42"/>
      <c r="AE632" s="42"/>
      <c r="AF632" s="42"/>
      <c r="AG632" s="42"/>
      <c r="AH632" s="42"/>
      <c r="AI632" s="23"/>
      <c r="AJ632" s="23"/>
      <c r="AK632" s="23"/>
      <c r="AL632" s="23"/>
      <c r="AM632" s="23"/>
    </row>
    <row r="633" customFormat="false" ht="15.75" hidden="false" customHeight="false" outlineLevel="0" collapsed="false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42"/>
      <c r="AD633" s="42"/>
      <c r="AE633" s="42"/>
      <c r="AF633" s="42"/>
      <c r="AG633" s="42"/>
      <c r="AH633" s="42"/>
      <c r="AI633" s="23"/>
      <c r="AJ633" s="23"/>
      <c r="AK633" s="23"/>
      <c r="AL633" s="23"/>
      <c r="AM633" s="23"/>
    </row>
    <row r="634" customFormat="false" ht="15.75" hidden="false" customHeight="false" outlineLevel="0" collapsed="false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42"/>
      <c r="AD634" s="42"/>
      <c r="AE634" s="42"/>
      <c r="AF634" s="42"/>
      <c r="AG634" s="42"/>
      <c r="AH634" s="42"/>
      <c r="AI634" s="23"/>
      <c r="AJ634" s="23"/>
      <c r="AK634" s="23"/>
      <c r="AL634" s="23"/>
      <c r="AM634" s="23"/>
    </row>
    <row r="635" customFormat="false" ht="15.75" hidden="false" customHeight="false" outlineLevel="0" collapsed="false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42"/>
      <c r="AD635" s="42"/>
      <c r="AE635" s="42"/>
      <c r="AF635" s="42"/>
      <c r="AG635" s="42"/>
      <c r="AH635" s="42"/>
      <c r="AI635" s="23"/>
      <c r="AJ635" s="23"/>
      <c r="AK635" s="23"/>
      <c r="AL635" s="23"/>
      <c r="AM635" s="23"/>
    </row>
    <row r="636" customFormat="false" ht="15.75" hidden="false" customHeight="false" outlineLevel="0" collapsed="false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42"/>
      <c r="AD636" s="42"/>
      <c r="AE636" s="42"/>
      <c r="AF636" s="42"/>
      <c r="AG636" s="42"/>
      <c r="AH636" s="42"/>
      <c r="AI636" s="23"/>
      <c r="AJ636" s="23"/>
      <c r="AK636" s="23"/>
      <c r="AL636" s="23"/>
      <c r="AM636" s="23"/>
    </row>
    <row r="637" customFormat="false" ht="15.75" hidden="false" customHeight="false" outlineLevel="0" collapsed="false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42"/>
      <c r="AD637" s="42"/>
      <c r="AE637" s="42"/>
      <c r="AF637" s="42"/>
      <c r="AG637" s="42"/>
      <c r="AH637" s="42"/>
      <c r="AI637" s="23"/>
      <c r="AJ637" s="23"/>
      <c r="AK637" s="23"/>
      <c r="AL637" s="23"/>
      <c r="AM637" s="23"/>
    </row>
    <row r="638" customFormat="false" ht="15.75" hidden="false" customHeight="false" outlineLevel="0" collapsed="false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42"/>
      <c r="AD638" s="42"/>
      <c r="AE638" s="42"/>
      <c r="AF638" s="42"/>
      <c r="AG638" s="42"/>
      <c r="AH638" s="42"/>
      <c r="AI638" s="23"/>
      <c r="AJ638" s="23"/>
      <c r="AK638" s="23"/>
      <c r="AL638" s="23"/>
      <c r="AM638" s="23"/>
    </row>
    <row r="639" customFormat="false" ht="15.75" hidden="false" customHeight="false" outlineLevel="0" collapsed="false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42"/>
      <c r="AD639" s="42"/>
      <c r="AE639" s="42"/>
      <c r="AF639" s="42"/>
      <c r="AG639" s="42"/>
      <c r="AH639" s="42"/>
      <c r="AI639" s="23"/>
      <c r="AJ639" s="23"/>
      <c r="AK639" s="23"/>
      <c r="AL639" s="23"/>
      <c r="AM639" s="23"/>
    </row>
    <row r="640" customFormat="false" ht="15.75" hidden="false" customHeight="false" outlineLevel="0" collapsed="false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42"/>
      <c r="AD640" s="42"/>
      <c r="AE640" s="42"/>
      <c r="AF640" s="42"/>
      <c r="AG640" s="42"/>
      <c r="AH640" s="42"/>
      <c r="AI640" s="23"/>
      <c r="AJ640" s="23"/>
      <c r="AK640" s="23"/>
      <c r="AL640" s="23"/>
      <c r="AM640" s="23"/>
    </row>
    <row r="641" customFormat="false" ht="15.75" hidden="false" customHeight="false" outlineLevel="0" collapsed="false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42"/>
      <c r="AD641" s="42"/>
      <c r="AE641" s="42"/>
      <c r="AF641" s="42"/>
      <c r="AG641" s="42"/>
      <c r="AH641" s="42"/>
      <c r="AI641" s="23"/>
      <c r="AJ641" s="23"/>
      <c r="AK641" s="23"/>
      <c r="AL641" s="23"/>
      <c r="AM641" s="23"/>
    </row>
    <row r="642" customFormat="false" ht="15.75" hidden="false" customHeight="false" outlineLevel="0" collapsed="false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42"/>
      <c r="AD642" s="42"/>
      <c r="AE642" s="42"/>
      <c r="AF642" s="42"/>
      <c r="AG642" s="42"/>
      <c r="AH642" s="42"/>
      <c r="AI642" s="23"/>
      <c r="AJ642" s="23"/>
      <c r="AK642" s="23"/>
      <c r="AL642" s="23"/>
      <c r="AM642" s="23"/>
    </row>
    <row r="643" customFormat="false" ht="15.75" hidden="false" customHeight="false" outlineLevel="0" collapsed="false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42"/>
      <c r="AD643" s="42"/>
      <c r="AE643" s="42"/>
      <c r="AF643" s="42"/>
      <c r="AG643" s="42"/>
      <c r="AH643" s="42"/>
      <c r="AI643" s="23"/>
      <c r="AJ643" s="23"/>
      <c r="AK643" s="23"/>
      <c r="AL643" s="23"/>
      <c r="AM643" s="23"/>
    </row>
    <row r="644" customFormat="false" ht="15.75" hidden="false" customHeight="false" outlineLevel="0" collapsed="false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42"/>
      <c r="AD644" s="42"/>
      <c r="AE644" s="42"/>
      <c r="AF644" s="42"/>
      <c r="AG644" s="42"/>
      <c r="AH644" s="42"/>
      <c r="AI644" s="23"/>
      <c r="AJ644" s="23"/>
      <c r="AK644" s="23"/>
      <c r="AL644" s="23"/>
      <c r="AM644" s="23"/>
    </row>
    <row r="645" customFormat="false" ht="15.75" hidden="false" customHeight="false" outlineLevel="0" collapsed="false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42"/>
      <c r="AD645" s="42"/>
      <c r="AE645" s="42"/>
      <c r="AF645" s="42"/>
      <c r="AG645" s="42"/>
      <c r="AH645" s="42"/>
      <c r="AI645" s="23"/>
      <c r="AJ645" s="23"/>
      <c r="AK645" s="23"/>
      <c r="AL645" s="23"/>
      <c r="AM645" s="23"/>
    </row>
    <row r="646" customFormat="false" ht="15.75" hidden="false" customHeight="false" outlineLevel="0" collapsed="false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42"/>
      <c r="AD646" s="42"/>
      <c r="AE646" s="42"/>
      <c r="AF646" s="42"/>
      <c r="AG646" s="42"/>
      <c r="AH646" s="42"/>
      <c r="AI646" s="23"/>
      <c r="AJ646" s="23"/>
      <c r="AK646" s="23"/>
      <c r="AL646" s="23"/>
      <c r="AM646" s="23"/>
    </row>
    <row r="647" customFormat="false" ht="15.75" hidden="false" customHeight="false" outlineLevel="0" collapsed="false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42"/>
      <c r="AD647" s="42"/>
      <c r="AE647" s="42"/>
      <c r="AF647" s="42"/>
      <c r="AG647" s="42"/>
      <c r="AH647" s="42"/>
      <c r="AI647" s="23"/>
      <c r="AJ647" s="23"/>
      <c r="AK647" s="23"/>
      <c r="AL647" s="23"/>
      <c r="AM647" s="23"/>
    </row>
    <row r="648" customFormat="false" ht="15.75" hidden="false" customHeight="false" outlineLevel="0" collapsed="false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42"/>
      <c r="AD648" s="42"/>
      <c r="AE648" s="42"/>
      <c r="AF648" s="42"/>
      <c r="AG648" s="42"/>
      <c r="AH648" s="42"/>
      <c r="AI648" s="23"/>
      <c r="AJ648" s="23"/>
      <c r="AK648" s="23"/>
      <c r="AL648" s="23"/>
      <c r="AM648" s="23"/>
    </row>
    <row r="649" customFormat="false" ht="15.75" hidden="false" customHeight="false" outlineLevel="0" collapsed="false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42"/>
      <c r="AD649" s="42"/>
      <c r="AE649" s="42"/>
      <c r="AF649" s="42"/>
      <c r="AG649" s="42"/>
      <c r="AH649" s="42"/>
      <c r="AI649" s="23"/>
      <c r="AJ649" s="23"/>
      <c r="AK649" s="23"/>
      <c r="AL649" s="23"/>
      <c r="AM649" s="23"/>
    </row>
    <row r="650" customFormat="false" ht="15.75" hidden="false" customHeight="false" outlineLevel="0" collapsed="false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42"/>
      <c r="AD650" s="42"/>
      <c r="AE650" s="42"/>
      <c r="AF650" s="42"/>
      <c r="AG650" s="42"/>
      <c r="AH650" s="42"/>
      <c r="AI650" s="23"/>
      <c r="AJ650" s="23"/>
      <c r="AK650" s="23"/>
      <c r="AL650" s="23"/>
      <c r="AM650" s="23"/>
    </row>
    <row r="651" customFormat="false" ht="15.75" hidden="false" customHeight="false" outlineLevel="0" collapsed="false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42"/>
      <c r="AD651" s="42"/>
      <c r="AE651" s="42"/>
      <c r="AF651" s="42"/>
      <c r="AG651" s="42"/>
      <c r="AH651" s="42"/>
      <c r="AI651" s="23"/>
      <c r="AJ651" s="23"/>
      <c r="AK651" s="23"/>
      <c r="AL651" s="23"/>
      <c r="AM651" s="23"/>
    </row>
    <row r="652" customFormat="false" ht="15.75" hidden="false" customHeight="false" outlineLevel="0" collapsed="false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42"/>
      <c r="AD652" s="42"/>
      <c r="AE652" s="42"/>
      <c r="AF652" s="42"/>
      <c r="AG652" s="42"/>
      <c r="AH652" s="42"/>
      <c r="AI652" s="23"/>
      <c r="AJ652" s="23"/>
      <c r="AK652" s="23"/>
      <c r="AL652" s="23"/>
      <c r="AM652" s="23"/>
    </row>
    <row r="653" customFormat="false" ht="15.75" hidden="false" customHeight="false" outlineLevel="0" collapsed="false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42"/>
      <c r="AD653" s="42"/>
      <c r="AE653" s="42"/>
      <c r="AF653" s="42"/>
      <c r="AG653" s="42"/>
      <c r="AH653" s="42"/>
      <c r="AI653" s="23"/>
      <c r="AJ653" s="23"/>
      <c r="AK653" s="23"/>
      <c r="AL653" s="23"/>
      <c r="AM653" s="23"/>
    </row>
    <row r="654" customFormat="false" ht="15.75" hidden="false" customHeight="false" outlineLevel="0" collapsed="false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42"/>
      <c r="AD654" s="42"/>
      <c r="AE654" s="42"/>
      <c r="AF654" s="42"/>
      <c r="AG654" s="42"/>
      <c r="AH654" s="42"/>
      <c r="AI654" s="23"/>
      <c r="AJ654" s="23"/>
      <c r="AK654" s="23"/>
      <c r="AL654" s="23"/>
      <c r="AM654" s="23"/>
    </row>
    <row r="655" customFormat="false" ht="15.75" hidden="false" customHeight="false" outlineLevel="0" collapsed="false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42"/>
      <c r="AD655" s="42"/>
      <c r="AE655" s="42"/>
      <c r="AF655" s="42"/>
      <c r="AG655" s="42"/>
      <c r="AH655" s="42"/>
      <c r="AI655" s="23"/>
      <c r="AJ655" s="23"/>
      <c r="AK655" s="23"/>
      <c r="AL655" s="23"/>
      <c r="AM655" s="23"/>
    </row>
    <row r="656" customFormat="false" ht="15.75" hidden="false" customHeight="false" outlineLevel="0" collapsed="false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42"/>
      <c r="AD656" s="42"/>
      <c r="AE656" s="42"/>
      <c r="AF656" s="42"/>
      <c r="AG656" s="42"/>
      <c r="AH656" s="42"/>
      <c r="AI656" s="23"/>
      <c r="AJ656" s="23"/>
      <c r="AK656" s="23"/>
      <c r="AL656" s="23"/>
      <c r="AM656" s="23"/>
    </row>
    <row r="657" customFormat="false" ht="15.75" hidden="false" customHeight="false" outlineLevel="0" collapsed="false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42"/>
      <c r="AD657" s="42"/>
      <c r="AE657" s="42"/>
      <c r="AF657" s="42"/>
      <c r="AG657" s="42"/>
      <c r="AH657" s="42"/>
      <c r="AI657" s="23"/>
      <c r="AJ657" s="23"/>
      <c r="AK657" s="23"/>
      <c r="AL657" s="23"/>
      <c r="AM657" s="23"/>
    </row>
    <row r="658" customFormat="false" ht="15.75" hidden="false" customHeight="false" outlineLevel="0" collapsed="false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42"/>
      <c r="AD658" s="42"/>
      <c r="AE658" s="42"/>
      <c r="AF658" s="42"/>
      <c r="AG658" s="42"/>
      <c r="AH658" s="42"/>
      <c r="AI658" s="23"/>
      <c r="AJ658" s="23"/>
      <c r="AK658" s="23"/>
      <c r="AL658" s="23"/>
      <c r="AM658" s="23"/>
    </row>
    <row r="659" customFormat="false" ht="15.75" hidden="false" customHeight="false" outlineLevel="0" collapsed="false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42"/>
      <c r="AD659" s="42"/>
      <c r="AE659" s="42"/>
      <c r="AF659" s="42"/>
      <c r="AG659" s="42"/>
      <c r="AH659" s="42"/>
      <c r="AI659" s="23"/>
      <c r="AJ659" s="23"/>
      <c r="AK659" s="23"/>
      <c r="AL659" s="23"/>
      <c r="AM659" s="23"/>
    </row>
    <row r="660" customFormat="false" ht="15.75" hidden="false" customHeight="false" outlineLevel="0" collapsed="false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42"/>
      <c r="AD660" s="42"/>
      <c r="AE660" s="42"/>
      <c r="AF660" s="42"/>
      <c r="AG660" s="42"/>
      <c r="AH660" s="42"/>
      <c r="AI660" s="23"/>
      <c r="AJ660" s="23"/>
      <c r="AK660" s="23"/>
      <c r="AL660" s="23"/>
      <c r="AM660" s="23"/>
    </row>
    <row r="661" customFormat="false" ht="15.75" hidden="false" customHeight="false" outlineLevel="0" collapsed="false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42"/>
      <c r="AD661" s="42"/>
      <c r="AE661" s="42"/>
      <c r="AF661" s="42"/>
      <c r="AG661" s="42"/>
      <c r="AH661" s="42"/>
      <c r="AI661" s="23"/>
      <c r="AJ661" s="23"/>
      <c r="AK661" s="23"/>
      <c r="AL661" s="23"/>
      <c r="AM661" s="23"/>
    </row>
    <row r="662" customFormat="false" ht="15.75" hidden="false" customHeight="false" outlineLevel="0" collapsed="false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42"/>
      <c r="AD662" s="42"/>
      <c r="AE662" s="42"/>
      <c r="AF662" s="42"/>
      <c r="AG662" s="42"/>
      <c r="AH662" s="42"/>
      <c r="AI662" s="23"/>
      <c r="AJ662" s="23"/>
      <c r="AK662" s="23"/>
      <c r="AL662" s="23"/>
      <c r="AM662" s="23"/>
    </row>
    <row r="663" customFormat="false" ht="15.75" hidden="false" customHeight="false" outlineLevel="0" collapsed="false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42"/>
      <c r="AD663" s="42"/>
      <c r="AE663" s="42"/>
      <c r="AF663" s="42"/>
      <c r="AG663" s="42"/>
      <c r="AH663" s="42"/>
      <c r="AI663" s="23"/>
      <c r="AJ663" s="23"/>
      <c r="AK663" s="23"/>
      <c r="AL663" s="23"/>
      <c r="AM663" s="23"/>
    </row>
    <row r="664" customFormat="false" ht="15.75" hidden="false" customHeight="false" outlineLevel="0" collapsed="false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42"/>
      <c r="AD664" s="42"/>
      <c r="AE664" s="42"/>
      <c r="AF664" s="42"/>
      <c r="AG664" s="42"/>
      <c r="AH664" s="42"/>
      <c r="AI664" s="23"/>
      <c r="AJ664" s="23"/>
      <c r="AK664" s="23"/>
      <c r="AL664" s="23"/>
      <c r="AM664" s="23"/>
    </row>
    <row r="665" customFormat="false" ht="15.75" hidden="false" customHeight="false" outlineLevel="0" collapsed="false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42"/>
      <c r="AD665" s="42"/>
      <c r="AE665" s="42"/>
      <c r="AF665" s="42"/>
      <c r="AG665" s="42"/>
      <c r="AH665" s="42"/>
      <c r="AI665" s="23"/>
      <c r="AJ665" s="23"/>
      <c r="AK665" s="23"/>
      <c r="AL665" s="23"/>
      <c r="AM665" s="23"/>
    </row>
    <row r="666" customFormat="false" ht="15.75" hidden="false" customHeight="false" outlineLevel="0" collapsed="false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42"/>
      <c r="AD666" s="42"/>
      <c r="AE666" s="42"/>
      <c r="AF666" s="42"/>
      <c r="AG666" s="42"/>
      <c r="AH666" s="42"/>
      <c r="AI666" s="23"/>
      <c r="AJ666" s="23"/>
      <c r="AK666" s="23"/>
      <c r="AL666" s="23"/>
      <c r="AM666" s="23"/>
    </row>
    <row r="667" customFormat="false" ht="15.75" hidden="false" customHeight="false" outlineLevel="0" collapsed="false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42"/>
      <c r="AD667" s="42"/>
      <c r="AE667" s="42"/>
      <c r="AF667" s="42"/>
      <c r="AG667" s="42"/>
      <c r="AH667" s="42"/>
      <c r="AI667" s="23"/>
      <c r="AJ667" s="23"/>
      <c r="AK667" s="23"/>
      <c r="AL667" s="23"/>
      <c r="AM667" s="23"/>
    </row>
    <row r="668" customFormat="false" ht="15.75" hidden="false" customHeight="false" outlineLevel="0" collapsed="false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42"/>
      <c r="AD668" s="42"/>
      <c r="AE668" s="42"/>
      <c r="AF668" s="42"/>
      <c r="AG668" s="42"/>
      <c r="AH668" s="42"/>
      <c r="AI668" s="23"/>
      <c r="AJ668" s="23"/>
      <c r="AK668" s="23"/>
      <c r="AL668" s="23"/>
      <c r="AM668" s="23"/>
    </row>
    <row r="669" customFormat="false" ht="15.75" hidden="false" customHeight="false" outlineLevel="0" collapsed="false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42"/>
      <c r="AD669" s="42"/>
      <c r="AE669" s="42"/>
      <c r="AF669" s="42"/>
      <c r="AG669" s="42"/>
      <c r="AH669" s="42"/>
      <c r="AI669" s="23"/>
      <c r="AJ669" s="23"/>
      <c r="AK669" s="23"/>
      <c r="AL669" s="23"/>
      <c r="AM669" s="23"/>
    </row>
    <row r="670" customFormat="false" ht="15.75" hidden="false" customHeight="false" outlineLevel="0" collapsed="false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42"/>
      <c r="AD670" s="42"/>
      <c r="AE670" s="42"/>
      <c r="AF670" s="42"/>
      <c r="AG670" s="42"/>
      <c r="AH670" s="42"/>
      <c r="AI670" s="23"/>
      <c r="AJ670" s="23"/>
      <c r="AK670" s="23"/>
      <c r="AL670" s="23"/>
      <c r="AM670" s="23"/>
    </row>
    <row r="671" customFormat="false" ht="15.75" hidden="false" customHeight="false" outlineLevel="0" collapsed="false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42"/>
      <c r="AD671" s="42"/>
      <c r="AE671" s="42"/>
      <c r="AF671" s="42"/>
      <c r="AG671" s="42"/>
      <c r="AH671" s="42"/>
      <c r="AI671" s="23"/>
      <c r="AJ671" s="23"/>
      <c r="AK671" s="23"/>
      <c r="AL671" s="23"/>
      <c r="AM671" s="23"/>
    </row>
    <row r="672" customFormat="false" ht="15.75" hidden="false" customHeight="false" outlineLevel="0" collapsed="false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42"/>
      <c r="AD672" s="42"/>
      <c r="AE672" s="42"/>
      <c r="AF672" s="42"/>
      <c r="AG672" s="42"/>
      <c r="AH672" s="42"/>
      <c r="AI672" s="23"/>
      <c r="AJ672" s="23"/>
      <c r="AK672" s="23"/>
      <c r="AL672" s="23"/>
      <c r="AM672" s="23"/>
    </row>
    <row r="673" customFormat="false" ht="15.75" hidden="false" customHeight="false" outlineLevel="0" collapsed="false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42"/>
      <c r="AD673" s="42"/>
      <c r="AE673" s="42"/>
      <c r="AF673" s="42"/>
      <c r="AG673" s="42"/>
      <c r="AH673" s="42"/>
      <c r="AI673" s="23"/>
      <c r="AJ673" s="23"/>
      <c r="AK673" s="23"/>
      <c r="AL673" s="23"/>
      <c r="AM673" s="23"/>
    </row>
    <row r="674" customFormat="false" ht="15.75" hidden="false" customHeight="false" outlineLevel="0" collapsed="false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42"/>
      <c r="AD674" s="42"/>
      <c r="AE674" s="42"/>
      <c r="AF674" s="42"/>
      <c r="AG674" s="42"/>
      <c r="AH674" s="42"/>
      <c r="AI674" s="23"/>
      <c r="AJ674" s="23"/>
      <c r="AK674" s="23"/>
      <c r="AL674" s="23"/>
      <c r="AM674" s="23"/>
    </row>
    <row r="675" customFormat="false" ht="15.75" hidden="false" customHeight="false" outlineLevel="0" collapsed="false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42"/>
      <c r="AD675" s="42"/>
      <c r="AE675" s="42"/>
      <c r="AF675" s="42"/>
      <c r="AG675" s="42"/>
      <c r="AH675" s="42"/>
      <c r="AI675" s="23"/>
      <c r="AJ675" s="23"/>
      <c r="AK675" s="23"/>
      <c r="AL675" s="23"/>
      <c r="AM675" s="23"/>
    </row>
    <row r="676" customFormat="false" ht="15.75" hidden="false" customHeight="false" outlineLevel="0" collapsed="false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42"/>
      <c r="AD676" s="42"/>
      <c r="AE676" s="42"/>
      <c r="AF676" s="42"/>
      <c r="AG676" s="42"/>
      <c r="AH676" s="42"/>
      <c r="AI676" s="23"/>
      <c r="AJ676" s="23"/>
      <c r="AK676" s="23"/>
      <c r="AL676" s="23"/>
      <c r="AM676" s="23"/>
    </row>
    <row r="677" customFormat="false" ht="15.75" hidden="false" customHeight="false" outlineLevel="0" collapsed="false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42"/>
      <c r="AD677" s="42"/>
      <c r="AE677" s="42"/>
      <c r="AF677" s="42"/>
      <c r="AG677" s="42"/>
      <c r="AH677" s="42"/>
      <c r="AI677" s="23"/>
      <c r="AJ677" s="23"/>
      <c r="AK677" s="23"/>
      <c r="AL677" s="23"/>
      <c r="AM677" s="23"/>
    </row>
    <row r="678" customFormat="false" ht="15.75" hidden="false" customHeight="false" outlineLevel="0" collapsed="false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42"/>
      <c r="AD678" s="42"/>
      <c r="AE678" s="42"/>
      <c r="AF678" s="42"/>
      <c r="AG678" s="42"/>
      <c r="AH678" s="42"/>
      <c r="AI678" s="23"/>
      <c r="AJ678" s="23"/>
      <c r="AK678" s="23"/>
      <c r="AL678" s="23"/>
      <c r="AM678" s="23"/>
    </row>
    <row r="679" customFormat="false" ht="15.75" hidden="false" customHeight="false" outlineLevel="0" collapsed="false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42"/>
      <c r="AD679" s="42"/>
      <c r="AE679" s="42"/>
      <c r="AF679" s="42"/>
      <c r="AG679" s="42"/>
      <c r="AH679" s="42"/>
      <c r="AI679" s="23"/>
      <c r="AJ679" s="23"/>
      <c r="AK679" s="23"/>
      <c r="AL679" s="23"/>
      <c r="AM679" s="23"/>
    </row>
    <row r="680" customFormat="false" ht="15.75" hidden="false" customHeight="false" outlineLevel="0" collapsed="false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42"/>
      <c r="AD680" s="42"/>
      <c r="AE680" s="42"/>
      <c r="AF680" s="42"/>
      <c r="AG680" s="42"/>
      <c r="AH680" s="42"/>
      <c r="AI680" s="23"/>
      <c r="AJ680" s="23"/>
      <c r="AK680" s="23"/>
      <c r="AL680" s="23"/>
      <c r="AM680" s="23"/>
    </row>
    <row r="681" customFormat="false" ht="15.75" hidden="false" customHeight="false" outlineLevel="0" collapsed="false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42"/>
      <c r="AD681" s="42"/>
      <c r="AE681" s="42"/>
      <c r="AF681" s="42"/>
      <c r="AG681" s="42"/>
      <c r="AH681" s="42"/>
      <c r="AI681" s="23"/>
      <c r="AJ681" s="23"/>
      <c r="AK681" s="23"/>
      <c r="AL681" s="23"/>
      <c r="AM681" s="23"/>
    </row>
    <row r="682" customFormat="false" ht="15.75" hidden="false" customHeight="false" outlineLevel="0" collapsed="false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42"/>
      <c r="AD682" s="42"/>
      <c r="AE682" s="42"/>
      <c r="AF682" s="42"/>
      <c r="AG682" s="42"/>
      <c r="AH682" s="42"/>
      <c r="AI682" s="23"/>
      <c r="AJ682" s="23"/>
      <c r="AK682" s="23"/>
      <c r="AL682" s="23"/>
      <c r="AM682" s="23"/>
    </row>
    <row r="683" customFormat="false" ht="15.75" hidden="false" customHeight="false" outlineLevel="0" collapsed="false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42"/>
      <c r="AD683" s="42"/>
      <c r="AE683" s="42"/>
      <c r="AF683" s="42"/>
      <c r="AG683" s="42"/>
      <c r="AH683" s="42"/>
      <c r="AI683" s="23"/>
      <c r="AJ683" s="23"/>
      <c r="AK683" s="23"/>
      <c r="AL683" s="23"/>
      <c r="AM683" s="23"/>
    </row>
    <row r="684" customFormat="false" ht="15.75" hidden="false" customHeight="false" outlineLevel="0" collapsed="false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42"/>
      <c r="AD684" s="42"/>
      <c r="AE684" s="42"/>
      <c r="AF684" s="42"/>
      <c r="AG684" s="42"/>
      <c r="AH684" s="42"/>
      <c r="AI684" s="23"/>
      <c r="AJ684" s="23"/>
      <c r="AK684" s="23"/>
      <c r="AL684" s="23"/>
      <c r="AM684" s="23"/>
    </row>
    <row r="685" customFormat="false" ht="15.75" hidden="false" customHeight="false" outlineLevel="0" collapsed="false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42"/>
      <c r="AD685" s="42"/>
      <c r="AE685" s="42"/>
      <c r="AF685" s="42"/>
      <c r="AG685" s="42"/>
      <c r="AH685" s="42"/>
      <c r="AI685" s="23"/>
      <c r="AJ685" s="23"/>
      <c r="AK685" s="23"/>
      <c r="AL685" s="23"/>
      <c r="AM685" s="23"/>
    </row>
    <row r="686" customFormat="false" ht="15.75" hidden="false" customHeight="false" outlineLevel="0" collapsed="false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42"/>
      <c r="AD686" s="42"/>
      <c r="AE686" s="42"/>
      <c r="AF686" s="42"/>
      <c r="AG686" s="42"/>
      <c r="AH686" s="42"/>
      <c r="AI686" s="23"/>
      <c r="AJ686" s="23"/>
      <c r="AK686" s="23"/>
      <c r="AL686" s="23"/>
      <c r="AM686" s="23"/>
    </row>
    <row r="687" customFormat="false" ht="15.75" hidden="false" customHeight="false" outlineLevel="0" collapsed="false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42"/>
      <c r="AD687" s="42"/>
      <c r="AE687" s="42"/>
      <c r="AF687" s="42"/>
      <c r="AG687" s="42"/>
      <c r="AH687" s="42"/>
      <c r="AI687" s="23"/>
      <c r="AJ687" s="23"/>
      <c r="AK687" s="23"/>
      <c r="AL687" s="23"/>
      <c r="AM687" s="23"/>
    </row>
    <row r="688" customFormat="false" ht="15.75" hidden="false" customHeight="false" outlineLevel="0" collapsed="false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42"/>
      <c r="AD688" s="42"/>
      <c r="AE688" s="42"/>
      <c r="AF688" s="42"/>
      <c r="AG688" s="42"/>
      <c r="AH688" s="42"/>
      <c r="AI688" s="23"/>
      <c r="AJ688" s="23"/>
      <c r="AK688" s="23"/>
      <c r="AL688" s="23"/>
      <c r="AM688" s="23"/>
    </row>
    <row r="689" customFormat="false" ht="15.75" hidden="false" customHeight="false" outlineLevel="0" collapsed="false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42"/>
      <c r="AD689" s="42"/>
      <c r="AE689" s="42"/>
      <c r="AF689" s="42"/>
      <c r="AG689" s="42"/>
      <c r="AH689" s="42"/>
      <c r="AI689" s="23"/>
      <c r="AJ689" s="23"/>
      <c r="AK689" s="23"/>
      <c r="AL689" s="23"/>
      <c r="AM689" s="23"/>
    </row>
    <row r="690" customFormat="false" ht="15.75" hidden="false" customHeight="false" outlineLevel="0" collapsed="false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42"/>
      <c r="AD690" s="42"/>
      <c r="AE690" s="42"/>
      <c r="AF690" s="42"/>
      <c r="AG690" s="42"/>
      <c r="AH690" s="42"/>
      <c r="AI690" s="23"/>
      <c r="AJ690" s="23"/>
      <c r="AK690" s="23"/>
      <c r="AL690" s="23"/>
      <c r="AM690" s="23"/>
    </row>
    <row r="691" customFormat="false" ht="15.75" hidden="false" customHeight="false" outlineLevel="0" collapsed="false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42"/>
      <c r="AD691" s="42"/>
      <c r="AE691" s="42"/>
      <c r="AF691" s="42"/>
      <c r="AG691" s="42"/>
      <c r="AH691" s="42"/>
      <c r="AI691" s="23"/>
      <c r="AJ691" s="23"/>
      <c r="AK691" s="23"/>
      <c r="AL691" s="23"/>
      <c r="AM691" s="23"/>
    </row>
    <row r="692" customFormat="false" ht="15.75" hidden="false" customHeight="false" outlineLevel="0" collapsed="false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42"/>
      <c r="AD692" s="42"/>
      <c r="AE692" s="42"/>
      <c r="AF692" s="42"/>
      <c r="AG692" s="42"/>
      <c r="AH692" s="42"/>
      <c r="AI692" s="23"/>
      <c r="AJ692" s="23"/>
      <c r="AK692" s="23"/>
      <c r="AL692" s="23"/>
      <c r="AM692" s="23"/>
    </row>
    <row r="693" customFormat="false" ht="15.75" hidden="false" customHeight="false" outlineLevel="0" collapsed="false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42"/>
      <c r="AD693" s="42"/>
      <c r="AE693" s="42"/>
      <c r="AF693" s="42"/>
      <c r="AG693" s="42"/>
      <c r="AH693" s="42"/>
      <c r="AI693" s="23"/>
      <c r="AJ693" s="23"/>
      <c r="AK693" s="23"/>
      <c r="AL693" s="23"/>
      <c r="AM693" s="23"/>
    </row>
    <row r="694" customFormat="false" ht="15.75" hidden="false" customHeight="false" outlineLevel="0" collapsed="false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42"/>
      <c r="AD694" s="42"/>
      <c r="AE694" s="42"/>
      <c r="AF694" s="42"/>
      <c r="AG694" s="42"/>
      <c r="AH694" s="42"/>
      <c r="AI694" s="23"/>
      <c r="AJ694" s="23"/>
      <c r="AK694" s="23"/>
      <c r="AL694" s="23"/>
      <c r="AM694" s="23"/>
    </row>
    <row r="695" customFormat="false" ht="15.75" hidden="false" customHeight="false" outlineLevel="0" collapsed="false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42"/>
      <c r="AD695" s="42"/>
      <c r="AE695" s="42"/>
      <c r="AF695" s="42"/>
      <c r="AG695" s="42"/>
      <c r="AH695" s="42"/>
      <c r="AI695" s="23"/>
      <c r="AJ695" s="23"/>
      <c r="AK695" s="23"/>
      <c r="AL695" s="23"/>
      <c r="AM695" s="23"/>
    </row>
    <row r="696" customFormat="false" ht="15.75" hidden="false" customHeight="false" outlineLevel="0" collapsed="false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42"/>
      <c r="AD696" s="42"/>
      <c r="AE696" s="42"/>
      <c r="AF696" s="42"/>
      <c r="AG696" s="42"/>
      <c r="AH696" s="42"/>
      <c r="AI696" s="23"/>
      <c r="AJ696" s="23"/>
      <c r="AK696" s="23"/>
      <c r="AL696" s="23"/>
      <c r="AM696" s="23"/>
    </row>
    <row r="697" customFormat="false" ht="15.75" hidden="false" customHeight="false" outlineLevel="0" collapsed="false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42"/>
      <c r="AD697" s="42"/>
      <c r="AE697" s="42"/>
      <c r="AF697" s="42"/>
      <c r="AG697" s="42"/>
      <c r="AH697" s="42"/>
      <c r="AI697" s="23"/>
      <c r="AJ697" s="23"/>
      <c r="AK697" s="23"/>
      <c r="AL697" s="23"/>
      <c r="AM697" s="23"/>
    </row>
    <row r="698" customFormat="false" ht="15.75" hidden="false" customHeight="false" outlineLevel="0" collapsed="false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42"/>
      <c r="AD698" s="42"/>
      <c r="AE698" s="42"/>
      <c r="AF698" s="42"/>
      <c r="AG698" s="42"/>
      <c r="AH698" s="42"/>
      <c r="AI698" s="23"/>
      <c r="AJ698" s="23"/>
      <c r="AK698" s="23"/>
      <c r="AL698" s="23"/>
      <c r="AM698" s="23"/>
    </row>
    <row r="699" customFormat="false" ht="15.75" hidden="false" customHeight="false" outlineLevel="0" collapsed="false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42"/>
      <c r="AD699" s="42"/>
      <c r="AE699" s="42"/>
      <c r="AF699" s="42"/>
      <c r="AG699" s="42"/>
      <c r="AH699" s="42"/>
      <c r="AI699" s="23"/>
      <c r="AJ699" s="23"/>
      <c r="AK699" s="23"/>
      <c r="AL699" s="23"/>
      <c r="AM699" s="23"/>
    </row>
    <row r="700" customFormat="false" ht="15.75" hidden="false" customHeight="false" outlineLevel="0" collapsed="false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42"/>
      <c r="AD700" s="42"/>
      <c r="AE700" s="42"/>
      <c r="AF700" s="42"/>
      <c r="AG700" s="42"/>
      <c r="AH700" s="42"/>
      <c r="AI700" s="23"/>
      <c r="AJ700" s="23"/>
      <c r="AK700" s="23"/>
      <c r="AL700" s="23"/>
      <c r="AM700" s="23"/>
    </row>
    <row r="701" customFormat="false" ht="15.75" hidden="false" customHeight="false" outlineLevel="0" collapsed="false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42"/>
      <c r="AD701" s="42"/>
      <c r="AE701" s="42"/>
      <c r="AF701" s="42"/>
      <c r="AG701" s="42"/>
      <c r="AH701" s="42"/>
      <c r="AI701" s="23"/>
      <c r="AJ701" s="23"/>
      <c r="AK701" s="23"/>
      <c r="AL701" s="23"/>
      <c r="AM701" s="23"/>
    </row>
    <row r="702" customFormat="false" ht="15.75" hidden="false" customHeight="false" outlineLevel="0" collapsed="false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42"/>
      <c r="AD702" s="42"/>
      <c r="AE702" s="42"/>
      <c r="AF702" s="42"/>
      <c r="AG702" s="42"/>
      <c r="AH702" s="42"/>
      <c r="AI702" s="23"/>
      <c r="AJ702" s="23"/>
      <c r="AK702" s="23"/>
      <c r="AL702" s="23"/>
      <c r="AM702" s="23"/>
    </row>
    <row r="703" customFormat="false" ht="15.75" hidden="false" customHeight="false" outlineLevel="0" collapsed="false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42"/>
      <c r="AD703" s="42"/>
      <c r="AE703" s="42"/>
      <c r="AF703" s="42"/>
      <c r="AG703" s="42"/>
      <c r="AH703" s="42"/>
      <c r="AI703" s="23"/>
      <c r="AJ703" s="23"/>
      <c r="AK703" s="23"/>
      <c r="AL703" s="23"/>
      <c r="AM703" s="23"/>
    </row>
    <row r="704" customFormat="false" ht="15.75" hidden="false" customHeight="false" outlineLevel="0" collapsed="false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42"/>
      <c r="AD704" s="42"/>
      <c r="AE704" s="42"/>
      <c r="AF704" s="42"/>
      <c r="AG704" s="42"/>
      <c r="AH704" s="42"/>
      <c r="AI704" s="23"/>
      <c r="AJ704" s="23"/>
      <c r="AK704" s="23"/>
      <c r="AL704" s="23"/>
      <c r="AM704" s="23"/>
    </row>
    <row r="705" customFormat="false" ht="15.75" hidden="false" customHeight="false" outlineLevel="0" collapsed="false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42"/>
      <c r="AD705" s="42"/>
      <c r="AE705" s="42"/>
      <c r="AF705" s="42"/>
      <c r="AG705" s="42"/>
      <c r="AH705" s="42"/>
      <c r="AI705" s="23"/>
      <c r="AJ705" s="23"/>
      <c r="AK705" s="23"/>
      <c r="AL705" s="23"/>
      <c r="AM705" s="23"/>
    </row>
    <row r="706" customFormat="false" ht="15.75" hidden="false" customHeight="false" outlineLevel="0" collapsed="false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42"/>
      <c r="AD706" s="42"/>
      <c r="AE706" s="42"/>
      <c r="AF706" s="42"/>
      <c r="AG706" s="42"/>
      <c r="AH706" s="42"/>
      <c r="AI706" s="23"/>
      <c r="AJ706" s="23"/>
      <c r="AK706" s="23"/>
      <c r="AL706" s="23"/>
      <c r="AM706" s="23"/>
    </row>
    <row r="707" customFormat="false" ht="15.75" hidden="false" customHeight="false" outlineLevel="0" collapsed="false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42"/>
      <c r="AD707" s="42"/>
      <c r="AE707" s="42"/>
      <c r="AF707" s="42"/>
      <c r="AG707" s="42"/>
      <c r="AH707" s="42"/>
      <c r="AI707" s="23"/>
      <c r="AJ707" s="23"/>
      <c r="AK707" s="23"/>
      <c r="AL707" s="23"/>
      <c r="AM707" s="23"/>
    </row>
    <row r="708" customFormat="false" ht="15.75" hidden="false" customHeight="false" outlineLevel="0" collapsed="false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42"/>
      <c r="AD708" s="42"/>
      <c r="AE708" s="42"/>
      <c r="AF708" s="42"/>
      <c r="AG708" s="42"/>
      <c r="AH708" s="42"/>
      <c r="AI708" s="23"/>
      <c r="AJ708" s="23"/>
      <c r="AK708" s="23"/>
      <c r="AL708" s="23"/>
      <c r="AM708" s="23"/>
    </row>
    <row r="709" customFormat="false" ht="15.75" hidden="false" customHeight="false" outlineLevel="0" collapsed="false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42"/>
      <c r="AD709" s="42"/>
      <c r="AE709" s="42"/>
      <c r="AF709" s="42"/>
      <c r="AG709" s="42"/>
      <c r="AH709" s="42"/>
      <c r="AI709" s="23"/>
      <c r="AJ709" s="23"/>
      <c r="AK709" s="23"/>
      <c r="AL709" s="23"/>
      <c r="AM709" s="23"/>
    </row>
    <row r="710" customFormat="false" ht="15.75" hidden="false" customHeight="false" outlineLevel="0" collapsed="false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42"/>
      <c r="AD710" s="42"/>
      <c r="AE710" s="42"/>
      <c r="AF710" s="42"/>
      <c r="AG710" s="42"/>
      <c r="AH710" s="42"/>
      <c r="AI710" s="23"/>
      <c r="AJ710" s="23"/>
      <c r="AK710" s="23"/>
      <c r="AL710" s="23"/>
      <c r="AM710" s="23"/>
    </row>
    <row r="711" customFormat="false" ht="15.75" hidden="false" customHeight="false" outlineLevel="0" collapsed="false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42"/>
      <c r="AD711" s="42"/>
      <c r="AE711" s="42"/>
      <c r="AF711" s="42"/>
      <c r="AG711" s="42"/>
      <c r="AH711" s="42"/>
      <c r="AI711" s="23"/>
      <c r="AJ711" s="23"/>
      <c r="AK711" s="23"/>
      <c r="AL711" s="23"/>
      <c r="AM711" s="23"/>
    </row>
    <row r="712" customFormat="false" ht="15.75" hidden="false" customHeight="false" outlineLevel="0" collapsed="false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42"/>
      <c r="AD712" s="42"/>
      <c r="AE712" s="42"/>
      <c r="AF712" s="42"/>
      <c r="AG712" s="42"/>
      <c r="AH712" s="42"/>
      <c r="AI712" s="23"/>
      <c r="AJ712" s="23"/>
      <c r="AK712" s="23"/>
      <c r="AL712" s="23"/>
      <c r="AM712" s="23"/>
    </row>
    <row r="713" customFormat="false" ht="15.75" hidden="false" customHeight="false" outlineLevel="0" collapsed="false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42"/>
      <c r="AD713" s="42"/>
      <c r="AE713" s="42"/>
      <c r="AF713" s="42"/>
      <c r="AG713" s="42"/>
      <c r="AH713" s="42"/>
      <c r="AI713" s="23"/>
      <c r="AJ713" s="23"/>
      <c r="AK713" s="23"/>
      <c r="AL713" s="23"/>
      <c r="AM713" s="23"/>
    </row>
    <row r="714" customFormat="false" ht="15.75" hidden="false" customHeight="false" outlineLevel="0" collapsed="false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42"/>
      <c r="AD714" s="42"/>
      <c r="AE714" s="42"/>
      <c r="AF714" s="42"/>
      <c r="AG714" s="42"/>
      <c r="AH714" s="42"/>
      <c r="AI714" s="23"/>
      <c r="AJ714" s="23"/>
      <c r="AK714" s="23"/>
      <c r="AL714" s="23"/>
      <c r="AM714" s="23"/>
    </row>
    <row r="715" customFormat="false" ht="15.75" hidden="false" customHeight="false" outlineLevel="0" collapsed="false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42"/>
      <c r="AD715" s="42"/>
      <c r="AE715" s="42"/>
      <c r="AF715" s="42"/>
      <c r="AG715" s="42"/>
      <c r="AH715" s="42"/>
      <c r="AI715" s="23"/>
      <c r="AJ715" s="23"/>
      <c r="AK715" s="23"/>
      <c r="AL715" s="23"/>
      <c r="AM715" s="23"/>
    </row>
    <row r="716" customFormat="false" ht="15.75" hidden="false" customHeight="false" outlineLevel="0" collapsed="false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42"/>
      <c r="AD716" s="42"/>
      <c r="AE716" s="42"/>
      <c r="AF716" s="42"/>
      <c r="AG716" s="42"/>
      <c r="AH716" s="42"/>
      <c r="AI716" s="23"/>
      <c r="AJ716" s="23"/>
      <c r="AK716" s="23"/>
      <c r="AL716" s="23"/>
      <c r="AM716" s="23"/>
    </row>
    <row r="717" customFormat="false" ht="15.75" hidden="false" customHeight="false" outlineLevel="0" collapsed="false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42"/>
      <c r="AD717" s="42"/>
      <c r="AE717" s="42"/>
      <c r="AF717" s="42"/>
      <c r="AG717" s="42"/>
      <c r="AH717" s="42"/>
      <c r="AI717" s="23"/>
      <c r="AJ717" s="23"/>
      <c r="AK717" s="23"/>
      <c r="AL717" s="23"/>
      <c r="AM717" s="23"/>
    </row>
    <row r="718" customFormat="false" ht="15.75" hidden="false" customHeight="false" outlineLevel="0" collapsed="false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42"/>
      <c r="AD718" s="42"/>
      <c r="AE718" s="42"/>
      <c r="AF718" s="42"/>
      <c r="AG718" s="42"/>
      <c r="AH718" s="42"/>
      <c r="AI718" s="23"/>
      <c r="AJ718" s="23"/>
      <c r="AK718" s="23"/>
      <c r="AL718" s="23"/>
      <c r="AM718" s="23"/>
    </row>
    <row r="719" customFormat="false" ht="15.75" hidden="false" customHeight="false" outlineLevel="0" collapsed="false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42"/>
      <c r="AD719" s="42"/>
      <c r="AE719" s="42"/>
      <c r="AF719" s="42"/>
      <c r="AG719" s="42"/>
      <c r="AH719" s="42"/>
      <c r="AI719" s="23"/>
      <c r="AJ719" s="23"/>
      <c r="AK719" s="23"/>
      <c r="AL719" s="23"/>
      <c r="AM719" s="23"/>
    </row>
    <row r="720" customFormat="false" ht="15.75" hidden="false" customHeight="false" outlineLevel="0" collapsed="false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42"/>
      <c r="AD720" s="42"/>
      <c r="AE720" s="42"/>
      <c r="AF720" s="42"/>
      <c r="AG720" s="42"/>
      <c r="AH720" s="42"/>
      <c r="AI720" s="23"/>
      <c r="AJ720" s="23"/>
      <c r="AK720" s="23"/>
      <c r="AL720" s="23"/>
      <c r="AM720" s="23"/>
    </row>
    <row r="721" customFormat="false" ht="15.75" hidden="false" customHeight="false" outlineLevel="0" collapsed="false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42"/>
      <c r="AD721" s="42"/>
      <c r="AE721" s="42"/>
      <c r="AF721" s="42"/>
      <c r="AG721" s="42"/>
      <c r="AH721" s="42"/>
      <c r="AI721" s="23"/>
      <c r="AJ721" s="23"/>
      <c r="AK721" s="23"/>
      <c r="AL721" s="23"/>
      <c r="AM721" s="23"/>
    </row>
    <row r="722" customFormat="false" ht="15.75" hidden="false" customHeight="false" outlineLevel="0" collapsed="false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42"/>
      <c r="AD722" s="42"/>
      <c r="AE722" s="42"/>
      <c r="AF722" s="42"/>
      <c r="AG722" s="42"/>
      <c r="AH722" s="42"/>
      <c r="AI722" s="23"/>
      <c r="AJ722" s="23"/>
      <c r="AK722" s="23"/>
      <c r="AL722" s="23"/>
      <c r="AM722" s="23"/>
    </row>
    <row r="723" customFormat="false" ht="15.75" hidden="false" customHeight="false" outlineLevel="0" collapsed="false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42"/>
      <c r="AD723" s="42"/>
      <c r="AE723" s="42"/>
      <c r="AF723" s="42"/>
      <c r="AG723" s="42"/>
      <c r="AH723" s="42"/>
      <c r="AI723" s="23"/>
      <c r="AJ723" s="23"/>
      <c r="AK723" s="23"/>
      <c r="AL723" s="23"/>
      <c r="AM723" s="23"/>
    </row>
    <row r="724" customFormat="false" ht="15.75" hidden="false" customHeight="false" outlineLevel="0" collapsed="false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42"/>
      <c r="AD724" s="42"/>
      <c r="AE724" s="42"/>
      <c r="AF724" s="42"/>
      <c r="AG724" s="42"/>
      <c r="AH724" s="42"/>
      <c r="AI724" s="23"/>
      <c r="AJ724" s="23"/>
      <c r="AK724" s="23"/>
      <c r="AL724" s="23"/>
      <c r="AM724" s="23"/>
    </row>
    <row r="725" customFormat="false" ht="15.75" hidden="false" customHeight="false" outlineLevel="0" collapsed="false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42"/>
      <c r="AD725" s="42"/>
      <c r="AE725" s="42"/>
      <c r="AF725" s="42"/>
      <c r="AG725" s="42"/>
      <c r="AH725" s="42"/>
      <c r="AI725" s="23"/>
      <c r="AJ725" s="23"/>
      <c r="AK725" s="23"/>
      <c r="AL725" s="23"/>
      <c r="AM725" s="23"/>
    </row>
    <row r="726" customFormat="false" ht="15.75" hidden="false" customHeight="false" outlineLevel="0" collapsed="false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42"/>
      <c r="AD726" s="42"/>
      <c r="AE726" s="42"/>
      <c r="AF726" s="42"/>
      <c r="AG726" s="42"/>
      <c r="AH726" s="42"/>
      <c r="AI726" s="23"/>
      <c r="AJ726" s="23"/>
      <c r="AK726" s="23"/>
      <c r="AL726" s="23"/>
      <c r="AM726" s="23"/>
    </row>
    <row r="727" customFormat="false" ht="15.75" hidden="false" customHeight="false" outlineLevel="0" collapsed="false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42"/>
      <c r="AD727" s="42"/>
      <c r="AE727" s="42"/>
      <c r="AF727" s="42"/>
      <c r="AG727" s="42"/>
      <c r="AH727" s="42"/>
      <c r="AI727" s="23"/>
      <c r="AJ727" s="23"/>
      <c r="AK727" s="23"/>
      <c r="AL727" s="23"/>
      <c r="AM727" s="23"/>
    </row>
    <row r="728" customFormat="false" ht="15.75" hidden="false" customHeight="false" outlineLevel="0" collapsed="false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42"/>
      <c r="AD728" s="42"/>
      <c r="AE728" s="42"/>
      <c r="AF728" s="42"/>
      <c r="AG728" s="42"/>
      <c r="AH728" s="42"/>
      <c r="AI728" s="23"/>
      <c r="AJ728" s="23"/>
      <c r="AK728" s="23"/>
      <c r="AL728" s="23"/>
      <c r="AM728" s="23"/>
    </row>
    <row r="729" customFormat="false" ht="15.75" hidden="false" customHeight="false" outlineLevel="0" collapsed="false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42"/>
      <c r="AD729" s="42"/>
      <c r="AE729" s="42"/>
      <c r="AF729" s="42"/>
      <c r="AG729" s="42"/>
      <c r="AH729" s="42"/>
      <c r="AI729" s="23"/>
      <c r="AJ729" s="23"/>
      <c r="AK729" s="23"/>
      <c r="AL729" s="23"/>
      <c r="AM729" s="23"/>
    </row>
    <row r="730" customFormat="false" ht="15.75" hidden="false" customHeight="false" outlineLevel="0" collapsed="false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42"/>
      <c r="AD730" s="42"/>
      <c r="AE730" s="42"/>
      <c r="AF730" s="42"/>
      <c r="AG730" s="42"/>
      <c r="AH730" s="42"/>
      <c r="AI730" s="23"/>
      <c r="AJ730" s="23"/>
      <c r="AK730" s="23"/>
      <c r="AL730" s="23"/>
      <c r="AM730" s="23"/>
    </row>
    <row r="731" customFormat="false" ht="15.75" hidden="false" customHeight="false" outlineLevel="0" collapsed="false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42"/>
      <c r="AD731" s="42"/>
      <c r="AE731" s="42"/>
      <c r="AF731" s="42"/>
      <c r="AG731" s="42"/>
      <c r="AH731" s="42"/>
      <c r="AI731" s="23"/>
      <c r="AJ731" s="23"/>
      <c r="AK731" s="23"/>
      <c r="AL731" s="23"/>
      <c r="AM731" s="23"/>
    </row>
    <row r="732" customFormat="false" ht="15.75" hidden="false" customHeight="false" outlineLevel="0" collapsed="false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42"/>
      <c r="AD732" s="42"/>
      <c r="AE732" s="42"/>
      <c r="AF732" s="42"/>
      <c r="AG732" s="42"/>
      <c r="AH732" s="42"/>
      <c r="AI732" s="23"/>
      <c r="AJ732" s="23"/>
      <c r="AK732" s="23"/>
      <c r="AL732" s="23"/>
      <c r="AM732" s="23"/>
    </row>
    <row r="733" customFormat="false" ht="15.75" hidden="false" customHeight="false" outlineLevel="0" collapsed="false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42"/>
      <c r="AD733" s="42"/>
      <c r="AE733" s="42"/>
      <c r="AF733" s="42"/>
      <c r="AG733" s="42"/>
      <c r="AH733" s="42"/>
      <c r="AI733" s="23"/>
      <c r="AJ733" s="23"/>
      <c r="AK733" s="23"/>
      <c r="AL733" s="23"/>
      <c r="AM733" s="23"/>
    </row>
    <row r="734" customFormat="false" ht="15.75" hidden="false" customHeight="false" outlineLevel="0" collapsed="false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42"/>
      <c r="AD734" s="42"/>
      <c r="AE734" s="42"/>
      <c r="AF734" s="42"/>
      <c r="AG734" s="42"/>
      <c r="AH734" s="42"/>
      <c r="AI734" s="23"/>
      <c r="AJ734" s="23"/>
      <c r="AK734" s="23"/>
      <c r="AL734" s="23"/>
      <c r="AM734" s="23"/>
    </row>
    <row r="735" customFormat="false" ht="15.75" hidden="false" customHeight="false" outlineLevel="0" collapsed="false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42"/>
      <c r="AD735" s="42"/>
      <c r="AE735" s="42"/>
      <c r="AF735" s="42"/>
      <c r="AG735" s="42"/>
      <c r="AH735" s="42"/>
      <c r="AI735" s="23"/>
      <c r="AJ735" s="23"/>
      <c r="AK735" s="23"/>
      <c r="AL735" s="23"/>
      <c r="AM735" s="23"/>
    </row>
    <row r="736" customFormat="false" ht="15.75" hidden="false" customHeight="false" outlineLevel="0" collapsed="false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42"/>
      <c r="AD736" s="42"/>
      <c r="AE736" s="42"/>
      <c r="AF736" s="42"/>
      <c r="AG736" s="42"/>
      <c r="AH736" s="42"/>
      <c r="AI736" s="23"/>
      <c r="AJ736" s="23"/>
      <c r="AK736" s="23"/>
      <c r="AL736" s="23"/>
      <c r="AM736" s="23"/>
    </row>
    <row r="737" customFormat="false" ht="15.75" hidden="false" customHeight="false" outlineLevel="0" collapsed="false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42"/>
      <c r="AD737" s="42"/>
      <c r="AE737" s="42"/>
      <c r="AF737" s="42"/>
      <c r="AG737" s="42"/>
      <c r="AH737" s="42"/>
      <c r="AI737" s="23"/>
      <c r="AJ737" s="23"/>
      <c r="AK737" s="23"/>
      <c r="AL737" s="23"/>
      <c r="AM737" s="23"/>
    </row>
    <row r="738" customFormat="false" ht="15.75" hidden="false" customHeight="false" outlineLevel="0" collapsed="false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42"/>
      <c r="AD738" s="42"/>
      <c r="AE738" s="42"/>
      <c r="AF738" s="42"/>
      <c r="AG738" s="42"/>
      <c r="AH738" s="42"/>
      <c r="AI738" s="23"/>
      <c r="AJ738" s="23"/>
      <c r="AK738" s="23"/>
      <c r="AL738" s="23"/>
      <c r="AM738" s="23"/>
    </row>
    <row r="739" customFormat="false" ht="15.75" hidden="false" customHeight="false" outlineLevel="0" collapsed="false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42"/>
      <c r="AD739" s="42"/>
      <c r="AE739" s="42"/>
      <c r="AF739" s="42"/>
      <c r="AG739" s="42"/>
      <c r="AH739" s="42"/>
      <c r="AI739" s="23"/>
      <c r="AJ739" s="23"/>
      <c r="AK739" s="23"/>
      <c r="AL739" s="23"/>
      <c r="AM739" s="23"/>
    </row>
    <row r="740" customFormat="false" ht="15.75" hidden="false" customHeight="false" outlineLevel="0" collapsed="false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42"/>
      <c r="AD740" s="42"/>
      <c r="AE740" s="42"/>
      <c r="AF740" s="42"/>
      <c r="AG740" s="42"/>
      <c r="AH740" s="42"/>
      <c r="AI740" s="23"/>
      <c r="AJ740" s="23"/>
      <c r="AK740" s="23"/>
      <c r="AL740" s="23"/>
      <c r="AM740" s="23"/>
    </row>
    <row r="741" customFormat="false" ht="15.75" hidden="false" customHeight="false" outlineLevel="0" collapsed="false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42"/>
      <c r="AD741" s="42"/>
      <c r="AE741" s="42"/>
      <c r="AF741" s="42"/>
      <c r="AG741" s="42"/>
      <c r="AH741" s="42"/>
      <c r="AI741" s="23"/>
      <c r="AJ741" s="23"/>
      <c r="AK741" s="23"/>
      <c r="AL741" s="23"/>
      <c r="AM741" s="23"/>
    </row>
    <row r="742" customFormat="false" ht="15.75" hidden="false" customHeight="false" outlineLevel="0" collapsed="false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42"/>
      <c r="AD742" s="42"/>
      <c r="AE742" s="42"/>
      <c r="AF742" s="42"/>
      <c r="AG742" s="42"/>
      <c r="AH742" s="42"/>
      <c r="AI742" s="23"/>
      <c r="AJ742" s="23"/>
      <c r="AK742" s="23"/>
      <c r="AL742" s="23"/>
      <c r="AM742" s="23"/>
    </row>
    <row r="743" customFormat="false" ht="15.75" hidden="false" customHeight="false" outlineLevel="0" collapsed="false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42"/>
      <c r="AD743" s="42"/>
      <c r="AE743" s="42"/>
      <c r="AF743" s="42"/>
      <c r="AG743" s="42"/>
      <c r="AH743" s="42"/>
      <c r="AI743" s="23"/>
      <c r="AJ743" s="23"/>
      <c r="AK743" s="23"/>
      <c r="AL743" s="23"/>
      <c r="AM743" s="23"/>
    </row>
    <row r="744" customFormat="false" ht="15.75" hidden="false" customHeight="false" outlineLevel="0" collapsed="false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42"/>
      <c r="AD744" s="42"/>
      <c r="AE744" s="42"/>
      <c r="AF744" s="42"/>
      <c r="AG744" s="42"/>
      <c r="AH744" s="42"/>
      <c r="AI744" s="23"/>
      <c r="AJ744" s="23"/>
      <c r="AK744" s="23"/>
      <c r="AL744" s="23"/>
      <c r="AM744" s="23"/>
    </row>
    <row r="745" customFormat="false" ht="15.75" hidden="false" customHeight="false" outlineLevel="0" collapsed="false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42"/>
      <c r="AD745" s="42"/>
      <c r="AE745" s="42"/>
      <c r="AF745" s="42"/>
      <c r="AG745" s="42"/>
      <c r="AH745" s="42"/>
      <c r="AI745" s="23"/>
      <c r="AJ745" s="23"/>
      <c r="AK745" s="23"/>
      <c r="AL745" s="23"/>
      <c r="AM745" s="23"/>
    </row>
    <row r="746" customFormat="false" ht="15.75" hidden="false" customHeight="false" outlineLevel="0" collapsed="false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42"/>
      <c r="AD746" s="42"/>
      <c r="AE746" s="42"/>
      <c r="AF746" s="42"/>
      <c r="AG746" s="42"/>
      <c r="AH746" s="42"/>
      <c r="AI746" s="23"/>
      <c r="AJ746" s="23"/>
      <c r="AK746" s="23"/>
      <c r="AL746" s="23"/>
      <c r="AM746" s="23"/>
    </row>
    <row r="747" customFormat="false" ht="15.75" hidden="false" customHeight="false" outlineLevel="0" collapsed="false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42"/>
      <c r="AD747" s="42"/>
      <c r="AE747" s="42"/>
      <c r="AF747" s="42"/>
      <c r="AG747" s="42"/>
      <c r="AH747" s="42"/>
      <c r="AI747" s="23"/>
      <c r="AJ747" s="23"/>
      <c r="AK747" s="23"/>
      <c r="AL747" s="23"/>
      <c r="AM747" s="23"/>
    </row>
    <row r="748" customFormat="false" ht="15.75" hidden="false" customHeight="false" outlineLevel="0" collapsed="false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42"/>
      <c r="AD748" s="42"/>
      <c r="AE748" s="42"/>
      <c r="AF748" s="42"/>
      <c r="AG748" s="42"/>
      <c r="AH748" s="42"/>
      <c r="AI748" s="23"/>
      <c r="AJ748" s="23"/>
      <c r="AK748" s="23"/>
      <c r="AL748" s="23"/>
      <c r="AM748" s="23"/>
    </row>
    <row r="749" customFormat="false" ht="15.75" hidden="false" customHeight="false" outlineLevel="0" collapsed="false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42"/>
      <c r="AD749" s="42"/>
      <c r="AE749" s="42"/>
      <c r="AF749" s="42"/>
      <c r="AG749" s="42"/>
      <c r="AH749" s="42"/>
      <c r="AI749" s="23"/>
      <c r="AJ749" s="23"/>
      <c r="AK749" s="23"/>
      <c r="AL749" s="23"/>
      <c r="AM749" s="23"/>
    </row>
    <row r="750" customFormat="false" ht="15.75" hidden="false" customHeight="false" outlineLevel="0" collapsed="false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42"/>
      <c r="AD750" s="42"/>
      <c r="AE750" s="42"/>
      <c r="AF750" s="42"/>
      <c r="AG750" s="42"/>
      <c r="AH750" s="42"/>
      <c r="AI750" s="23"/>
      <c r="AJ750" s="23"/>
      <c r="AK750" s="23"/>
      <c r="AL750" s="23"/>
      <c r="AM750" s="23"/>
    </row>
    <row r="751" customFormat="false" ht="15.75" hidden="false" customHeight="false" outlineLevel="0" collapsed="false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42"/>
      <c r="AD751" s="42"/>
      <c r="AE751" s="42"/>
      <c r="AF751" s="42"/>
      <c r="AG751" s="42"/>
      <c r="AH751" s="42"/>
      <c r="AI751" s="23"/>
      <c r="AJ751" s="23"/>
      <c r="AK751" s="23"/>
      <c r="AL751" s="23"/>
      <c r="AM751" s="23"/>
    </row>
    <row r="752" customFormat="false" ht="15.75" hidden="false" customHeight="false" outlineLevel="0" collapsed="false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42"/>
      <c r="AD752" s="42"/>
      <c r="AE752" s="42"/>
      <c r="AF752" s="42"/>
      <c r="AG752" s="42"/>
      <c r="AH752" s="42"/>
      <c r="AI752" s="23"/>
      <c r="AJ752" s="23"/>
      <c r="AK752" s="23"/>
      <c r="AL752" s="23"/>
      <c r="AM752" s="23"/>
    </row>
    <row r="753" customFormat="false" ht="15.75" hidden="false" customHeight="false" outlineLevel="0" collapsed="false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42"/>
      <c r="AD753" s="42"/>
      <c r="AE753" s="42"/>
      <c r="AF753" s="42"/>
      <c r="AG753" s="42"/>
      <c r="AH753" s="42"/>
      <c r="AI753" s="23"/>
      <c r="AJ753" s="23"/>
      <c r="AK753" s="23"/>
      <c r="AL753" s="23"/>
      <c r="AM753" s="23"/>
    </row>
    <row r="754" customFormat="false" ht="15.75" hidden="false" customHeight="false" outlineLevel="0" collapsed="false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42"/>
      <c r="AD754" s="42"/>
      <c r="AE754" s="42"/>
      <c r="AF754" s="42"/>
      <c r="AG754" s="42"/>
      <c r="AH754" s="42"/>
      <c r="AI754" s="23"/>
      <c r="AJ754" s="23"/>
      <c r="AK754" s="23"/>
      <c r="AL754" s="23"/>
      <c r="AM754" s="23"/>
    </row>
    <row r="755" customFormat="false" ht="15.75" hidden="false" customHeight="false" outlineLevel="0" collapsed="false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42"/>
      <c r="AD755" s="42"/>
      <c r="AE755" s="42"/>
      <c r="AF755" s="42"/>
      <c r="AG755" s="42"/>
      <c r="AH755" s="42"/>
      <c r="AI755" s="23"/>
      <c r="AJ755" s="23"/>
      <c r="AK755" s="23"/>
      <c r="AL755" s="23"/>
      <c r="AM755" s="23"/>
    </row>
    <row r="756" customFormat="false" ht="15.75" hidden="false" customHeight="false" outlineLevel="0" collapsed="false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42"/>
      <c r="AD756" s="42"/>
      <c r="AE756" s="42"/>
      <c r="AF756" s="42"/>
      <c r="AG756" s="42"/>
      <c r="AH756" s="42"/>
      <c r="AI756" s="23"/>
      <c r="AJ756" s="23"/>
      <c r="AK756" s="23"/>
      <c r="AL756" s="23"/>
      <c r="AM756" s="23"/>
    </row>
    <row r="757" customFormat="false" ht="15.75" hidden="false" customHeight="false" outlineLevel="0" collapsed="false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42"/>
      <c r="AD757" s="42"/>
      <c r="AE757" s="42"/>
      <c r="AF757" s="42"/>
      <c r="AG757" s="42"/>
      <c r="AH757" s="42"/>
      <c r="AI757" s="23"/>
      <c r="AJ757" s="23"/>
      <c r="AK757" s="23"/>
      <c r="AL757" s="23"/>
      <c r="AM757" s="23"/>
    </row>
    <row r="758" customFormat="false" ht="15.75" hidden="false" customHeight="false" outlineLevel="0" collapsed="false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42"/>
      <c r="AD758" s="42"/>
      <c r="AE758" s="42"/>
      <c r="AF758" s="42"/>
      <c r="AG758" s="42"/>
      <c r="AH758" s="42"/>
      <c r="AI758" s="23"/>
      <c r="AJ758" s="23"/>
      <c r="AK758" s="23"/>
      <c r="AL758" s="23"/>
      <c r="AM758" s="23"/>
    </row>
    <row r="759" customFormat="false" ht="15.75" hidden="false" customHeight="false" outlineLevel="0" collapsed="false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42"/>
      <c r="AD759" s="42"/>
      <c r="AE759" s="42"/>
      <c r="AF759" s="42"/>
      <c r="AG759" s="42"/>
      <c r="AH759" s="42"/>
      <c r="AI759" s="23"/>
      <c r="AJ759" s="23"/>
      <c r="AK759" s="23"/>
      <c r="AL759" s="23"/>
      <c r="AM759" s="23"/>
    </row>
    <row r="760" customFormat="false" ht="15.75" hidden="false" customHeight="false" outlineLevel="0" collapsed="false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42"/>
      <c r="AD760" s="42"/>
      <c r="AE760" s="42"/>
      <c r="AF760" s="42"/>
      <c r="AG760" s="42"/>
      <c r="AH760" s="42"/>
      <c r="AI760" s="23"/>
      <c r="AJ760" s="23"/>
      <c r="AK760" s="23"/>
      <c r="AL760" s="23"/>
      <c r="AM760" s="23"/>
    </row>
    <row r="761" customFormat="false" ht="15.75" hidden="false" customHeight="false" outlineLevel="0" collapsed="false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42"/>
      <c r="AD761" s="42"/>
      <c r="AE761" s="42"/>
      <c r="AF761" s="42"/>
      <c r="AG761" s="42"/>
      <c r="AH761" s="42"/>
      <c r="AI761" s="23"/>
      <c r="AJ761" s="23"/>
      <c r="AK761" s="23"/>
      <c r="AL761" s="23"/>
      <c r="AM761" s="23"/>
    </row>
    <row r="762" customFormat="false" ht="15.75" hidden="false" customHeight="false" outlineLevel="0" collapsed="false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42"/>
      <c r="AD762" s="42"/>
      <c r="AE762" s="42"/>
      <c r="AF762" s="42"/>
      <c r="AG762" s="42"/>
      <c r="AH762" s="42"/>
      <c r="AI762" s="23"/>
      <c r="AJ762" s="23"/>
      <c r="AK762" s="23"/>
      <c r="AL762" s="23"/>
      <c r="AM762" s="23"/>
    </row>
    <row r="763" customFormat="false" ht="15.75" hidden="false" customHeight="false" outlineLevel="0" collapsed="false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42"/>
      <c r="AD763" s="42"/>
      <c r="AE763" s="42"/>
      <c r="AF763" s="42"/>
      <c r="AG763" s="42"/>
      <c r="AH763" s="42"/>
      <c r="AI763" s="23"/>
      <c r="AJ763" s="23"/>
      <c r="AK763" s="23"/>
      <c r="AL763" s="23"/>
      <c r="AM763" s="23"/>
    </row>
    <row r="764" customFormat="false" ht="15.75" hidden="false" customHeight="false" outlineLevel="0" collapsed="false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42"/>
      <c r="AD764" s="42"/>
      <c r="AE764" s="42"/>
      <c r="AF764" s="42"/>
      <c r="AG764" s="42"/>
      <c r="AH764" s="42"/>
      <c r="AI764" s="23"/>
      <c r="AJ764" s="23"/>
      <c r="AK764" s="23"/>
      <c r="AL764" s="23"/>
      <c r="AM764" s="23"/>
    </row>
    <row r="765" customFormat="false" ht="15.75" hidden="false" customHeight="false" outlineLevel="0" collapsed="false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42"/>
      <c r="AD765" s="42"/>
      <c r="AE765" s="42"/>
      <c r="AF765" s="42"/>
      <c r="AG765" s="42"/>
      <c r="AH765" s="42"/>
      <c r="AI765" s="23"/>
      <c r="AJ765" s="23"/>
      <c r="AK765" s="23"/>
      <c r="AL765" s="23"/>
      <c r="AM765" s="23"/>
    </row>
    <row r="766" customFormat="false" ht="15.75" hidden="false" customHeight="false" outlineLevel="0" collapsed="false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42"/>
      <c r="AD766" s="42"/>
      <c r="AE766" s="42"/>
      <c r="AF766" s="42"/>
      <c r="AG766" s="42"/>
      <c r="AH766" s="42"/>
      <c r="AI766" s="23"/>
      <c r="AJ766" s="23"/>
      <c r="AK766" s="23"/>
      <c r="AL766" s="23"/>
      <c r="AM766" s="23"/>
    </row>
    <row r="767" customFormat="false" ht="15.75" hidden="false" customHeight="false" outlineLevel="0" collapsed="false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42"/>
      <c r="AD767" s="42"/>
      <c r="AE767" s="42"/>
      <c r="AF767" s="42"/>
      <c r="AG767" s="42"/>
      <c r="AH767" s="42"/>
      <c r="AI767" s="23"/>
      <c r="AJ767" s="23"/>
      <c r="AK767" s="23"/>
      <c r="AL767" s="23"/>
      <c r="AM767" s="23"/>
    </row>
    <row r="768" customFormat="false" ht="15.75" hidden="false" customHeight="false" outlineLevel="0" collapsed="false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42"/>
      <c r="AD768" s="42"/>
      <c r="AE768" s="42"/>
      <c r="AF768" s="42"/>
      <c r="AG768" s="42"/>
      <c r="AH768" s="42"/>
      <c r="AI768" s="23"/>
      <c r="AJ768" s="23"/>
      <c r="AK768" s="23"/>
      <c r="AL768" s="23"/>
      <c r="AM768" s="23"/>
    </row>
    <row r="769" customFormat="false" ht="15.75" hidden="false" customHeight="false" outlineLevel="0" collapsed="false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42"/>
      <c r="AD769" s="42"/>
      <c r="AE769" s="42"/>
      <c r="AF769" s="42"/>
      <c r="AG769" s="42"/>
      <c r="AH769" s="42"/>
      <c r="AI769" s="23"/>
      <c r="AJ769" s="23"/>
      <c r="AK769" s="23"/>
      <c r="AL769" s="23"/>
      <c r="AM769" s="23"/>
    </row>
    <row r="770" customFormat="false" ht="15.75" hidden="false" customHeight="false" outlineLevel="0" collapsed="false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42"/>
      <c r="AD770" s="42"/>
      <c r="AE770" s="42"/>
      <c r="AF770" s="42"/>
      <c r="AG770" s="42"/>
      <c r="AH770" s="42"/>
      <c r="AI770" s="23"/>
      <c r="AJ770" s="23"/>
      <c r="AK770" s="23"/>
      <c r="AL770" s="23"/>
      <c r="AM770" s="23"/>
    </row>
    <row r="771" customFormat="false" ht="15.75" hidden="false" customHeight="false" outlineLevel="0" collapsed="false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42"/>
      <c r="AD771" s="42"/>
      <c r="AE771" s="42"/>
      <c r="AF771" s="42"/>
      <c r="AG771" s="42"/>
      <c r="AH771" s="42"/>
      <c r="AI771" s="23"/>
      <c r="AJ771" s="23"/>
      <c r="AK771" s="23"/>
      <c r="AL771" s="23"/>
      <c r="AM771" s="23"/>
    </row>
    <row r="772" customFormat="false" ht="15.75" hidden="false" customHeight="false" outlineLevel="0" collapsed="false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42"/>
      <c r="AD772" s="42"/>
      <c r="AE772" s="42"/>
      <c r="AF772" s="42"/>
      <c r="AG772" s="42"/>
      <c r="AH772" s="42"/>
      <c r="AI772" s="23"/>
      <c r="AJ772" s="23"/>
      <c r="AK772" s="23"/>
      <c r="AL772" s="23"/>
      <c r="AM772" s="23"/>
    </row>
    <row r="773" customFormat="false" ht="15.75" hidden="false" customHeight="false" outlineLevel="0" collapsed="false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42"/>
      <c r="AD773" s="42"/>
      <c r="AE773" s="42"/>
      <c r="AF773" s="42"/>
      <c r="AG773" s="42"/>
      <c r="AH773" s="42"/>
      <c r="AI773" s="23"/>
      <c r="AJ773" s="23"/>
      <c r="AK773" s="23"/>
      <c r="AL773" s="23"/>
      <c r="AM773" s="23"/>
    </row>
    <row r="774" customFormat="false" ht="15.75" hidden="false" customHeight="false" outlineLevel="0" collapsed="false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42"/>
      <c r="AD774" s="42"/>
      <c r="AE774" s="42"/>
      <c r="AF774" s="42"/>
      <c r="AG774" s="42"/>
      <c r="AH774" s="42"/>
      <c r="AI774" s="23"/>
      <c r="AJ774" s="23"/>
      <c r="AK774" s="23"/>
      <c r="AL774" s="23"/>
      <c r="AM774" s="23"/>
    </row>
    <row r="775" customFormat="false" ht="15.75" hidden="false" customHeight="false" outlineLevel="0" collapsed="false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42"/>
      <c r="AD775" s="42"/>
      <c r="AE775" s="42"/>
      <c r="AF775" s="42"/>
      <c r="AG775" s="42"/>
      <c r="AH775" s="42"/>
      <c r="AI775" s="23"/>
      <c r="AJ775" s="23"/>
      <c r="AK775" s="23"/>
      <c r="AL775" s="23"/>
      <c r="AM775" s="23"/>
    </row>
    <row r="776" customFormat="false" ht="15.75" hidden="false" customHeight="false" outlineLevel="0" collapsed="false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42"/>
      <c r="AD776" s="42"/>
      <c r="AE776" s="42"/>
      <c r="AF776" s="42"/>
      <c r="AG776" s="42"/>
      <c r="AH776" s="42"/>
      <c r="AI776" s="23"/>
      <c r="AJ776" s="23"/>
      <c r="AK776" s="23"/>
      <c r="AL776" s="23"/>
      <c r="AM776" s="23"/>
    </row>
    <row r="777" customFormat="false" ht="15.75" hidden="false" customHeight="false" outlineLevel="0" collapsed="false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42"/>
      <c r="AD777" s="42"/>
      <c r="AE777" s="42"/>
      <c r="AF777" s="42"/>
      <c r="AG777" s="42"/>
      <c r="AH777" s="42"/>
      <c r="AI777" s="23"/>
      <c r="AJ777" s="23"/>
      <c r="AK777" s="23"/>
      <c r="AL777" s="23"/>
      <c r="AM777" s="23"/>
    </row>
    <row r="778" customFormat="false" ht="15.75" hidden="false" customHeight="false" outlineLevel="0" collapsed="false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42"/>
      <c r="AD778" s="42"/>
      <c r="AE778" s="42"/>
      <c r="AF778" s="42"/>
      <c r="AG778" s="42"/>
      <c r="AH778" s="42"/>
      <c r="AI778" s="23"/>
      <c r="AJ778" s="23"/>
      <c r="AK778" s="23"/>
      <c r="AL778" s="23"/>
      <c r="AM778" s="23"/>
    </row>
    <row r="779" customFormat="false" ht="15.75" hidden="false" customHeight="false" outlineLevel="0" collapsed="false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42"/>
      <c r="AD779" s="42"/>
      <c r="AE779" s="42"/>
      <c r="AF779" s="42"/>
      <c r="AG779" s="42"/>
      <c r="AH779" s="42"/>
      <c r="AI779" s="23"/>
      <c r="AJ779" s="23"/>
      <c r="AK779" s="23"/>
      <c r="AL779" s="23"/>
      <c r="AM779" s="23"/>
    </row>
    <row r="780" customFormat="false" ht="15.75" hidden="false" customHeight="false" outlineLevel="0" collapsed="false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42"/>
      <c r="AD780" s="42"/>
      <c r="AE780" s="42"/>
      <c r="AF780" s="42"/>
      <c r="AG780" s="42"/>
      <c r="AH780" s="42"/>
      <c r="AI780" s="23"/>
      <c r="AJ780" s="23"/>
      <c r="AK780" s="23"/>
      <c r="AL780" s="23"/>
      <c r="AM780" s="23"/>
    </row>
    <row r="781" customFormat="false" ht="15.75" hidden="false" customHeight="false" outlineLevel="0" collapsed="false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42"/>
      <c r="AD781" s="42"/>
      <c r="AE781" s="42"/>
      <c r="AF781" s="42"/>
      <c r="AG781" s="42"/>
      <c r="AH781" s="42"/>
      <c r="AI781" s="23"/>
      <c r="AJ781" s="23"/>
      <c r="AK781" s="23"/>
      <c r="AL781" s="23"/>
      <c r="AM781" s="23"/>
    </row>
    <row r="782" customFormat="false" ht="15.75" hidden="false" customHeight="false" outlineLevel="0" collapsed="false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42"/>
      <c r="AD782" s="42"/>
      <c r="AE782" s="42"/>
      <c r="AF782" s="42"/>
      <c r="AG782" s="42"/>
      <c r="AH782" s="42"/>
      <c r="AI782" s="23"/>
      <c r="AJ782" s="23"/>
      <c r="AK782" s="23"/>
      <c r="AL782" s="23"/>
      <c r="AM782" s="23"/>
    </row>
    <row r="783" customFormat="false" ht="15.75" hidden="false" customHeight="false" outlineLevel="0" collapsed="false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42"/>
      <c r="AD783" s="42"/>
      <c r="AE783" s="42"/>
      <c r="AF783" s="42"/>
      <c r="AG783" s="42"/>
      <c r="AH783" s="42"/>
      <c r="AI783" s="23"/>
      <c r="AJ783" s="23"/>
      <c r="AK783" s="23"/>
      <c r="AL783" s="23"/>
      <c r="AM783" s="23"/>
    </row>
    <row r="784" customFormat="false" ht="15.75" hidden="false" customHeight="false" outlineLevel="0" collapsed="false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42"/>
      <c r="AD784" s="42"/>
      <c r="AE784" s="42"/>
      <c r="AF784" s="42"/>
      <c r="AG784" s="42"/>
      <c r="AH784" s="42"/>
      <c r="AI784" s="23"/>
      <c r="AJ784" s="23"/>
      <c r="AK784" s="23"/>
      <c r="AL784" s="23"/>
      <c r="AM784" s="23"/>
    </row>
    <row r="785" customFormat="false" ht="15.75" hidden="false" customHeight="false" outlineLevel="0" collapsed="false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42"/>
      <c r="AD785" s="42"/>
      <c r="AE785" s="42"/>
      <c r="AF785" s="42"/>
      <c r="AG785" s="42"/>
      <c r="AH785" s="42"/>
      <c r="AI785" s="23"/>
      <c r="AJ785" s="23"/>
      <c r="AK785" s="23"/>
      <c r="AL785" s="23"/>
      <c r="AM785" s="23"/>
    </row>
    <row r="786" customFormat="false" ht="15.75" hidden="false" customHeight="false" outlineLevel="0" collapsed="false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42"/>
      <c r="AD786" s="42"/>
      <c r="AE786" s="42"/>
      <c r="AF786" s="42"/>
      <c r="AG786" s="42"/>
      <c r="AH786" s="42"/>
      <c r="AI786" s="23"/>
      <c r="AJ786" s="23"/>
      <c r="AK786" s="23"/>
      <c r="AL786" s="23"/>
      <c r="AM786" s="23"/>
    </row>
    <row r="787" customFormat="false" ht="15.75" hidden="false" customHeight="false" outlineLevel="0" collapsed="false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42"/>
      <c r="AD787" s="42"/>
      <c r="AE787" s="42"/>
      <c r="AF787" s="42"/>
      <c r="AG787" s="42"/>
      <c r="AH787" s="42"/>
      <c r="AI787" s="23"/>
      <c r="AJ787" s="23"/>
      <c r="AK787" s="23"/>
      <c r="AL787" s="23"/>
      <c r="AM787" s="23"/>
    </row>
    <row r="788" customFormat="false" ht="15.75" hidden="false" customHeight="false" outlineLevel="0" collapsed="false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42"/>
      <c r="AD788" s="42"/>
      <c r="AE788" s="42"/>
      <c r="AF788" s="42"/>
      <c r="AG788" s="42"/>
      <c r="AH788" s="42"/>
      <c r="AI788" s="23"/>
      <c r="AJ788" s="23"/>
      <c r="AK788" s="23"/>
      <c r="AL788" s="23"/>
      <c r="AM788" s="23"/>
    </row>
    <row r="789" customFormat="false" ht="15.75" hidden="false" customHeight="false" outlineLevel="0" collapsed="false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42"/>
      <c r="AD789" s="42"/>
      <c r="AE789" s="42"/>
      <c r="AF789" s="42"/>
      <c r="AG789" s="42"/>
      <c r="AH789" s="42"/>
      <c r="AI789" s="23"/>
      <c r="AJ789" s="23"/>
      <c r="AK789" s="23"/>
      <c r="AL789" s="23"/>
      <c r="AM789" s="23"/>
    </row>
    <row r="790" customFormat="false" ht="15.75" hidden="false" customHeight="false" outlineLevel="0" collapsed="false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42"/>
      <c r="AD790" s="42"/>
      <c r="AE790" s="42"/>
      <c r="AF790" s="42"/>
      <c r="AG790" s="42"/>
      <c r="AH790" s="42"/>
      <c r="AI790" s="23"/>
      <c r="AJ790" s="23"/>
      <c r="AK790" s="23"/>
      <c r="AL790" s="23"/>
      <c r="AM790" s="23"/>
    </row>
    <row r="791" customFormat="false" ht="15.75" hidden="false" customHeight="false" outlineLevel="0" collapsed="false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42"/>
      <c r="AD791" s="42"/>
      <c r="AE791" s="42"/>
      <c r="AF791" s="42"/>
      <c r="AG791" s="42"/>
      <c r="AH791" s="42"/>
      <c r="AI791" s="23"/>
      <c r="AJ791" s="23"/>
      <c r="AK791" s="23"/>
      <c r="AL791" s="23"/>
      <c r="AM791" s="23"/>
    </row>
    <row r="792" customFormat="false" ht="15.75" hidden="false" customHeight="false" outlineLevel="0" collapsed="false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42"/>
      <c r="AD792" s="42"/>
      <c r="AE792" s="42"/>
      <c r="AF792" s="42"/>
      <c r="AG792" s="42"/>
      <c r="AH792" s="42"/>
      <c r="AI792" s="23"/>
      <c r="AJ792" s="23"/>
      <c r="AK792" s="23"/>
      <c r="AL792" s="23"/>
      <c r="AM792" s="23"/>
    </row>
    <row r="793" customFormat="false" ht="15.75" hidden="false" customHeight="false" outlineLevel="0" collapsed="false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42"/>
      <c r="AD793" s="42"/>
      <c r="AE793" s="42"/>
      <c r="AF793" s="42"/>
      <c r="AG793" s="42"/>
      <c r="AH793" s="42"/>
      <c r="AI793" s="23"/>
      <c r="AJ793" s="23"/>
      <c r="AK793" s="23"/>
      <c r="AL793" s="23"/>
      <c r="AM793" s="23"/>
    </row>
    <row r="794" customFormat="false" ht="15.75" hidden="false" customHeight="false" outlineLevel="0" collapsed="false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42"/>
      <c r="AD794" s="42"/>
      <c r="AE794" s="42"/>
      <c r="AF794" s="42"/>
      <c r="AG794" s="42"/>
      <c r="AH794" s="42"/>
      <c r="AI794" s="23"/>
      <c r="AJ794" s="23"/>
      <c r="AK794" s="23"/>
      <c r="AL794" s="23"/>
      <c r="AM794" s="23"/>
    </row>
    <row r="795" customFormat="false" ht="15.75" hidden="false" customHeight="false" outlineLevel="0" collapsed="false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42"/>
      <c r="AD795" s="42"/>
      <c r="AE795" s="42"/>
      <c r="AF795" s="42"/>
      <c r="AG795" s="42"/>
      <c r="AH795" s="42"/>
      <c r="AI795" s="23"/>
      <c r="AJ795" s="23"/>
      <c r="AK795" s="23"/>
      <c r="AL795" s="23"/>
      <c r="AM795" s="23"/>
    </row>
    <row r="796" customFormat="false" ht="15.75" hidden="false" customHeight="false" outlineLevel="0" collapsed="false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42"/>
      <c r="AD796" s="42"/>
      <c r="AE796" s="42"/>
      <c r="AF796" s="42"/>
      <c r="AG796" s="42"/>
      <c r="AH796" s="42"/>
      <c r="AI796" s="23"/>
      <c r="AJ796" s="23"/>
      <c r="AK796" s="23"/>
      <c r="AL796" s="23"/>
      <c r="AM796" s="23"/>
    </row>
    <row r="797" customFormat="false" ht="15.75" hidden="false" customHeight="false" outlineLevel="0" collapsed="false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42"/>
      <c r="AD797" s="42"/>
      <c r="AE797" s="42"/>
      <c r="AF797" s="42"/>
      <c r="AG797" s="42"/>
      <c r="AH797" s="42"/>
      <c r="AI797" s="23"/>
      <c r="AJ797" s="23"/>
      <c r="AK797" s="23"/>
      <c r="AL797" s="23"/>
      <c r="AM797" s="23"/>
    </row>
    <row r="798" customFormat="false" ht="15.75" hidden="false" customHeight="false" outlineLevel="0" collapsed="false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42"/>
      <c r="AD798" s="42"/>
      <c r="AE798" s="42"/>
      <c r="AF798" s="42"/>
      <c r="AG798" s="42"/>
      <c r="AH798" s="42"/>
      <c r="AI798" s="23"/>
      <c r="AJ798" s="23"/>
      <c r="AK798" s="23"/>
      <c r="AL798" s="23"/>
      <c r="AM798" s="23"/>
    </row>
    <row r="799" customFormat="false" ht="15.75" hidden="false" customHeight="false" outlineLevel="0" collapsed="false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42"/>
      <c r="AD799" s="42"/>
      <c r="AE799" s="42"/>
      <c r="AF799" s="42"/>
      <c r="AG799" s="42"/>
      <c r="AH799" s="42"/>
      <c r="AI799" s="23"/>
      <c r="AJ799" s="23"/>
      <c r="AK799" s="23"/>
      <c r="AL799" s="23"/>
      <c r="AM799" s="23"/>
    </row>
    <row r="800" customFormat="false" ht="15.75" hidden="false" customHeight="false" outlineLevel="0" collapsed="false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42"/>
      <c r="AD800" s="42"/>
      <c r="AE800" s="42"/>
      <c r="AF800" s="42"/>
      <c r="AG800" s="42"/>
      <c r="AH800" s="42"/>
      <c r="AI800" s="23"/>
      <c r="AJ800" s="23"/>
      <c r="AK800" s="23"/>
      <c r="AL800" s="23"/>
      <c r="AM800" s="23"/>
    </row>
    <row r="801" customFormat="false" ht="15.75" hidden="false" customHeight="false" outlineLevel="0" collapsed="false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42"/>
      <c r="AD801" s="42"/>
      <c r="AE801" s="42"/>
      <c r="AF801" s="42"/>
      <c r="AG801" s="42"/>
      <c r="AH801" s="42"/>
      <c r="AI801" s="23"/>
      <c r="AJ801" s="23"/>
      <c r="AK801" s="23"/>
      <c r="AL801" s="23"/>
      <c r="AM801" s="23"/>
    </row>
    <row r="802" customFormat="false" ht="15.75" hidden="false" customHeight="false" outlineLevel="0" collapsed="false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42"/>
      <c r="AD802" s="42"/>
      <c r="AE802" s="42"/>
      <c r="AF802" s="42"/>
      <c r="AG802" s="42"/>
      <c r="AH802" s="42"/>
      <c r="AI802" s="23"/>
      <c r="AJ802" s="23"/>
      <c r="AK802" s="23"/>
      <c r="AL802" s="23"/>
      <c r="AM802" s="23"/>
    </row>
    <row r="803" customFormat="false" ht="15.75" hidden="false" customHeight="false" outlineLevel="0" collapsed="false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42"/>
      <c r="AD803" s="42"/>
      <c r="AE803" s="42"/>
      <c r="AF803" s="42"/>
      <c r="AG803" s="42"/>
      <c r="AH803" s="42"/>
      <c r="AI803" s="23"/>
      <c r="AJ803" s="23"/>
      <c r="AK803" s="23"/>
      <c r="AL803" s="23"/>
      <c r="AM803" s="23"/>
    </row>
    <row r="804" customFormat="false" ht="15.75" hidden="false" customHeight="false" outlineLevel="0" collapsed="false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42"/>
      <c r="AD804" s="42"/>
      <c r="AE804" s="42"/>
      <c r="AF804" s="42"/>
      <c r="AG804" s="42"/>
      <c r="AH804" s="42"/>
      <c r="AI804" s="23"/>
      <c r="AJ804" s="23"/>
      <c r="AK804" s="23"/>
      <c r="AL804" s="23"/>
      <c r="AM804" s="23"/>
    </row>
    <row r="805" customFormat="false" ht="15.75" hidden="false" customHeight="false" outlineLevel="0" collapsed="false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42"/>
      <c r="AD805" s="42"/>
      <c r="AE805" s="42"/>
      <c r="AF805" s="42"/>
      <c r="AG805" s="42"/>
      <c r="AH805" s="42"/>
      <c r="AI805" s="23"/>
      <c r="AJ805" s="23"/>
      <c r="AK805" s="23"/>
      <c r="AL805" s="23"/>
      <c r="AM805" s="23"/>
    </row>
    <row r="806" customFormat="false" ht="15.75" hidden="false" customHeight="false" outlineLevel="0" collapsed="false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42"/>
      <c r="AD806" s="42"/>
      <c r="AE806" s="42"/>
      <c r="AF806" s="42"/>
      <c r="AG806" s="42"/>
      <c r="AH806" s="42"/>
      <c r="AI806" s="23"/>
      <c r="AJ806" s="23"/>
      <c r="AK806" s="23"/>
      <c r="AL806" s="23"/>
      <c r="AM806" s="23"/>
    </row>
    <row r="807" customFormat="false" ht="15.75" hidden="false" customHeight="false" outlineLevel="0" collapsed="false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42"/>
      <c r="AD807" s="42"/>
      <c r="AE807" s="42"/>
      <c r="AF807" s="42"/>
      <c r="AG807" s="42"/>
      <c r="AH807" s="42"/>
      <c r="AI807" s="23"/>
      <c r="AJ807" s="23"/>
      <c r="AK807" s="23"/>
      <c r="AL807" s="23"/>
      <c r="AM807" s="23"/>
    </row>
    <row r="808" customFormat="false" ht="15.75" hidden="false" customHeight="false" outlineLevel="0" collapsed="false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42"/>
      <c r="AD808" s="42"/>
      <c r="AE808" s="42"/>
      <c r="AF808" s="42"/>
      <c r="AG808" s="42"/>
      <c r="AH808" s="42"/>
      <c r="AI808" s="23"/>
      <c r="AJ808" s="23"/>
      <c r="AK808" s="23"/>
      <c r="AL808" s="23"/>
      <c r="AM808" s="23"/>
    </row>
    <row r="809" customFormat="false" ht="15.75" hidden="false" customHeight="false" outlineLevel="0" collapsed="false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42"/>
      <c r="AD809" s="42"/>
      <c r="AE809" s="42"/>
      <c r="AF809" s="42"/>
      <c r="AG809" s="42"/>
      <c r="AH809" s="42"/>
      <c r="AI809" s="23"/>
      <c r="AJ809" s="23"/>
      <c r="AK809" s="23"/>
      <c r="AL809" s="23"/>
      <c r="AM809" s="23"/>
    </row>
    <row r="810" customFormat="false" ht="15.75" hidden="false" customHeight="false" outlineLevel="0" collapsed="false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42"/>
      <c r="AD810" s="42"/>
      <c r="AE810" s="42"/>
      <c r="AF810" s="42"/>
      <c r="AG810" s="42"/>
      <c r="AH810" s="42"/>
      <c r="AI810" s="23"/>
      <c r="AJ810" s="23"/>
      <c r="AK810" s="23"/>
      <c r="AL810" s="23"/>
      <c r="AM810" s="23"/>
    </row>
    <row r="811" customFormat="false" ht="15.75" hidden="false" customHeight="false" outlineLevel="0" collapsed="false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42"/>
      <c r="AD811" s="42"/>
      <c r="AE811" s="42"/>
      <c r="AF811" s="42"/>
      <c r="AG811" s="42"/>
      <c r="AH811" s="42"/>
      <c r="AI811" s="23"/>
      <c r="AJ811" s="23"/>
      <c r="AK811" s="23"/>
      <c r="AL811" s="23"/>
      <c r="AM811" s="23"/>
    </row>
    <row r="812" customFormat="false" ht="15.75" hidden="false" customHeight="false" outlineLevel="0" collapsed="false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42"/>
      <c r="AD812" s="42"/>
      <c r="AE812" s="42"/>
      <c r="AF812" s="42"/>
      <c r="AG812" s="42"/>
      <c r="AH812" s="42"/>
      <c r="AI812" s="23"/>
      <c r="AJ812" s="23"/>
      <c r="AK812" s="23"/>
      <c r="AL812" s="23"/>
      <c r="AM812" s="23"/>
    </row>
    <row r="813" customFormat="false" ht="15.75" hidden="false" customHeight="false" outlineLevel="0" collapsed="false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42"/>
      <c r="AD813" s="42"/>
      <c r="AE813" s="42"/>
      <c r="AF813" s="42"/>
      <c r="AG813" s="42"/>
      <c r="AH813" s="42"/>
      <c r="AI813" s="23"/>
      <c r="AJ813" s="23"/>
      <c r="AK813" s="23"/>
      <c r="AL813" s="23"/>
      <c r="AM813" s="23"/>
    </row>
    <row r="814" customFormat="false" ht="15.75" hidden="false" customHeight="false" outlineLevel="0" collapsed="false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42"/>
      <c r="AD814" s="42"/>
      <c r="AE814" s="42"/>
      <c r="AF814" s="42"/>
      <c r="AG814" s="42"/>
      <c r="AH814" s="42"/>
      <c r="AI814" s="23"/>
      <c r="AJ814" s="23"/>
      <c r="AK814" s="23"/>
      <c r="AL814" s="23"/>
      <c r="AM814" s="23"/>
    </row>
    <row r="815" customFormat="false" ht="15.75" hidden="false" customHeight="false" outlineLevel="0" collapsed="false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42"/>
      <c r="AD815" s="42"/>
      <c r="AE815" s="42"/>
      <c r="AF815" s="42"/>
      <c r="AG815" s="42"/>
      <c r="AH815" s="42"/>
      <c r="AI815" s="23"/>
      <c r="AJ815" s="23"/>
      <c r="AK815" s="23"/>
      <c r="AL815" s="23"/>
      <c r="AM815" s="23"/>
    </row>
    <row r="816" customFormat="false" ht="15.75" hidden="false" customHeight="false" outlineLevel="0" collapsed="false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42"/>
      <c r="AD816" s="42"/>
      <c r="AE816" s="42"/>
      <c r="AF816" s="42"/>
      <c r="AG816" s="42"/>
      <c r="AH816" s="42"/>
      <c r="AI816" s="23"/>
      <c r="AJ816" s="23"/>
      <c r="AK816" s="23"/>
      <c r="AL816" s="23"/>
      <c r="AM816" s="23"/>
    </row>
    <row r="817" customFormat="false" ht="15.75" hidden="false" customHeight="false" outlineLevel="0" collapsed="false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42"/>
      <c r="AD817" s="42"/>
      <c r="AE817" s="42"/>
      <c r="AF817" s="42"/>
      <c r="AG817" s="42"/>
      <c r="AH817" s="42"/>
      <c r="AI817" s="23"/>
      <c r="AJ817" s="23"/>
      <c r="AK817" s="23"/>
      <c r="AL817" s="23"/>
      <c r="AM817" s="23"/>
    </row>
    <row r="818" customFormat="false" ht="15.75" hidden="false" customHeight="false" outlineLevel="0" collapsed="false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42"/>
      <c r="AD818" s="42"/>
      <c r="AE818" s="42"/>
      <c r="AF818" s="42"/>
      <c r="AG818" s="42"/>
      <c r="AH818" s="42"/>
      <c r="AI818" s="23"/>
      <c r="AJ818" s="23"/>
      <c r="AK818" s="23"/>
      <c r="AL818" s="23"/>
      <c r="AM818" s="23"/>
    </row>
    <row r="819" customFormat="false" ht="15.75" hidden="false" customHeight="false" outlineLevel="0" collapsed="false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42"/>
      <c r="AD819" s="42"/>
      <c r="AE819" s="42"/>
      <c r="AF819" s="42"/>
      <c r="AG819" s="42"/>
      <c r="AH819" s="42"/>
      <c r="AI819" s="23"/>
      <c r="AJ819" s="23"/>
      <c r="AK819" s="23"/>
      <c r="AL819" s="23"/>
      <c r="AM819" s="23"/>
    </row>
    <row r="820" customFormat="false" ht="15.75" hidden="false" customHeight="false" outlineLevel="0" collapsed="false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42"/>
      <c r="AD820" s="42"/>
      <c r="AE820" s="42"/>
      <c r="AF820" s="42"/>
      <c r="AG820" s="42"/>
      <c r="AH820" s="42"/>
      <c r="AI820" s="23"/>
      <c r="AJ820" s="23"/>
      <c r="AK820" s="23"/>
      <c r="AL820" s="23"/>
      <c r="AM820" s="23"/>
    </row>
    <row r="821" customFormat="false" ht="15.75" hidden="false" customHeight="false" outlineLevel="0" collapsed="false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42"/>
      <c r="AD821" s="42"/>
      <c r="AE821" s="42"/>
      <c r="AF821" s="42"/>
      <c r="AG821" s="42"/>
      <c r="AH821" s="42"/>
      <c r="AI821" s="23"/>
      <c r="AJ821" s="23"/>
      <c r="AK821" s="23"/>
      <c r="AL821" s="23"/>
      <c r="AM821" s="23"/>
    </row>
    <row r="822" customFormat="false" ht="15.75" hidden="false" customHeight="false" outlineLevel="0" collapsed="false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42"/>
      <c r="AD822" s="42"/>
      <c r="AE822" s="42"/>
      <c r="AF822" s="42"/>
      <c r="AG822" s="42"/>
      <c r="AH822" s="42"/>
      <c r="AI822" s="23"/>
      <c r="AJ822" s="23"/>
      <c r="AK822" s="23"/>
      <c r="AL822" s="23"/>
      <c r="AM822" s="23"/>
    </row>
    <row r="823" customFormat="false" ht="15.75" hidden="false" customHeight="false" outlineLevel="0" collapsed="false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42"/>
      <c r="AD823" s="42"/>
      <c r="AE823" s="42"/>
      <c r="AF823" s="42"/>
      <c r="AG823" s="42"/>
      <c r="AH823" s="42"/>
      <c r="AI823" s="23"/>
      <c r="AJ823" s="23"/>
      <c r="AK823" s="23"/>
      <c r="AL823" s="23"/>
      <c r="AM823" s="23"/>
    </row>
    <row r="824" customFormat="false" ht="15.75" hidden="false" customHeight="false" outlineLevel="0" collapsed="false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42"/>
      <c r="AD824" s="42"/>
      <c r="AE824" s="42"/>
      <c r="AF824" s="42"/>
      <c r="AG824" s="42"/>
      <c r="AH824" s="42"/>
      <c r="AI824" s="23"/>
      <c r="AJ824" s="23"/>
      <c r="AK824" s="23"/>
      <c r="AL824" s="23"/>
      <c r="AM824" s="23"/>
    </row>
    <row r="825" customFormat="false" ht="15.75" hidden="false" customHeight="false" outlineLevel="0" collapsed="false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42"/>
      <c r="AD825" s="42"/>
      <c r="AE825" s="42"/>
      <c r="AF825" s="42"/>
      <c r="AG825" s="42"/>
      <c r="AH825" s="42"/>
      <c r="AI825" s="23"/>
      <c r="AJ825" s="23"/>
      <c r="AK825" s="23"/>
      <c r="AL825" s="23"/>
      <c r="AM825" s="23"/>
    </row>
    <row r="826" customFormat="false" ht="15.75" hidden="false" customHeight="false" outlineLevel="0" collapsed="false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42"/>
      <c r="AD826" s="42"/>
      <c r="AE826" s="42"/>
      <c r="AF826" s="42"/>
      <c r="AG826" s="42"/>
      <c r="AH826" s="42"/>
      <c r="AI826" s="23"/>
      <c r="AJ826" s="23"/>
      <c r="AK826" s="23"/>
      <c r="AL826" s="23"/>
      <c r="AM826" s="23"/>
    </row>
    <row r="827" customFormat="false" ht="15.75" hidden="false" customHeight="false" outlineLevel="0" collapsed="false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42"/>
      <c r="AD827" s="42"/>
      <c r="AE827" s="42"/>
      <c r="AF827" s="42"/>
      <c r="AG827" s="42"/>
      <c r="AH827" s="42"/>
      <c r="AI827" s="23"/>
      <c r="AJ827" s="23"/>
      <c r="AK827" s="23"/>
      <c r="AL827" s="23"/>
      <c r="AM827" s="23"/>
    </row>
    <row r="828" customFormat="false" ht="15.75" hidden="false" customHeight="false" outlineLevel="0" collapsed="false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42"/>
      <c r="AD828" s="42"/>
      <c r="AE828" s="42"/>
      <c r="AF828" s="42"/>
      <c r="AG828" s="42"/>
      <c r="AH828" s="42"/>
      <c r="AI828" s="23"/>
      <c r="AJ828" s="23"/>
      <c r="AK828" s="23"/>
      <c r="AL828" s="23"/>
      <c r="AM828" s="23"/>
    </row>
    <row r="829" customFormat="false" ht="15.75" hidden="false" customHeight="false" outlineLevel="0" collapsed="false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42"/>
      <c r="AD829" s="42"/>
      <c r="AE829" s="42"/>
      <c r="AF829" s="42"/>
      <c r="AG829" s="42"/>
      <c r="AH829" s="42"/>
      <c r="AI829" s="23"/>
      <c r="AJ829" s="23"/>
      <c r="AK829" s="23"/>
      <c r="AL829" s="23"/>
      <c r="AM829" s="23"/>
    </row>
    <row r="830" customFormat="false" ht="15.75" hidden="false" customHeight="false" outlineLevel="0" collapsed="false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42"/>
      <c r="AD830" s="42"/>
      <c r="AE830" s="42"/>
      <c r="AF830" s="42"/>
      <c r="AG830" s="42"/>
      <c r="AH830" s="42"/>
      <c r="AI830" s="23"/>
      <c r="AJ830" s="23"/>
      <c r="AK830" s="23"/>
      <c r="AL830" s="23"/>
      <c r="AM830" s="23"/>
    </row>
    <row r="831" customFormat="false" ht="15.75" hidden="false" customHeight="false" outlineLevel="0" collapsed="false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42"/>
      <c r="AD831" s="42"/>
      <c r="AE831" s="42"/>
      <c r="AF831" s="42"/>
      <c r="AG831" s="42"/>
      <c r="AH831" s="42"/>
      <c r="AI831" s="23"/>
      <c r="AJ831" s="23"/>
      <c r="AK831" s="23"/>
      <c r="AL831" s="23"/>
      <c r="AM831" s="23"/>
    </row>
    <row r="832" customFormat="false" ht="15.75" hidden="false" customHeight="false" outlineLevel="0" collapsed="false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42"/>
      <c r="AD832" s="42"/>
      <c r="AE832" s="42"/>
      <c r="AF832" s="42"/>
      <c r="AG832" s="42"/>
      <c r="AH832" s="42"/>
      <c r="AI832" s="23"/>
      <c r="AJ832" s="23"/>
      <c r="AK832" s="23"/>
      <c r="AL832" s="23"/>
      <c r="AM832" s="23"/>
    </row>
    <row r="833" customFormat="false" ht="15.75" hidden="false" customHeight="false" outlineLevel="0" collapsed="false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42"/>
      <c r="AD833" s="42"/>
      <c r="AE833" s="42"/>
      <c r="AF833" s="42"/>
      <c r="AG833" s="42"/>
      <c r="AH833" s="42"/>
      <c r="AI833" s="23"/>
      <c r="AJ833" s="23"/>
      <c r="AK833" s="23"/>
      <c r="AL833" s="23"/>
      <c r="AM833" s="23"/>
    </row>
    <row r="834" customFormat="false" ht="15.75" hidden="false" customHeight="false" outlineLevel="0" collapsed="false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42"/>
      <c r="AD834" s="42"/>
      <c r="AE834" s="42"/>
      <c r="AF834" s="42"/>
      <c r="AG834" s="42"/>
      <c r="AH834" s="42"/>
      <c r="AI834" s="23"/>
      <c r="AJ834" s="23"/>
      <c r="AK834" s="23"/>
      <c r="AL834" s="23"/>
      <c r="AM834" s="23"/>
    </row>
    <row r="835" customFormat="false" ht="15.75" hidden="false" customHeight="false" outlineLevel="0" collapsed="false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42"/>
      <c r="AD835" s="42"/>
      <c r="AE835" s="42"/>
      <c r="AF835" s="42"/>
      <c r="AG835" s="42"/>
      <c r="AH835" s="42"/>
      <c r="AI835" s="23"/>
      <c r="AJ835" s="23"/>
      <c r="AK835" s="23"/>
      <c r="AL835" s="23"/>
      <c r="AM835" s="23"/>
    </row>
    <row r="836" customFormat="false" ht="15.75" hidden="false" customHeight="false" outlineLevel="0" collapsed="false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42"/>
      <c r="AD836" s="42"/>
      <c r="AE836" s="42"/>
      <c r="AF836" s="42"/>
      <c r="AG836" s="42"/>
      <c r="AH836" s="42"/>
      <c r="AI836" s="23"/>
      <c r="AJ836" s="23"/>
      <c r="AK836" s="23"/>
      <c r="AL836" s="23"/>
      <c r="AM836" s="23"/>
    </row>
    <row r="837" customFormat="false" ht="15.75" hidden="false" customHeight="false" outlineLevel="0" collapsed="false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42"/>
      <c r="AD837" s="42"/>
      <c r="AE837" s="42"/>
      <c r="AF837" s="42"/>
      <c r="AG837" s="42"/>
      <c r="AH837" s="42"/>
      <c r="AI837" s="23"/>
      <c r="AJ837" s="23"/>
      <c r="AK837" s="23"/>
      <c r="AL837" s="23"/>
      <c r="AM837" s="23"/>
    </row>
    <row r="838" customFormat="false" ht="15.75" hidden="false" customHeight="false" outlineLevel="0" collapsed="false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42"/>
      <c r="AD838" s="42"/>
      <c r="AE838" s="42"/>
      <c r="AF838" s="42"/>
      <c r="AG838" s="42"/>
      <c r="AH838" s="42"/>
      <c r="AI838" s="23"/>
      <c r="AJ838" s="23"/>
      <c r="AK838" s="23"/>
      <c r="AL838" s="23"/>
      <c r="AM838" s="23"/>
    </row>
    <row r="839" customFormat="false" ht="15.75" hidden="false" customHeight="false" outlineLevel="0" collapsed="false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42"/>
      <c r="AD839" s="42"/>
      <c r="AE839" s="42"/>
      <c r="AF839" s="42"/>
      <c r="AG839" s="42"/>
      <c r="AH839" s="42"/>
      <c r="AI839" s="23"/>
      <c r="AJ839" s="23"/>
      <c r="AK839" s="23"/>
      <c r="AL839" s="23"/>
      <c r="AM839" s="23"/>
    </row>
    <row r="840" customFormat="false" ht="15.75" hidden="false" customHeight="false" outlineLevel="0" collapsed="false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42"/>
      <c r="AD840" s="42"/>
      <c r="AE840" s="42"/>
      <c r="AF840" s="42"/>
      <c r="AG840" s="42"/>
      <c r="AH840" s="42"/>
      <c r="AI840" s="23"/>
      <c r="AJ840" s="23"/>
      <c r="AK840" s="23"/>
      <c r="AL840" s="23"/>
      <c r="AM840" s="23"/>
    </row>
    <row r="841" customFormat="false" ht="15.75" hidden="false" customHeight="false" outlineLevel="0" collapsed="false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42"/>
      <c r="AD841" s="42"/>
      <c r="AE841" s="42"/>
      <c r="AF841" s="42"/>
      <c r="AG841" s="42"/>
      <c r="AH841" s="42"/>
      <c r="AI841" s="23"/>
      <c r="AJ841" s="23"/>
      <c r="AK841" s="23"/>
      <c r="AL841" s="23"/>
      <c r="AM841" s="23"/>
    </row>
    <row r="842" customFormat="false" ht="15.75" hidden="false" customHeight="false" outlineLevel="0" collapsed="false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42"/>
      <c r="AD842" s="42"/>
      <c r="AE842" s="42"/>
      <c r="AF842" s="42"/>
      <c r="AG842" s="42"/>
      <c r="AH842" s="42"/>
      <c r="AI842" s="23"/>
      <c r="AJ842" s="23"/>
      <c r="AK842" s="23"/>
      <c r="AL842" s="23"/>
      <c r="AM842" s="23"/>
    </row>
    <row r="843" customFormat="false" ht="15.75" hidden="false" customHeight="false" outlineLevel="0" collapsed="false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42"/>
      <c r="AD843" s="42"/>
      <c r="AE843" s="42"/>
      <c r="AF843" s="42"/>
      <c r="AG843" s="42"/>
      <c r="AH843" s="42"/>
      <c r="AI843" s="23"/>
      <c r="AJ843" s="23"/>
      <c r="AK843" s="23"/>
      <c r="AL843" s="23"/>
      <c r="AM843" s="23"/>
    </row>
    <row r="844" customFormat="false" ht="15.75" hidden="false" customHeight="false" outlineLevel="0" collapsed="false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42"/>
      <c r="AD844" s="42"/>
      <c r="AE844" s="42"/>
      <c r="AF844" s="42"/>
      <c r="AG844" s="42"/>
      <c r="AH844" s="42"/>
      <c r="AI844" s="23"/>
      <c r="AJ844" s="23"/>
      <c r="AK844" s="23"/>
      <c r="AL844" s="23"/>
      <c r="AM844" s="23"/>
    </row>
    <row r="845" customFormat="false" ht="15.75" hidden="false" customHeight="false" outlineLevel="0" collapsed="false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42"/>
      <c r="AD845" s="42"/>
      <c r="AE845" s="42"/>
      <c r="AF845" s="42"/>
      <c r="AG845" s="42"/>
      <c r="AH845" s="42"/>
      <c r="AI845" s="23"/>
      <c r="AJ845" s="23"/>
      <c r="AK845" s="23"/>
      <c r="AL845" s="23"/>
      <c r="AM845" s="23"/>
    </row>
    <row r="846" customFormat="false" ht="15.75" hidden="false" customHeight="false" outlineLevel="0" collapsed="false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42"/>
      <c r="AD846" s="42"/>
      <c r="AE846" s="42"/>
      <c r="AF846" s="42"/>
      <c r="AG846" s="42"/>
      <c r="AH846" s="42"/>
      <c r="AI846" s="23"/>
      <c r="AJ846" s="23"/>
      <c r="AK846" s="23"/>
      <c r="AL846" s="23"/>
      <c r="AM846" s="23"/>
    </row>
    <row r="847" customFormat="false" ht="15.75" hidden="false" customHeight="false" outlineLevel="0" collapsed="false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42"/>
      <c r="AD847" s="42"/>
      <c r="AE847" s="42"/>
      <c r="AF847" s="42"/>
      <c r="AG847" s="42"/>
      <c r="AH847" s="42"/>
      <c r="AI847" s="23"/>
      <c r="AJ847" s="23"/>
      <c r="AK847" s="23"/>
      <c r="AL847" s="23"/>
      <c r="AM847" s="23"/>
    </row>
    <row r="848" customFormat="false" ht="15.75" hidden="false" customHeight="false" outlineLevel="0" collapsed="false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42"/>
      <c r="AD848" s="42"/>
      <c r="AE848" s="42"/>
      <c r="AF848" s="42"/>
      <c r="AG848" s="42"/>
      <c r="AH848" s="42"/>
      <c r="AI848" s="23"/>
      <c r="AJ848" s="23"/>
      <c r="AK848" s="23"/>
      <c r="AL848" s="23"/>
      <c r="AM848" s="23"/>
    </row>
    <row r="849" customFormat="false" ht="15.75" hidden="false" customHeight="false" outlineLevel="0" collapsed="false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42"/>
      <c r="AD849" s="42"/>
      <c r="AE849" s="42"/>
      <c r="AF849" s="42"/>
      <c r="AG849" s="42"/>
      <c r="AH849" s="42"/>
      <c r="AI849" s="23"/>
      <c r="AJ849" s="23"/>
      <c r="AK849" s="23"/>
      <c r="AL849" s="23"/>
      <c r="AM849" s="23"/>
    </row>
    <row r="850" customFormat="false" ht="15.75" hidden="false" customHeight="false" outlineLevel="0" collapsed="false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42"/>
      <c r="AD850" s="42"/>
      <c r="AE850" s="42"/>
      <c r="AF850" s="42"/>
      <c r="AG850" s="42"/>
      <c r="AH850" s="42"/>
      <c r="AI850" s="23"/>
      <c r="AJ850" s="23"/>
      <c r="AK850" s="23"/>
      <c r="AL850" s="23"/>
      <c r="AM850" s="23"/>
    </row>
    <row r="851" customFormat="false" ht="15.75" hidden="false" customHeight="false" outlineLevel="0" collapsed="false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42"/>
      <c r="AD851" s="42"/>
      <c r="AE851" s="42"/>
      <c r="AF851" s="42"/>
      <c r="AG851" s="42"/>
      <c r="AH851" s="42"/>
      <c r="AI851" s="23"/>
      <c r="AJ851" s="23"/>
      <c r="AK851" s="23"/>
      <c r="AL851" s="23"/>
      <c r="AM851" s="23"/>
    </row>
    <row r="852" customFormat="false" ht="15.75" hidden="false" customHeight="false" outlineLevel="0" collapsed="false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42"/>
      <c r="AD852" s="42"/>
      <c r="AE852" s="42"/>
      <c r="AF852" s="42"/>
      <c r="AG852" s="42"/>
      <c r="AH852" s="42"/>
      <c r="AI852" s="23"/>
      <c r="AJ852" s="23"/>
      <c r="AK852" s="23"/>
      <c r="AL852" s="23"/>
      <c r="AM852" s="23"/>
    </row>
    <row r="853" customFormat="false" ht="15.75" hidden="false" customHeight="false" outlineLevel="0" collapsed="false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42"/>
      <c r="AD853" s="42"/>
      <c r="AE853" s="42"/>
      <c r="AF853" s="42"/>
      <c r="AG853" s="42"/>
      <c r="AH853" s="42"/>
      <c r="AI853" s="23"/>
      <c r="AJ853" s="23"/>
      <c r="AK853" s="23"/>
      <c r="AL853" s="23"/>
      <c r="AM853" s="23"/>
    </row>
    <row r="854" customFormat="false" ht="15.75" hidden="false" customHeight="false" outlineLevel="0" collapsed="false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42"/>
      <c r="AD854" s="42"/>
      <c r="AE854" s="42"/>
      <c r="AF854" s="42"/>
      <c r="AG854" s="42"/>
      <c r="AH854" s="42"/>
      <c r="AI854" s="23"/>
      <c r="AJ854" s="23"/>
      <c r="AK854" s="23"/>
      <c r="AL854" s="23"/>
      <c r="AM854" s="23"/>
    </row>
    <row r="855" customFormat="false" ht="15.75" hidden="false" customHeight="false" outlineLevel="0" collapsed="false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42"/>
      <c r="AD855" s="42"/>
      <c r="AE855" s="42"/>
      <c r="AF855" s="42"/>
      <c r="AG855" s="42"/>
      <c r="AH855" s="42"/>
      <c r="AI855" s="23"/>
      <c r="AJ855" s="23"/>
      <c r="AK855" s="23"/>
      <c r="AL855" s="23"/>
      <c r="AM855" s="23"/>
    </row>
    <row r="856" customFormat="false" ht="15.75" hidden="false" customHeight="false" outlineLevel="0" collapsed="false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42"/>
      <c r="AD856" s="42"/>
      <c r="AE856" s="42"/>
      <c r="AF856" s="42"/>
      <c r="AG856" s="42"/>
      <c r="AH856" s="42"/>
      <c r="AI856" s="23"/>
      <c r="AJ856" s="23"/>
      <c r="AK856" s="23"/>
      <c r="AL856" s="23"/>
      <c r="AM856" s="23"/>
    </row>
    <row r="857" customFormat="false" ht="15.75" hidden="false" customHeight="false" outlineLevel="0" collapsed="false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42"/>
      <c r="AD857" s="42"/>
      <c r="AE857" s="42"/>
      <c r="AF857" s="42"/>
      <c r="AG857" s="42"/>
      <c r="AH857" s="42"/>
      <c r="AI857" s="23"/>
      <c r="AJ857" s="23"/>
      <c r="AK857" s="23"/>
      <c r="AL857" s="23"/>
      <c r="AM857" s="23"/>
    </row>
    <row r="858" customFormat="false" ht="15.75" hidden="false" customHeight="false" outlineLevel="0" collapsed="false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42"/>
      <c r="AD858" s="42"/>
      <c r="AE858" s="42"/>
      <c r="AF858" s="42"/>
      <c r="AG858" s="42"/>
      <c r="AH858" s="42"/>
      <c r="AI858" s="23"/>
      <c r="AJ858" s="23"/>
      <c r="AK858" s="23"/>
      <c r="AL858" s="23"/>
      <c r="AM858" s="23"/>
    </row>
    <row r="859" customFormat="false" ht="15.75" hidden="false" customHeight="false" outlineLevel="0" collapsed="false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42"/>
      <c r="AD859" s="42"/>
      <c r="AE859" s="42"/>
      <c r="AF859" s="42"/>
      <c r="AG859" s="42"/>
      <c r="AH859" s="42"/>
      <c r="AI859" s="23"/>
      <c r="AJ859" s="23"/>
      <c r="AK859" s="23"/>
      <c r="AL859" s="23"/>
      <c r="AM859" s="23"/>
    </row>
    <row r="860" customFormat="false" ht="15.75" hidden="false" customHeight="false" outlineLevel="0" collapsed="false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42"/>
      <c r="AD860" s="42"/>
      <c r="AE860" s="42"/>
      <c r="AF860" s="42"/>
      <c r="AG860" s="42"/>
      <c r="AH860" s="42"/>
      <c r="AI860" s="23"/>
      <c r="AJ860" s="23"/>
      <c r="AK860" s="23"/>
      <c r="AL860" s="23"/>
      <c r="AM860" s="23"/>
    </row>
    <row r="861" customFormat="false" ht="15.75" hidden="false" customHeight="false" outlineLevel="0" collapsed="false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42"/>
      <c r="AD861" s="42"/>
      <c r="AE861" s="42"/>
      <c r="AF861" s="42"/>
      <c r="AG861" s="42"/>
      <c r="AH861" s="42"/>
      <c r="AI861" s="23"/>
      <c r="AJ861" s="23"/>
      <c r="AK861" s="23"/>
      <c r="AL861" s="23"/>
      <c r="AM861" s="23"/>
    </row>
    <row r="862" customFormat="false" ht="15.75" hidden="false" customHeight="false" outlineLevel="0" collapsed="false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42"/>
      <c r="AD862" s="42"/>
      <c r="AE862" s="42"/>
      <c r="AF862" s="42"/>
      <c r="AG862" s="42"/>
      <c r="AH862" s="42"/>
      <c r="AI862" s="23"/>
      <c r="AJ862" s="23"/>
      <c r="AK862" s="23"/>
      <c r="AL862" s="23"/>
      <c r="AM862" s="23"/>
    </row>
    <row r="863" customFormat="false" ht="15.75" hidden="false" customHeight="false" outlineLevel="0" collapsed="false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42"/>
      <c r="AD863" s="42"/>
      <c r="AE863" s="42"/>
      <c r="AF863" s="42"/>
      <c r="AG863" s="42"/>
      <c r="AH863" s="42"/>
      <c r="AI863" s="23"/>
      <c r="AJ863" s="23"/>
      <c r="AK863" s="23"/>
      <c r="AL863" s="23"/>
      <c r="AM863" s="23"/>
    </row>
    <row r="864" customFormat="false" ht="15.75" hidden="false" customHeight="false" outlineLevel="0" collapsed="false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42"/>
      <c r="AD864" s="42"/>
      <c r="AE864" s="42"/>
      <c r="AF864" s="42"/>
      <c r="AG864" s="42"/>
      <c r="AH864" s="42"/>
      <c r="AI864" s="23"/>
      <c r="AJ864" s="23"/>
      <c r="AK864" s="23"/>
      <c r="AL864" s="23"/>
      <c r="AM864" s="23"/>
    </row>
    <row r="865" customFormat="false" ht="15.75" hidden="false" customHeight="false" outlineLevel="0" collapsed="false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42"/>
      <c r="AD865" s="42"/>
      <c r="AE865" s="42"/>
      <c r="AF865" s="42"/>
      <c r="AG865" s="42"/>
      <c r="AH865" s="42"/>
      <c r="AI865" s="23"/>
      <c r="AJ865" s="23"/>
      <c r="AK865" s="23"/>
      <c r="AL865" s="23"/>
      <c r="AM865" s="23"/>
    </row>
    <row r="866" customFormat="false" ht="15.75" hidden="false" customHeight="false" outlineLevel="0" collapsed="false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42"/>
      <c r="AD866" s="42"/>
      <c r="AE866" s="42"/>
      <c r="AF866" s="42"/>
      <c r="AG866" s="42"/>
      <c r="AH866" s="42"/>
      <c r="AI866" s="23"/>
      <c r="AJ866" s="23"/>
      <c r="AK866" s="23"/>
      <c r="AL866" s="23"/>
      <c r="AM866" s="23"/>
    </row>
    <row r="867" customFormat="false" ht="15.75" hidden="false" customHeight="false" outlineLevel="0" collapsed="false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42"/>
      <c r="AD867" s="42"/>
      <c r="AE867" s="42"/>
      <c r="AF867" s="42"/>
      <c r="AG867" s="42"/>
      <c r="AH867" s="42"/>
      <c r="AI867" s="23"/>
      <c r="AJ867" s="23"/>
      <c r="AK867" s="23"/>
      <c r="AL867" s="23"/>
      <c r="AM867" s="23"/>
    </row>
    <row r="868" customFormat="false" ht="15.75" hidden="false" customHeight="false" outlineLevel="0" collapsed="false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42"/>
      <c r="AD868" s="42"/>
      <c r="AE868" s="42"/>
      <c r="AF868" s="42"/>
      <c r="AG868" s="42"/>
      <c r="AH868" s="42"/>
      <c r="AI868" s="23"/>
      <c r="AJ868" s="23"/>
      <c r="AK868" s="23"/>
      <c r="AL868" s="23"/>
      <c r="AM868" s="23"/>
    </row>
    <row r="869" customFormat="false" ht="15.75" hidden="false" customHeight="false" outlineLevel="0" collapsed="false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42"/>
      <c r="AD869" s="42"/>
      <c r="AE869" s="42"/>
      <c r="AF869" s="42"/>
      <c r="AG869" s="42"/>
      <c r="AH869" s="42"/>
      <c r="AI869" s="23"/>
      <c r="AJ869" s="23"/>
      <c r="AK869" s="23"/>
      <c r="AL869" s="23"/>
      <c r="AM869" s="23"/>
    </row>
    <row r="870" customFormat="false" ht="15.75" hidden="false" customHeight="false" outlineLevel="0" collapsed="false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42"/>
      <c r="AD870" s="42"/>
      <c r="AE870" s="42"/>
      <c r="AF870" s="42"/>
      <c r="AG870" s="42"/>
      <c r="AH870" s="42"/>
      <c r="AI870" s="23"/>
      <c r="AJ870" s="23"/>
      <c r="AK870" s="23"/>
      <c r="AL870" s="23"/>
      <c r="AM870" s="23"/>
    </row>
    <row r="871" customFormat="false" ht="15.75" hidden="false" customHeight="false" outlineLevel="0" collapsed="false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42"/>
      <c r="AD871" s="42"/>
      <c r="AE871" s="42"/>
      <c r="AF871" s="42"/>
      <c r="AG871" s="42"/>
      <c r="AH871" s="42"/>
      <c r="AI871" s="23"/>
      <c r="AJ871" s="23"/>
      <c r="AK871" s="23"/>
      <c r="AL871" s="23"/>
      <c r="AM871" s="23"/>
    </row>
    <row r="872" customFormat="false" ht="15.75" hidden="false" customHeight="false" outlineLevel="0" collapsed="false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42"/>
      <c r="AD872" s="42"/>
      <c r="AE872" s="42"/>
      <c r="AF872" s="42"/>
      <c r="AG872" s="42"/>
      <c r="AH872" s="42"/>
      <c r="AI872" s="23"/>
      <c r="AJ872" s="23"/>
      <c r="AK872" s="23"/>
      <c r="AL872" s="23"/>
      <c r="AM872" s="23"/>
    </row>
    <row r="873" customFormat="false" ht="15.75" hidden="false" customHeight="false" outlineLevel="0" collapsed="false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42"/>
      <c r="AD873" s="42"/>
      <c r="AE873" s="42"/>
      <c r="AF873" s="42"/>
      <c r="AG873" s="42"/>
      <c r="AH873" s="42"/>
      <c r="AI873" s="23"/>
      <c r="AJ873" s="23"/>
      <c r="AK873" s="23"/>
      <c r="AL873" s="23"/>
      <c r="AM873" s="23"/>
    </row>
    <row r="874" customFormat="false" ht="15.75" hidden="false" customHeight="false" outlineLevel="0" collapsed="false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42"/>
      <c r="AD874" s="42"/>
      <c r="AE874" s="42"/>
      <c r="AF874" s="42"/>
      <c r="AG874" s="42"/>
      <c r="AH874" s="42"/>
      <c r="AI874" s="23"/>
      <c r="AJ874" s="23"/>
      <c r="AK874" s="23"/>
      <c r="AL874" s="23"/>
      <c r="AM874" s="23"/>
    </row>
    <row r="875" customFormat="false" ht="15.75" hidden="false" customHeight="false" outlineLevel="0" collapsed="false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42"/>
      <c r="AD875" s="42"/>
      <c r="AE875" s="42"/>
      <c r="AF875" s="42"/>
      <c r="AG875" s="42"/>
      <c r="AH875" s="42"/>
      <c r="AI875" s="23"/>
      <c r="AJ875" s="23"/>
      <c r="AK875" s="23"/>
      <c r="AL875" s="23"/>
      <c r="AM875" s="23"/>
    </row>
    <row r="876" customFormat="false" ht="15.75" hidden="false" customHeight="false" outlineLevel="0" collapsed="false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V876" s="23"/>
      <c r="W876" s="23"/>
      <c r="X876" s="23"/>
      <c r="Y876" s="23"/>
      <c r="Z876" s="23"/>
      <c r="AA876" s="23"/>
      <c r="AB876" s="23"/>
      <c r="AC876" s="42"/>
      <c r="AD876" s="42"/>
      <c r="AE876" s="42"/>
      <c r="AF876" s="42"/>
      <c r="AG876" s="42"/>
      <c r="AH876" s="42"/>
      <c r="AI876" s="23"/>
      <c r="AJ876" s="23"/>
      <c r="AK876" s="23"/>
      <c r="AL876" s="23"/>
      <c r="AM876" s="23"/>
    </row>
    <row r="877" customFormat="false" ht="15.75" hidden="false" customHeight="false" outlineLevel="0" collapsed="false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V877" s="23"/>
      <c r="W877" s="23"/>
      <c r="X877" s="23"/>
      <c r="Y877" s="23"/>
      <c r="Z877" s="23"/>
      <c r="AA877" s="23"/>
      <c r="AB877" s="23"/>
      <c r="AC877" s="42"/>
      <c r="AD877" s="42"/>
      <c r="AE877" s="42"/>
      <c r="AF877" s="42"/>
      <c r="AG877" s="42"/>
      <c r="AH877" s="42"/>
      <c r="AI877" s="23"/>
      <c r="AJ877" s="23"/>
      <c r="AK877" s="23"/>
      <c r="AL877" s="23"/>
      <c r="AM877" s="23"/>
    </row>
    <row r="878" customFormat="false" ht="15.75" hidden="false" customHeight="false" outlineLevel="0" collapsed="false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V878" s="23"/>
      <c r="W878" s="23"/>
      <c r="X878" s="23"/>
      <c r="Y878" s="23"/>
      <c r="Z878" s="23"/>
      <c r="AA878" s="23"/>
      <c r="AB878" s="23"/>
      <c r="AC878" s="42"/>
      <c r="AD878" s="42"/>
      <c r="AE878" s="42"/>
      <c r="AF878" s="42"/>
      <c r="AG878" s="42"/>
      <c r="AH878" s="42"/>
      <c r="AI878" s="23"/>
      <c r="AJ878" s="23"/>
      <c r="AK878" s="23"/>
      <c r="AL878" s="23"/>
      <c r="AM878" s="23"/>
    </row>
    <row r="879" customFormat="false" ht="15.75" hidden="false" customHeight="false" outlineLevel="0" collapsed="false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V879" s="23"/>
      <c r="W879" s="23"/>
      <c r="X879" s="23"/>
      <c r="Y879" s="23"/>
      <c r="Z879" s="23"/>
      <c r="AA879" s="23"/>
      <c r="AB879" s="23"/>
      <c r="AC879" s="42"/>
      <c r="AD879" s="42"/>
      <c r="AE879" s="42"/>
      <c r="AF879" s="42"/>
      <c r="AG879" s="42"/>
      <c r="AH879" s="42"/>
      <c r="AI879" s="23"/>
      <c r="AJ879" s="23"/>
      <c r="AK879" s="23"/>
      <c r="AL879" s="23"/>
      <c r="AM879" s="23"/>
    </row>
    <row r="880" customFormat="false" ht="15.75" hidden="false" customHeight="false" outlineLevel="0" collapsed="false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V880" s="23"/>
      <c r="W880" s="23"/>
      <c r="X880" s="23"/>
      <c r="Y880" s="23"/>
      <c r="Z880" s="23"/>
      <c r="AA880" s="23"/>
      <c r="AB880" s="23"/>
      <c r="AC880" s="42"/>
      <c r="AD880" s="42"/>
      <c r="AE880" s="42"/>
      <c r="AF880" s="42"/>
      <c r="AG880" s="42"/>
      <c r="AH880" s="42"/>
      <c r="AI880" s="23"/>
      <c r="AJ880" s="23"/>
      <c r="AK880" s="23"/>
      <c r="AL880" s="23"/>
      <c r="AM880" s="23"/>
    </row>
    <row r="881" customFormat="false" ht="15.75" hidden="false" customHeight="false" outlineLevel="0" collapsed="false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V881" s="23"/>
      <c r="W881" s="23"/>
      <c r="X881" s="23"/>
      <c r="Y881" s="23"/>
      <c r="Z881" s="23"/>
      <c r="AA881" s="23"/>
      <c r="AB881" s="23"/>
      <c r="AC881" s="42"/>
      <c r="AD881" s="42"/>
      <c r="AE881" s="42"/>
      <c r="AF881" s="42"/>
      <c r="AG881" s="42"/>
      <c r="AH881" s="42"/>
      <c r="AI881" s="23"/>
      <c r="AJ881" s="23"/>
      <c r="AK881" s="23"/>
      <c r="AL881" s="23"/>
      <c r="AM881" s="23"/>
    </row>
    <row r="882" customFormat="false" ht="15.75" hidden="false" customHeight="false" outlineLevel="0" collapsed="false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V882" s="23"/>
      <c r="W882" s="23"/>
      <c r="X882" s="23"/>
      <c r="Y882" s="23"/>
      <c r="Z882" s="23"/>
      <c r="AA882" s="23"/>
      <c r="AB882" s="23"/>
      <c r="AC882" s="42"/>
      <c r="AD882" s="42"/>
      <c r="AE882" s="42"/>
      <c r="AF882" s="42"/>
      <c r="AG882" s="42"/>
      <c r="AH882" s="42"/>
      <c r="AI882" s="23"/>
      <c r="AJ882" s="23"/>
      <c r="AK882" s="23"/>
      <c r="AL882" s="23"/>
      <c r="AM882" s="23"/>
    </row>
    <row r="883" customFormat="false" ht="15.75" hidden="false" customHeight="false" outlineLevel="0" collapsed="false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V883" s="23"/>
      <c r="W883" s="23"/>
      <c r="X883" s="23"/>
      <c r="Y883" s="23"/>
      <c r="Z883" s="23"/>
      <c r="AA883" s="23"/>
      <c r="AB883" s="23"/>
      <c r="AC883" s="42"/>
      <c r="AD883" s="42"/>
      <c r="AE883" s="42"/>
      <c r="AF883" s="42"/>
      <c r="AG883" s="42"/>
      <c r="AH883" s="42"/>
      <c r="AI883" s="23"/>
      <c r="AJ883" s="23"/>
      <c r="AK883" s="23"/>
      <c r="AL883" s="23"/>
      <c r="AM883" s="23"/>
    </row>
    <row r="884" customFormat="false" ht="15.75" hidden="false" customHeight="false" outlineLevel="0" collapsed="false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V884" s="23"/>
      <c r="W884" s="23"/>
      <c r="X884" s="23"/>
      <c r="Y884" s="23"/>
      <c r="Z884" s="23"/>
      <c r="AA884" s="23"/>
      <c r="AB884" s="23"/>
      <c r="AC884" s="42"/>
      <c r="AD884" s="42"/>
      <c r="AE884" s="42"/>
      <c r="AF884" s="42"/>
      <c r="AG884" s="42"/>
      <c r="AH884" s="42"/>
      <c r="AI884" s="23"/>
      <c r="AJ884" s="23"/>
      <c r="AK884" s="23"/>
      <c r="AL884" s="23"/>
      <c r="AM884" s="23"/>
    </row>
    <row r="885" customFormat="false" ht="15.75" hidden="false" customHeight="false" outlineLevel="0" collapsed="false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V885" s="23"/>
      <c r="W885" s="23"/>
      <c r="X885" s="23"/>
      <c r="Y885" s="23"/>
      <c r="Z885" s="23"/>
      <c r="AA885" s="23"/>
      <c r="AB885" s="23"/>
      <c r="AC885" s="42"/>
      <c r="AD885" s="42"/>
      <c r="AE885" s="42"/>
      <c r="AF885" s="42"/>
      <c r="AG885" s="42"/>
      <c r="AH885" s="42"/>
      <c r="AI885" s="23"/>
      <c r="AJ885" s="23"/>
      <c r="AK885" s="23"/>
      <c r="AL885" s="23"/>
      <c r="AM885" s="23"/>
    </row>
    <row r="886" customFormat="false" ht="15.75" hidden="false" customHeight="false" outlineLevel="0" collapsed="false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V886" s="23"/>
      <c r="W886" s="23"/>
      <c r="X886" s="23"/>
      <c r="Y886" s="23"/>
      <c r="Z886" s="23"/>
      <c r="AA886" s="23"/>
      <c r="AB886" s="23"/>
      <c r="AC886" s="42"/>
      <c r="AD886" s="42"/>
      <c r="AE886" s="42"/>
      <c r="AF886" s="42"/>
      <c r="AG886" s="42"/>
      <c r="AH886" s="42"/>
      <c r="AI886" s="23"/>
      <c r="AJ886" s="23"/>
      <c r="AK886" s="23"/>
      <c r="AL886" s="23"/>
      <c r="AM886" s="23"/>
    </row>
    <row r="887" customFormat="false" ht="15.75" hidden="false" customHeight="false" outlineLevel="0" collapsed="false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V887" s="23"/>
      <c r="W887" s="23"/>
      <c r="X887" s="23"/>
      <c r="Y887" s="23"/>
      <c r="Z887" s="23"/>
      <c r="AA887" s="23"/>
      <c r="AB887" s="23"/>
      <c r="AC887" s="42"/>
      <c r="AD887" s="42"/>
      <c r="AE887" s="42"/>
      <c r="AF887" s="42"/>
      <c r="AG887" s="42"/>
      <c r="AH887" s="42"/>
      <c r="AI887" s="23"/>
      <c r="AJ887" s="23"/>
      <c r="AK887" s="23"/>
      <c r="AL887" s="23"/>
      <c r="AM887" s="23"/>
    </row>
    <row r="888" customFormat="false" ht="15.75" hidden="false" customHeight="false" outlineLevel="0" collapsed="false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V888" s="23"/>
      <c r="W888" s="23"/>
      <c r="X888" s="23"/>
      <c r="Y888" s="23"/>
      <c r="Z888" s="23"/>
      <c r="AA888" s="23"/>
      <c r="AB888" s="23"/>
      <c r="AC888" s="42"/>
      <c r="AD888" s="42"/>
      <c r="AE888" s="42"/>
      <c r="AF888" s="42"/>
      <c r="AG888" s="42"/>
      <c r="AH888" s="42"/>
      <c r="AI888" s="23"/>
      <c r="AJ888" s="23"/>
      <c r="AK888" s="23"/>
      <c r="AL888" s="23"/>
      <c r="AM888" s="23"/>
    </row>
    <row r="889" customFormat="false" ht="15.75" hidden="false" customHeight="false" outlineLevel="0" collapsed="false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V889" s="23"/>
      <c r="W889" s="23"/>
      <c r="X889" s="23"/>
      <c r="Y889" s="23"/>
      <c r="Z889" s="23"/>
      <c r="AA889" s="23"/>
      <c r="AB889" s="23"/>
      <c r="AC889" s="42"/>
      <c r="AD889" s="42"/>
      <c r="AE889" s="42"/>
      <c r="AF889" s="42"/>
      <c r="AG889" s="42"/>
      <c r="AH889" s="42"/>
      <c r="AI889" s="23"/>
      <c r="AJ889" s="23"/>
      <c r="AK889" s="23"/>
      <c r="AL889" s="23"/>
      <c r="AM889" s="23"/>
    </row>
    <row r="890" customFormat="false" ht="15.75" hidden="false" customHeight="false" outlineLevel="0" collapsed="false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V890" s="23"/>
      <c r="W890" s="23"/>
      <c r="X890" s="23"/>
      <c r="Y890" s="23"/>
      <c r="Z890" s="23"/>
      <c r="AA890" s="23"/>
      <c r="AB890" s="23"/>
      <c r="AC890" s="42"/>
      <c r="AD890" s="42"/>
      <c r="AE890" s="42"/>
      <c r="AF890" s="42"/>
      <c r="AG890" s="42"/>
      <c r="AH890" s="42"/>
      <c r="AI890" s="23"/>
      <c r="AJ890" s="23"/>
      <c r="AK890" s="23"/>
      <c r="AL890" s="23"/>
      <c r="AM890" s="23"/>
    </row>
    <row r="891" customFormat="false" ht="15.75" hidden="false" customHeight="false" outlineLevel="0" collapsed="false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V891" s="23"/>
      <c r="W891" s="23"/>
      <c r="X891" s="23"/>
      <c r="Y891" s="23"/>
      <c r="Z891" s="23"/>
      <c r="AA891" s="23"/>
      <c r="AB891" s="23"/>
      <c r="AC891" s="42"/>
      <c r="AD891" s="42"/>
      <c r="AE891" s="42"/>
      <c r="AF891" s="42"/>
      <c r="AG891" s="42"/>
      <c r="AH891" s="42"/>
      <c r="AI891" s="23"/>
      <c r="AJ891" s="23"/>
      <c r="AK891" s="23"/>
      <c r="AL891" s="23"/>
      <c r="AM891" s="23"/>
    </row>
    <row r="892" customFormat="false" ht="15.75" hidden="false" customHeight="false" outlineLevel="0" collapsed="false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V892" s="23"/>
      <c r="W892" s="23"/>
      <c r="X892" s="23"/>
      <c r="Y892" s="23"/>
      <c r="Z892" s="23"/>
      <c r="AA892" s="23"/>
      <c r="AB892" s="23"/>
      <c r="AC892" s="42"/>
      <c r="AD892" s="42"/>
      <c r="AE892" s="42"/>
      <c r="AF892" s="42"/>
      <c r="AG892" s="42"/>
      <c r="AH892" s="42"/>
      <c r="AI892" s="23"/>
      <c r="AJ892" s="23"/>
      <c r="AK892" s="23"/>
      <c r="AL892" s="23"/>
      <c r="AM892" s="23"/>
    </row>
    <row r="893" customFormat="false" ht="15.75" hidden="false" customHeight="false" outlineLevel="0" collapsed="false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V893" s="23"/>
      <c r="W893" s="23"/>
      <c r="X893" s="23"/>
      <c r="Y893" s="23"/>
      <c r="Z893" s="23"/>
      <c r="AA893" s="23"/>
      <c r="AB893" s="23"/>
      <c r="AC893" s="42"/>
      <c r="AD893" s="42"/>
      <c r="AE893" s="42"/>
      <c r="AF893" s="42"/>
      <c r="AG893" s="42"/>
      <c r="AH893" s="42"/>
      <c r="AI893" s="23"/>
      <c r="AJ893" s="23"/>
      <c r="AK893" s="23"/>
      <c r="AL893" s="23"/>
      <c r="AM893" s="23"/>
    </row>
    <row r="894" customFormat="false" ht="15.75" hidden="false" customHeight="false" outlineLevel="0" collapsed="false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V894" s="23"/>
      <c r="W894" s="23"/>
      <c r="X894" s="23"/>
      <c r="Y894" s="23"/>
      <c r="Z894" s="23"/>
      <c r="AA894" s="23"/>
      <c r="AB894" s="23"/>
      <c r="AC894" s="42"/>
      <c r="AD894" s="42"/>
      <c r="AE894" s="42"/>
      <c r="AF894" s="42"/>
      <c r="AG894" s="42"/>
      <c r="AH894" s="42"/>
      <c r="AI894" s="23"/>
      <c r="AJ894" s="23"/>
      <c r="AK894" s="23"/>
      <c r="AL894" s="23"/>
      <c r="AM894" s="23"/>
    </row>
    <row r="895" customFormat="false" ht="15.75" hidden="false" customHeight="false" outlineLevel="0" collapsed="false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V895" s="23"/>
      <c r="W895" s="23"/>
      <c r="X895" s="23"/>
      <c r="Y895" s="23"/>
      <c r="Z895" s="23"/>
      <c r="AA895" s="23"/>
      <c r="AB895" s="23"/>
      <c r="AC895" s="42"/>
      <c r="AD895" s="42"/>
      <c r="AE895" s="42"/>
      <c r="AF895" s="42"/>
      <c r="AG895" s="42"/>
      <c r="AH895" s="42"/>
      <c r="AI895" s="23"/>
      <c r="AJ895" s="23"/>
      <c r="AK895" s="23"/>
      <c r="AL895" s="23"/>
      <c r="AM895" s="23"/>
    </row>
    <row r="896" customFormat="false" ht="15.75" hidden="false" customHeight="false" outlineLevel="0" collapsed="false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V896" s="23"/>
      <c r="W896" s="23"/>
      <c r="X896" s="23"/>
      <c r="Y896" s="23"/>
      <c r="Z896" s="23"/>
      <c r="AA896" s="23"/>
      <c r="AB896" s="23"/>
      <c r="AC896" s="42"/>
      <c r="AD896" s="42"/>
      <c r="AE896" s="42"/>
      <c r="AF896" s="42"/>
      <c r="AG896" s="42"/>
      <c r="AH896" s="42"/>
      <c r="AI896" s="23"/>
      <c r="AJ896" s="23"/>
      <c r="AK896" s="23"/>
      <c r="AL896" s="23"/>
      <c r="AM896" s="23"/>
    </row>
    <row r="897" customFormat="false" ht="15.75" hidden="false" customHeight="false" outlineLevel="0" collapsed="false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V897" s="23"/>
      <c r="W897" s="23"/>
      <c r="X897" s="23"/>
      <c r="Y897" s="23"/>
      <c r="Z897" s="23"/>
      <c r="AA897" s="23"/>
      <c r="AB897" s="23"/>
      <c r="AC897" s="42"/>
      <c r="AD897" s="42"/>
      <c r="AE897" s="42"/>
      <c r="AF897" s="42"/>
      <c r="AG897" s="42"/>
      <c r="AH897" s="42"/>
      <c r="AI897" s="23"/>
      <c r="AJ897" s="23"/>
      <c r="AK897" s="23"/>
      <c r="AL897" s="23"/>
      <c r="AM897" s="23"/>
    </row>
    <row r="898" customFormat="false" ht="15.75" hidden="false" customHeight="false" outlineLevel="0" collapsed="false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V898" s="23"/>
      <c r="W898" s="23"/>
      <c r="X898" s="23"/>
      <c r="Y898" s="23"/>
      <c r="Z898" s="23"/>
      <c r="AA898" s="23"/>
      <c r="AB898" s="23"/>
      <c r="AC898" s="42"/>
      <c r="AD898" s="42"/>
      <c r="AE898" s="42"/>
      <c r="AF898" s="42"/>
      <c r="AG898" s="42"/>
      <c r="AH898" s="42"/>
      <c r="AI898" s="23"/>
      <c r="AJ898" s="23"/>
      <c r="AK898" s="23"/>
      <c r="AL898" s="23"/>
      <c r="AM898" s="23"/>
    </row>
    <row r="899" customFormat="false" ht="15.75" hidden="false" customHeight="false" outlineLevel="0" collapsed="false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V899" s="23"/>
      <c r="W899" s="23"/>
      <c r="X899" s="23"/>
      <c r="Y899" s="23"/>
      <c r="Z899" s="23"/>
      <c r="AA899" s="23"/>
      <c r="AB899" s="23"/>
      <c r="AC899" s="42"/>
      <c r="AD899" s="42"/>
      <c r="AE899" s="42"/>
      <c r="AF899" s="42"/>
      <c r="AG899" s="42"/>
      <c r="AH899" s="42"/>
      <c r="AI899" s="23"/>
      <c r="AJ899" s="23"/>
      <c r="AK899" s="23"/>
      <c r="AL899" s="23"/>
      <c r="AM899" s="23"/>
    </row>
    <row r="900" customFormat="false" ht="15.75" hidden="false" customHeight="false" outlineLevel="0" collapsed="false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V900" s="23"/>
      <c r="W900" s="23"/>
      <c r="X900" s="23"/>
      <c r="Y900" s="23"/>
      <c r="Z900" s="23"/>
      <c r="AA900" s="23"/>
      <c r="AB900" s="23"/>
      <c r="AC900" s="42"/>
      <c r="AD900" s="42"/>
      <c r="AE900" s="42"/>
      <c r="AF900" s="42"/>
      <c r="AG900" s="42"/>
      <c r="AH900" s="42"/>
      <c r="AI900" s="23"/>
      <c r="AJ900" s="23"/>
      <c r="AK900" s="23"/>
      <c r="AL900" s="23"/>
      <c r="AM900" s="23"/>
    </row>
    <row r="901" customFormat="false" ht="15.75" hidden="false" customHeight="false" outlineLevel="0" collapsed="false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V901" s="23"/>
      <c r="W901" s="23"/>
      <c r="X901" s="23"/>
      <c r="Y901" s="23"/>
      <c r="Z901" s="23"/>
      <c r="AA901" s="23"/>
      <c r="AB901" s="23"/>
      <c r="AC901" s="42"/>
      <c r="AD901" s="42"/>
      <c r="AE901" s="42"/>
      <c r="AF901" s="42"/>
      <c r="AG901" s="42"/>
      <c r="AH901" s="42"/>
      <c r="AI901" s="23"/>
      <c r="AJ901" s="23"/>
      <c r="AK901" s="23"/>
      <c r="AL901" s="23"/>
      <c r="AM901" s="23"/>
    </row>
    <row r="902" customFormat="false" ht="15.75" hidden="false" customHeight="false" outlineLevel="0" collapsed="false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V902" s="23"/>
      <c r="W902" s="23"/>
      <c r="X902" s="23"/>
      <c r="Y902" s="23"/>
      <c r="Z902" s="23"/>
      <c r="AA902" s="23"/>
      <c r="AB902" s="23"/>
      <c r="AC902" s="42"/>
      <c r="AD902" s="42"/>
      <c r="AE902" s="42"/>
      <c r="AF902" s="42"/>
      <c r="AG902" s="42"/>
      <c r="AH902" s="42"/>
      <c r="AI902" s="23"/>
      <c r="AJ902" s="23"/>
      <c r="AK902" s="23"/>
      <c r="AL902" s="23"/>
      <c r="AM902" s="23"/>
    </row>
    <row r="903" customFormat="false" ht="15.75" hidden="false" customHeight="false" outlineLevel="0" collapsed="false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V903" s="23"/>
      <c r="W903" s="23"/>
      <c r="X903" s="23"/>
      <c r="Y903" s="23"/>
      <c r="Z903" s="23"/>
      <c r="AA903" s="23"/>
      <c r="AB903" s="23"/>
      <c r="AC903" s="42"/>
      <c r="AD903" s="42"/>
      <c r="AE903" s="42"/>
      <c r="AF903" s="42"/>
      <c r="AG903" s="42"/>
      <c r="AH903" s="42"/>
      <c r="AI903" s="23"/>
      <c r="AJ903" s="23"/>
      <c r="AK903" s="23"/>
      <c r="AL903" s="23"/>
      <c r="AM903" s="23"/>
    </row>
    <row r="904" customFormat="false" ht="15.75" hidden="false" customHeight="false" outlineLevel="0" collapsed="false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V904" s="23"/>
      <c r="W904" s="23"/>
      <c r="X904" s="23"/>
      <c r="Y904" s="23"/>
      <c r="Z904" s="23"/>
      <c r="AA904" s="23"/>
      <c r="AB904" s="23"/>
      <c r="AC904" s="42"/>
      <c r="AD904" s="42"/>
      <c r="AE904" s="42"/>
      <c r="AF904" s="42"/>
      <c r="AG904" s="42"/>
      <c r="AH904" s="42"/>
      <c r="AI904" s="23"/>
      <c r="AJ904" s="23"/>
      <c r="AK904" s="23"/>
      <c r="AL904" s="23"/>
      <c r="AM904" s="23"/>
    </row>
    <row r="905" customFormat="false" ht="15.75" hidden="false" customHeight="false" outlineLevel="0" collapsed="false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V905" s="23"/>
      <c r="W905" s="23"/>
      <c r="X905" s="23"/>
      <c r="Y905" s="23"/>
      <c r="Z905" s="23"/>
      <c r="AA905" s="23"/>
      <c r="AB905" s="23"/>
      <c r="AC905" s="42"/>
      <c r="AD905" s="42"/>
      <c r="AE905" s="42"/>
      <c r="AF905" s="42"/>
      <c r="AG905" s="42"/>
      <c r="AH905" s="42"/>
      <c r="AI905" s="23"/>
      <c r="AJ905" s="23"/>
      <c r="AK905" s="23"/>
      <c r="AL905" s="23"/>
      <c r="AM905" s="23"/>
    </row>
    <row r="906" customFormat="false" ht="15.75" hidden="false" customHeight="false" outlineLevel="0" collapsed="false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V906" s="23"/>
      <c r="W906" s="23"/>
      <c r="X906" s="23"/>
      <c r="Y906" s="23"/>
      <c r="Z906" s="23"/>
      <c r="AA906" s="23"/>
      <c r="AB906" s="23"/>
      <c r="AC906" s="42"/>
      <c r="AD906" s="42"/>
      <c r="AE906" s="42"/>
      <c r="AF906" s="42"/>
      <c r="AG906" s="42"/>
      <c r="AH906" s="42"/>
      <c r="AI906" s="23"/>
      <c r="AJ906" s="23"/>
      <c r="AK906" s="23"/>
      <c r="AL906" s="23"/>
      <c r="AM906" s="23"/>
    </row>
    <row r="907" customFormat="false" ht="15.75" hidden="false" customHeight="false" outlineLevel="0" collapsed="false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V907" s="23"/>
      <c r="W907" s="23"/>
      <c r="X907" s="23"/>
      <c r="Y907" s="23"/>
      <c r="Z907" s="23"/>
      <c r="AA907" s="23"/>
      <c r="AB907" s="23"/>
      <c r="AC907" s="42"/>
      <c r="AD907" s="42"/>
      <c r="AE907" s="42"/>
      <c r="AF907" s="42"/>
      <c r="AG907" s="42"/>
      <c r="AH907" s="42"/>
      <c r="AI907" s="23"/>
      <c r="AJ907" s="23"/>
      <c r="AK907" s="23"/>
      <c r="AL907" s="23"/>
      <c r="AM907" s="23"/>
    </row>
    <row r="908" customFormat="false" ht="15.75" hidden="false" customHeight="false" outlineLevel="0" collapsed="false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V908" s="23"/>
      <c r="W908" s="23"/>
      <c r="X908" s="23"/>
      <c r="Y908" s="23"/>
      <c r="Z908" s="23"/>
      <c r="AA908" s="23"/>
      <c r="AB908" s="23"/>
      <c r="AC908" s="42"/>
      <c r="AD908" s="42"/>
      <c r="AE908" s="42"/>
      <c r="AF908" s="42"/>
      <c r="AG908" s="42"/>
      <c r="AH908" s="42"/>
      <c r="AI908" s="23"/>
      <c r="AJ908" s="23"/>
      <c r="AK908" s="23"/>
      <c r="AL908" s="23"/>
      <c r="AM908" s="23"/>
    </row>
    <row r="909" customFormat="false" ht="15.75" hidden="false" customHeight="false" outlineLevel="0" collapsed="false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V909" s="23"/>
      <c r="W909" s="23"/>
      <c r="X909" s="23"/>
      <c r="Y909" s="23"/>
      <c r="Z909" s="23"/>
      <c r="AA909" s="23"/>
      <c r="AB909" s="23"/>
      <c r="AC909" s="42"/>
      <c r="AD909" s="42"/>
      <c r="AE909" s="42"/>
      <c r="AF909" s="42"/>
      <c r="AG909" s="42"/>
      <c r="AH909" s="42"/>
      <c r="AI909" s="23"/>
      <c r="AJ909" s="23"/>
      <c r="AK909" s="23"/>
      <c r="AL909" s="23"/>
      <c r="AM909" s="23"/>
    </row>
    <row r="910" customFormat="false" ht="15.75" hidden="false" customHeight="false" outlineLevel="0" collapsed="false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V910" s="23"/>
      <c r="W910" s="23"/>
      <c r="X910" s="23"/>
      <c r="Y910" s="23"/>
      <c r="Z910" s="23"/>
      <c r="AA910" s="23"/>
      <c r="AB910" s="23"/>
      <c r="AC910" s="42"/>
      <c r="AD910" s="42"/>
      <c r="AE910" s="42"/>
      <c r="AF910" s="42"/>
      <c r="AG910" s="42"/>
      <c r="AH910" s="42"/>
      <c r="AI910" s="23"/>
      <c r="AJ910" s="23"/>
      <c r="AK910" s="23"/>
      <c r="AL910" s="23"/>
      <c r="AM910" s="23"/>
    </row>
    <row r="911" customFormat="false" ht="15.75" hidden="false" customHeight="false" outlineLevel="0" collapsed="false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V911" s="23"/>
      <c r="W911" s="23"/>
      <c r="X911" s="23"/>
      <c r="Y911" s="23"/>
      <c r="Z911" s="23"/>
      <c r="AA911" s="23"/>
      <c r="AB911" s="23"/>
      <c r="AC911" s="42"/>
      <c r="AD911" s="42"/>
      <c r="AE911" s="42"/>
      <c r="AF911" s="42"/>
      <c r="AG911" s="42"/>
      <c r="AH911" s="42"/>
      <c r="AI911" s="23"/>
      <c r="AJ911" s="23"/>
      <c r="AK911" s="23"/>
      <c r="AL911" s="23"/>
      <c r="AM911" s="23"/>
    </row>
    <row r="912" customFormat="false" ht="15.75" hidden="false" customHeight="false" outlineLevel="0" collapsed="false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V912" s="23"/>
      <c r="W912" s="23"/>
      <c r="X912" s="23"/>
      <c r="Y912" s="23"/>
      <c r="Z912" s="23"/>
      <c r="AA912" s="23"/>
      <c r="AB912" s="23"/>
      <c r="AC912" s="42"/>
      <c r="AD912" s="42"/>
      <c r="AE912" s="42"/>
      <c r="AF912" s="42"/>
      <c r="AG912" s="42"/>
      <c r="AH912" s="42"/>
      <c r="AI912" s="23"/>
      <c r="AJ912" s="23"/>
      <c r="AK912" s="23"/>
      <c r="AL912" s="23"/>
      <c r="AM912" s="23"/>
    </row>
    <row r="913" customFormat="false" ht="15.75" hidden="false" customHeight="false" outlineLevel="0" collapsed="false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V913" s="23"/>
      <c r="W913" s="23"/>
      <c r="X913" s="23"/>
      <c r="Y913" s="23"/>
      <c r="Z913" s="23"/>
      <c r="AA913" s="23"/>
      <c r="AB913" s="23"/>
      <c r="AC913" s="42"/>
      <c r="AD913" s="42"/>
      <c r="AE913" s="42"/>
      <c r="AF913" s="42"/>
      <c r="AG913" s="42"/>
      <c r="AH913" s="42"/>
      <c r="AI913" s="23"/>
      <c r="AJ913" s="23"/>
      <c r="AK913" s="23"/>
      <c r="AL913" s="23"/>
      <c r="AM913" s="23"/>
    </row>
    <row r="914" customFormat="false" ht="15.75" hidden="false" customHeight="false" outlineLevel="0" collapsed="false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V914" s="23"/>
      <c r="W914" s="23"/>
      <c r="X914" s="23"/>
      <c r="Y914" s="23"/>
      <c r="Z914" s="23"/>
      <c r="AA914" s="23"/>
      <c r="AB914" s="23"/>
      <c r="AC914" s="42"/>
      <c r="AD914" s="42"/>
      <c r="AE914" s="42"/>
      <c r="AF914" s="42"/>
      <c r="AG914" s="42"/>
      <c r="AH914" s="42"/>
      <c r="AI914" s="23"/>
      <c r="AJ914" s="23"/>
      <c r="AK914" s="23"/>
      <c r="AL914" s="23"/>
      <c r="AM914" s="23"/>
    </row>
    <row r="915" customFormat="false" ht="15.75" hidden="false" customHeight="false" outlineLevel="0" collapsed="false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V915" s="23"/>
      <c r="W915" s="23"/>
      <c r="X915" s="23"/>
      <c r="Y915" s="23"/>
      <c r="Z915" s="23"/>
      <c r="AA915" s="23"/>
      <c r="AB915" s="23"/>
      <c r="AC915" s="42"/>
      <c r="AD915" s="42"/>
      <c r="AE915" s="42"/>
      <c r="AF915" s="42"/>
      <c r="AG915" s="42"/>
      <c r="AH915" s="42"/>
      <c r="AI915" s="23"/>
      <c r="AJ915" s="23"/>
      <c r="AK915" s="23"/>
      <c r="AL915" s="23"/>
      <c r="AM915" s="23"/>
    </row>
    <row r="916" customFormat="false" ht="15.75" hidden="false" customHeight="false" outlineLevel="0" collapsed="false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Z916" s="23"/>
      <c r="AA916" s="23"/>
      <c r="AB916" s="23"/>
      <c r="AC916" s="42"/>
      <c r="AD916" s="42"/>
      <c r="AE916" s="42"/>
      <c r="AF916" s="42"/>
      <c r="AG916" s="42"/>
      <c r="AH916" s="42"/>
      <c r="AI916" s="23"/>
      <c r="AJ916" s="23"/>
      <c r="AK916" s="23"/>
      <c r="AL916" s="23"/>
      <c r="AM916" s="23"/>
    </row>
    <row r="917" customFormat="false" ht="15.75" hidden="false" customHeight="false" outlineLevel="0" collapsed="false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Z917" s="23"/>
      <c r="AA917" s="23"/>
      <c r="AB917" s="23"/>
      <c r="AC917" s="42"/>
      <c r="AD917" s="42"/>
      <c r="AE917" s="42"/>
      <c r="AF917" s="42"/>
      <c r="AG917" s="42"/>
      <c r="AH917" s="42"/>
      <c r="AI917" s="23"/>
      <c r="AJ917" s="23"/>
      <c r="AK917" s="23"/>
      <c r="AL917" s="23"/>
      <c r="AM917" s="23"/>
    </row>
    <row r="918" customFormat="false" ht="15.75" hidden="false" customHeight="false" outlineLevel="0" collapsed="false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Z918" s="23"/>
      <c r="AA918" s="23"/>
      <c r="AB918" s="23"/>
      <c r="AC918" s="42"/>
      <c r="AD918" s="42"/>
      <c r="AE918" s="42"/>
      <c r="AF918" s="42"/>
      <c r="AG918" s="42"/>
      <c r="AH918" s="42"/>
      <c r="AI918" s="23"/>
      <c r="AJ918" s="23"/>
      <c r="AK918" s="23"/>
      <c r="AL918" s="23"/>
      <c r="AM918" s="23"/>
    </row>
    <row r="919" customFormat="false" ht="15.75" hidden="false" customHeight="false" outlineLevel="0" collapsed="false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Z919" s="23"/>
      <c r="AA919" s="23"/>
      <c r="AB919" s="23"/>
      <c r="AC919" s="42"/>
      <c r="AD919" s="42"/>
      <c r="AE919" s="42"/>
      <c r="AF919" s="42"/>
      <c r="AG919" s="42"/>
      <c r="AH919" s="42"/>
      <c r="AI919" s="23"/>
      <c r="AJ919" s="23"/>
      <c r="AK919" s="23"/>
      <c r="AL919" s="23"/>
      <c r="AM919" s="23"/>
    </row>
    <row r="920" customFormat="false" ht="15.75" hidden="false" customHeight="false" outlineLevel="0" collapsed="false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Z920" s="23"/>
      <c r="AA920" s="23"/>
      <c r="AB920" s="23"/>
      <c r="AC920" s="42"/>
      <c r="AD920" s="42"/>
      <c r="AE920" s="42"/>
      <c r="AF920" s="42"/>
      <c r="AG920" s="42"/>
      <c r="AH920" s="42"/>
      <c r="AI920" s="23"/>
      <c r="AJ920" s="23"/>
      <c r="AK920" s="23"/>
      <c r="AL920" s="23"/>
      <c r="AM920" s="23"/>
    </row>
    <row r="921" customFormat="false" ht="15.75" hidden="false" customHeight="false" outlineLevel="0" collapsed="false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Z921" s="23"/>
      <c r="AA921" s="23"/>
      <c r="AB921" s="23"/>
      <c r="AC921" s="42"/>
      <c r="AD921" s="42"/>
      <c r="AE921" s="42"/>
      <c r="AF921" s="42"/>
      <c r="AG921" s="42"/>
      <c r="AH921" s="42"/>
      <c r="AI921" s="23"/>
      <c r="AJ921" s="23"/>
      <c r="AK921" s="23"/>
      <c r="AL921" s="23"/>
      <c r="AM921" s="23"/>
    </row>
    <row r="922" customFormat="false" ht="15.75" hidden="false" customHeight="false" outlineLevel="0" collapsed="false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Z922" s="23"/>
      <c r="AA922" s="23"/>
      <c r="AB922" s="23"/>
      <c r="AC922" s="42"/>
      <c r="AD922" s="42"/>
      <c r="AE922" s="42"/>
      <c r="AF922" s="42"/>
      <c r="AG922" s="42"/>
      <c r="AH922" s="42"/>
      <c r="AI922" s="23"/>
      <c r="AJ922" s="23"/>
      <c r="AK922" s="23"/>
      <c r="AL922" s="23"/>
      <c r="AM922" s="23"/>
    </row>
    <row r="923" customFormat="false" ht="15.75" hidden="false" customHeight="false" outlineLevel="0" collapsed="false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Z923" s="23"/>
      <c r="AA923" s="23"/>
      <c r="AB923" s="23"/>
      <c r="AC923" s="42"/>
      <c r="AD923" s="42"/>
      <c r="AE923" s="42"/>
      <c r="AF923" s="42"/>
      <c r="AG923" s="42"/>
      <c r="AH923" s="42"/>
      <c r="AI923" s="23"/>
      <c r="AJ923" s="23"/>
      <c r="AK923" s="23"/>
      <c r="AL923" s="23"/>
      <c r="AM923" s="23"/>
    </row>
    <row r="924" customFormat="false" ht="15.75" hidden="false" customHeight="false" outlineLevel="0" collapsed="false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Z924" s="23"/>
      <c r="AA924" s="23"/>
      <c r="AB924" s="23"/>
      <c r="AC924" s="42"/>
      <c r="AD924" s="42"/>
      <c r="AE924" s="42"/>
      <c r="AF924" s="42"/>
      <c r="AG924" s="42"/>
      <c r="AH924" s="42"/>
      <c r="AI924" s="23"/>
      <c r="AJ924" s="23"/>
      <c r="AK924" s="23"/>
      <c r="AL924" s="23"/>
      <c r="AM924" s="23"/>
    </row>
    <row r="925" customFormat="false" ht="15.75" hidden="false" customHeight="false" outlineLevel="0" collapsed="false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Z925" s="23"/>
      <c r="AA925" s="23"/>
      <c r="AB925" s="23"/>
      <c r="AC925" s="42"/>
      <c r="AD925" s="42"/>
      <c r="AE925" s="42"/>
      <c r="AF925" s="42"/>
      <c r="AG925" s="42"/>
      <c r="AH925" s="42"/>
      <c r="AI925" s="23"/>
      <c r="AJ925" s="23"/>
      <c r="AK925" s="23"/>
      <c r="AL925" s="23"/>
      <c r="AM925" s="23"/>
    </row>
    <row r="926" customFormat="false" ht="15.75" hidden="false" customHeight="false" outlineLevel="0" collapsed="false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Z926" s="23"/>
      <c r="AA926" s="23"/>
      <c r="AB926" s="23"/>
      <c r="AC926" s="42"/>
      <c r="AD926" s="42"/>
      <c r="AE926" s="42"/>
      <c r="AF926" s="42"/>
      <c r="AG926" s="42"/>
      <c r="AH926" s="42"/>
      <c r="AI926" s="23"/>
      <c r="AJ926" s="23"/>
      <c r="AK926" s="23"/>
      <c r="AL926" s="23"/>
      <c r="AM926" s="23"/>
    </row>
    <row r="927" customFormat="false" ht="15.75" hidden="false" customHeight="false" outlineLevel="0" collapsed="false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Z927" s="23"/>
      <c r="AA927" s="23"/>
      <c r="AB927" s="23"/>
      <c r="AC927" s="42"/>
      <c r="AD927" s="42"/>
      <c r="AE927" s="42"/>
      <c r="AF927" s="42"/>
      <c r="AG927" s="42"/>
      <c r="AH927" s="42"/>
      <c r="AI927" s="23"/>
      <c r="AJ927" s="23"/>
      <c r="AK927" s="23"/>
      <c r="AL927" s="23"/>
      <c r="AM927" s="23"/>
    </row>
    <row r="928" customFormat="false" ht="15.75" hidden="false" customHeight="false" outlineLevel="0" collapsed="false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Z928" s="23"/>
      <c r="AA928" s="23"/>
      <c r="AB928" s="23"/>
      <c r="AC928" s="42"/>
      <c r="AD928" s="42"/>
      <c r="AE928" s="42"/>
      <c r="AF928" s="42"/>
      <c r="AG928" s="42"/>
      <c r="AH928" s="42"/>
      <c r="AI928" s="23"/>
      <c r="AJ928" s="23"/>
      <c r="AK928" s="23"/>
      <c r="AL928" s="23"/>
      <c r="AM928" s="23"/>
    </row>
    <row r="929" customFormat="false" ht="15.75" hidden="false" customHeight="false" outlineLevel="0" collapsed="false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Z929" s="23"/>
      <c r="AA929" s="23"/>
      <c r="AB929" s="23"/>
      <c r="AC929" s="42"/>
      <c r="AD929" s="42"/>
      <c r="AE929" s="42"/>
      <c r="AF929" s="42"/>
      <c r="AG929" s="42"/>
      <c r="AH929" s="42"/>
      <c r="AI929" s="23"/>
      <c r="AJ929" s="23"/>
      <c r="AK929" s="23"/>
      <c r="AL929" s="23"/>
      <c r="AM929" s="23"/>
    </row>
    <row r="930" customFormat="false" ht="15.75" hidden="false" customHeight="false" outlineLevel="0" collapsed="false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Z930" s="23"/>
      <c r="AA930" s="23"/>
      <c r="AB930" s="23"/>
      <c r="AC930" s="42"/>
      <c r="AD930" s="42"/>
      <c r="AE930" s="42"/>
      <c r="AF930" s="42"/>
      <c r="AG930" s="42"/>
      <c r="AH930" s="42"/>
      <c r="AI930" s="23"/>
      <c r="AJ930" s="23"/>
      <c r="AK930" s="23"/>
      <c r="AL930" s="23"/>
      <c r="AM930" s="23"/>
    </row>
    <row r="931" customFormat="false" ht="15.75" hidden="false" customHeight="false" outlineLevel="0" collapsed="false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Z931" s="23"/>
      <c r="AA931" s="23"/>
      <c r="AB931" s="23"/>
      <c r="AC931" s="42"/>
      <c r="AD931" s="42"/>
      <c r="AE931" s="42"/>
      <c r="AF931" s="42"/>
      <c r="AG931" s="42"/>
      <c r="AH931" s="42"/>
      <c r="AI931" s="23"/>
      <c r="AJ931" s="23"/>
      <c r="AK931" s="23"/>
      <c r="AL931" s="23"/>
      <c r="AM931" s="23"/>
    </row>
    <row r="932" customFormat="false" ht="15.75" hidden="false" customHeight="false" outlineLevel="0" collapsed="false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Z932" s="23"/>
      <c r="AA932" s="23"/>
      <c r="AB932" s="23"/>
      <c r="AC932" s="42"/>
      <c r="AD932" s="42"/>
      <c r="AE932" s="42"/>
      <c r="AF932" s="42"/>
      <c r="AG932" s="42"/>
      <c r="AH932" s="42"/>
      <c r="AI932" s="23"/>
      <c r="AJ932" s="23"/>
      <c r="AK932" s="23"/>
      <c r="AL932" s="23"/>
      <c r="AM932" s="23"/>
    </row>
    <row r="933" customFormat="false" ht="15.75" hidden="false" customHeight="false" outlineLevel="0" collapsed="false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Z933" s="23"/>
      <c r="AA933" s="23"/>
      <c r="AB933" s="23"/>
      <c r="AC933" s="42"/>
      <c r="AD933" s="42"/>
      <c r="AE933" s="42"/>
      <c r="AF933" s="42"/>
      <c r="AG933" s="42"/>
      <c r="AH933" s="42"/>
      <c r="AI933" s="23"/>
      <c r="AJ933" s="23"/>
      <c r="AK933" s="23"/>
      <c r="AL933" s="23"/>
      <c r="AM933" s="23"/>
    </row>
    <row r="934" customFormat="false" ht="15.75" hidden="false" customHeight="false" outlineLevel="0" collapsed="false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Z934" s="23"/>
      <c r="AA934" s="23"/>
      <c r="AB934" s="23"/>
      <c r="AC934" s="42"/>
      <c r="AD934" s="42"/>
      <c r="AE934" s="42"/>
      <c r="AF934" s="42"/>
      <c r="AG934" s="42"/>
      <c r="AH934" s="42"/>
      <c r="AI934" s="23"/>
      <c r="AJ934" s="23"/>
      <c r="AK934" s="23"/>
      <c r="AL934" s="23"/>
      <c r="AM934" s="23"/>
    </row>
    <row r="935" customFormat="false" ht="15.75" hidden="false" customHeight="false" outlineLevel="0" collapsed="false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Z935" s="23"/>
      <c r="AA935" s="23"/>
      <c r="AB935" s="23"/>
      <c r="AC935" s="42"/>
      <c r="AD935" s="42"/>
      <c r="AE935" s="42"/>
      <c r="AF935" s="42"/>
      <c r="AG935" s="42"/>
      <c r="AH935" s="42"/>
      <c r="AI935" s="23"/>
      <c r="AJ935" s="23"/>
      <c r="AK935" s="23"/>
      <c r="AL935" s="23"/>
      <c r="AM935" s="23"/>
    </row>
    <row r="936" customFormat="false" ht="15.75" hidden="false" customHeight="false" outlineLevel="0" collapsed="false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Z936" s="23"/>
      <c r="AA936" s="23"/>
      <c r="AB936" s="23"/>
      <c r="AC936" s="42"/>
      <c r="AD936" s="42"/>
      <c r="AE936" s="42"/>
      <c r="AF936" s="42"/>
      <c r="AG936" s="42"/>
      <c r="AH936" s="42"/>
      <c r="AI936" s="23"/>
      <c r="AJ936" s="23"/>
      <c r="AK936" s="23"/>
      <c r="AL936" s="23"/>
      <c r="AM936" s="23"/>
    </row>
    <row r="937" customFormat="false" ht="15.75" hidden="false" customHeight="false" outlineLevel="0" collapsed="false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Z937" s="23"/>
      <c r="AA937" s="23"/>
      <c r="AB937" s="23"/>
      <c r="AC937" s="42"/>
      <c r="AD937" s="42"/>
      <c r="AE937" s="42"/>
      <c r="AF937" s="42"/>
      <c r="AG937" s="42"/>
      <c r="AH937" s="42"/>
      <c r="AI937" s="23"/>
      <c r="AJ937" s="23"/>
      <c r="AK937" s="23"/>
      <c r="AL937" s="23"/>
      <c r="AM937" s="23"/>
    </row>
    <row r="938" customFormat="false" ht="15.75" hidden="false" customHeight="false" outlineLevel="0" collapsed="false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Z938" s="23"/>
      <c r="AA938" s="23"/>
      <c r="AB938" s="23"/>
      <c r="AC938" s="42"/>
      <c r="AD938" s="42"/>
      <c r="AE938" s="42"/>
      <c r="AF938" s="42"/>
      <c r="AG938" s="42"/>
      <c r="AH938" s="42"/>
      <c r="AI938" s="23"/>
      <c r="AJ938" s="23"/>
      <c r="AK938" s="23"/>
      <c r="AL938" s="23"/>
      <c r="AM938" s="23"/>
    </row>
    <row r="939" customFormat="false" ht="15.75" hidden="false" customHeight="false" outlineLevel="0" collapsed="false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Z939" s="23"/>
      <c r="AA939" s="23"/>
      <c r="AB939" s="23"/>
      <c r="AC939" s="42"/>
      <c r="AD939" s="42"/>
      <c r="AE939" s="42"/>
      <c r="AF939" s="42"/>
      <c r="AG939" s="42"/>
      <c r="AH939" s="42"/>
      <c r="AI939" s="23"/>
      <c r="AJ939" s="23"/>
      <c r="AK939" s="23"/>
      <c r="AL939" s="23"/>
      <c r="AM939" s="23"/>
    </row>
    <row r="940" customFormat="false" ht="15.75" hidden="false" customHeight="false" outlineLevel="0" collapsed="false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Z940" s="23"/>
      <c r="AA940" s="23"/>
      <c r="AB940" s="23"/>
      <c r="AC940" s="42"/>
      <c r="AD940" s="42"/>
      <c r="AE940" s="42"/>
      <c r="AF940" s="42"/>
      <c r="AG940" s="42"/>
      <c r="AH940" s="42"/>
      <c r="AI940" s="23"/>
      <c r="AJ940" s="23"/>
      <c r="AK940" s="23"/>
      <c r="AL940" s="23"/>
      <c r="AM940" s="23"/>
    </row>
    <row r="941" customFormat="false" ht="15.75" hidden="false" customHeight="false" outlineLevel="0" collapsed="false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Z941" s="23"/>
      <c r="AA941" s="23"/>
      <c r="AB941" s="23"/>
      <c r="AC941" s="42"/>
      <c r="AD941" s="42"/>
      <c r="AE941" s="42"/>
      <c r="AF941" s="42"/>
      <c r="AG941" s="42"/>
      <c r="AH941" s="42"/>
      <c r="AI941" s="23"/>
      <c r="AJ941" s="23"/>
      <c r="AK941" s="23"/>
      <c r="AL941" s="23"/>
      <c r="AM941" s="23"/>
    </row>
    <row r="942" customFormat="false" ht="15.75" hidden="false" customHeight="false" outlineLevel="0" collapsed="false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Z942" s="23"/>
      <c r="AA942" s="23"/>
      <c r="AB942" s="23"/>
      <c r="AC942" s="42"/>
      <c r="AD942" s="42"/>
      <c r="AE942" s="42"/>
      <c r="AF942" s="42"/>
      <c r="AG942" s="42"/>
      <c r="AH942" s="42"/>
      <c r="AI942" s="23"/>
      <c r="AJ942" s="23"/>
      <c r="AK942" s="23"/>
      <c r="AL942" s="23"/>
      <c r="AM942" s="23"/>
    </row>
    <row r="943" customFormat="false" ht="15.75" hidden="false" customHeight="false" outlineLevel="0" collapsed="false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Z943" s="23"/>
      <c r="AA943" s="23"/>
      <c r="AB943" s="23"/>
      <c r="AC943" s="42"/>
      <c r="AD943" s="42"/>
      <c r="AE943" s="42"/>
      <c r="AF943" s="42"/>
      <c r="AG943" s="42"/>
      <c r="AH943" s="42"/>
      <c r="AI943" s="23"/>
      <c r="AJ943" s="23"/>
      <c r="AK943" s="23"/>
      <c r="AL943" s="23"/>
      <c r="AM943" s="23"/>
    </row>
    <row r="944" customFormat="false" ht="15.75" hidden="false" customHeight="false" outlineLevel="0" collapsed="false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Z944" s="23"/>
      <c r="AA944" s="23"/>
      <c r="AB944" s="23"/>
      <c r="AC944" s="42"/>
      <c r="AD944" s="42"/>
      <c r="AE944" s="42"/>
      <c r="AF944" s="42"/>
      <c r="AG944" s="42"/>
      <c r="AH944" s="42"/>
      <c r="AI944" s="23"/>
      <c r="AJ944" s="23"/>
      <c r="AK944" s="23"/>
      <c r="AL944" s="23"/>
      <c r="AM944" s="23"/>
    </row>
    <row r="945" customFormat="false" ht="15.75" hidden="false" customHeight="false" outlineLevel="0" collapsed="false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Z945" s="23"/>
      <c r="AA945" s="23"/>
      <c r="AB945" s="23"/>
      <c r="AC945" s="42"/>
      <c r="AD945" s="42"/>
      <c r="AE945" s="42"/>
      <c r="AF945" s="42"/>
      <c r="AG945" s="42"/>
      <c r="AH945" s="42"/>
      <c r="AI945" s="23"/>
      <c r="AJ945" s="23"/>
      <c r="AK945" s="23"/>
      <c r="AL945" s="23"/>
      <c r="AM945" s="23"/>
    </row>
    <row r="946" customFormat="false" ht="15.75" hidden="false" customHeight="false" outlineLevel="0" collapsed="false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Z946" s="23"/>
      <c r="AA946" s="23"/>
      <c r="AB946" s="23"/>
      <c r="AC946" s="42"/>
      <c r="AD946" s="42"/>
      <c r="AE946" s="42"/>
      <c r="AF946" s="42"/>
      <c r="AG946" s="42"/>
      <c r="AH946" s="42"/>
      <c r="AI946" s="23"/>
      <c r="AJ946" s="23"/>
      <c r="AK946" s="23"/>
      <c r="AL946" s="23"/>
      <c r="AM946" s="23"/>
    </row>
    <row r="947" customFormat="false" ht="15.75" hidden="false" customHeight="false" outlineLevel="0" collapsed="false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Z947" s="23"/>
      <c r="AA947" s="23"/>
      <c r="AB947" s="23"/>
      <c r="AC947" s="42"/>
      <c r="AD947" s="42"/>
      <c r="AE947" s="42"/>
      <c r="AF947" s="42"/>
      <c r="AG947" s="42"/>
      <c r="AH947" s="42"/>
      <c r="AI947" s="23"/>
      <c r="AJ947" s="23"/>
      <c r="AK947" s="23"/>
      <c r="AL947" s="23"/>
      <c r="AM947" s="23"/>
    </row>
    <row r="948" customFormat="false" ht="15.75" hidden="false" customHeight="false" outlineLevel="0" collapsed="false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Z948" s="23"/>
      <c r="AA948" s="23"/>
      <c r="AB948" s="23"/>
      <c r="AC948" s="42"/>
      <c r="AD948" s="42"/>
      <c r="AE948" s="42"/>
      <c r="AF948" s="42"/>
      <c r="AG948" s="42"/>
      <c r="AH948" s="42"/>
      <c r="AI948" s="23"/>
      <c r="AJ948" s="23"/>
      <c r="AK948" s="23"/>
      <c r="AL948" s="23"/>
      <c r="AM948" s="23"/>
    </row>
    <row r="949" customFormat="false" ht="15.75" hidden="false" customHeight="false" outlineLevel="0" collapsed="false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Z949" s="23"/>
      <c r="AA949" s="23"/>
      <c r="AB949" s="23"/>
      <c r="AC949" s="42"/>
      <c r="AD949" s="42"/>
      <c r="AE949" s="42"/>
      <c r="AF949" s="42"/>
      <c r="AG949" s="42"/>
      <c r="AH949" s="42"/>
      <c r="AI949" s="23"/>
      <c r="AJ949" s="23"/>
      <c r="AK949" s="23"/>
      <c r="AL949" s="23"/>
      <c r="AM949" s="23"/>
    </row>
    <row r="950" customFormat="false" ht="15.75" hidden="false" customHeight="false" outlineLevel="0" collapsed="false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Z950" s="23"/>
      <c r="AA950" s="23"/>
      <c r="AB950" s="23"/>
      <c r="AC950" s="42"/>
      <c r="AD950" s="42"/>
      <c r="AE950" s="42"/>
      <c r="AF950" s="42"/>
      <c r="AG950" s="42"/>
      <c r="AH950" s="42"/>
      <c r="AI950" s="23"/>
      <c r="AJ950" s="23"/>
      <c r="AK950" s="23"/>
      <c r="AL950" s="23"/>
      <c r="AM950" s="23"/>
    </row>
    <row r="951" customFormat="false" ht="15.75" hidden="false" customHeight="false" outlineLevel="0" collapsed="false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Z951" s="23"/>
      <c r="AA951" s="23"/>
      <c r="AB951" s="23"/>
      <c r="AC951" s="42"/>
      <c r="AD951" s="42"/>
      <c r="AE951" s="42"/>
      <c r="AF951" s="42"/>
      <c r="AG951" s="42"/>
      <c r="AH951" s="42"/>
      <c r="AI951" s="23"/>
      <c r="AJ951" s="23"/>
      <c r="AK951" s="23"/>
      <c r="AL951" s="23"/>
      <c r="AM951" s="23"/>
    </row>
    <row r="952" customFormat="false" ht="15.75" hidden="false" customHeight="false" outlineLevel="0" collapsed="false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Z952" s="23"/>
      <c r="AA952" s="23"/>
      <c r="AB952" s="23"/>
      <c r="AC952" s="42"/>
      <c r="AD952" s="42"/>
      <c r="AE952" s="42"/>
      <c r="AF952" s="42"/>
      <c r="AG952" s="42"/>
      <c r="AH952" s="42"/>
      <c r="AI952" s="23"/>
      <c r="AJ952" s="23"/>
      <c r="AK952" s="23"/>
      <c r="AL952" s="23"/>
      <c r="AM952" s="23"/>
    </row>
    <row r="953" customFormat="false" ht="15.75" hidden="false" customHeight="false" outlineLevel="0" collapsed="false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Z953" s="23"/>
      <c r="AA953" s="23"/>
      <c r="AB953" s="23"/>
      <c r="AC953" s="42"/>
      <c r="AD953" s="42"/>
      <c r="AE953" s="42"/>
      <c r="AF953" s="42"/>
      <c r="AG953" s="42"/>
      <c r="AH953" s="42"/>
      <c r="AI953" s="23"/>
      <c r="AJ953" s="23"/>
      <c r="AK953" s="23"/>
      <c r="AL953" s="23"/>
      <c r="AM953" s="23"/>
    </row>
    <row r="954" customFormat="false" ht="15.75" hidden="false" customHeight="false" outlineLevel="0" collapsed="false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Z954" s="23"/>
      <c r="AA954" s="23"/>
      <c r="AB954" s="23"/>
      <c r="AC954" s="42"/>
      <c r="AD954" s="42"/>
      <c r="AE954" s="42"/>
      <c r="AF954" s="42"/>
      <c r="AG954" s="42"/>
      <c r="AH954" s="42"/>
      <c r="AI954" s="23"/>
      <c r="AJ954" s="23"/>
      <c r="AK954" s="23"/>
      <c r="AL954" s="23"/>
      <c r="AM954" s="23"/>
    </row>
    <row r="955" customFormat="false" ht="15.75" hidden="false" customHeight="false" outlineLevel="0" collapsed="false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Z955" s="23"/>
      <c r="AA955" s="23"/>
      <c r="AB955" s="23"/>
      <c r="AC955" s="42"/>
      <c r="AD955" s="42"/>
      <c r="AE955" s="42"/>
      <c r="AF955" s="42"/>
      <c r="AG955" s="42"/>
      <c r="AH955" s="42"/>
      <c r="AI955" s="23"/>
      <c r="AJ955" s="23"/>
      <c r="AK955" s="23"/>
      <c r="AL955" s="23"/>
      <c r="AM955" s="23"/>
    </row>
    <row r="956" customFormat="false" ht="15.75" hidden="false" customHeight="false" outlineLevel="0" collapsed="false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Z956" s="23"/>
      <c r="AA956" s="23"/>
      <c r="AB956" s="23"/>
      <c r="AC956" s="42"/>
      <c r="AD956" s="42"/>
      <c r="AE956" s="42"/>
      <c r="AF956" s="42"/>
      <c r="AG956" s="42"/>
      <c r="AH956" s="42"/>
      <c r="AI956" s="23"/>
      <c r="AJ956" s="23"/>
      <c r="AK956" s="23"/>
      <c r="AL956" s="23"/>
      <c r="AM956" s="23"/>
    </row>
    <row r="957" customFormat="false" ht="15.75" hidden="false" customHeight="false" outlineLevel="0" collapsed="false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Z957" s="23"/>
      <c r="AA957" s="23"/>
      <c r="AB957" s="23"/>
      <c r="AC957" s="42"/>
      <c r="AD957" s="42"/>
      <c r="AE957" s="42"/>
      <c r="AF957" s="42"/>
      <c r="AG957" s="42"/>
      <c r="AH957" s="42"/>
      <c r="AI957" s="23"/>
      <c r="AJ957" s="23"/>
      <c r="AK957" s="23"/>
      <c r="AL957" s="23"/>
      <c r="AM957" s="23"/>
    </row>
    <row r="958" customFormat="false" ht="15.75" hidden="false" customHeight="false" outlineLevel="0" collapsed="false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Z958" s="23"/>
      <c r="AA958" s="23"/>
      <c r="AB958" s="23"/>
      <c r="AC958" s="42"/>
      <c r="AD958" s="42"/>
      <c r="AE958" s="42"/>
      <c r="AF958" s="42"/>
      <c r="AG958" s="42"/>
      <c r="AH958" s="42"/>
      <c r="AI958" s="23"/>
      <c r="AJ958" s="23"/>
      <c r="AK958" s="23"/>
      <c r="AL958" s="23"/>
      <c r="AM958" s="23"/>
    </row>
    <row r="959" customFormat="false" ht="15.75" hidden="false" customHeight="false" outlineLevel="0" collapsed="false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Z959" s="23"/>
      <c r="AA959" s="23"/>
      <c r="AB959" s="23"/>
      <c r="AC959" s="42"/>
      <c r="AD959" s="42"/>
      <c r="AE959" s="42"/>
      <c r="AF959" s="42"/>
      <c r="AG959" s="42"/>
      <c r="AH959" s="42"/>
      <c r="AI959" s="23"/>
      <c r="AJ959" s="23"/>
      <c r="AK959" s="23"/>
      <c r="AL959" s="23"/>
      <c r="AM959" s="23"/>
    </row>
    <row r="960" customFormat="false" ht="15.75" hidden="false" customHeight="false" outlineLevel="0" collapsed="false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Z960" s="23"/>
      <c r="AA960" s="23"/>
      <c r="AB960" s="23"/>
      <c r="AC960" s="42"/>
      <c r="AD960" s="42"/>
      <c r="AE960" s="42"/>
      <c r="AF960" s="42"/>
      <c r="AG960" s="42"/>
      <c r="AH960" s="42"/>
      <c r="AI960" s="23"/>
      <c r="AJ960" s="23"/>
      <c r="AK960" s="23"/>
      <c r="AL960" s="23"/>
      <c r="AM960" s="23"/>
    </row>
    <row r="961" customFormat="false" ht="15.75" hidden="false" customHeight="false" outlineLevel="0" collapsed="false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Z961" s="23"/>
      <c r="AA961" s="23"/>
      <c r="AB961" s="23"/>
      <c r="AC961" s="42"/>
      <c r="AD961" s="42"/>
      <c r="AE961" s="42"/>
      <c r="AF961" s="42"/>
      <c r="AG961" s="42"/>
      <c r="AH961" s="42"/>
      <c r="AI961" s="23"/>
      <c r="AJ961" s="23"/>
      <c r="AK961" s="23"/>
      <c r="AL961" s="23"/>
      <c r="AM961" s="23"/>
    </row>
    <row r="962" customFormat="false" ht="15.75" hidden="false" customHeight="false" outlineLevel="0" collapsed="false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Z962" s="23"/>
      <c r="AA962" s="23"/>
      <c r="AB962" s="23"/>
      <c r="AC962" s="42"/>
      <c r="AD962" s="42"/>
      <c r="AE962" s="42"/>
      <c r="AF962" s="42"/>
      <c r="AG962" s="42"/>
      <c r="AH962" s="42"/>
      <c r="AI962" s="23"/>
      <c r="AJ962" s="23"/>
      <c r="AK962" s="23"/>
      <c r="AL962" s="23"/>
      <c r="AM962" s="23"/>
    </row>
    <row r="963" customFormat="false" ht="15.75" hidden="false" customHeight="false" outlineLevel="0" collapsed="false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Z963" s="23"/>
      <c r="AA963" s="23"/>
      <c r="AB963" s="23"/>
      <c r="AC963" s="42"/>
      <c r="AD963" s="42"/>
      <c r="AE963" s="42"/>
      <c r="AF963" s="42"/>
      <c r="AG963" s="42"/>
      <c r="AH963" s="42"/>
      <c r="AI963" s="23"/>
      <c r="AJ963" s="23"/>
      <c r="AK963" s="23"/>
      <c r="AL963" s="23"/>
      <c r="AM963" s="23"/>
    </row>
    <row r="964" customFormat="false" ht="15.75" hidden="false" customHeight="false" outlineLevel="0" collapsed="false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Z964" s="23"/>
      <c r="AA964" s="23"/>
      <c r="AB964" s="23"/>
      <c r="AC964" s="42"/>
      <c r="AD964" s="42"/>
      <c r="AE964" s="42"/>
      <c r="AF964" s="42"/>
      <c r="AG964" s="42"/>
      <c r="AH964" s="42"/>
      <c r="AI964" s="23"/>
      <c r="AJ964" s="23"/>
      <c r="AK964" s="23"/>
      <c r="AL964" s="23"/>
      <c r="AM964" s="23"/>
    </row>
    <row r="965" customFormat="false" ht="15.75" hidden="false" customHeight="false" outlineLevel="0" collapsed="false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Z965" s="23"/>
      <c r="AA965" s="23"/>
      <c r="AB965" s="23"/>
      <c r="AC965" s="42"/>
      <c r="AD965" s="42"/>
      <c r="AE965" s="42"/>
      <c r="AF965" s="42"/>
      <c r="AG965" s="42"/>
      <c r="AH965" s="42"/>
      <c r="AI965" s="23"/>
      <c r="AJ965" s="23"/>
      <c r="AK965" s="23"/>
      <c r="AL965" s="23"/>
      <c r="AM965" s="23"/>
    </row>
    <row r="966" customFormat="false" ht="15.75" hidden="false" customHeight="false" outlineLevel="0" collapsed="false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Z966" s="23"/>
      <c r="AA966" s="23"/>
      <c r="AB966" s="23"/>
      <c r="AC966" s="42"/>
      <c r="AD966" s="42"/>
      <c r="AE966" s="42"/>
      <c r="AF966" s="42"/>
      <c r="AG966" s="42"/>
      <c r="AH966" s="42"/>
      <c r="AI966" s="23"/>
      <c r="AJ966" s="23"/>
      <c r="AK966" s="23"/>
      <c r="AL966" s="23"/>
      <c r="AM966" s="23"/>
    </row>
    <row r="967" customFormat="false" ht="15.75" hidden="false" customHeight="false" outlineLevel="0" collapsed="false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Z967" s="23"/>
      <c r="AA967" s="23"/>
      <c r="AB967" s="23"/>
      <c r="AC967" s="42"/>
      <c r="AD967" s="42"/>
      <c r="AE967" s="42"/>
      <c r="AF967" s="42"/>
      <c r="AG967" s="42"/>
      <c r="AH967" s="42"/>
      <c r="AI967" s="23"/>
      <c r="AJ967" s="23"/>
      <c r="AK967" s="23"/>
      <c r="AL967" s="23"/>
      <c r="AM967" s="23"/>
    </row>
    <row r="968" customFormat="false" ht="15.75" hidden="false" customHeight="false" outlineLevel="0" collapsed="false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Z968" s="23"/>
      <c r="AA968" s="23"/>
      <c r="AB968" s="23"/>
      <c r="AC968" s="42"/>
      <c r="AD968" s="42"/>
      <c r="AE968" s="42"/>
      <c r="AF968" s="42"/>
      <c r="AG968" s="42"/>
      <c r="AH968" s="42"/>
      <c r="AI968" s="23"/>
      <c r="AJ968" s="23"/>
      <c r="AK968" s="23"/>
      <c r="AL968" s="23"/>
      <c r="AM968" s="23"/>
    </row>
    <row r="969" customFormat="false" ht="15.75" hidden="false" customHeight="false" outlineLevel="0" collapsed="false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Z969" s="23"/>
      <c r="AA969" s="23"/>
      <c r="AB969" s="23"/>
      <c r="AC969" s="42"/>
      <c r="AD969" s="42"/>
      <c r="AE969" s="42"/>
      <c r="AF969" s="42"/>
      <c r="AG969" s="42"/>
      <c r="AH969" s="42"/>
      <c r="AI969" s="23"/>
      <c r="AJ969" s="23"/>
      <c r="AK969" s="23"/>
      <c r="AL969" s="23"/>
      <c r="AM969" s="23"/>
    </row>
    <row r="970" customFormat="false" ht="15.75" hidden="false" customHeight="false" outlineLevel="0" collapsed="false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Z970" s="23"/>
      <c r="AA970" s="23"/>
      <c r="AB970" s="23"/>
      <c r="AC970" s="42"/>
      <c r="AD970" s="42"/>
      <c r="AE970" s="42"/>
      <c r="AF970" s="42"/>
      <c r="AG970" s="42"/>
      <c r="AH970" s="42"/>
      <c r="AI970" s="23"/>
      <c r="AJ970" s="23"/>
      <c r="AK970" s="23"/>
      <c r="AL970" s="23"/>
      <c r="AM970" s="23"/>
    </row>
    <row r="971" customFormat="false" ht="15.75" hidden="false" customHeight="false" outlineLevel="0" collapsed="false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Z971" s="23"/>
      <c r="AA971" s="23"/>
      <c r="AB971" s="23"/>
      <c r="AC971" s="42"/>
      <c r="AD971" s="42"/>
      <c r="AE971" s="42"/>
      <c r="AF971" s="42"/>
      <c r="AG971" s="42"/>
      <c r="AH971" s="42"/>
      <c r="AI971" s="23"/>
      <c r="AJ971" s="23"/>
      <c r="AK971" s="23"/>
      <c r="AL971" s="23"/>
      <c r="AM971" s="23"/>
    </row>
    <row r="972" customFormat="false" ht="15.75" hidden="false" customHeight="false" outlineLevel="0" collapsed="false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Z972" s="23"/>
      <c r="AA972" s="23"/>
      <c r="AB972" s="23"/>
      <c r="AC972" s="42"/>
      <c r="AD972" s="42"/>
      <c r="AE972" s="42"/>
      <c r="AF972" s="42"/>
      <c r="AG972" s="42"/>
      <c r="AH972" s="42"/>
      <c r="AI972" s="23"/>
      <c r="AJ972" s="23"/>
      <c r="AK972" s="23"/>
      <c r="AL972" s="23"/>
      <c r="AM972" s="23"/>
    </row>
    <row r="973" customFormat="false" ht="15.75" hidden="false" customHeight="false" outlineLevel="0" collapsed="false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Z973" s="23"/>
      <c r="AA973" s="23"/>
      <c r="AB973" s="23"/>
      <c r="AC973" s="42"/>
      <c r="AD973" s="42"/>
      <c r="AE973" s="42"/>
      <c r="AF973" s="42"/>
      <c r="AG973" s="42"/>
      <c r="AH973" s="42"/>
      <c r="AI973" s="23"/>
      <c r="AJ973" s="23"/>
      <c r="AK973" s="23"/>
      <c r="AL973" s="23"/>
      <c r="AM973" s="23"/>
    </row>
    <row r="974" customFormat="false" ht="15.75" hidden="false" customHeight="false" outlineLevel="0" collapsed="false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Z974" s="23"/>
      <c r="AA974" s="23"/>
      <c r="AB974" s="23"/>
      <c r="AC974" s="42"/>
      <c r="AD974" s="42"/>
      <c r="AE974" s="42"/>
      <c r="AF974" s="42"/>
      <c r="AG974" s="42"/>
      <c r="AH974" s="42"/>
      <c r="AI974" s="23"/>
      <c r="AJ974" s="23"/>
      <c r="AK974" s="23"/>
      <c r="AL974" s="23"/>
      <c r="AM974" s="23"/>
    </row>
    <row r="975" customFormat="false" ht="15.75" hidden="false" customHeight="false" outlineLevel="0" collapsed="false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Z975" s="23"/>
      <c r="AA975" s="23"/>
      <c r="AB975" s="23"/>
      <c r="AC975" s="42"/>
      <c r="AD975" s="42"/>
      <c r="AE975" s="42"/>
      <c r="AF975" s="42"/>
      <c r="AG975" s="42"/>
      <c r="AH975" s="42"/>
      <c r="AI975" s="23"/>
      <c r="AJ975" s="23"/>
      <c r="AK975" s="23"/>
      <c r="AL975" s="23"/>
      <c r="AM975" s="23"/>
    </row>
    <row r="976" customFormat="false" ht="15.75" hidden="false" customHeight="false" outlineLevel="0" collapsed="false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Z976" s="23"/>
      <c r="AA976" s="23"/>
      <c r="AB976" s="23"/>
      <c r="AC976" s="42"/>
      <c r="AD976" s="42"/>
      <c r="AE976" s="42"/>
      <c r="AF976" s="42"/>
      <c r="AG976" s="42"/>
      <c r="AH976" s="42"/>
      <c r="AI976" s="23"/>
      <c r="AJ976" s="23"/>
      <c r="AK976" s="23"/>
      <c r="AL976" s="23"/>
      <c r="AM976" s="23"/>
    </row>
    <row r="977" customFormat="false" ht="15.75" hidden="false" customHeight="false" outlineLevel="0" collapsed="false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Z977" s="23"/>
      <c r="AA977" s="23"/>
      <c r="AB977" s="23"/>
      <c r="AC977" s="42"/>
      <c r="AD977" s="42"/>
      <c r="AE977" s="42"/>
      <c r="AF977" s="42"/>
      <c r="AG977" s="42"/>
      <c r="AH977" s="42"/>
      <c r="AI977" s="23"/>
      <c r="AJ977" s="23"/>
      <c r="AK977" s="23"/>
      <c r="AL977" s="23"/>
      <c r="AM977" s="23"/>
    </row>
    <row r="978" customFormat="false" ht="15.75" hidden="false" customHeight="false" outlineLevel="0" collapsed="false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Z978" s="23"/>
      <c r="AA978" s="23"/>
      <c r="AB978" s="23"/>
      <c r="AC978" s="42"/>
      <c r="AD978" s="42"/>
      <c r="AE978" s="42"/>
      <c r="AF978" s="42"/>
      <c r="AG978" s="42"/>
      <c r="AH978" s="42"/>
      <c r="AI978" s="23"/>
      <c r="AJ978" s="23"/>
      <c r="AK978" s="23"/>
      <c r="AL978" s="23"/>
      <c r="AM978" s="23"/>
    </row>
    <row r="979" customFormat="false" ht="15.75" hidden="false" customHeight="false" outlineLevel="0" collapsed="false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Z979" s="23"/>
      <c r="AA979" s="23"/>
      <c r="AB979" s="23"/>
      <c r="AC979" s="42"/>
      <c r="AD979" s="42"/>
      <c r="AE979" s="42"/>
      <c r="AF979" s="42"/>
      <c r="AG979" s="42"/>
      <c r="AH979" s="42"/>
      <c r="AI979" s="23"/>
      <c r="AJ979" s="23"/>
      <c r="AK979" s="23"/>
      <c r="AL979" s="23"/>
      <c r="AM979" s="23"/>
    </row>
    <row r="980" customFormat="false" ht="15.75" hidden="false" customHeight="false" outlineLevel="0" collapsed="false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Z980" s="23"/>
      <c r="AA980" s="23"/>
      <c r="AB980" s="23"/>
      <c r="AC980" s="42"/>
      <c r="AD980" s="42"/>
      <c r="AE980" s="42"/>
      <c r="AF980" s="42"/>
      <c r="AG980" s="42"/>
      <c r="AH980" s="42"/>
      <c r="AI980" s="23"/>
      <c r="AJ980" s="23"/>
      <c r="AK980" s="23"/>
      <c r="AL980" s="23"/>
      <c r="AM980" s="23"/>
    </row>
    <row r="981" customFormat="false" ht="15.75" hidden="false" customHeight="false" outlineLevel="0" collapsed="false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Z981" s="23"/>
      <c r="AA981" s="23"/>
      <c r="AB981" s="23"/>
      <c r="AC981" s="42"/>
      <c r="AD981" s="42"/>
      <c r="AE981" s="42"/>
      <c r="AF981" s="42"/>
      <c r="AG981" s="42"/>
      <c r="AH981" s="42"/>
      <c r="AI981" s="23"/>
      <c r="AJ981" s="23"/>
      <c r="AK981" s="23"/>
      <c r="AL981" s="23"/>
      <c r="AM981" s="23"/>
    </row>
    <row r="982" customFormat="false" ht="15.75" hidden="false" customHeight="false" outlineLevel="0" collapsed="false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Z982" s="23"/>
      <c r="AA982" s="23"/>
      <c r="AB982" s="23"/>
      <c r="AC982" s="42"/>
      <c r="AD982" s="42"/>
      <c r="AE982" s="42"/>
      <c r="AF982" s="42"/>
      <c r="AG982" s="42"/>
      <c r="AH982" s="42"/>
      <c r="AI982" s="23"/>
      <c r="AJ982" s="23"/>
      <c r="AK982" s="23"/>
      <c r="AL982" s="23"/>
      <c r="AM982" s="23"/>
    </row>
    <row r="983" customFormat="false" ht="15.75" hidden="false" customHeight="false" outlineLevel="0" collapsed="false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Z983" s="23"/>
      <c r="AA983" s="23"/>
      <c r="AB983" s="23"/>
      <c r="AC983" s="42"/>
      <c r="AD983" s="42"/>
      <c r="AE983" s="42"/>
      <c r="AF983" s="42"/>
      <c r="AG983" s="42"/>
      <c r="AH983" s="42"/>
      <c r="AI983" s="23"/>
      <c r="AJ983" s="23"/>
      <c r="AK983" s="23"/>
      <c r="AL983" s="23"/>
      <c r="AM983" s="23"/>
    </row>
    <row r="984" customFormat="false" ht="15.75" hidden="false" customHeight="false" outlineLevel="0" collapsed="false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Z984" s="23"/>
      <c r="AA984" s="23"/>
      <c r="AB984" s="23"/>
      <c r="AC984" s="42"/>
      <c r="AD984" s="42"/>
      <c r="AE984" s="42"/>
      <c r="AF984" s="42"/>
      <c r="AG984" s="42"/>
      <c r="AH984" s="42"/>
      <c r="AI984" s="23"/>
      <c r="AJ984" s="23"/>
      <c r="AK984" s="23"/>
      <c r="AL984" s="23"/>
      <c r="AM984" s="23"/>
    </row>
    <row r="985" customFormat="false" ht="15.75" hidden="false" customHeight="false" outlineLevel="0" collapsed="false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Z985" s="23"/>
      <c r="AA985" s="23"/>
      <c r="AB985" s="23"/>
      <c r="AC985" s="42"/>
      <c r="AD985" s="42"/>
      <c r="AE985" s="42"/>
      <c r="AF985" s="42"/>
      <c r="AG985" s="42"/>
      <c r="AH985" s="42"/>
      <c r="AI985" s="23"/>
      <c r="AJ985" s="23"/>
      <c r="AK985" s="23"/>
      <c r="AL985" s="23"/>
      <c r="AM985" s="23"/>
    </row>
    <row r="986" customFormat="false" ht="15.75" hidden="false" customHeight="false" outlineLevel="0" collapsed="false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Z986" s="23"/>
      <c r="AA986" s="23"/>
      <c r="AB986" s="23"/>
      <c r="AC986" s="42"/>
      <c r="AD986" s="42"/>
      <c r="AE986" s="42"/>
      <c r="AF986" s="42"/>
      <c r="AG986" s="42"/>
      <c r="AH986" s="42"/>
      <c r="AI986" s="23"/>
      <c r="AJ986" s="23"/>
      <c r="AK986" s="23"/>
      <c r="AL986" s="23"/>
      <c r="AM986" s="23"/>
    </row>
    <row r="987" customFormat="false" ht="15.75" hidden="false" customHeight="false" outlineLevel="0" collapsed="false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Z987" s="23"/>
      <c r="AA987" s="23"/>
      <c r="AB987" s="23"/>
      <c r="AC987" s="42"/>
      <c r="AD987" s="42"/>
      <c r="AE987" s="42"/>
      <c r="AF987" s="42"/>
      <c r="AG987" s="42"/>
      <c r="AH987" s="42"/>
      <c r="AI987" s="23"/>
      <c r="AJ987" s="23"/>
      <c r="AK987" s="23"/>
      <c r="AL987" s="23"/>
      <c r="AM987" s="23"/>
    </row>
    <row r="988" customFormat="false" ht="15.75" hidden="false" customHeight="false" outlineLevel="0" collapsed="false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Z988" s="23"/>
      <c r="AA988" s="23"/>
      <c r="AB988" s="23"/>
      <c r="AC988" s="42"/>
      <c r="AD988" s="42"/>
      <c r="AE988" s="42"/>
      <c r="AF988" s="42"/>
      <c r="AG988" s="42"/>
      <c r="AH988" s="42"/>
      <c r="AI988" s="23"/>
      <c r="AJ988" s="23"/>
      <c r="AK988" s="23"/>
      <c r="AL988" s="23"/>
      <c r="AM988" s="23"/>
    </row>
    <row r="989" customFormat="false" ht="15.75" hidden="false" customHeight="false" outlineLevel="0" collapsed="false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Z989" s="23"/>
      <c r="AA989" s="23"/>
      <c r="AB989" s="23"/>
      <c r="AC989" s="42"/>
      <c r="AD989" s="42"/>
      <c r="AE989" s="42"/>
      <c r="AF989" s="42"/>
      <c r="AG989" s="42"/>
      <c r="AH989" s="42"/>
      <c r="AI989" s="23"/>
      <c r="AJ989" s="23"/>
      <c r="AK989" s="23"/>
      <c r="AL989" s="23"/>
      <c r="AM989" s="23"/>
    </row>
    <row r="990" customFormat="false" ht="15.75" hidden="false" customHeight="false" outlineLevel="0" collapsed="false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Z990" s="23"/>
      <c r="AA990" s="23"/>
      <c r="AB990" s="23"/>
      <c r="AC990" s="42"/>
      <c r="AD990" s="42"/>
      <c r="AE990" s="42"/>
      <c r="AF990" s="42"/>
      <c r="AG990" s="42"/>
      <c r="AH990" s="42"/>
      <c r="AI990" s="23"/>
      <c r="AJ990" s="23"/>
      <c r="AK990" s="23"/>
      <c r="AL990" s="23"/>
      <c r="AM990" s="23"/>
    </row>
    <row r="991" customFormat="false" ht="15.75" hidden="false" customHeight="false" outlineLevel="0" collapsed="false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Z991" s="23"/>
      <c r="AA991" s="23"/>
      <c r="AB991" s="23"/>
      <c r="AC991" s="42"/>
      <c r="AD991" s="42"/>
      <c r="AE991" s="42"/>
      <c r="AF991" s="42"/>
      <c r="AG991" s="42"/>
      <c r="AH991" s="42"/>
      <c r="AI991" s="23"/>
      <c r="AJ991" s="23"/>
      <c r="AK991" s="23"/>
      <c r="AL991" s="23"/>
      <c r="AM991" s="23"/>
    </row>
    <row r="992" customFormat="false" ht="15.75" hidden="false" customHeight="false" outlineLevel="0" collapsed="false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Z992" s="23"/>
      <c r="AA992" s="23"/>
      <c r="AB992" s="23"/>
      <c r="AC992" s="42"/>
      <c r="AD992" s="42"/>
      <c r="AE992" s="42"/>
      <c r="AF992" s="42"/>
      <c r="AG992" s="42"/>
      <c r="AH992" s="42"/>
      <c r="AI992" s="23"/>
      <c r="AJ992" s="23"/>
      <c r="AK992" s="23"/>
      <c r="AL992" s="23"/>
      <c r="AM992" s="23"/>
    </row>
    <row r="993" customFormat="false" ht="15.75" hidden="false" customHeight="false" outlineLevel="0" collapsed="false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Z993" s="23"/>
      <c r="AA993" s="23"/>
      <c r="AB993" s="23"/>
      <c r="AC993" s="42"/>
      <c r="AD993" s="42"/>
      <c r="AE993" s="42"/>
      <c r="AF993" s="42"/>
      <c r="AG993" s="42"/>
      <c r="AH993" s="42"/>
      <c r="AI993" s="23"/>
      <c r="AJ993" s="23"/>
      <c r="AK993" s="23"/>
      <c r="AL993" s="23"/>
      <c r="AM993" s="23"/>
    </row>
    <row r="994" customFormat="false" ht="15.75" hidden="false" customHeight="false" outlineLevel="0" collapsed="false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Z994" s="23"/>
      <c r="AA994" s="23"/>
      <c r="AB994" s="23"/>
      <c r="AC994" s="42"/>
      <c r="AD994" s="42"/>
      <c r="AE994" s="42"/>
      <c r="AF994" s="42"/>
      <c r="AG994" s="42"/>
      <c r="AH994" s="42"/>
      <c r="AI994" s="23"/>
      <c r="AJ994" s="23"/>
      <c r="AK994" s="23"/>
      <c r="AL994" s="23"/>
      <c r="AM994" s="23"/>
    </row>
    <row r="995" customFormat="false" ht="15.75" hidden="false" customHeight="false" outlineLevel="0" collapsed="false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Z995" s="23"/>
      <c r="AA995" s="23"/>
      <c r="AB995" s="23"/>
      <c r="AC995" s="42"/>
      <c r="AD995" s="42"/>
      <c r="AE995" s="42"/>
      <c r="AF995" s="42"/>
      <c r="AG995" s="42"/>
      <c r="AH995" s="42"/>
      <c r="AI995" s="23"/>
      <c r="AJ995" s="23"/>
      <c r="AK995" s="23"/>
      <c r="AL995" s="23"/>
      <c r="AM995" s="23"/>
    </row>
    <row r="996" customFormat="false" ht="15.75" hidden="false" customHeight="false" outlineLevel="0" collapsed="false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AA996" s="23"/>
      <c r="AB996" s="23"/>
      <c r="AC996" s="42"/>
      <c r="AD996" s="42"/>
      <c r="AE996" s="42"/>
      <c r="AF996" s="42"/>
      <c r="AG996" s="42"/>
      <c r="AH996" s="42"/>
      <c r="AI996" s="23"/>
      <c r="AJ996" s="23"/>
      <c r="AK996" s="23"/>
      <c r="AL996" s="23"/>
      <c r="AM996" s="23"/>
    </row>
    <row r="997" customFormat="false" ht="15.75" hidden="false" customHeight="false" outlineLevel="0" collapsed="false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AA997" s="23"/>
      <c r="AB997" s="23"/>
      <c r="AC997" s="42"/>
      <c r="AD997" s="42"/>
      <c r="AE997" s="42"/>
      <c r="AF997" s="42"/>
      <c r="AG997" s="42"/>
      <c r="AH997" s="42"/>
      <c r="AI997" s="23"/>
      <c r="AJ997" s="23"/>
      <c r="AK997" s="23"/>
      <c r="AL997" s="23"/>
      <c r="AM997" s="23"/>
    </row>
    <row r="998" customFormat="false" ht="15.75" hidden="false" customHeight="false" outlineLevel="0" collapsed="false">
      <c r="A998" s="23"/>
      <c r="B998" s="23"/>
      <c r="C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AA998" s="23"/>
      <c r="AB998" s="23"/>
      <c r="AC998" s="42"/>
      <c r="AD998" s="42"/>
      <c r="AE998" s="42"/>
      <c r="AF998" s="42"/>
      <c r="AG998" s="42"/>
      <c r="AH998" s="42"/>
      <c r="AI998" s="23"/>
      <c r="AJ998" s="23"/>
      <c r="AK998" s="23"/>
      <c r="AL998" s="23"/>
      <c r="AM998" s="23"/>
    </row>
    <row r="999" customFormat="false" ht="15.75" hidden="false" customHeight="false" outlineLevel="0" collapsed="false">
      <c r="A999" s="23"/>
      <c r="B999" s="23"/>
      <c r="C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AA999" s="23"/>
      <c r="AB999" s="23"/>
      <c r="AC999" s="42"/>
      <c r="AD999" s="42"/>
      <c r="AE999" s="42"/>
      <c r="AF999" s="42"/>
      <c r="AG999" s="42"/>
      <c r="AH999" s="42"/>
      <c r="AI999" s="23"/>
      <c r="AJ999" s="23"/>
      <c r="AK999" s="23"/>
      <c r="AL999" s="23"/>
      <c r="AM999" s="23"/>
    </row>
    <row r="1000" customFormat="false" ht="15.75" hidden="false" customHeight="false" outlineLevel="0" collapsed="false">
      <c r="A1000" s="23"/>
      <c r="B1000" s="23"/>
      <c r="C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AA1000" s="23"/>
      <c r="AB1000" s="23"/>
      <c r="AC1000" s="42"/>
      <c r="AD1000" s="42"/>
      <c r="AE1000" s="42"/>
      <c r="AF1000" s="42"/>
      <c r="AG1000" s="42"/>
      <c r="AH1000" s="42"/>
      <c r="AI1000" s="23"/>
      <c r="AJ1000" s="23"/>
      <c r="AK1000" s="23"/>
      <c r="AL1000" s="23"/>
      <c r="AM1000" s="23"/>
    </row>
    <row r="1001" customFormat="false" ht="15.75" hidden="false" customHeight="false" outlineLevel="0" collapsed="false">
      <c r="A1001" s="23"/>
      <c r="B1001" s="23"/>
      <c r="C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AA1001" s="23"/>
      <c r="AB1001" s="23"/>
      <c r="AC1001" s="42"/>
      <c r="AD1001" s="42"/>
      <c r="AE1001" s="42"/>
      <c r="AF1001" s="42"/>
      <c r="AG1001" s="42"/>
      <c r="AH1001" s="42"/>
      <c r="AI1001" s="23"/>
      <c r="AJ1001" s="23"/>
      <c r="AK1001" s="23"/>
      <c r="AL1001" s="23"/>
      <c r="AM1001" s="23"/>
    </row>
    <row r="1002" customFormat="false" ht="15.75" hidden="false" customHeight="false" outlineLevel="0" collapsed="false">
      <c r="A1002" s="23"/>
      <c r="B1002" s="23"/>
      <c r="C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AA1002" s="23"/>
      <c r="AB1002" s="23"/>
      <c r="AC1002" s="42"/>
      <c r="AD1002" s="42"/>
      <c r="AE1002" s="42"/>
      <c r="AF1002" s="42"/>
      <c r="AG1002" s="42"/>
      <c r="AH1002" s="42"/>
      <c r="AI1002" s="23"/>
      <c r="AJ1002" s="23"/>
      <c r="AK1002" s="23"/>
      <c r="AL1002" s="23"/>
      <c r="AM1002" s="23"/>
    </row>
    <row r="1003" customFormat="false" ht="15.75" hidden="false" customHeight="false" outlineLevel="0" collapsed="false">
      <c r="A1003" s="23"/>
      <c r="B1003" s="23"/>
      <c r="C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AA1003" s="23"/>
      <c r="AB1003" s="23"/>
      <c r="AC1003" s="42"/>
      <c r="AD1003" s="42"/>
      <c r="AE1003" s="42"/>
      <c r="AF1003" s="42"/>
      <c r="AG1003" s="42"/>
      <c r="AH1003" s="42"/>
      <c r="AI1003" s="23"/>
      <c r="AJ1003" s="23"/>
      <c r="AK1003" s="23"/>
      <c r="AL1003" s="23"/>
      <c r="AM1003" s="23"/>
    </row>
    <row r="1004" customFormat="false" ht="15.75" hidden="false" customHeight="false" outlineLevel="0" collapsed="false">
      <c r="A1004" s="23"/>
      <c r="B1004" s="23"/>
      <c r="C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AA1004" s="23"/>
      <c r="AB1004" s="23"/>
      <c r="AC1004" s="42"/>
      <c r="AD1004" s="42"/>
      <c r="AE1004" s="42"/>
      <c r="AF1004" s="42"/>
      <c r="AG1004" s="42"/>
      <c r="AH1004" s="42"/>
      <c r="AI1004" s="23"/>
      <c r="AJ1004" s="23"/>
      <c r="AK1004" s="23"/>
      <c r="AL1004" s="23"/>
      <c r="AM1004" s="23"/>
    </row>
  </sheetData>
  <mergeCells count="3">
    <mergeCell ref="AC4:AH4"/>
    <mergeCell ref="AC5:AH5"/>
    <mergeCell ref="AC10:AH1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M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3.13"/>
    <col collapsed="false" customWidth="true" hidden="false" outlineLevel="0" max="4" min="4" style="0" width="20.5"/>
    <col collapsed="false" customWidth="true" hidden="false" outlineLevel="0" max="6" min="6" style="0" width="15.38"/>
  </cols>
  <sheetData>
    <row r="1" customFormat="false" ht="15.75" hidden="false" customHeight="false" outlineLevel="0" collapsed="false">
      <c r="A1" s="2" t="s">
        <v>30</v>
      </c>
      <c r="B1" s="8" t="s">
        <v>31</v>
      </c>
      <c r="D1" s="10" t="s">
        <v>396</v>
      </c>
      <c r="E1" s="10" t="s">
        <v>397</v>
      </c>
      <c r="F1" s="10" t="s">
        <v>398</v>
      </c>
      <c r="H1" s="58" t="s">
        <v>399</v>
      </c>
    </row>
    <row r="2" customFormat="false" ht="15.75" hidden="false" customHeight="false" outlineLevel="0" collapsed="false">
      <c r="A2" s="12" t="s">
        <v>33</v>
      </c>
      <c r="B2" s="13" t="s">
        <v>34</v>
      </c>
      <c r="D2" s="15" t="n">
        <v>0.35</v>
      </c>
      <c r="E2" s="15" t="n">
        <v>0.16</v>
      </c>
      <c r="F2" s="15" t="n">
        <v>0</v>
      </c>
      <c r="G2" s="15"/>
      <c r="H2" s="59" t="n">
        <f aca="false">$D2-($E2*8.84/4+$F2)</f>
        <v>-0.00360000000000005</v>
      </c>
      <c r="I2" s="15"/>
      <c r="J2" s="16"/>
      <c r="K2" s="15"/>
      <c r="L2" s="15"/>
      <c r="M2" s="15"/>
    </row>
    <row r="3" customFormat="false" ht="15.75" hidden="false" customHeight="false" outlineLevel="0" collapsed="false">
      <c r="A3" s="12" t="s">
        <v>35</v>
      </c>
      <c r="B3" s="13" t="s">
        <v>36</v>
      </c>
      <c r="D3" s="15" t="n">
        <v>0.16</v>
      </c>
      <c r="E3" s="15" t="n">
        <v>0.02</v>
      </c>
      <c r="F3" s="15" t="n">
        <v>0.02</v>
      </c>
      <c r="G3" s="15"/>
      <c r="H3" s="59" t="n">
        <f aca="false">$D3-($E3*8.84/4+$F3)</f>
        <v>0.0958</v>
      </c>
      <c r="I3" s="15"/>
      <c r="J3" s="16"/>
      <c r="K3" s="15"/>
      <c r="L3" s="15"/>
      <c r="M3" s="15"/>
    </row>
    <row r="4" customFormat="false" ht="15.75" hidden="false" customHeight="false" outlineLevel="0" collapsed="false">
      <c r="A4" s="12" t="s">
        <v>37</v>
      </c>
      <c r="B4" s="13" t="s">
        <v>38</v>
      </c>
      <c r="D4" s="15" t="n">
        <v>1.59</v>
      </c>
      <c r="E4" s="15" t="n">
        <v>0.19</v>
      </c>
      <c r="F4" s="15" t="n">
        <v>0.13</v>
      </c>
      <c r="G4" s="15"/>
      <c r="H4" s="59" t="n">
        <f aca="false">$D4-($E4*8.84/4+$F4)</f>
        <v>1.0401</v>
      </c>
      <c r="I4" s="15"/>
      <c r="J4" s="16"/>
      <c r="K4" s="15"/>
      <c r="L4" s="15"/>
      <c r="M4" s="15"/>
    </row>
    <row r="5" customFormat="false" ht="15.75" hidden="false" customHeight="false" outlineLevel="0" collapsed="false">
      <c r="A5" s="12" t="s">
        <v>39</v>
      </c>
      <c r="B5" s="13" t="s">
        <v>40</v>
      </c>
      <c r="D5" s="15" t="n">
        <v>0.22</v>
      </c>
      <c r="E5" s="15" t="n">
        <v>0.02</v>
      </c>
      <c r="F5" s="15" t="n">
        <v>0</v>
      </c>
      <c r="G5" s="15"/>
      <c r="H5" s="59" t="n">
        <f aca="false">$D5-($E5*8.84/4+$F5)</f>
        <v>0.1758</v>
      </c>
      <c r="I5" s="15"/>
      <c r="J5" s="16"/>
      <c r="K5" s="15"/>
      <c r="L5" s="15"/>
      <c r="M5" s="15"/>
    </row>
    <row r="6" customFormat="false" ht="15.75" hidden="false" customHeight="false" outlineLevel="0" collapsed="false">
      <c r="A6" s="12" t="s">
        <v>41</v>
      </c>
      <c r="B6" s="13" t="s">
        <v>42</v>
      </c>
      <c r="D6" s="15" t="n">
        <v>10.07</v>
      </c>
      <c r="E6" s="15" t="n">
        <v>3.14</v>
      </c>
      <c r="F6" s="15" t="n">
        <v>0.29</v>
      </c>
      <c r="G6" s="15"/>
      <c r="H6" s="59" t="n">
        <f aca="false">$D6-($E6*8.84/4+$F6)</f>
        <v>2.8406</v>
      </c>
      <c r="I6" s="15"/>
      <c r="J6" s="16"/>
      <c r="K6" s="15"/>
      <c r="L6" s="15"/>
      <c r="M6" s="15"/>
    </row>
    <row r="7" customFormat="false" ht="15.75" hidden="false" customHeight="false" outlineLevel="0" collapsed="false">
      <c r="A7" s="12" t="s">
        <v>43</v>
      </c>
      <c r="B7" s="13" t="s">
        <v>44</v>
      </c>
      <c r="D7" s="15" t="n">
        <v>0.06</v>
      </c>
      <c r="E7" s="15" t="n">
        <v>0.01</v>
      </c>
      <c r="F7" s="15" t="n">
        <v>0.01</v>
      </c>
      <c r="G7" s="15"/>
      <c r="H7" s="59" t="n">
        <f aca="false">$D7-($E7*8.84/4+$F7)</f>
        <v>0.0279</v>
      </c>
      <c r="I7" s="15"/>
      <c r="J7" s="16"/>
      <c r="K7" s="15"/>
      <c r="L7" s="15"/>
      <c r="M7" s="15"/>
    </row>
    <row r="8" customFormat="false" ht="15.75" hidden="false" customHeight="false" outlineLevel="0" collapsed="false">
      <c r="A8" s="12" t="s">
        <v>45</v>
      </c>
      <c r="B8" s="13" t="s">
        <v>46</v>
      </c>
      <c r="D8" s="15" t="n">
        <v>1</v>
      </c>
      <c r="E8" s="15" t="n">
        <v>0.18</v>
      </c>
      <c r="F8" s="15" t="n">
        <v>0.02</v>
      </c>
      <c r="G8" s="15"/>
      <c r="H8" s="59" t="n">
        <f aca="false">$D8-($E8*8.84/4+$F8)</f>
        <v>0.5822</v>
      </c>
      <c r="I8" s="15"/>
      <c r="J8" s="16"/>
      <c r="K8" s="15"/>
      <c r="L8" s="15"/>
      <c r="M8" s="15"/>
    </row>
    <row r="9" customFormat="false" ht="15.75" hidden="false" customHeight="false" outlineLevel="0" collapsed="false">
      <c r="A9" s="12" t="s">
        <v>47</v>
      </c>
      <c r="B9" s="13" t="s">
        <v>48</v>
      </c>
      <c r="D9" s="15" t="n">
        <v>0.5</v>
      </c>
      <c r="E9" s="15" t="n">
        <v>0.19</v>
      </c>
      <c r="F9" s="15" t="n">
        <v>0.02</v>
      </c>
      <c r="G9" s="15"/>
      <c r="H9" s="59" t="n">
        <f aca="false">$D9-($E9*8.84/4+$F9)</f>
        <v>0.0601</v>
      </c>
      <c r="I9" s="15"/>
      <c r="J9" s="16"/>
      <c r="K9" s="15"/>
      <c r="L9" s="15"/>
      <c r="M9" s="15"/>
    </row>
    <row r="10" customFormat="false" ht="15.75" hidden="false" customHeight="false" outlineLevel="0" collapsed="false">
      <c r="A10" s="12" t="s">
        <v>49</v>
      </c>
      <c r="B10" s="13" t="s">
        <v>50</v>
      </c>
      <c r="D10" s="15" t="n">
        <v>0</v>
      </c>
      <c r="E10" s="15" t="n">
        <v>0</v>
      </c>
      <c r="F10" s="15" t="n">
        <v>0</v>
      </c>
      <c r="G10" s="15"/>
      <c r="H10" s="59" t="n">
        <f aca="false">$D10-($E10*8.84/4+$F10)</f>
        <v>0</v>
      </c>
      <c r="I10" s="15"/>
      <c r="J10" s="16"/>
      <c r="K10" s="15"/>
      <c r="L10" s="15"/>
      <c r="M10" s="15"/>
    </row>
    <row r="11" customFormat="false" ht="15.75" hidden="false" customHeight="false" outlineLevel="0" collapsed="false">
      <c r="A11" s="12" t="s">
        <v>51</v>
      </c>
      <c r="B11" s="13" t="s">
        <v>52</v>
      </c>
      <c r="D11" s="15" t="n">
        <v>14.23</v>
      </c>
      <c r="E11" s="15" t="n">
        <v>1.97</v>
      </c>
      <c r="F11" s="15" t="n">
        <v>1.08</v>
      </c>
      <c r="G11" s="15"/>
      <c r="H11" s="59" t="n">
        <f aca="false">$D11-($E11*8.84/4+$F11)</f>
        <v>8.7963</v>
      </c>
      <c r="I11" s="15"/>
      <c r="J11" s="16"/>
      <c r="K11" s="15"/>
      <c r="L11" s="15"/>
      <c r="M11" s="15"/>
    </row>
    <row r="12" customFormat="false" ht="15.75" hidden="false" customHeight="false" outlineLevel="0" collapsed="false">
      <c r="A12" s="12" t="s">
        <v>53</v>
      </c>
      <c r="B12" s="13" t="s">
        <v>54</v>
      </c>
      <c r="D12" s="15" t="n">
        <v>0</v>
      </c>
      <c r="E12" s="15" t="n">
        <v>0</v>
      </c>
      <c r="F12" s="15" t="n">
        <v>0</v>
      </c>
      <c r="G12" s="15"/>
      <c r="H12" s="59" t="n">
        <f aca="false">$D12-($E12*8.84/4+$F12)</f>
        <v>0</v>
      </c>
      <c r="I12" s="15"/>
      <c r="J12" s="16"/>
      <c r="K12" s="15"/>
      <c r="L12" s="15"/>
      <c r="M12" s="15"/>
    </row>
    <row r="13" customFormat="false" ht="15.75" hidden="false" customHeight="false" outlineLevel="0" collapsed="false">
      <c r="A13" s="12" t="s">
        <v>55</v>
      </c>
      <c r="B13" s="13" t="s">
        <v>56</v>
      </c>
      <c r="D13" s="15" t="n">
        <v>0.31</v>
      </c>
      <c r="E13" s="15" t="n">
        <v>0.11</v>
      </c>
      <c r="F13" s="15" t="n">
        <v>0.01</v>
      </c>
      <c r="G13" s="15"/>
      <c r="H13" s="59" t="n">
        <f aca="false">$D13-($E13*8.84/4+$F13)</f>
        <v>0.0569</v>
      </c>
      <c r="I13" s="15"/>
      <c r="J13" s="16"/>
      <c r="K13" s="15"/>
      <c r="L13" s="15"/>
      <c r="M13" s="15"/>
    </row>
    <row r="14" customFormat="false" ht="15.75" hidden="false" customHeight="false" outlineLevel="0" collapsed="false">
      <c r="A14" s="12" t="s">
        <v>57</v>
      </c>
      <c r="B14" s="13" t="s">
        <v>58</v>
      </c>
      <c r="D14" s="15" t="n">
        <v>0.9</v>
      </c>
      <c r="E14" s="15" t="n">
        <v>0.22</v>
      </c>
      <c r="F14" s="15" t="n">
        <v>0.05</v>
      </c>
      <c r="G14" s="15"/>
      <c r="H14" s="59" t="n">
        <f aca="false">$D14-($E14*8.84/4+$F14)</f>
        <v>0.3638</v>
      </c>
      <c r="I14" s="15"/>
      <c r="J14" s="16"/>
      <c r="K14" s="15"/>
      <c r="L14" s="15"/>
      <c r="M14" s="15"/>
    </row>
    <row r="15" customFormat="false" ht="15.75" hidden="false" customHeight="false" outlineLevel="0" collapsed="false">
      <c r="A15" s="12" t="s">
        <v>59</v>
      </c>
      <c r="B15" s="13" t="s">
        <v>60</v>
      </c>
      <c r="D15" s="15" t="n">
        <v>0</v>
      </c>
      <c r="E15" s="15" t="n">
        <v>0</v>
      </c>
      <c r="F15" s="15" t="n">
        <v>0</v>
      </c>
      <c r="G15" s="15"/>
      <c r="H15" s="59" t="n">
        <f aca="false">$D15-($E15*8.84/4+$F15)</f>
        <v>0</v>
      </c>
      <c r="I15" s="15"/>
      <c r="J15" s="16"/>
      <c r="K15" s="15"/>
      <c r="L15" s="15"/>
      <c r="M15" s="15"/>
    </row>
    <row r="16" customFormat="false" ht="15.75" hidden="false" customHeight="false" outlineLevel="0" collapsed="false">
      <c r="A16" s="12" t="s">
        <v>61</v>
      </c>
      <c r="B16" s="13" t="s">
        <v>62</v>
      </c>
      <c r="D16" s="15" t="n">
        <v>0.36</v>
      </c>
      <c r="E16" s="15" t="n">
        <v>0.07</v>
      </c>
      <c r="F16" s="15" t="n">
        <v>0</v>
      </c>
      <c r="G16" s="15"/>
      <c r="H16" s="59" t="n">
        <f aca="false">$D16-($E16*8.84/4+$F16)</f>
        <v>0.2053</v>
      </c>
      <c r="I16" s="15"/>
      <c r="J16" s="16"/>
      <c r="K16" s="15"/>
      <c r="L16" s="15"/>
      <c r="M16" s="15"/>
    </row>
    <row r="17" customFormat="false" ht="15.75" hidden="false" customHeight="false" outlineLevel="0" collapsed="false">
      <c r="A17" s="12" t="s">
        <v>63</v>
      </c>
      <c r="B17" s="13" t="s">
        <v>64</v>
      </c>
      <c r="D17" s="15" t="n">
        <v>0.97</v>
      </c>
      <c r="E17" s="15" t="n">
        <v>0.14</v>
      </c>
      <c r="F17" s="15" t="n">
        <v>0.07</v>
      </c>
      <c r="G17" s="15"/>
      <c r="H17" s="59" t="n">
        <f aca="false">$D17-($E17*8.84/4+$F17)</f>
        <v>0.5906</v>
      </c>
      <c r="I17" s="15"/>
      <c r="J17" s="16"/>
      <c r="K17" s="15"/>
      <c r="L17" s="15"/>
      <c r="M17" s="15"/>
    </row>
    <row r="18" customFormat="false" ht="15.75" hidden="false" customHeight="false" outlineLevel="0" collapsed="false">
      <c r="A18" s="12" t="s">
        <v>65</v>
      </c>
      <c r="B18" s="13" t="s">
        <v>66</v>
      </c>
      <c r="D18" s="15" t="n">
        <v>0.02</v>
      </c>
      <c r="E18" s="15" t="n">
        <v>0</v>
      </c>
      <c r="F18" s="15" t="n">
        <v>0</v>
      </c>
      <c r="G18" s="15"/>
      <c r="H18" s="59" t="n">
        <f aca="false">$D18-($E18*8.84/4+$F18)</f>
        <v>0.02</v>
      </c>
      <c r="I18" s="15"/>
      <c r="J18" s="16"/>
      <c r="K18" s="15"/>
      <c r="L18" s="15"/>
      <c r="M18" s="15"/>
    </row>
    <row r="19" customFormat="false" ht="15.75" hidden="false" customHeight="false" outlineLevel="0" collapsed="false">
      <c r="A19" s="12" t="s">
        <v>67</v>
      </c>
      <c r="B19" s="13" t="s">
        <v>68</v>
      </c>
      <c r="D19" s="15" t="n">
        <v>59.09</v>
      </c>
      <c r="E19" s="15" t="n">
        <v>5.87</v>
      </c>
      <c r="F19" s="15" t="n">
        <v>0.98</v>
      </c>
      <c r="G19" s="15"/>
      <c r="H19" s="59" t="n">
        <f aca="false">$D19-($E19*8.84/4+$F19)</f>
        <v>45.1373</v>
      </c>
      <c r="I19" s="15"/>
      <c r="J19" s="16"/>
      <c r="K19" s="15"/>
      <c r="L19" s="15"/>
      <c r="M19" s="15"/>
    </row>
    <row r="20" customFormat="false" ht="15.75" hidden="false" customHeight="false" outlineLevel="0" collapsed="false">
      <c r="A20" s="12" t="s">
        <v>69</v>
      </c>
      <c r="B20" s="13" t="s">
        <v>70</v>
      </c>
      <c r="D20" s="15" t="n">
        <v>0</v>
      </c>
      <c r="E20" s="15" t="n">
        <v>0</v>
      </c>
      <c r="F20" s="15" t="n">
        <v>0</v>
      </c>
      <c r="G20" s="15"/>
      <c r="H20" s="59" t="n">
        <f aca="false">$D20-($E20*8.84/4+$F20)</f>
        <v>0</v>
      </c>
      <c r="I20" s="15"/>
      <c r="J20" s="16"/>
      <c r="K20" s="15"/>
      <c r="L20" s="15"/>
      <c r="M20" s="15"/>
    </row>
    <row r="21" customFormat="false" ht="15.75" hidden="false" customHeight="false" outlineLevel="0" collapsed="false">
      <c r="A21" s="12" t="s">
        <v>71</v>
      </c>
      <c r="B21" s="13" t="s">
        <v>72</v>
      </c>
      <c r="D21" s="15" t="n">
        <v>0.05</v>
      </c>
      <c r="E21" s="15" t="n">
        <v>0</v>
      </c>
      <c r="F21" s="15" t="n">
        <v>0.01</v>
      </c>
      <c r="G21" s="15"/>
      <c r="H21" s="59" t="n">
        <f aca="false">$D21-($E21*8.84/4+$F21)</f>
        <v>0.04</v>
      </c>
      <c r="I21" s="15"/>
      <c r="J21" s="16"/>
      <c r="K21" s="15"/>
      <c r="L21" s="15"/>
      <c r="M21" s="15"/>
    </row>
    <row r="22" customFormat="false" ht="15.75" hidden="false" customHeight="false" outlineLevel="0" collapsed="false">
      <c r="A22" s="12" t="s">
        <v>73</v>
      </c>
      <c r="B22" s="13" t="s">
        <v>74</v>
      </c>
      <c r="D22" s="15" t="n">
        <v>3.24</v>
      </c>
      <c r="E22" s="15" t="n">
        <v>0.55</v>
      </c>
      <c r="F22" s="15" t="n">
        <v>0.07</v>
      </c>
      <c r="G22" s="15"/>
      <c r="H22" s="59" t="n">
        <f aca="false">$D22-($E22*8.84/4+$F22)</f>
        <v>1.9545</v>
      </c>
      <c r="I22" s="15"/>
      <c r="J22" s="16"/>
      <c r="K22" s="15"/>
      <c r="L22" s="15"/>
      <c r="M22" s="15"/>
    </row>
    <row r="23" customFormat="false" ht="15.75" hidden="false" customHeight="false" outlineLevel="0" collapsed="false">
      <c r="A23" s="12" t="s">
        <v>75</v>
      </c>
      <c r="B23" s="13" t="s">
        <v>76</v>
      </c>
      <c r="D23" s="15" t="n">
        <v>0</v>
      </c>
      <c r="E23" s="15" t="n">
        <v>0</v>
      </c>
      <c r="F23" s="15" t="n">
        <v>0</v>
      </c>
      <c r="G23" s="15"/>
      <c r="H23" s="59" t="n">
        <f aca="false">$D23-($E23*8.84/4+$F23)</f>
        <v>0</v>
      </c>
      <c r="I23" s="15"/>
      <c r="J23" s="16"/>
      <c r="K23" s="15"/>
      <c r="L23" s="15"/>
      <c r="M23" s="15"/>
    </row>
    <row r="24" customFormat="false" ht="15.75" hidden="false" customHeight="false" outlineLevel="0" collapsed="false">
      <c r="A24" s="12" t="s">
        <v>77</v>
      </c>
      <c r="B24" s="13" t="s">
        <v>78</v>
      </c>
      <c r="D24" s="15" t="n">
        <v>0.03</v>
      </c>
      <c r="E24" s="15" t="n">
        <v>0</v>
      </c>
      <c r="F24" s="15" t="n">
        <v>0</v>
      </c>
      <c r="G24" s="15"/>
      <c r="H24" s="59" t="n">
        <f aca="false">$D24-($E24*8.84/4+$F24)</f>
        <v>0.03</v>
      </c>
      <c r="I24" s="15"/>
      <c r="J24" s="16"/>
      <c r="K24" s="15"/>
      <c r="L24" s="15"/>
      <c r="M24" s="15"/>
    </row>
    <row r="25" customFormat="false" ht="15.75" hidden="false" customHeight="false" outlineLevel="0" collapsed="false">
      <c r="A25" s="12" t="s">
        <v>79</v>
      </c>
      <c r="B25" s="13" t="s">
        <v>80</v>
      </c>
      <c r="D25" s="15" t="n">
        <v>4.03</v>
      </c>
      <c r="E25" s="15" t="n">
        <v>0.03</v>
      </c>
      <c r="F25" s="15" t="n">
        <v>0.24</v>
      </c>
      <c r="G25" s="15"/>
      <c r="H25" s="59" t="n">
        <f aca="false">$D25-($E25*8.84/4+$F25)</f>
        <v>3.7237</v>
      </c>
      <c r="I25" s="15"/>
      <c r="J25" s="16"/>
      <c r="K25" s="15"/>
      <c r="L25" s="15"/>
      <c r="M25" s="15"/>
    </row>
    <row r="26" customFormat="false" ht="15.75" hidden="false" customHeight="false" outlineLevel="0" collapsed="false">
      <c r="A26" s="12" t="s">
        <v>81</v>
      </c>
      <c r="B26" s="13" t="s">
        <v>82</v>
      </c>
      <c r="D26" s="15" t="n">
        <v>0.69</v>
      </c>
      <c r="E26" s="15" t="n">
        <v>0.18</v>
      </c>
      <c r="F26" s="15" t="n">
        <v>0.02</v>
      </c>
      <c r="G26" s="15"/>
      <c r="H26" s="59" t="n">
        <f aca="false">$D26-($E26*8.84/4+$F26)</f>
        <v>0.2722</v>
      </c>
      <c r="I26" s="15"/>
      <c r="J26" s="16"/>
      <c r="K26" s="15"/>
      <c r="L26" s="15"/>
      <c r="M26" s="15"/>
    </row>
    <row r="27" customFormat="false" ht="15.75" hidden="false" customHeight="false" outlineLevel="0" collapsed="false">
      <c r="A27" s="12" t="s">
        <v>83</v>
      </c>
      <c r="B27" s="13" t="s">
        <v>84</v>
      </c>
      <c r="D27" s="15" t="n">
        <v>10.1</v>
      </c>
      <c r="E27" s="15" t="n">
        <v>0.6</v>
      </c>
      <c r="F27" s="15" t="n">
        <v>0.93</v>
      </c>
      <c r="G27" s="15"/>
      <c r="H27" s="59" t="n">
        <f aca="false">$D27-($E27*8.84/4+$F27)</f>
        <v>7.844</v>
      </c>
      <c r="I27" s="15"/>
      <c r="J27" s="16"/>
      <c r="K27" s="15"/>
      <c r="L27" s="15"/>
      <c r="M27" s="15"/>
    </row>
    <row r="28" customFormat="false" ht="15.75" hidden="false" customHeight="false" outlineLevel="0" collapsed="false">
      <c r="A28" s="12" t="s">
        <v>85</v>
      </c>
      <c r="B28" s="13" t="s">
        <v>86</v>
      </c>
      <c r="D28" s="15" t="n">
        <v>0.02</v>
      </c>
      <c r="E28" s="15" t="n">
        <v>0.01</v>
      </c>
      <c r="F28" s="15" t="n">
        <v>0</v>
      </c>
      <c r="G28" s="15"/>
      <c r="H28" s="59" t="n">
        <f aca="false">$D28-($E28*8.84/4+$F28)</f>
        <v>-0.0021</v>
      </c>
      <c r="I28" s="15"/>
      <c r="J28" s="16"/>
      <c r="K28" s="15"/>
      <c r="L28" s="15"/>
      <c r="M28" s="15"/>
    </row>
    <row r="29" customFormat="false" ht="15.75" hidden="false" customHeight="false" outlineLevel="0" collapsed="false">
      <c r="A29" s="12" t="s">
        <v>87</v>
      </c>
      <c r="B29" s="13" t="s">
        <v>88</v>
      </c>
      <c r="D29" s="15" t="n">
        <v>0</v>
      </c>
      <c r="E29" s="15" t="n">
        <v>0</v>
      </c>
      <c r="F29" s="15" t="n">
        <v>0</v>
      </c>
      <c r="G29" s="15"/>
      <c r="H29" s="59" t="n">
        <f aca="false">$D29-($E29*8.84/4+$F29)</f>
        <v>0</v>
      </c>
      <c r="I29" s="15"/>
      <c r="J29" s="16"/>
      <c r="K29" s="15"/>
      <c r="L29" s="15"/>
      <c r="M29" s="15"/>
    </row>
    <row r="30" customFormat="false" ht="15.75" hidden="false" customHeight="false" outlineLevel="0" collapsed="false">
      <c r="A30" s="12" t="s">
        <v>89</v>
      </c>
      <c r="B30" s="13" t="s">
        <v>90</v>
      </c>
      <c r="D30" s="15" t="n">
        <v>0.9</v>
      </c>
      <c r="E30" s="15" t="n">
        <v>0.3</v>
      </c>
      <c r="F30" s="15" t="n">
        <v>0</v>
      </c>
      <c r="G30" s="15"/>
      <c r="H30" s="59" t="n">
        <f aca="false">$D30-($E30*8.84/4+$F30)</f>
        <v>0.237</v>
      </c>
      <c r="I30" s="15"/>
      <c r="J30" s="16"/>
      <c r="K30" s="15"/>
      <c r="L30" s="15"/>
      <c r="M30" s="15"/>
    </row>
    <row r="31" customFormat="false" ht="15.75" hidden="false" customHeight="false" outlineLevel="0" collapsed="false">
      <c r="A31" s="12" t="s">
        <v>91</v>
      </c>
      <c r="B31" s="13" t="s">
        <v>92</v>
      </c>
      <c r="D31" s="15" t="n">
        <v>128.96</v>
      </c>
      <c r="E31" s="15" t="n">
        <v>30.31</v>
      </c>
      <c r="F31" s="15" t="n">
        <v>7.85</v>
      </c>
      <c r="G31" s="15"/>
      <c r="H31" s="59" t="n">
        <f aca="false">$D31-($E31*8.84/4+$F31)</f>
        <v>54.1249</v>
      </c>
      <c r="I31" s="15"/>
      <c r="J31" s="16"/>
      <c r="K31" s="15"/>
      <c r="L31" s="15"/>
      <c r="M31" s="15"/>
    </row>
    <row r="32" customFormat="false" ht="15.75" hidden="false" customHeight="false" outlineLevel="0" collapsed="false">
      <c r="A32" s="12" t="s">
        <v>93</v>
      </c>
      <c r="B32" s="13" t="s">
        <v>94</v>
      </c>
      <c r="D32" s="15" t="n">
        <v>3.12</v>
      </c>
      <c r="E32" s="15" t="n">
        <v>1.03</v>
      </c>
      <c r="F32" s="15" t="n">
        <v>0.01</v>
      </c>
      <c r="G32" s="15"/>
      <c r="H32" s="59" t="n">
        <f aca="false">$D32-($E32*8.84/4+$F32)</f>
        <v>0.8337</v>
      </c>
      <c r="I32" s="15"/>
      <c r="J32" s="16"/>
      <c r="K32" s="15"/>
      <c r="L32" s="15"/>
      <c r="M32" s="15"/>
    </row>
    <row r="33" customFormat="false" ht="15.75" hidden="false" customHeight="false" outlineLevel="0" collapsed="false">
      <c r="A33" s="12" t="s">
        <v>95</v>
      </c>
      <c r="B33" s="13" t="s">
        <v>96</v>
      </c>
      <c r="D33" s="15" t="n">
        <v>0.13</v>
      </c>
      <c r="E33" s="15" t="n">
        <v>0.05</v>
      </c>
      <c r="F33" s="15" t="n">
        <v>0</v>
      </c>
      <c r="G33" s="15"/>
      <c r="H33" s="59" t="n">
        <f aca="false">$D33-($E33*8.84/4+$F33)</f>
        <v>0.0195</v>
      </c>
      <c r="I33" s="15"/>
      <c r="J33" s="16"/>
      <c r="K33" s="15"/>
      <c r="L33" s="15"/>
      <c r="M33" s="15"/>
    </row>
    <row r="34" customFormat="false" ht="15.75" hidden="false" customHeight="false" outlineLevel="0" collapsed="false">
      <c r="A34" s="12" t="s">
        <v>97</v>
      </c>
      <c r="B34" s="18" t="s">
        <v>98</v>
      </c>
      <c r="D34" s="15" t="n">
        <v>0</v>
      </c>
      <c r="E34" s="15" t="n">
        <v>0</v>
      </c>
      <c r="F34" s="15" t="n">
        <v>0</v>
      </c>
      <c r="G34" s="15"/>
      <c r="H34" s="59" t="n">
        <f aca="false">$D34-($E34*8.84/4+$F34)</f>
        <v>0</v>
      </c>
      <c r="I34" s="15"/>
      <c r="J34" s="16"/>
      <c r="K34" s="15"/>
      <c r="L34" s="15"/>
      <c r="M34" s="15"/>
    </row>
    <row r="35" customFormat="false" ht="15.75" hidden="false" customHeight="false" outlineLevel="0" collapsed="false">
      <c r="A35" s="12" t="s">
        <v>99</v>
      </c>
      <c r="B35" s="13" t="s">
        <v>100</v>
      </c>
      <c r="D35" s="15" t="n">
        <v>0.35</v>
      </c>
      <c r="E35" s="15" t="n">
        <v>0.13</v>
      </c>
      <c r="F35" s="15" t="n">
        <v>0</v>
      </c>
      <c r="G35" s="15"/>
      <c r="H35" s="59" t="n">
        <f aca="false">$D35-($E35*8.84/4+$F35)</f>
        <v>0.0627</v>
      </c>
      <c r="I35" s="15"/>
      <c r="J35" s="16"/>
      <c r="K35" s="15"/>
      <c r="L35" s="15"/>
      <c r="M35" s="15"/>
    </row>
    <row r="36" customFormat="false" ht="15.75" hidden="false" customHeight="false" outlineLevel="0" collapsed="false">
      <c r="A36" s="12" t="s">
        <v>101</v>
      </c>
      <c r="B36" s="13" t="s">
        <v>102</v>
      </c>
      <c r="D36" s="15" t="n">
        <v>0.33</v>
      </c>
      <c r="E36" s="15" t="n">
        <v>0.12</v>
      </c>
      <c r="F36" s="15" t="n">
        <v>0.01</v>
      </c>
      <c r="G36" s="15"/>
      <c r="H36" s="59" t="n">
        <f aca="false">$D36-($E36*8.84/4+$F36)</f>
        <v>0.0548</v>
      </c>
      <c r="I36" s="15"/>
      <c r="J36" s="16"/>
      <c r="K36" s="15"/>
      <c r="L36" s="15"/>
      <c r="M36" s="15"/>
    </row>
    <row r="37" customFormat="false" ht="15.75" hidden="false" customHeight="false" outlineLevel="0" collapsed="false">
      <c r="A37" s="12" t="s">
        <v>103</v>
      </c>
      <c r="B37" s="13" t="s">
        <v>104</v>
      </c>
      <c r="D37" s="15" t="n">
        <v>0.12</v>
      </c>
      <c r="E37" s="15" t="n">
        <v>0.04</v>
      </c>
      <c r="F37" s="15" t="n">
        <v>0</v>
      </c>
      <c r="G37" s="15"/>
      <c r="H37" s="59" t="n">
        <f aca="false">$D37-($E37*8.84/4+$F37)</f>
        <v>0.0316</v>
      </c>
      <c r="I37" s="15"/>
      <c r="J37" s="16"/>
      <c r="K37" s="15"/>
      <c r="L37" s="15"/>
      <c r="M37" s="15"/>
    </row>
    <row r="38" customFormat="false" ht="15.75" hidden="false" customHeight="false" outlineLevel="0" collapsed="false">
      <c r="A38" s="12" t="s">
        <v>105</v>
      </c>
      <c r="B38" s="13" t="s">
        <v>106</v>
      </c>
      <c r="D38" s="15" t="n">
        <v>0.98</v>
      </c>
      <c r="E38" s="15" t="n">
        <v>0.42</v>
      </c>
      <c r="F38" s="15" t="n">
        <v>0</v>
      </c>
      <c r="G38" s="15"/>
      <c r="H38" s="59" t="n">
        <f aca="false">$D38-($E38*8.84/4+$F38)</f>
        <v>0.0518000000000001</v>
      </c>
      <c r="I38" s="15"/>
      <c r="J38" s="16"/>
      <c r="K38" s="15"/>
      <c r="L38" s="15"/>
      <c r="M38" s="15"/>
    </row>
    <row r="39" customFormat="false" ht="15.75" hidden="false" customHeight="false" outlineLevel="0" collapsed="false">
      <c r="A39" s="12" t="s">
        <v>107</v>
      </c>
      <c r="B39" s="13" t="s">
        <v>108</v>
      </c>
      <c r="D39" s="15" t="n">
        <v>0.25</v>
      </c>
      <c r="E39" s="15" t="n">
        <v>0.11</v>
      </c>
      <c r="F39" s="15" t="n">
        <v>0</v>
      </c>
      <c r="G39" s="15"/>
      <c r="H39" s="59" t="n">
        <f aca="false">$D39-($E39*8.84/4+$F39)</f>
        <v>0.00689999999999999</v>
      </c>
      <c r="I39" s="15"/>
      <c r="J39" s="16"/>
      <c r="K39" s="15"/>
      <c r="L39" s="15"/>
      <c r="M39" s="15"/>
    </row>
    <row r="40" customFormat="false" ht="15.75" hidden="false" customHeight="false" outlineLevel="0" collapsed="false">
      <c r="A40" s="12" t="s">
        <v>109</v>
      </c>
      <c r="B40" s="13" t="s">
        <v>110</v>
      </c>
      <c r="D40" s="15" t="n">
        <v>0.83</v>
      </c>
      <c r="E40" s="15" t="n">
        <v>0.15</v>
      </c>
      <c r="F40" s="15" t="n">
        <v>0.01</v>
      </c>
      <c r="G40" s="15"/>
      <c r="H40" s="59" t="n">
        <f aca="false">$D40-($E40*8.84/4+$F40)</f>
        <v>0.4885</v>
      </c>
      <c r="I40" s="15"/>
      <c r="J40" s="16"/>
      <c r="K40" s="15"/>
      <c r="L40" s="15"/>
      <c r="M40" s="15"/>
    </row>
    <row r="41" customFormat="false" ht="15.75" hidden="false" customHeight="false" outlineLevel="0" collapsed="false">
      <c r="A41" s="12" t="s">
        <v>111</v>
      </c>
      <c r="B41" s="13" t="s">
        <v>112</v>
      </c>
      <c r="D41" s="15" t="n">
        <v>5.02</v>
      </c>
      <c r="E41" s="15" t="n">
        <v>1.43</v>
      </c>
      <c r="F41" s="15" t="n">
        <v>0.12</v>
      </c>
      <c r="G41" s="15"/>
      <c r="H41" s="59" t="n">
        <f aca="false">$D41-($E41*8.84/4+$F41)</f>
        <v>1.7397</v>
      </c>
      <c r="I41" s="15"/>
      <c r="J41" s="16"/>
      <c r="K41" s="15"/>
      <c r="L41" s="15"/>
      <c r="M41" s="15"/>
    </row>
    <row r="42" customFormat="false" ht="15.75" hidden="false" customHeight="false" outlineLevel="0" collapsed="false">
      <c r="A42" s="12" t="s">
        <v>113</v>
      </c>
      <c r="B42" s="13" t="s">
        <v>114</v>
      </c>
      <c r="D42" s="15" t="n">
        <v>0.31</v>
      </c>
      <c r="E42" s="15" t="n">
        <v>0.11</v>
      </c>
      <c r="F42" s="15" t="n">
        <v>0</v>
      </c>
      <c r="G42" s="15"/>
      <c r="H42" s="59" t="n">
        <f aca="false">$D42-($E42*8.84/4+$F42)</f>
        <v>0.0669</v>
      </c>
      <c r="I42" s="15"/>
      <c r="J42" s="16"/>
      <c r="K42" s="15"/>
      <c r="L42" s="15"/>
      <c r="M42" s="15"/>
    </row>
    <row r="43" customFormat="false" ht="15.75" hidden="false" customHeight="false" outlineLevel="0" collapsed="false">
      <c r="A43" s="12" t="s">
        <v>115</v>
      </c>
      <c r="B43" s="13" t="s">
        <v>116</v>
      </c>
      <c r="D43" s="15" t="n">
        <v>0</v>
      </c>
      <c r="E43" s="15" t="n">
        <v>0</v>
      </c>
      <c r="F43" s="15" t="n">
        <v>0</v>
      </c>
      <c r="G43" s="15"/>
      <c r="H43" s="59" t="n">
        <f aca="false">$D43-($E43*8.84/4+$F43)</f>
        <v>0</v>
      </c>
      <c r="I43" s="15"/>
      <c r="J43" s="16"/>
      <c r="K43" s="15"/>
      <c r="L43" s="15"/>
      <c r="M43" s="15"/>
    </row>
    <row r="44" customFormat="false" ht="15.75" hidden="false" customHeight="false" outlineLevel="0" collapsed="false">
      <c r="A44" s="12" t="s">
        <v>117</v>
      </c>
      <c r="B44" s="13" t="s">
        <v>118</v>
      </c>
      <c r="D44" s="15" t="n">
        <v>0.32</v>
      </c>
      <c r="E44" s="15" t="n">
        <v>0.01</v>
      </c>
      <c r="F44" s="15" t="n">
        <v>0</v>
      </c>
      <c r="G44" s="15"/>
      <c r="H44" s="59" t="n">
        <f aca="false">$D44-($E44*8.84/4+$F44)</f>
        <v>0.2979</v>
      </c>
      <c r="I44" s="15"/>
      <c r="J44" s="16"/>
      <c r="K44" s="15"/>
      <c r="L44" s="15"/>
      <c r="M44" s="15"/>
    </row>
    <row r="45" customFormat="false" ht="15.75" hidden="false" customHeight="false" outlineLevel="0" collapsed="false">
      <c r="A45" s="12" t="s">
        <v>119</v>
      </c>
      <c r="B45" s="13" t="s">
        <v>120</v>
      </c>
      <c r="D45" s="15" t="n">
        <v>6.32</v>
      </c>
      <c r="E45" s="15" t="n">
        <v>0.44</v>
      </c>
      <c r="F45" s="15" t="n">
        <v>0.71</v>
      </c>
      <c r="G45" s="15"/>
      <c r="H45" s="59" t="n">
        <f aca="false">$D45-($E45*8.84/4+$F45)</f>
        <v>4.6376</v>
      </c>
      <c r="I45" s="15"/>
      <c r="J45" s="16"/>
      <c r="K45" s="15"/>
      <c r="L45" s="15"/>
      <c r="M45" s="15"/>
    </row>
    <row r="46" customFormat="false" ht="15.75" hidden="false" customHeight="false" outlineLevel="0" collapsed="false">
      <c r="A46" s="12" t="s">
        <v>121</v>
      </c>
      <c r="B46" s="13" t="s">
        <v>122</v>
      </c>
      <c r="D46" s="15" t="n">
        <v>0.03</v>
      </c>
      <c r="E46" s="15" t="n">
        <v>0.01</v>
      </c>
      <c r="F46" s="15" t="n">
        <v>0</v>
      </c>
      <c r="G46" s="15"/>
      <c r="H46" s="59" t="n">
        <f aca="false">$D46-($E46*8.84/4+$F46)</f>
        <v>0.0079</v>
      </c>
      <c r="I46" s="15"/>
      <c r="J46" s="16"/>
      <c r="K46" s="15"/>
      <c r="L46" s="15"/>
      <c r="M46" s="15"/>
    </row>
    <row r="47" customFormat="false" ht="15.75" hidden="false" customHeight="false" outlineLevel="0" collapsed="false">
      <c r="A47" s="12" t="s">
        <v>123</v>
      </c>
      <c r="B47" s="13" t="s">
        <v>124</v>
      </c>
      <c r="D47" s="15" t="n">
        <v>0.04</v>
      </c>
      <c r="E47" s="15" t="n">
        <v>0.02</v>
      </c>
      <c r="F47" s="15" t="n">
        <v>0</v>
      </c>
      <c r="G47" s="15"/>
      <c r="H47" s="59" t="n">
        <f aca="false">$D47-($E47*8.84/4+$F47)</f>
        <v>-0.0042</v>
      </c>
      <c r="I47" s="15"/>
      <c r="J47" s="16"/>
      <c r="K47" s="15"/>
      <c r="L47" s="15"/>
      <c r="M47" s="15"/>
    </row>
    <row r="48" customFormat="false" ht="15.75" hidden="false" customHeight="false" outlineLevel="0" collapsed="false">
      <c r="A48" s="12" t="s">
        <v>125</v>
      </c>
      <c r="B48" s="13" t="s">
        <v>126</v>
      </c>
      <c r="D48" s="15" t="n">
        <v>0.13</v>
      </c>
      <c r="E48" s="15" t="n">
        <v>0.04</v>
      </c>
      <c r="F48" s="15" t="n">
        <v>0</v>
      </c>
      <c r="G48" s="15"/>
      <c r="H48" s="59" t="n">
        <f aca="false">$D48-($E48*8.84/4+$F48)</f>
        <v>0.0416</v>
      </c>
      <c r="I48" s="15"/>
      <c r="J48" s="16"/>
      <c r="K48" s="15"/>
      <c r="L48" s="15"/>
      <c r="M48" s="15"/>
    </row>
    <row r="49" customFormat="false" ht="15.75" hidden="false" customHeight="false" outlineLevel="0" collapsed="false">
      <c r="A49" s="12" t="s">
        <v>127</v>
      </c>
      <c r="B49" s="13" t="s">
        <v>128</v>
      </c>
      <c r="D49" s="15" t="n">
        <v>0.13</v>
      </c>
      <c r="E49" s="15" t="n">
        <v>0.03</v>
      </c>
      <c r="F49" s="15" t="n">
        <v>0</v>
      </c>
      <c r="G49" s="15"/>
      <c r="H49" s="59" t="n">
        <f aca="false">$D49-($E49*8.84/4+$F49)</f>
        <v>0.0637</v>
      </c>
      <c r="I49" s="15"/>
      <c r="J49" s="16"/>
      <c r="K49" s="15"/>
      <c r="L49" s="15"/>
      <c r="M49" s="15"/>
    </row>
    <row r="50" customFormat="false" ht="15.75" hidden="false" customHeight="false" outlineLevel="0" collapsed="false">
      <c r="A50" s="12" t="s">
        <v>129</v>
      </c>
      <c r="B50" s="13" t="s">
        <v>130</v>
      </c>
      <c r="D50" s="15" t="n">
        <v>1.71</v>
      </c>
      <c r="E50" s="15" t="n">
        <v>0.45</v>
      </c>
      <c r="F50" s="15" t="n">
        <v>0.03</v>
      </c>
      <c r="G50" s="15"/>
      <c r="H50" s="59" t="n">
        <f aca="false">$D50-($E50*8.84/4+$F50)</f>
        <v>0.6855</v>
      </c>
      <c r="I50" s="15"/>
      <c r="J50" s="16"/>
      <c r="K50" s="15"/>
      <c r="L50" s="15"/>
      <c r="M50" s="15"/>
    </row>
    <row r="51" customFormat="false" ht="15.75" hidden="false" customHeight="false" outlineLevel="0" collapsed="false">
      <c r="A51" s="12" t="s">
        <v>131</v>
      </c>
      <c r="B51" s="13" t="s">
        <v>132</v>
      </c>
      <c r="D51" s="15" t="n">
        <v>1.27</v>
      </c>
      <c r="E51" s="15" t="n">
        <v>0.08</v>
      </c>
      <c r="F51" s="15" t="n">
        <v>0.02</v>
      </c>
      <c r="G51" s="15"/>
      <c r="H51" s="59" t="n">
        <f aca="false">$D51-($E51*8.84/4+$F51)</f>
        <v>1.0732</v>
      </c>
      <c r="I51" s="15"/>
      <c r="J51" s="16"/>
      <c r="K51" s="15"/>
      <c r="L51" s="15"/>
      <c r="M51" s="15"/>
    </row>
    <row r="52" customFormat="false" ht="15.75" hidden="false" customHeight="false" outlineLevel="0" collapsed="false">
      <c r="A52" s="12" t="s">
        <v>133</v>
      </c>
      <c r="B52" s="13" t="s">
        <v>134</v>
      </c>
      <c r="D52" s="15" t="n">
        <v>0.36</v>
      </c>
      <c r="E52" s="15" t="n">
        <v>0.06</v>
      </c>
      <c r="F52" s="15" t="n">
        <v>0.03</v>
      </c>
      <c r="G52" s="15"/>
      <c r="H52" s="59" t="n">
        <f aca="false">$D52-($E52*8.84/4+$F52)</f>
        <v>0.1974</v>
      </c>
      <c r="I52" s="15"/>
      <c r="J52" s="16"/>
      <c r="K52" s="15"/>
      <c r="L52" s="15"/>
      <c r="M52" s="15"/>
    </row>
    <row r="53" customFormat="false" ht="15.75" hidden="false" customHeight="false" outlineLevel="0" collapsed="false">
      <c r="A53" s="12" t="s">
        <v>135</v>
      </c>
      <c r="B53" s="13" t="s">
        <v>136</v>
      </c>
      <c r="D53" s="15" t="n">
        <v>0.02</v>
      </c>
      <c r="E53" s="15" t="n">
        <v>0.01</v>
      </c>
      <c r="F53" s="15" t="n">
        <v>0</v>
      </c>
      <c r="G53" s="15"/>
      <c r="H53" s="59" t="n">
        <f aca="false">$D53-($E53*8.84/4+$F53)</f>
        <v>-0.0021</v>
      </c>
      <c r="I53" s="15"/>
      <c r="J53" s="16"/>
      <c r="K53" s="15"/>
      <c r="L53" s="15"/>
      <c r="M53" s="15"/>
    </row>
    <row r="54" customFormat="false" ht="15.75" hidden="false" customHeight="false" outlineLevel="0" collapsed="false">
      <c r="A54" s="12" t="s">
        <v>137</v>
      </c>
      <c r="B54" s="13" t="s">
        <v>138</v>
      </c>
      <c r="D54" s="15" t="n">
        <v>0.16</v>
      </c>
      <c r="E54" s="15" t="n">
        <v>0.02</v>
      </c>
      <c r="F54" s="15" t="n">
        <v>0.01</v>
      </c>
      <c r="G54" s="15"/>
      <c r="H54" s="59" t="n">
        <f aca="false">$D54-($E54*8.84/4+$F54)</f>
        <v>0.1058</v>
      </c>
      <c r="I54" s="15"/>
      <c r="J54" s="16"/>
      <c r="K54" s="15"/>
      <c r="L54" s="15"/>
      <c r="M54" s="15"/>
    </row>
    <row r="55" customFormat="false" ht="15.75" hidden="false" customHeight="false" outlineLevel="0" collapsed="false">
      <c r="A55" s="12" t="s">
        <v>139</v>
      </c>
      <c r="B55" s="13" t="s">
        <v>140</v>
      </c>
      <c r="D55" s="15" t="n">
        <v>0.35</v>
      </c>
      <c r="E55" s="15" t="n">
        <v>0.15</v>
      </c>
      <c r="F55" s="15" t="n">
        <v>0</v>
      </c>
      <c r="G55" s="15"/>
      <c r="H55" s="59" t="n">
        <f aca="false">$D55-($E55*8.84/4+$F55)</f>
        <v>0.0185</v>
      </c>
      <c r="I55" s="15"/>
      <c r="J55" s="16"/>
      <c r="K55" s="15"/>
      <c r="L55" s="15"/>
      <c r="M55" s="15"/>
    </row>
    <row r="56" customFormat="false" ht="15.75" hidden="false" customHeight="false" outlineLevel="0" collapsed="false">
      <c r="A56" s="12" t="s">
        <v>141</v>
      </c>
      <c r="B56" s="13" t="s">
        <v>142</v>
      </c>
      <c r="D56" s="15" t="n">
        <v>0.25</v>
      </c>
      <c r="E56" s="15" t="n">
        <v>0.11</v>
      </c>
      <c r="F56" s="15" t="n">
        <v>0</v>
      </c>
      <c r="G56" s="15"/>
      <c r="H56" s="59" t="n">
        <f aca="false">$D56-($E56*8.84/4+$F56)</f>
        <v>0.00689999999999999</v>
      </c>
      <c r="I56" s="15"/>
      <c r="J56" s="16"/>
      <c r="K56" s="15"/>
      <c r="L56" s="15"/>
      <c r="M56" s="15"/>
    </row>
    <row r="57" customFormat="false" ht="15.75" hidden="false" customHeight="false" outlineLevel="0" collapsed="false">
      <c r="A57" s="12" t="s">
        <v>143</v>
      </c>
      <c r="B57" s="13" t="s">
        <v>144</v>
      </c>
      <c r="D57" s="15" t="n">
        <v>30.68</v>
      </c>
      <c r="E57" s="15" t="n">
        <v>10.19</v>
      </c>
      <c r="F57" s="15" t="n">
        <v>0.09</v>
      </c>
      <c r="G57" s="15"/>
      <c r="H57" s="59" t="n">
        <f aca="false">$D57-($E57*8.84/4+$F57)</f>
        <v>8.0701</v>
      </c>
      <c r="I57" s="15"/>
      <c r="J57" s="16"/>
      <c r="K57" s="15"/>
      <c r="L57" s="15"/>
      <c r="M57" s="15"/>
    </row>
    <row r="58" customFormat="false" ht="15.75" hidden="false" customHeight="false" outlineLevel="0" collapsed="false">
      <c r="A58" s="12" t="s">
        <v>145</v>
      </c>
      <c r="B58" s="13" t="s">
        <v>146</v>
      </c>
      <c r="D58" s="15" t="n">
        <v>56.87</v>
      </c>
      <c r="E58" s="15" t="n">
        <v>10.48</v>
      </c>
      <c r="F58" s="15" t="n">
        <v>3.14</v>
      </c>
      <c r="G58" s="15"/>
      <c r="H58" s="59" t="n">
        <f aca="false">$D58-($E58*8.84/4+$F58)</f>
        <v>30.5692</v>
      </c>
      <c r="I58" s="15"/>
      <c r="J58" s="16"/>
      <c r="K58" s="15"/>
      <c r="L58" s="15"/>
      <c r="M58" s="15"/>
    </row>
    <row r="59" customFormat="false" ht="15.75" hidden="false" customHeight="false" outlineLevel="0" collapsed="false">
      <c r="A59" s="12" t="s">
        <v>147</v>
      </c>
      <c r="B59" s="13" t="s">
        <v>148</v>
      </c>
      <c r="D59" s="15" t="n">
        <v>1.44</v>
      </c>
      <c r="E59" s="15" t="n">
        <v>0.64</v>
      </c>
      <c r="F59" s="15" t="n">
        <v>0</v>
      </c>
      <c r="G59" s="15"/>
      <c r="H59" s="59" t="n">
        <f aca="false">$D59-($E59*8.84/4+$F59)</f>
        <v>0.0255999999999998</v>
      </c>
      <c r="I59" s="15"/>
      <c r="J59" s="16"/>
      <c r="K59" s="15"/>
      <c r="L59" s="15"/>
      <c r="M59" s="15"/>
    </row>
    <row r="60" customFormat="false" ht="15.75" hidden="false" customHeight="false" outlineLevel="0" collapsed="false">
      <c r="A60" s="12" t="s">
        <v>149</v>
      </c>
      <c r="B60" s="13" t="s">
        <v>150</v>
      </c>
      <c r="D60" s="15" t="n">
        <v>1.28</v>
      </c>
      <c r="E60" s="15" t="n">
        <v>0.37</v>
      </c>
      <c r="F60" s="15" t="n">
        <v>0</v>
      </c>
      <c r="G60" s="15"/>
      <c r="H60" s="59" t="n">
        <f aca="false">$D60-($E60*8.84/4+$F60)</f>
        <v>0.4623</v>
      </c>
      <c r="I60" s="15"/>
      <c r="J60" s="16"/>
      <c r="K60" s="15"/>
      <c r="L60" s="15"/>
      <c r="M60" s="15"/>
    </row>
    <row r="61" customFormat="false" ht="15.75" hidden="false" customHeight="false" outlineLevel="0" collapsed="false">
      <c r="A61" s="12" t="s">
        <v>151</v>
      </c>
      <c r="B61" s="13" t="s">
        <v>152</v>
      </c>
      <c r="D61" s="15" t="n">
        <v>0.5</v>
      </c>
      <c r="E61" s="15" t="n">
        <v>0.06</v>
      </c>
      <c r="F61" s="15" t="n">
        <v>0.03</v>
      </c>
      <c r="G61" s="15"/>
      <c r="H61" s="59" t="n">
        <f aca="false">$D61-($E61*8.84/4+$F61)</f>
        <v>0.3374</v>
      </c>
      <c r="I61" s="15"/>
      <c r="J61" s="16"/>
      <c r="K61" s="15"/>
      <c r="L61" s="15"/>
      <c r="M61" s="15"/>
    </row>
    <row r="62" customFormat="false" ht="15.75" hidden="false" customHeight="false" outlineLevel="0" collapsed="false">
      <c r="A62" s="12" t="s">
        <v>153</v>
      </c>
      <c r="B62" s="13" t="s">
        <v>154</v>
      </c>
      <c r="D62" s="15" t="n">
        <v>0.2</v>
      </c>
      <c r="E62" s="15" t="n">
        <v>0.02</v>
      </c>
      <c r="F62" s="15" t="n">
        <v>0</v>
      </c>
      <c r="G62" s="15"/>
      <c r="H62" s="59" t="n">
        <f aca="false">$D62-($E62*8.84/4+$F62)</f>
        <v>0.1558</v>
      </c>
      <c r="I62" s="15"/>
      <c r="J62" s="16"/>
      <c r="K62" s="15"/>
      <c r="L62" s="15"/>
      <c r="M62" s="15"/>
    </row>
    <row r="63" customFormat="false" ht="15.75" hidden="false" customHeight="false" outlineLevel="0" collapsed="false">
      <c r="A63" s="12" t="s">
        <v>155</v>
      </c>
      <c r="B63" s="13" t="s">
        <v>156</v>
      </c>
      <c r="D63" s="15" t="n">
        <v>4.34</v>
      </c>
      <c r="E63" s="15" t="n">
        <v>1.2</v>
      </c>
      <c r="F63" s="15" t="n">
        <v>0.09</v>
      </c>
      <c r="G63" s="15"/>
      <c r="H63" s="59" t="n">
        <f aca="false">$D63-($E63*8.84/4+$F63)</f>
        <v>1.598</v>
      </c>
      <c r="I63" s="15"/>
      <c r="J63" s="16"/>
      <c r="K63" s="15"/>
      <c r="L63" s="15"/>
      <c r="M63" s="15"/>
    </row>
    <row r="64" customFormat="false" ht="15.75" hidden="false" customHeight="false" outlineLevel="0" collapsed="false">
      <c r="A64" s="12" t="s">
        <v>157</v>
      </c>
      <c r="B64" s="13" t="s">
        <v>158</v>
      </c>
      <c r="D64" s="15" t="n">
        <v>0.08</v>
      </c>
      <c r="E64" s="15" t="n">
        <v>0.03</v>
      </c>
      <c r="F64" s="15" t="n">
        <v>0</v>
      </c>
      <c r="G64" s="15"/>
      <c r="H64" s="59" t="n">
        <f aca="false">$D64-($E64*8.84/4+$F64)</f>
        <v>0.0137</v>
      </c>
      <c r="I64" s="15"/>
      <c r="J64" s="16"/>
      <c r="K64" s="15"/>
      <c r="L64" s="15"/>
      <c r="M64" s="15"/>
    </row>
    <row r="65" customFormat="false" ht="15.75" hidden="false" customHeight="false" outlineLevel="0" collapsed="false">
      <c r="A65" s="12" t="s">
        <v>159</v>
      </c>
      <c r="B65" s="13" t="s">
        <v>160</v>
      </c>
      <c r="D65" s="15" t="n">
        <v>3.36</v>
      </c>
      <c r="E65" s="15" t="n">
        <v>0.22</v>
      </c>
      <c r="F65" s="15" t="n">
        <v>0.42</v>
      </c>
      <c r="G65" s="15"/>
      <c r="H65" s="59" t="n">
        <f aca="false">$D65-($E65*8.84/4+$F65)</f>
        <v>2.4538</v>
      </c>
      <c r="I65" s="15"/>
      <c r="J65" s="16"/>
      <c r="K65" s="15"/>
      <c r="L65" s="15"/>
      <c r="M65" s="15"/>
    </row>
    <row r="66" customFormat="false" ht="15.75" hidden="false" customHeight="false" outlineLevel="0" collapsed="false">
      <c r="A66" s="12" t="s">
        <v>161</v>
      </c>
      <c r="B66" s="13" t="s">
        <v>162</v>
      </c>
      <c r="D66" s="15" t="n">
        <v>1.08</v>
      </c>
      <c r="E66" s="15" t="n">
        <v>0.44</v>
      </c>
      <c r="F66" s="15" t="n">
        <v>0</v>
      </c>
      <c r="G66" s="15"/>
      <c r="H66" s="59" t="n">
        <f aca="false">$D66-($E66*8.84/4+$F66)</f>
        <v>0.1076</v>
      </c>
      <c r="I66" s="15"/>
      <c r="J66" s="16"/>
      <c r="K66" s="15"/>
      <c r="L66" s="15"/>
      <c r="M66" s="15"/>
    </row>
    <row r="67" customFormat="false" ht="15.75" hidden="false" customHeight="false" outlineLevel="0" collapsed="false">
      <c r="A67" s="12" t="s">
        <v>163</v>
      </c>
      <c r="B67" s="13" t="s">
        <v>164</v>
      </c>
      <c r="D67" s="15" t="n">
        <v>0.22</v>
      </c>
      <c r="E67" s="15" t="n">
        <v>0</v>
      </c>
      <c r="F67" s="15" t="n">
        <v>0</v>
      </c>
      <c r="G67" s="15"/>
      <c r="H67" s="59" t="n">
        <f aca="false">$D67-($E67*8.84/4+$F67)</f>
        <v>0.22</v>
      </c>
      <c r="I67" s="15"/>
      <c r="J67" s="16"/>
      <c r="K67" s="15"/>
      <c r="L67" s="15"/>
      <c r="M67" s="15"/>
    </row>
    <row r="68" customFormat="false" ht="15.75" hidden="false" customHeight="false" outlineLevel="0" collapsed="false">
      <c r="A68" s="12" t="s">
        <v>165</v>
      </c>
      <c r="B68" s="13" t="s">
        <v>166</v>
      </c>
      <c r="D68" s="15" t="n">
        <v>4.06</v>
      </c>
      <c r="E68" s="15" t="n">
        <v>1.02</v>
      </c>
      <c r="F68" s="15" t="n">
        <v>0.3</v>
      </c>
      <c r="G68" s="15"/>
      <c r="H68" s="59" t="n">
        <f aca="false">$D68-($E68*8.84/4+$F68)</f>
        <v>1.5058</v>
      </c>
      <c r="I68" s="15"/>
      <c r="J68" s="16"/>
      <c r="K68" s="15"/>
      <c r="L68" s="15"/>
      <c r="M68" s="15"/>
    </row>
    <row r="69" customFormat="false" ht="15.75" hidden="false" customHeight="false" outlineLevel="0" collapsed="false">
      <c r="A69" s="12" t="s">
        <v>167</v>
      </c>
      <c r="B69" s="13" t="s">
        <v>168</v>
      </c>
      <c r="D69" s="15" t="n">
        <v>0.15</v>
      </c>
      <c r="E69" s="15" t="n">
        <v>0.06</v>
      </c>
      <c r="F69" s="15" t="n">
        <v>0</v>
      </c>
      <c r="G69" s="15"/>
      <c r="H69" s="59" t="n">
        <f aca="false">$D69-($E69*8.84/4+$F69)</f>
        <v>0.0174</v>
      </c>
      <c r="I69" s="15"/>
      <c r="J69" s="16"/>
      <c r="K69" s="15"/>
      <c r="L69" s="15"/>
      <c r="M69" s="15"/>
    </row>
    <row r="70" customFormat="false" ht="15.75" hidden="false" customHeight="false" outlineLevel="0" collapsed="false">
      <c r="A70" s="12" t="s">
        <v>169</v>
      </c>
      <c r="B70" s="13" t="s">
        <v>170</v>
      </c>
      <c r="D70" s="15" t="n">
        <v>0.1</v>
      </c>
      <c r="E70" s="15" t="n">
        <v>0.04</v>
      </c>
      <c r="F70" s="15" t="n">
        <v>0.01</v>
      </c>
      <c r="G70" s="15"/>
      <c r="H70" s="59" t="n">
        <f aca="false">$D70-($E70*8.84/4+$F70)</f>
        <v>0.0016</v>
      </c>
      <c r="I70" s="15"/>
      <c r="J70" s="16"/>
      <c r="K70" s="15"/>
      <c r="L70" s="15"/>
      <c r="M70" s="15"/>
    </row>
    <row r="71" customFormat="false" ht="15.75" hidden="false" customHeight="false" outlineLevel="0" collapsed="false">
      <c r="A71" s="12" t="s">
        <v>171</v>
      </c>
      <c r="B71" s="13" t="s">
        <v>172</v>
      </c>
      <c r="D71" s="15" t="n">
        <v>1.46</v>
      </c>
      <c r="E71" s="15" t="n">
        <v>0.02</v>
      </c>
      <c r="F71" s="15" t="n">
        <v>0.09</v>
      </c>
      <c r="G71" s="15"/>
      <c r="H71" s="59" t="n">
        <f aca="false">$D71-($E71*8.84/4+$F71)</f>
        <v>1.3258</v>
      </c>
      <c r="I71" s="15"/>
      <c r="J71" s="16"/>
      <c r="K71" s="15"/>
      <c r="L71" s="15"/>
      <c r="M71" s="15"/>
    </row>
    <row r="72" customFormat="false" ht="15.75" hidden="false" customHeight="false" outlineLevel="0" collapsed="false">
      <c r="A72" s="12" t="s">
        <v>173</v>
      </c>
      <c r="B72" s="13" t="s">
        <v>174</v>
      </c>
      <c r="D72" s="15" t="n">
        <v>0.29</v>
      </c>
      <c r="E72" s="15" t="n">
        <v>0.11</v>
      </c>
      <c r="F72" s="15" t="n">
        <v>0.01</v>
      </c>
      <c r="G72" s="15"/>
      <c r="H72" s="59" t="n">
        <f aca="false">$D72-($E72*8.84/4+$F72)</f>
        <v>0.0369</v>
      </c>
      <c r="I72" s="15"/>
      <c r="J72" s="16"/>
      <c r="K72" s="15"/>
      <c r="L72" s="15"/>
      <c r="M72" s="15"/>
    </row>
    <row r="73" customFormat="false" ht="15.75" hidden="false" customHeight="false" outlineLevel="0" collapsed="false">
      <c r="A73" s="12" t="s">
        <v>175</v>
      </c>
      <c r="B73" s="13" t="s">
        <v>176</v>
      </c>
      <c r="D73" s="15" t="n">
        <v>0</v>
      </c>
      <c r="E73" s="15" t="n">
        <v>0</v>
      </c>
      <c r="F73" s="15" t="n">
        <v>0</v>
      </c>
      <c r="G73" s="15"/>
      <c r="H73" s="59" t="n">
        <f aca="false">$D73-($E73*8.84/4+$F73)</f>
        <v>0</v>
      </c>
      <c r="I73" s="15"/>
      <c r="J73" s="16"/>
      <c r="K73" s="15"/>
      <c r="L73" s="15"/>
      <c r="M73" s="15"/>
    </row>
    <row r="74" customFormat="false" ht="15.75" hidden="false" customHeight="false" outlineLevel="0" collapsed="false">
      <c r="A74" s="12" t="s">
        <v>177</v>
      </c>
      <c r="B74" s="13" t="s">
        <v>178</v>
      </c>
      <c r="D74" s="15" t="n">
        <v>0.01</v>
      </c>
      <c r="E74" s="15" t="n">
        <v>0</v>
      </c>
      <c r="F74" s="15" t="n">
        <v>0</v>
      </c>
      <c r="G74" s="15"/>
      <c r="H74" s="59" t="n">
        <f aca="false">$D74-($E74*8.84/4+$F74)</f>
        <v>0.01</v>
      </c>
      <c r="I74" s="15"/>
      <c r="J74" s="16"/>
      <c r="K74" s="15"/>
      <c r="L74" s="15"/>
      <c r="M74" s="15"/>
    </row>
    <row r="75" customFormat="false" ht="15.75" hidden="false" customHeight="false" outlineLevel="0" collapsed="false">
      <c r="A75" s="12" t="s">
        <v>179</v>
      </c>
      <c r="B75" s="13" t="s">
        <v>180</v>
      </c>
      <c r="D75" s="15" t="n">
        <v>0</v>
      </c>
      <c r="E75" s="15" t="n">
        <v>0</v>
      </c>
      <c r="F75" s="15" t="n">
        <v>0</v>
      </c>
      <c r="G75" s="15"/>
      <c r="H75" s="59" t="n">
        <f aca="false">$D75-($E75*8.84/4+$F75)</f>
        <v>0</v>
      </c>
      <c r="I75" s="15"/>
      <c r="J75" s="16"/>
      <c r="K75" s="15"/>
      <c r="L75" s="15"/>
      <c r="M75" s="15"/>
    </row>
    <row r="76" customFormat="false" ht="15.75" hidden="false" customHeight="false" outlineLevel="0" collapsed="false">
      <c r="A76" s="12" t="s">
        <v>181</v>
      </c>
      <c r="B76" s="13" t="s">
        <v>182</v>
      </c>
      <c r="D76" s="15" t="n">
        <v>0.51</v>
      </c>
      <c r="E76" s="15" t="n">
        <v>0.15</v>
      </c>
      <c r="F76" s="15" t="n">
        <v>0</v>
      </c>
      <c r="G76" s="15"/>
      <c r="H76" s="59" t="n">
        <f aca="false">$D76-($E76*8.84/4+$F76)</f>
        <v>0.1785</v>
      </c>
      <c r="I76" s="15"/>
      <c r="J76" s="16"/>
      <c r="K76" s="15"/>
      <c r="L76" s="15"/>
      <c r="M76" s="15"/>
    </row>
    <row r="77" customFormat="false" ht="15.75" hidden="false" customHeight="false" outlineLevel="0" collapsed="false">
      <c r="A77" s="12" t="s">
        <v>183</v>
      </c>
      <c r="B77" s="13" t="s">
        <v>184</v>
      </c>
      <c r="D77" s="15" t="n">
        <v>0.08</v>
      </c>
      <c r="E77" s="15" t="n">
        <v>0.03</v>
      </c>
      <c r="F77" s="15" t="n">
        <v>0</v>
      </c>
      <c r="G77" s="15"/>
      <c r="H77" s="59" t="n">
        <f aca="false">$D77-($E77*8.84/4+$F77)</f>
        <v>0.0137</v>
      </c>
      <c r="I77" s="15"/>
      <c r="J77" s="16"/>
      <c r="K77" s="15"/>
      <c r="L77" s="15"/>
      <c r="M77" s="15"/>
    </row>
    <row r="78" customFormat="false" ht="15.75" hidden="false" customHeight="false" outlineLevel="0" collapsed="false">
      <c r="A78" s="12" t="s">
        <v>185</v>
      </c>
      <c r="B78" s="13" t="s">
        <v>186</v>
      </c>
      <c r="D78" s="15" t="n">
        <v>11.59</v>
      </c>
      <c r="E78" s="15" t="n">
        <v>5.01</v>
      </c>
      <c r="F78" s="15" t="n">
        <v>0.08</v>
      </c>
      <c r="G78" s="15"/>
      <c r="H78" s="59" t="n">
        <f aca="false">$D78-($E78*8.84/4+$F78)</f>
        <v>0.437900000000001</v>
      </c>
      <c r="I78" s="15"/>
      <c r="J78" s="16"/>
      <c r="K78" s="15"/>
      <c r="L78" s="15"/>
      <c r="M78" s="15"/>
    </row>
    <row r="79" customFormat="false" ht="15.75" hidden="false" customHeight="false" outlineLevel="0" collapsed="false">
      <c r="A79" s="12" t="s">
        <v>187</v>
      </c>
      <c r="B79" s="13" t="s">
        <v>188</v>
      </c>
      <c r="D79" s="15" t="n">
        <v>1.84</v>
      </c>
      <c r="E79" s="15" t="n">
        <v>0.14</v>
      </c>
      <c r="F79" s="15" t="n">
        <v>0.17</v>
      </c>
      <c r="G79" s="15"/>
      <c r="H79" s="59" t="n">
        <f aca="false">$D79-($E79*8.84/4+$F79)</f>
        <v>1.3606</v>
      </c>
      <c r="I79" s="15"/>
      <c r="J79" s="16"/>
      <c r="K79" s="15"/>
      <c r="L79" s="15"/>
      <c r="M79" s="15"/>
    </row>
    <row r="80" customFormat="false" ht="15.75" hidden="false" customHeight="false" outlineLevel="0" collapsed="false">
      <c r="A80" s="12" t="s">
        <v>189</v>
      </c>
      <c r="B80" s="13" t="s">
        <v>190</v>
      </c>
      <c r="D80" s="15" t="n">
        <v>0.3</v>
      </c>
      <c r="E80" s="15" t="n">
        <v>0.11</v>
      </c>
      <c r="F80" s="15" t="n">
        <v>0</v>
      </c>
      <c r="G80" s="15"/>
      <c r="H80" s="59" t="n">
        <f aca="false">$D80-($E80*8.84/4+$F80)</f>
        <v>0.0569</v>
      </c>
      <c r="I80" s="15"/>
      <c r="J80" s="16"/>
      <c r="K80" s="15"/>
      <c r="L80" s="15"/>
      <c r="M80" s="15"/>
    </row>
    <row r="81" customFormat="false" ht="15.75" hidden="false" customHeight="false" outlineLevel="0" collapsed="false">
      <c r="A81" s="12" t="s">
        <v>191</v>
      </c>
      <c r="B81" s="13" t="s">
        <v>192</v>
      </c>
      <c r="D81" s="15" t="n">
        <v>0.06</v>
      </c>
      <c r="E81" s="15" t="n">
        <v>0.02</v>
      </c>
      <c r="F81" s="15" t="n">
        <v>0</v>
      </c>
      <c r="G81" s="15"/>
      <c r="H81" s="59" t="n">
        <f aca="false">$D81-($E81*8.84/4+$F81)</f>
        <v>0.0158</v>
      </c>
      <c r="I81" s="15"/>
      <c r="J81" s="16"/>
      <c r="K81" s="15"/>
      <c r="L81" s="15"/>
      <c r="M81" s="15"/>
    </row>
    <row r="82" customFormat="false" ht="15.75" hidden="false" customHeight="false" outlineLevel="0" collapsed="false">
      <c r="A82" s="12" t="s">
        <v>193</v>
      </c>
      <c r="B82" s="13" t="s">
        <v>194</v>
      </c>
      <c r="D82" s="15" t="n">
        <v>7.94</v>
      </c>
      <c r="E82" s="15" t="n">
        <v>1.59</v>
      </c>
      <c r="F82" s="15" t="n">
        <v>0.85</v>
      </c>
      <c r="G82" s="15"/>
      <c r="H82" s="59" t="n">
        <f aca="false">$D82-($E82*8.84/4+$F82)</f>
        <v>3.5761</v>
      </c>
      <c r="I82" s="15"/>
      <c r="J82" s="16"/>
      <c r="K82" s="15"/>
      <c r="L82" s="15"/>
      <c r="M82" s="15"/>
    </row>
    <row r="83" customFormat="false" ht="15.75" hidden="false" customHeight="false" outlineLevel="0" collapsed="false">
      <c r="A83" s="12" t="s">
        <v>195</v>
      </c>
      <c r="B83" s="13" t="s">
        <v>196</v>
      </c>
      <c r="D83" s="15" t="n">
        <v>0.07</v>
      </c>
      <c r="E83" s="15" t="n">
        <v>0.01</v>
      </c>
      <c r="F83" s="15" t="n">
        <v>0</v>
      </c>
      <c r="G83" s="15"/>
      <c r="H83" s="59" t="n">
        <f aca="false">$D83-($E83*8.84/4+$F83)</f>
        <v>0.0479</v>
      </c>
      <c r="I83" s="15"/>
      <c r="J83" s="16"/>
      <c r="K83" s="15"/>
      <c r="L83" s="15"/>
      <c r="M83" s="15"/>
    </row>
    <row r="84" customFormat="false" ht="15.75" hidden="false" customHeight="false" outlineLevel="0" collapsed="false">
      <c r="A84" s="12" t="s">
        <v>197</v>
      </c>
      <c r="B84" s="13" t="s">
        <v>198</v>
      </c>
      <c r="D84" s="15" t="n">
        <v>0.06</v>
      </c>
      <c r="E84" s="15" t="n">
        <v>0.01</v>
      </c>
      <c r="F84" s="15" t="n">
        <v>0.01</v>
      </c>
      <c r="G84" s="15"/>
      <c r="H84" s="59" t="n">
        <f aca="false">$D84-($E84*8.84/4+$F84)</f>
        <v>0.0279</v>
      </c>
      <c r="I84" s="15"/>
      <c r="J84" s="16"/>
      <c r="K84" s="15"/>
      <c r="L84" s="15"/>
      <c r="M84" s="15"/>
    </row>
    <row r="85" customFormat="false" ht="15.75" hidden="false" customHeight="false" outlineLevel="0" collapsed="false">
      <c r="A85" s="12" t="s">
        <v>199</v>
      </c>
      <c r="B85" s="13" t="s">
        <v>200</v>
      </c>
      <c r="D85" s="15" t="n">
        <v>1.89</v>
      </c>
      <c r="E85" s="15" t="n">
        <v>0.41</v>
      </c>
      <c r="F85" s="15" t="n">
        <v>0.14</v>
      </c>
      <c r="G85" s="15"/>
      <c r="H85" s="59" t="n">
        <f aca="false">$D85-($E85*8.84/4+$F85)</f>
        <v>0.8439</v>
      </c>
      <c r="I85" s="15"/>
      <c r="J85" s="16"/>
      <c r="K85" s="15"/>
      <c r="L85" s="15"/>
      <c r="M85" s="15"/>
    </row>
    <row r="86" customFormat="false" ht="15.75" hidden="false" customHeight="false" outlineLevel="0" collapsed="false">
      <c r="A86" s="12" t="s">
        <v>201</v>
      </c>
      <c r="B86" s="13" t="s">
        <v>202</v>
      </c>
      <c r="D86" s="15" t="n">
        <v>0.31</v>
      </c>
      <c r="E86" s="15" t="n">
        <v>0.14</v>
      </c>
      <c r="F86" s="15" t="n">
        <v>0</v>
      </c>
      <c r="G86" s="15"/>
      <c r="H86" s="59" t="n">
        <f aca="false">$D86-($E86*8.84/4+$F86)</f>
        <v>0.000599999999999989</v>
      </c>
      <c r="I86" s="15"/>
      <c r="J86" s="16"/>
      <c r="K86" s="15"/>
      <c r="L86" s="15"/>
      <c r="M86" s="15"/>
    </row>
    <row r="87" customFormat="false" ht="15.75" hidden="false" customHeight="false" outlineLevel="0" collapsed="false">
      <c r="A87" s="12" t="s">
        <v>203</v>
      </c>
      <c r="B87" s="13" t="s">
        <v>204</v>
      </c>
      <c r="D87" s="15" t="n">
        <v>0.01</v>
      </c>
      <c r="E87" s="15" t="n">
        <v>0</v>
      </c>
      <c r="F87" s="15" t="n">
        <v>0</v>
      </c>
      <c r="G87" s="15"/>
      <c r="H87" s="59" t="n">
        <f aca="false">$D87-($E87*8.84/4+$F87)</f>
        <v>0.01</v>
      </c>
      <c r="I87" s="15"/>
      <c r="J87" s="16"/>
      <c r="K87" s="15"/>
      <c r="L87" s="15"/>
      <c r="M87" s="15"/>
    </row>
    <row r="88" customFormat="false" ht="15.75" hidden="false" customHeight="false" outlineLevel="0" collapsed="false">
      <c r="A88" s="12" t="s">
        <v>205</v>
      </c>
      <c r="B88" s="13" t="s">
        <v>206</v>
      </c>
      <c r="D88" s="15" t="n">
        <v>1.1</v>
      </c>
      <c r="E88" s="15" t="n">
        <v>0.16</v>
      </c>
      <c r="F88" s="15" t="n">
        <v>0.07</v>
      </c>
      <c r="G88" s="15"/>
      <c r="H88" s="59" t="n">
        <f aca="false">$D88-($E88*8.84/4+$F88)</f>
        <v>0.6764</v>
      </c>
      <c r="I88" s="15"/>
      <c r="J88" s="16"/>
      <c r="K88" s="15"/>
      <c r="L88" s="15"/>
      <c r="M88" s="15"/>
    </row>
    <row r="89" customFormat="false" ht="15.75" hidden="false" customHeight="false" outlineLevel="0" collapsed="false">
      <c r="A89" s="12" t="s">
        <v>207</v>
      </c>
      <c r="B89" s="13" t="s">
        <v>208</v>
      </c>
      <c r="D89" s="15" t="n">
        <v>0.64</v>
      </c>
      <c r="E89" s="15" t="n">
        <v>0.18</v>
      </c>
      <c r="F89" s="15" t="n">
        <v>0.04</v>
      </c>
      <c r="G89" s="15"/>
      <c r="H89" s="59" t="n">
        <f aca="false">$D89-($E89*8.84/4+$F89)</f>
        <v>0.2022</v>
      </c>
      <c r="I89" s="15"/>
      <c r="J89" s="16"/>
      <c r="K89" s="15"/>
      <c r="L89" s="15"/>
      <c r="M89" s="15"/>
    </row>
    <row r="90" customFormat="false" ht="15.75" hidden="false" customHeight="false" outlineLevel="0" collapsed="false">
      <c r="A90" s="12" t="s">
        <v>209</v>
      </c>
      <c r="B90" s="13" t="s">
        <v>210</v>
      </c>
      <c r="D90" s="15" t="n">
        <v>0.35</v>
      </c>
      <c r="E90" s="15" t="n">
        <v>0.08</v>
      </c>
      <c r="F90" s="15" t="n">
        <v>0.01</v>
      </c>
      <c r="G90" s="15"/>
      <c r="H90" s="59" t="n">
        <f aca="false">$D90-($E90*8.84/4+$F90)</f>
        <v>0.1632</v>
      </c>
      <c r="I90" s="15"/>
      <c r="J90" s="16"/>
      <c r="K90" s="15"/>
      <c r="L90" s="15"/>
      <c r="M90" s="15"/>
    </row>
    <row r="91" customFormat="false" ht="15.75" hidden="false" customHeight="false" outlineLevel="0" collapsed="false">
      <c r="A91" s="12" t="s">
        <v>211</v>
      </c>
      <c r="B91" s="13" t="s">
        <v>212</v>
      </c>
      <c r="D91" s="15" t="n">
        <v>0</v>
      </c>
      <c r="E91" s="15" t="n">
        <v>0</v>
      </c>
      <c r="F91" s="15" t="n">
        <v>0</v>
      </c>
      <c r="G91" s="15"/>
      <c r="H91" s="59" t="n">
        <f aca="false">$D91-($E91*8.84/4+$F91)</f>
        <v>0</v>
      </c>
      <c r="I91" s="15"/>
      <c r="J91" s="16"/>
      <c r="K91" s="15"/>
      <c r="L91" s="15"/>
      <c r="M91" s="15"/>
    </row>
    <row r="92" customFormat="false" ht="15.75" hidden="false" customHeight="false" outlineLevel="0" collapsed="false">
      <c r="A92" s="12" t="s">
        <v>213</v>
      </c>
      <c r="B92" s="13" t="s">
        <v>214</v>
      </c>
      <c r="D92" s="15" t="n">
        <v>3.08</v>
      </c>
      <c r="E92" s="15" t="n">
        <v>0.82</v>
      </c>
      <c r="F92" s="15" t="n">
        <v>0.07</v>
      </c>
      <c r="G92" s="15"/>
      <c r="H92" s="59" t="n">
        <f aca="false">$D92-($E92*8.84/4+$F92)</f>
        <v>1.1978</v>
      </c>
      <c r="I92" s="15"/>
      <c r="J92" s="16"/>
      <c r="K92" s="15"/>
      <c r="L92" s="15"/>
      <c r="M92" s="15"/>
    </row>
    <row r="93" customFormat="false" ht="15.75" hidden="false" customHeight="false" outlineLevel="0" collapsed="false">
      <c r="A93" s="12" t="s">
        <v>215</v>
      </c>
      <c r="B93" s="13" t="s">
        <v>216</v>
      </c>
      <c r="D93" s="15" t="n">
        <v>0.11</v>
      </c>
      <c r="E93" s="15" t="n">
        <v>0.02</v>
      </c>
      <c r="F93" s="15" t="n">
        <v>0.01</v>
      </c>
      <c r="G93" s="15"/>
      <c r="H93" s="59" t="n">
        <f aca="false">$D93-($E93*8.84/4+$F93)</f>
        <v>0.0558</v>
      </c>
      <c r="I93" s="15"/>
      <c r="J93" s="16"/>
      <c r="K93" s="15"/>
      <c r="L93" s="15"/>
      <c r="M93" s="15"/>
    </row>
    <row r="94" customFormat="false" ht="15.75" hidden="false" customHeight="false" outlineLevel="0" collapsed="false">
      <c r="A94" s="12" t="s">
        <v>217</v>
      </c>
      <c r="B94" s="13" t="s">
        <v>218</v>
      </c>
      <c r="D94" s="15" t="n">
        <v>1.71</v>
      </c>
      <c r="E94" s="15" t="n">
        <v>0.57</v>
      </c>
      <c r="F94" s="15" t="n">
        <v>0.19</v>
      </c>
      <c r="G94" s="15"/>
      <c r="H94" s="59" t="n">
        <f aca="false">$D94-($E94*8.84/4+$F94)</f>
        <v>0.2603</v>
      </c>
      <c r="I94" s="15"/>
      <c r="J94" s="16"/>
      <c r="K94" s="15"/>
      <c r="L94" s="15"/>
      <c r="M94" s="15"/>
    </row>
    <row r="95" customFormat="false" ht="15.75" hidden="false" customHeight="false" outlineLevel="0" collapsed="false">
      <c r="A95" s="12" t="s">
        <v>219</v>
      </c>
      <c r="B95" s="13" t="s">
        <v>220</v>
      </c>
      <c r="D95" s="15" t="n">
        <v>0.54</v>
      </c>
      <c r="E95" s="15" t="n">
        <v>0.16</v>
      </c>
      <c r="F95" s="15" t="n">
        <v>0.02</v>
      </c>
      <c r="G95" s="15"/>
      <c r="H95" s="59" t="n">
        <f aca="false">$D95-($E95*8.84/4+$F95)</f>
        <v>0.1664</v>
      </c>
      <c r="I95" s="15"/>
      <c r="J95" s="16"/>
      <c r="K95" s="15"/>
      <c r="L95" s="15"/>
      <c r="M95" s="15"/>
    </row>
    <row r="96" customFormat="false" ht="15.75" hidden="false" customHeight="false" outlineLevel="0" collapsed="false">
      <c r="A96" s="12" t="s">
        <v>221</v>
      </c>
      <c r="B96" s="13" t="s">
        <v>222</v>
      </c>
      <c r="D96" s="15" t="n">
        <v>4.46</v>
      </c>
      <c r="E96" s="15" t="n">
        <v>1.64</v>
      </c>
      <c r="F96" s="15" t="n">
        <v>0.15</v>
      </c>
      <c r="G96" s="15"/>
      <c r="H96" s="59" t="n">
        <f aca="false">$D96-($E96*8.84/4+$F96)</f>
        <v>0.6856</v>
      </c>
      <c r="I96" s="15"/>
      <c r="J96" s="16"/>
      <c r="K96" s="15"/>
      <c r="L96" s="15"/>
      <c r="M96" s="15"/>
    </row>
    <row r="97" customFormat="false" ht="15.75" hidden="false" customHeight="false" outlineLevel="0" collapsed="false">
      <c r="A97" s="12" t="s">
        <v>223</v>
      </c>
      <c r="B97" s="13" t="s">
        <v>224</v>
      </c>
      <c r="D97" s="15" t="n">
        <v>0.25</v>
      </c>
      <c r="E97" s="15" t="n">
        <v>0.02</v>
      </c>
      <c r="F97" s="15" t="n">
        <v>0.01</v>
      </c>
      <c r="G97" s="15"/>
      <c r="H97" s="59" t="n">
        <f aca="false">$D97-($E97*8.84/4+$F97)</f>
        <v>0.1958</v>
      </c>
      <c r="I97" s="15"/>
      <c r="J97" s="16"/>
      <c r="K97" s="15"/>
      <c r="L97" s="15"/>
      <c r="M97" s="15"/>
    </row>
    <row r="98" customFormat="false" ht="15.75" hidden="false" customHeight="false" outlineLevel="0" collapsed="false">
      <c r="A98" s="12" t="s">
        <v>225</v>
      </c>
      <c r="B98" s="13" t="s">
        <v>226</v>
      </c>
      <c r="D98" s="15" t="n">
        <v>0.15</v>
      </c>
      <c r="E98" s="15" t="n">
        <v>0.05</v>
      </c>
      <c r="F98" s="15" t="n">
        <v>0</v>
      </c>
      <c r="G98" s="15"/>
      <c r="H98" s="59" t="n">
        <f aca="false">$D98-($E98*8.84/4+$F98)</f>
        <v>0.0395</v>
      </c>
      <c r="I98" s="15"/>
      <c r="J98" s="16"/>
      <c r="K98" s="15"/>
      <c r="L98" s="15"/>
      <c r="M98" s="15"/>
    </row>
    <row r="99" customFormat="false" ht="15.75" hidden="false" customHeight="false" outlineLevel="0" collapsed="false">
      <c r="A99" s="12" t="s">
        <v>227</v>
      </c>
      <c r="B99" s="13" t="s">
        <v>228</v>
      </c>
      <c r="D99" s="15" t="n">
        <v>0.27</v>
      </c>
      <c r="E99" s="15" t="n">
        <v>0.02</v>
      </c>
      <c r="F99" s="15" t="n">
        <v>0</v>
      </c>
      <c r="G99" s="15"/>
      <c r="H99" s="59" t="n">
        <f aca="false">$D99-($E99*8.84/4+$F99)</f>
        <v>0.2258</v>
      </c>
      <c r="I99" s="15"/>
      <c r="J99" s="16"/>
      <c r="K99" s="15"/>
      <c r="L99" s="15"/>
      <c r="M99" s="15"/>
    </row>
    <row r="100" customFormat="false" ht="15.75" hidden="false" customHeight="false" outlineLevel="0" collapsed="false">
      <c r="A100" s="12" t="s">
        <v>229</v>
      </c>
      <c r="B100" s="13" t="s">
        <v>230</v>
      </c>
      <c r="D100" s="15" t="n">
        <v>2.71</v>
      </c>
      <c r="E100" s="15" t="n">
        <v>0.52</v>
      </c>
      <c r="F100" s="15" t="n">
        <v>0.18</v>
      </c>
      <c r="G100" s="15"/>
      <c r="H100" s="59" t="n">
        <f aca="false">$D100-($E100*8.84/4+$F100)</f>
        <v>1.3808</v>
      </c>
      <c r="I100" s="15"/>
      <c r="J100" s="16"/>
      <c r="K100" s="15"/>
      <c r="L100" s="15"/>
      <c r="M100" s="15"/>
    </row>
    <row r="101" customFormat="false" ht="15.75" hidden="false" customHeight="false" outlineLevel="0" collapsed="false">
      <c r="A101" s="12" t="s">
        <v>231</v>
      </c>
      <c r="B101" s="13" t="s">
        <v>232</v>
      </c>
      <c r="D101" s="15" t="n">
        <v>8.13</v>
      </c>
      <c r="E101" s="15" t="n">
        <v>2.55</v>
      </c>
      <c r="F101" s="15" t="n">
        <v>0.22</v>
      </c>
      <c r="G101" s="15"/>
      <c r="H101" s="59" t="n">
        <f aca="false">$D101-($E101*8.84/4+$F101)</f>
        <v>2.2745</v>
      </c>
      <c r="I101" s="15"/>
      <c r="J101" s="16"/>
      <c r="K101" s="15"/>
      <c r="L101" s="15"/>
      <c r="M101" s="15"/>
    </row>
    <row r="102" customFormat="false" ht="15.75" hidden="false" customHeight="false" outlineLevel="0" collapsed="false">
      <c r="A102" s="12" t="s">
        <v>233</v>
      </c>
      <c r="B102" s="13" t="s">
        <v>234</v>
      </c>
      <c r="D102" s="15" t="n">
        <v>0</v>
      </c>
      <c r="E102" s="15" t="n">
        <v>0</v>
      </c>
      <c r="F102" s="15" t="n">
        <v>0</v>
      </c>
      <c r="G102" s="15"/>
      <c r="H102" s="59" t="n">
        <f aca="false">$D102-($E102*8.84/4+$F102)</f>
        <v>0</v>
      </c>
      <c r="I102" s="15"/>
      <c r="J102" s="16"/>
      <c r="K102" s="15"/>
      <c r="L102" s="15"/>
      <c r="M102" s="15"/>
    </row>
    <row r="103" customFormat="false" ht="15.75" hidden="false" customHeight="false" outlineLevel="0" collapsed="false">
      <c r="A103" s="12" t="s">
        <v>235</v>
      </c>
      <c r="B103" s="13" t="s">
        <v>236</v>
      </c>
      <c r="D103" s="15" t="n">
        <v>4.65</v>
      </c>
      <c r="E103" s="15" t="n">
        <v>2.07</v>
      </c>
      <c r="F103" s="15" t="n">
        <v>0.05</v>
      </c>
      <c r="G103" s="15"/>
      <c r="H103" s="59" t="n">
        <f aca="false">$D103-($E103*8.84/4+$F103)</f>
        <v>0.0253000000000005</v>
      </c>
      <c r="I103" s="15"/>
      <c r="J103" s="16"/>
      <c r="K103" s="15"/>
      <c r="L103" s="15"/>
      <c r="M103" s="15"/>
    </row>
    <row r="104" customFormat="false" ht="15.75" hidden="false" customHeight="false" outlineLevel="0" collapsed="false">
      <c r="A104" s="12" t="s">
        <v>237</v>
      </c>
      <c r="B104" s="13" t="s">
        <v>238</v>
      </c>
      <c r="D104" s="15" t="n">
        <v>0.05</v>
      </c>
      <c r="E104" s="15" t="n">
        <v>0.02</v>
      </c>
      <c r="F104" s="15" t="n">
        <v>0</v>
      </c>
      <c r="G104" s="15"/>
      <c r="H104" s="59" t="n">
        <f aca="false">$D104-($E104*8.84/4+$F104)</f>
        <v>0.0058</v>
      </c>
      <c r="I104" s="15"/>
      <c r="J104" s="16"/>
      <c r="K104" s="15"/>
      <c r="L104" s="15"/>
      <c r="M104" s="15"/>
    </row>
    <row r="105" customFormat="false" ht="15.75" hidden="false" customHeight="false" outlineLevel="0" collapsed="false">
      <c r="A105" s="12" t="s">
        <v>239</v>
      </c>
      <c r="B105" s="13" t="s">
        <v>240</v>
      </c>
      <c r="D105" s="15" t="n">
        <v>0.56</v>
      </c>
      <c r="E105" s="15" t="n">
        <v>0.16</v>
      </c>
      <c r="F105" s="15" t="n">
        <v>0.01</v>
      </c>
      <c r="G105" s="15"/>
      <c r="H105" s="59" t="n">
        <f aca="false">$D105-($E105*8.84/4+$F105)</f>
        <v>0.1964</v>
      </c>
      <c r="I105" s="15"/>
      <c r="J105" s="16"/>
      <c r="K105" s="15"/>
      <c r="L105" s="15"/>
      <c r="M105" s="15"/>
    </row>
    <row r="106" customFormat="false" ht="15.75" hidden="false" customHeight="false" outlineLevel="0" collapsed="false">
      <c r="A106" s="12" t="s">
        <v>241</v>
      </c>
      <c r="B106" s="13" t="s">
        <v>242</v>
      </c>
      <c r="D106" s="15" t="n">
        <v>0.66</v>
      </c>
      <c r="E106" s="15" t="n">
        <v>0.2</v>
      </c>
      <c r="F106" s="15" t="n">
        <v>0.05</v>
      </c>
      <c r="G106" s="15"/>
      <c r="H106" s="59" t="n">
        <f aca="false">$D106-($E106*8.84/4+$F106)</f>
        <v>0.168</v>
      </c>
      <c r="I106" s="15"/>
      <c r="J106" s="16"/>
      <c r="K106" s="15"/>
      <c r="L106" s="15"/>
      <c r="M106" s="15"/>
    </row>
    <row r="107" customFormat="false" ht="15.75" hidden="false" customHeight="false" outlineLevel="0" collapsed="false">
      <c r="A107" s="12" t="s">
        <v>243</v>
      </c>
      <c r="B107" s="13" t="s">
        <v>244</v>
      </c>
      <c r="D107" s="15" t="n">
        <v>0.34</v>
      </c>
      <c r="E107" s="15" t="n">
        <v>0.05</v>
      </c>
      <c r="F107" s="15" t="n">
        <v>0.02</v>
      </c>
      <c r="G107" s="15"/>
      <c r="H107" s="59" t="n">
        <f aca="false">$D107-($E107*8.84/4+$F107)</f>
        <v>0.2095</v>
      </c>
      <c r="I107" s="15"/>
      <c r="J107" s="16"/>
      <c r="K107" s="15"/>
      <c r="L107" s="15"/>
      <c r="M107" s="15"/>
    </row>
    <row r="108" customFormat="false" ht="15.75" hidden="false" customHeight="false" outlineLevel="0" collapsed="false">
      <c r="A108" s="12" t="s">
        <v>245</v>
      </c>
      <c r="B108" s="13" t="s">
        <v>246</v>
      </c>
      <c r="D108" s="15" t="n">
        <v>0.07</v>
      </c>
      <c r="E108" s="15" t="n">
        <v>0.02</v>
      </c>
      <c r="F108" s="15" t="n">
        <v>0</v>
      </c>
      <c r="G108" s="15"/>
      <c r="H108" s="59" t="n">
        <f aca="false">$D108-($E108*8.84/4+$F108)</f>
        <v>0.0258</v>
      </c>
      <c r="I108" s="15"/>
      <c r="J108" s="16"/>
      <c r="K108" s="15"/>
      <c r="L108" s="15"/>
      <c r="M108" s="15"/>
    </row>
    <row r="109" customFormat="false" ht="15.75" hidden="false" customHeight="false" outlineLevel="0" collapsed="false">
      <c r="A109" s="12" t="s">
        <v>247</v>
      </c>
      <c r="B109" s="13" t="s">
        <v>248</v>
      </c>
      <c r="D109" s="15" t="n">
        <v>0</v>
      </c>
      <c r="E109" s="15" t="n">
        <v>0</v>
      </c>
      <c r="F109" s="15" t="n">
        <v>0</v>
      </c>
      <c r="G109" s="15"/>
      <c r="H109" s="59" t="n">
        <f aca="false">$D109-($E109*8.84/4+$F109)</f>
        <v>0</v>
      </c>
      <c r="I109" s="15"/>
      <c r="J109" s="16"/>
      <c r="K109" s="15"/>
      <c r="L109" s="15"/>
      <c r="M109" s="15"/>
    </row>
    <row r="110" customFormat="false" ht="15.75" hidden="false" customHeight="false" outlineLevel="0" collapsed="false">
      <c r="A110" s="12" t="s">
        <v>249</v>
      </c>
      <c r="B110" s="13" t="s">
        <v>250</v>
      </c>
      <c r="D110" s="15" t="n">
        <v>0</v>
      </c>
      <c r="E110" s="15" t="n">
        <v>0</v>
      </c>
      <c r="F110" s="15" t="n">
        <v>0</v>
      </c>
      <c r="G110" s="15"/>
      <c r="H110" s="59" t="n">
        <f aca="false">$D110-($E110*8.84/4+$F110)</f>
        <v>0</v>
      </c>
      <c r="I110" s="15"/>
      <c r="J110" s="16"/>
      <c r="K110" s="15"/>
      <c r="L110" s="15"/>
      <c r="M110" s="15"/>
    </row>
    <row r="111" customFormat="false" ht="15.75" hidden="false" customHeight="false" outlineLevel="0" collapsed="false">
      <c r="A111" s="12" t="s">
        <v>251</v>
      </c>
      <c r="B111" s="13" t="s">
        <v>252</v>
      </c>
      <c r="D111" s="15" t="n">
        <v>1.42</v>
      </c>
      <c r="E111" s="15" t="n">
        <v>0.62</v>
      </c>
      <c r="F111" s="15" t="n">
        <v>0.03</v>
      </c>
      <c r="G111" s="15"/>
      <c r="H111" s="59" t="n">
        <f aca="false">$D111-($E111*8.84/4+$F111)</f>
        <v>0.0198</v>
      </c>
      <c r="I111" s="15"/>
      <c r="J111" s="16"/>
      <c r="K111" s="15"/>
      <c r="L111" s="15"/>
      <c r="M111" s="15"/>
    </row>
    <row r="112" customFormat="false" ht="15.75" hidden="false" customHeight="false" outlineLevel="0" collapsed="false">
      <c r="A112" s="12" t="s">
        <v>253</v>
      </c>
      <c r="B112" s="13" t="s">
        <v>254</v>
      </c>
      <c r="D112" s="15" t="n">
        <v>0</v>
      </c>
      <c r="E112" s="15" t="n">
        <v>0</v>
      </c>
      <c r="F112" s="15" t="n">
        <v>0</v>
      </c>
      <c r="G112" s="15"/>
      <c r="H112" s="59" t="n">
        <f aca="false">$D112-($E112*8.84/4+$F112)</f>
        <v>0</v>
      </c>
      <c r="I112" s="15"/>
      <c r="J112" s="16"/>
      <c r="K112" s="15"/>
      <c r="L112" s="15"/>
      <c r="M112" s="15"/>
    </row>
    <row r="113" customFormat="false" ht="15.75" hidden="false" customHeight="false" outlineLevel="0" collapsed="false">
      <c r="A113" s="12" t="s">
        <v>255</v>
      </c>
      <c r="B113" s="13" t="s">
        <v>256</v>
      </c>
      <c r="D113" s="15" t="n">
        <v>0.76</v>
      </c>
      <c r="E113" s="15" t="n">
        <v>0.27</v>
      </c>
      <c r="F113" s="15" t="n">
        <v>0.02</v>
      </c>
      <c r="G113" s="15"/>
      <c r="H113" s="59" t="n">
        <f aca="false">$D113-($E113*8.84/4+$F113)</f>
        <v>0.1433</v>
      </c>
      <c r="I113" s="15"/>
      <c r="J113" s="16"/>
      <c r="K113" s="15"/>
      <c r="L113" s="15"/>
      <c r="M113" s="15"/>
    </row>
    <row r="114" customFormat="false" ht="15.75" hidden="false" customHeight="false" outlineLevel="0" collapsed="false">
      <c r="A114" s="12" t="s">
        <v>257</v>
      </c>
      <c r="B114" s="13" t="s">
        <v>258</v>
      </c>
      <c r="D114" s="15" t="n">
        <v>1.65</v>
      </c>
      <c r="E114" s="15" t="n">
        <v>0.35</v>
      </c>
      <c r="F114" s="15" t="n">
        <v>0.23</v>
      </c>
      <c r="G114" s="15"/>
      <c r="H114" s="59" t="n">
        <f aca="false">$D114-($E114*8.84/4+$F114)</f>
        <v>0.6465</v>
      </c>
      <c r="I114" s="15"/>
      <c r="J114" s="16"/>
      <c r="K114" s="15"/>
      <c r="L114" s="15"/>
      <c r="M114" s="15"/>
    </row>
    <row r="115" customFormat="false" ht="15.75" hidden="false" customHeight="false" outlineLevel="0" collapsed="false">
      <c r="A115" s="12" t="s">
        <v>259</v>
      </c>
      <c r="B115" s="13" t="s">
        <v>260</v>
      </c>
      <c r="D115" s="15" t="n">
        <v>0.06</v>
      </c>
      <c r="E115" s="15" t="n">
        <v>0</v>
      </c>
      <c r="F115" s="15" t="n">
        <v>0</v>
      </c>
      <c r="G115" s="15"/>
      <c r="H115" s="59" t="n">
        <f aca="false">$D115-($E115*8.84/4+$F115)</f>
        <v>0.06</v>
      </c>
      <c r="I115" s="15"/>
      <c r="J115" s="16"/>
      <c r="K115" s="15"/>
      <c r="L115" s="15"/>
      <c r="M115" s="15"/>
    </row>
    <row r="116" customFormat="false" ht="15.75" hidden="false" customHeight="false" outlineLevel="0" collapsed="false">
      <c r="A116" s="12" t="s">
        <v>261</v>
      </c>
      <c r="B116" s="13" t="s">
        <v>262</v>
      </c>
      <c r="D116" s="15" t="n">
        <v>0.31</v>
      </c>
      <c r="E116" s="15" t="n">
        <v>0.05</v>
      </c>
      <c r="F116" s="15" t="n">
        <v>0</v>
      </c>
      <c r="G116" s="15"/>
      <c r="H116" s="59" t="n">
        <f aca="false">$D116-($E116*8.84/4+$F116)</f>
        <v>0.1995</v>
      </c>
      <c r="I116" s="15"/>
      <c r="J116" s="16"/>
      <c r="K116" s="15"/>
      <c r="L116" s="15"/>
      <c r="M116" s="15"/>
    </row>
    <row r="117" customFormat="false" ht="15.75" hidden="false" customHeight="false" outlineLevel="0" collapsed="false">
      <c r="A117" s="12" t="s">
        <v>263</v>
      </c>
      <c r="B117" s="13" t="s">
        <v>264</v>
      </c>
      <c r="D117" s="15" t="n">
        <v>0</v>
      </c>
      <c r="E117" s="15" t="n">
        <v>0</v>
      </c>
      <c r="F117" s="15" t="n">
        <v>0</v>
      </c>
      <c r="G117" s="15"/>
      <c r="H117" s="59" t="n">
        <f aca="false">$D117-($E117*8.84/4+$F117)</f>
        <v>0</v>
      </c>
      <c r="I117" s="15"/>
      <c r="J117" s="16"/>
      <c r="K117" s="15"/>
      <c r="L117" s="15"/>
      <c r="M117" s="15"/>
    </row>
    <row r="118" customFormat="false" ht="15.75" hidden="false" customHeight="false" outlineLevel="0" collapsed="false">
      <c r="A118" s="12" t="s">
        <v>265</v>
      </c>
      <c r="B118" s="13" t="s">
        <v>266</v>
      </c>
      <c r="D118" s="15" t="n">
        <v>0.7</v>
      </c>
      <c r="E118" s="15" t="n">
        <v>0.25</v>
      </c>
      <c r="F118" s="15" t="n">
        <v>0.01</v>
      </c>
      <c r="G118" s="15"/>
      <c r="H118" s="59" t="n">
        <f aca="false">$D118-($E118*8.84/4+$F118)</f>
        <v>0.1375</v>
      </c>
      <c r="I118" s="15"/>
      <c r="J118" s="16"/>
      <c r="K118" s="15"/>
      <c r="L118" s="15"/>
      <c r="M118" s="15"/>
    </row>
    <row r="119" customFormat="false" ht="15.75" hidden="false" customHeight="false" outlineLevel="0" collapsed="false">
      <c r="A119" s="12" t="s">
        <v>267</v>
      </c>
      <c r="B119" s="13" t="s">
        <v>268</v>
      </c>
      <c r="D119" s="15" t="n">
        <v>0.02</v>
      </c>
      <c r="E119" s="15" t="n">
        <v>0.01</v>
      </c>
      <c r="F119" s="15" t="n">
        <v>0</v>
      </c>
      <c r="G119" s="15"/>
      <c r="H119" s="59" t="n">
        <f aca="false">$D119-($E119*8.84/4+$F119)</f>
        <v>-0.0021</v>
      </c>
      <c r="I119" s="15"/>
      <c r="J119" s="16"/>
      <c r="K119" s="15"/>
      <c r="L119" s="15"/>
      <c r="M119" s="15"/>
    </row>
    <row r="120" customFormat="false" ht="15.75" hidden="false" customHeight="false" outlineLevel="0" collapsed="false">
      <c r="A120" s="12" t="s">
        <v>269</v>
      </c>
      <c r="B120" s="13" t="s">
        <v>270</v>
      </c>
      <c r="D120" s="15" t="n">
        <v>0.73</v>
      </c>
      <c r="E120" s="15" t="n">
        <v>0.29</v>
      </c>
      <c r="F120" s="15" t="n">
        <v>0.04</v>
      </c>
      <c r="G120" s="15"/>
      <c r="H120" s="59" t="n">
        <f aca="false">$D120-($E120*8.84/4+$F120)</f>
        <v>0.0491</v>
      </c>
      <c r="I120" s="15"/>
      <c r="J120" s="16"/>
      <c r="K120" s="15"/>
      <c r="L120" s="15"/>
      <c r="M120" s="15"/>
    </row>
    <row r="121" customFormat="false" ht="15.75" hidden="false" customHeight="false" outlineLevel="0" collapsed="false">
      <c r="A121" s="12" t="s">
        <v>271</v>
      </c>
      <c r="B121" s="13" t="s">
        <v>272</v>
      </c>
      <c r="D121" s="15" t="n">
        <v>10.66</v>
      </c>
      <c r="E121" s="15" t="n">
        <v>2.81</v>
      </c>
      <c r="F121" s="15" t="n">
        <v>0.28</v>
      </c>
      <c r="G121" s="15"/>
      <c r="H121" s="59" t="n">
        <f aca="false">$D121-($E121*8.84/4+$F121)</f>
        <v>4.1699</v>
      </c>
      <c r="I121" s="15"/>
      <c r="J121" s="16"/>
      <c r="K121" s="15"/>
      <c r="L121" s="15"/>
      <c r="M121" s="15"/>
    </row>
    <row r="122" customFormat="false" ht="15.75" hidden="false" customHeight="false" outlineLevel="0" collapsed="false">
      <c r="A122" s="12" t="s">
        <v>273</v>
      </c>
      <c r="B122" s="13" t="s">
        <v>274</v>
      </c>
      <c r="D122" s="15" t="n">
        <v>0.22</v>
      </c>
      <c r="E122" s="15" t="n">
        <v>0.09</v>
      </c>
      <c r="F122" s="15" t="n">
        <v>0</v>
      </c>
      <c r="G122" s="15"/>
      <c r="H122" s="59" t="n">
        <f aca="false">$D122-($E122*8.84/4+$F122)</f>
        <v>0.0211</v>
      </c>
      <c r="I122" s="15"/>
      <c r="J122" s="16"/>
      <c r="K122" s="15"/>
      <c r="L122" s="15"/>
      <c r="M122" s="15"/>
    </row>
    <row r="123" customFormat="false" ht="15.75" hidden="false" customHeight="false" outlineLevel="0" collapsed="false">
      <c r="A123" s="12" t="s">
        <v>275</v>
      </c>
      <c r="B123" s="13" t="s">
        <v>276</v>
      </c>
      <c r="D123" s="15" t="n">
        <v>0.01</v>
      </c>
      <c r="E123" s="15" t="n">
        <v>0</v>
      </c>
      <c r="F123" s="15" t="n">
        <v>0</v>
      </c>
      <c r="G123" s="15"/>
      <c r="H123" s="59" t="n">
        <f aca="false">$D123-($E123*8.84/4+$F123)</f>
        <v>0.01</v>
      </c>
      <c r="I123" s="15"/>
      <c r="J123" s="16"/>
      <c r="K123" s="15"/>
      <c r="L123" s="15"/>
      <c r="M123" s="15"/>
    </row>
    <row r="124" customFormat="false" ht="15.75" hidden="false" customHeight="false" outlineLevel="0" collapsed="false">
      <c r="A124" s="12" t="s">
        <v>277</v>
      </c>
      <c r="B124" s="13" t="s">
        <v>278</v>
      </c>
      <c r="D124" s="15" t="n">
        <v>0.2</v>
      </c>
      <c r="E124" s="15" t="n">
        <v>0.08</v>
      </c>
      <c r="F124" s="15" t="n">
        <v>0</v>
      </c>
      <c r="G124" s="15"/>
      <c r="H124" s="59" t="n">
        <f aca="false">$D124-($E124*8.84/4+$F124)</f>
        <v>0.0232</v>
      </c>
      <c r="I124" s="15"/>
      <c r="J124" s="16"/>
      <c r="K124" s="15"/>
      <c r="L124" s="15"/>
      <c r="M124" s="15"/>
    </row>
    <row r="125" customFormat="false" ht="15.75" hidden="false" customHeight="false" outlineLevel="0" collapsed="false">
      <c r="A125" s="12" t="s">
        <v>279</v>
      </c>
      <c r="B125" s="13" t="s">
        <v>280</v>
      </c>
      <c r="D125" s="15" t="n">
        <v>3.35</v>
      </c>
      <c r="E125" s="15" t="n">
        <v>0.67</v>
      </c>
      <c r="F125" s="15" t="n">
        <v>0.2</v>
      </c>
      <c r="G125" s="15"/>
      <c r="H125" s="59" t="n">
        <f aca="false">$D125-($E125*8.84/4+$F125)</f>
        <v>1.6693</v>
      </c>
      <c r="I125" s="15"/>
      <c r="J125" s="16"/>
      <c r="K125" s="15"/>
      <c r="L125" s="15"/>
      <c r="M125" s="15"/>
    </row>
    <row r="126" customFormat="false" ht="15.75" hidden="false" customHeight="false" outlineLevel="0" collapsed="false">
      <c r="A126" s="12" t="s">
        <v>281</v>
      </c>
      <c r="B126" s="13" t="s">
        <v>282</v>
      </c>
      <c r="D126" s="15" t="n">
        <v>0.09</v>
      </c>
      <c r="E126" s="15" t="n">
        <v>0.03</v>
      </c>
      <c r="F126" s="15" t="n">
        <v>0.01</v>
      </c>
      <c r="G126" s="15"/>
      <c r="H126" s="59" t="n">
        <f aca="false">$D126-($E126*8.84/4+$F126)</f>
        <v>0.0137</v>
      </c>
      <c r="I126" s="15"/>
      <c r="J126" s="16"/>
      <c r="K126" s="15"/>
      <c r="L126" s="15"/>
      <c r="M126" s="15"/>
    </row>
    <row r="127" customFormat="false" ht="15.75" hidden="false" customHeight="false" outlineLevel="0" collapsed="false">
      <c r="A127" s="12" t="s">
        <v>283</v>
      </c>
      <c r="B127" s="13" t="s">
        <v>284</v>
      </c>
      <c r="D127" s="15" t="n">
        <v>0.1</v>
      </c>
      <c r="E127" s="15" t="n">
        <v>0.04</v>
      </c>
      <c r="F127" s="15" t="n">
        <v>0</v>
      </c>
      <c r="G127" s="15"/>
      <c r="H127" s="59" t="n">
        <f aca="false">$D127-($E127*8.84/4+$F127)</f>
        <v>0.0116</v>
      </c>
      <c r="I127" s="15"/>
      <c r="J127" s="16"/>
      <c r="K127" s="15"/>
      <c r="L127" s="15"/>
      <c r="M127" s="15"/>
    </row>
    <row r="128" customFormat="false" ht="15.75" hidden="false" customHeight="false" outlineLevel="0" collapsed="false">
      <c r="A128" s="12" t="s">
        <v>285</v>
      </c>
      <c r="B128" s="13" t="s">
        <v>286</v>
      </c>
      <c r="D128" s="15" t="n">
        <v>3.25</v>
      </c>
      <c r="E128" s="15" t="n">
        <v>0.73</v>
      </c>
      <c r="F128" s="15" t="n">
        <v>0.27</v>
      </c>
      <c r="G128" s="15"/>
      <c r="H128" s="59" t="n">
        <f aca="false">$D128-($E128*8.84/4+$F128)</f>
        <v>1.3667</v>
      </c>
      <c r="I128" s="15"/>
      <c r="J128" s="16"/>
      <c r="K128" s="15"/>
      <c r="L128" s="15"/>
      <c r="M128" s="15"/>
    </row>
    <row r="129" customFormat="false" ht="15.75" hidden="false" customHeight="false" outlineLevel="0" collapsed="false">
      <c r="A129" s="12" t="s">
        <v>287</v>
      </c>
      <c r="B129" s="13" t="s">
        <v>288</v>
      </c>
      <c r="D129" s="15" t="n">
        <v>0.65</v>
      </c>
      <c r="E129" s="15" t="n">
        <v>0.23</v>
      </c>
      <c r="F129" s="15" t="n">
        <v>0</v>
      </c>
      <c r="G129" s="15"/>
      <c r="H129" s="59" t="n">
        <f aca="false">$D129-($E129*8.84/4+$F129)</f>
        <v>0.1417</v>
      </c>
      <c r="I129" s="15"/>
      <c r="J129" s="16"/>
      <c r="K129" s="15"/>
      <c r="L129" s="15"/>
      <c r="M129" s="15"/>
    </row>
    <row r="130" customFormat="false" ht="15.75" hidden="false" customHeight="false" outlineLevel="0" collapsed="false">
      <c r="A130" s="12" t="s">
        <v>289</v>
      </c>
      <c r="B130" s="13" t="s">
        <v>290</v>
      </c>
      <c r="D130" s="15" t="n">
        <v>139.15</v>
      </c>
      <c r="E130" s="15" t="n">
        <v>15.89</v>
      </c>
      <c r="F130" s="15" t="n">
        <v>11.99</v>
      </c>
      <c r="G130" s="15"/>
      <c r="H130" s="59" t="n">
        <f aca="false">$D130-($E130*8.84/4+$F130)</f>
        <v>92.0431</v>
      </c>
      <c r="I130" s="15"/>
      <c r="J130" s="16"/>
      <c r="K130" s="15"/>
      <c r="L130" s="15"/>
      <c r="M130" s="15"/>
    </row>
    <row r="131" customFormat="false" ht="15.75" hidden="false" customHeight="false" outlineLevel="0" collapsed="false">
      <c r="A131" s="12" t="s">
        <v>291</v>
      </c>
      <c r="B131" s="13" t="s">
        <v>292</v>
      </c>
      <c r="D131" s="15" t="n">
        <v>0.14</v>
      </c>
      <c r="E131" s="15" t="n">
        <v>0.05</v>
      </c>
      <c r="F131" s="15" t="n">
        <v>0</v>
      </c>
      <c r="G131" s="15"/>
      <c r="H131" s="59" t="n">
        <f aca="false">$D131-($E131*8.84/4+$F131)</f>
        <v>0.0295</v>
      </c>
      <c r="I131" s="15"/>
      <c r="J131" s="16"/>
      <c r="K131" s="15"/>
      <c r="L131" s="15"/>
      <c r="M131" s="15"/>
    </row>
    <row r="132" customFormat="false" ht="15.75" hidden="false" customHeight="false" outlineLevel="0" collapsed="false">
      <c r="A132" s="12" t="s">
        <v>293</v>
      </c>
      <c r="B132" s="13" t="s">
        <v>294</v>
      </c>
      <c r="D132" s="15" t="n">
        <v>0.22</v>
      </c>
      <c r="E132" s="15" t="n">
        <v>0.08</v>
      </c>
      <c r="F132" s="15" t="n">
        <v>0.02</v>
      </c>
      <c r="G132" s="15"/>
      <c r="H132" s="59" t="n">
        <f aca="false">$D132-($E132*8.84/4+$F132)</f>
        <v>0.0232</v>
      </c>
      <c r="I132" s="15"/>
      <c r="J132" s="16"/>
      <c r="K132" s="15"/>
      <c r="L132" s="15"/>
      <c r="M132" s="15"/>
    </row>
    <row r="133" customFormat="false" ht="15.75" hidden="false" customHeight="false" outlineLevel="0" collapsed="false">
      <c r="A133" s="12" t="s">
        <v>295</v>
      </c>
      <c r="B133" s="13" t="s">
        <v>296</v>
      </c>
      <c r="D133" s="15" t="n">
        <v>0.35</v>
      </c>
      <c r="E133" s="15" t="n">
        <v>0.08</v>
      </c>
      <c r="F133" s="15" t="n">
        <v>0</v>
      </c>
      <c r="G133" s="15"/>
      <c r="H133" s="59" t="n">
        <f aca="false">$D133-($E133*8.84/4+$F133)</f>
        <v>0.1732</v>
      </c>
      <c r="I133" s="15"/>
      <c r="J133" s="16"/>
      <c r="K133" s="15"/>
      <c r="L133" s="15"/>
      <c r="M133" s="15"/>
    </row>
    <row r="134" customFormat="false" ht="15.75" hidden="false" customHeight="false" outlineLevel="0" collapsed="false">
      <c r="A134" s="12" t="s">
        <v>297</v>
      </c>
      <c r="B134" s="13" t="s">
        <v>298</v>
      </c>
      <c r="D134" s="15" t="n">
        <v>4.62</v>
      </c>
      <c r="E134" s="15" t="n">
        <v>0.88</v>
      </c>
      <c r="F134" s="15" t="n">
        <v>0.16</v>
      </c>
      <c r="G134" s="15"/>
      <c r="H134" s="59" t="n">
        <f aca="false">$D134-($E134*8.84/4+$F134)</f>
        <v>2.5152</v>
      </c>
      <c r="I134" s="15"/>
      <c r="J134" s="16"/>
      <c r="K134" s="15"/>
      <c r="L134" s="15"/>
      <c r="M134" s="15"/>
    </row>
    <row r="135" customFormat="false" ht="15.75" hidden="false" customHeight="false" outlineLevel="0" collapsed="false">
      <c r="A135" s="12" t="s">
        <v>299</v>
      </c>
      <c r="B135" s="13" t="s">
        <v>300</v>
      </c>
      <c r="D135" s="15" t="n">
        <v>0.12</v>
      </c>
      <c r="E135" s="15" t="n">
        <v>0</v>
      </c>
      <c r="F135" s="15" t="n">
        <v>0</v>
      </c>
      <c r="G135" s="15"/>
      <c r="H135" s="59" t="n">
        <f aca="false">$D135-($E135*8.84/4+$F135)</f>
        <v>0.12</v>
      </c>
      <c r="I135" s="15"/>
      <c r="J135" s="16"/>
      <c r="K135" s="15"/>
      <c r="L135" s="15"/>
      <c r="M135" s="15"/>
    </row>
    <row r="136" customFormat="false" ht="15.75" hidden="false" customHeight="false" outlineLevel="0" collapsed="false">
      <c r="A136" s="12" t="s">
        <v>301</v>
      </c>
      <c r="B136" s="13" t="s">
        <v>302</v>
      </c>
      <c r="D136" s="15" t="n">
        <v>0.09</v>
      </c>
      <c r="E136" s="15" t="n">
        <v>0.03</v>
      </c>
      <c r="F136" s="15" t="n">
        <v>0</v>
      </c>
      <c r="G136" s="15"/>
      <c r="H136" s="59" t="n">
        <f aca="false">$D136-($E136*8.84/4+$F136)</f>
        <v>0.0237</v>
      </c>
      <c r="I136" s="15"/>
      <c r="J136" s="16"/>
      <c r="K136" s="15"/>
      <c r="L136" s="15"/>
      <c r="M136" s="15"/>
    </row>
    <row r="137" customFormat="false" ht="15.75" hidden="false" customHeight="false" outlineLevel="0" collapsed="false">
      <c r="A137" s="12" t="s">
        <v>303</v>
      </c>
      <c r="B137" s="13" t="s">
        <v>304</v>
      </c>
      <c r="D137" s="15" t="n">
        <v>0.06</v>
      </c>
      <c r="E137" s="15" t="n">
        <v>0.02</v>
      </c>
      <c r="F137" s="15" t="n">
        <v>0</v>
      </c>
      <c r="G137" s="15"/>
      <c r="H137" s="59" t="n">
        <f aca="false">$D137-($E137*8.84/4+$F137)</f>
        <v>0.0158</v>
      </c>
      <c r="I137" s="15"/>
      <c r="J137" s="16"/>
      <c r="K137" s="15"/>
      <c r="L137" s="15"/>
      <c r="M137" s="15"/>
    </row>
    <row r="138" customFormat="false" ht="15.75" hidden="false" customHeight="false" outlineLevel="0" collapsed="false">
      <c r="A138" s="12" t="s">
        <v>305</v>
      </c>
      <c r="B138" s="13" t="s">
        <v>306</v>
      </c>
      <c r="D138" s="15" t="n">
        <v>1.14</v>
      </c>
      <c r="E138" s="15" t="n">
        <v>0.32</v>
      </c>
      <c r="F138" s="15" t="n">
        <v>0.03</v>
      </c>
      <c r="H138" s="59" t="n">
        <f aca="false">$D138-($E138*8.84/4+$F138)</f>
        <v>0.4028</v>
      </c>
      <c r="J138" s="16"/>
      <c r="K138" s="15"/>
      <c r="L138" s="15"/>
      <c r="M138" s="15"/>
    </row>
    <row r="139" customFormat="false" ht="15.75" hidden="false" customHeight="false" outlineLevel="0" collapsed="false">
      <c r="A139" s="12" t="s">
        <v>307</v>
      </c>
      <c r="B139" s="13" t="s">
        <v>308</v>
      </c>
      <c r="D139" s="15" t="n">
        <v>3.83</v>
      </c>
      <c r="E139" s="15" t="n">
        <v>1.16</v>
      </c>
      <c r="F139" s="15" t="n">
        <v>0.02</v>
      </c>
      <c r="H139" s="59" t="n">
        <f aca="false">$D139-($E139*8.84/4+$F139)</f>
        <v>1.2464</v>
      </c>
      <c r="J139" s="16"/>
      <c r="K139" s="15"/>
      <c r="L139" s="15"/>
      <c r="M139" s="15"/>
    </row>
    <row r="140" customFormat="false" ht="15.75" hidden="false" customHeight="false" outlineLevel="0" collapsed="false">
      <c r="A140" s="12" t="s">
        <v>309</v>
      </c>
      <c r="B140" s="13" t="s">
        <v>310</v>
      </c>
      <c r="D140" s="15" t="n">
        <v>0.36</v>
      </c>
      <c r="E140" s="15" t="n">
        <v>0.08</v>
      </c>
      <c r="F140" s="15" t="n">
        <v>0</v>
      </c>
      <c r="H140" s="59" t="n">
        <f aca="false">$D140-($E140*8.84/4+$F140)</f>
        <v>0.1832</v>
      </c>
      <c r="J140" s="16"/>
      <c r="K140" s="15"/>
      <c r="L140" s="15"/>
      <c r="M140" s="15"/>
    </row>
    <row r="141" customFormat="false" ht="15.75" hidden="false" customHeight="false" outlineLevel="0" collapsed="false">
      <c r="A141" s="12" t="s">
        <v>311</v>
      </c>
      <c r="B141" s="13" t="s">
        <v>312</v>
      </c>
      <c r="D141" s="15" t="n">
        <v>0.14</v>
      </c>
      <c r="E141" s="15" t="n">
        <v>0.05</v>
      </c>
      <c r="F141" s="15" t="n">
        <v>0</v>
      </c>
      <c r="H141" s="59" t="n">
        <f aca="false">$D141-($E141*8.84/4+$F141)</f>
        <v>0.0295</v>
      </c>
      <c r="J141" s="16"/>
      <c r="K141" s="15"/>
      <c r="L141" s="15"/>
      <c r="M141" s="15"/>
    </row>
    <row r="142" customFormat="false" ht="15.75" hidden="false" customHeight="false" outlineLevel="0" collapsed="false">
      <c r="A142" s="12" t="s">
        <v>313</v>
      </c>
      <c r="B142" s="13" t="s">
        <v>314</v>
      </c>
      <c r="D142" s="15" t="n">
        <v>0.07</v>
      </c>
      <c r="E142" s="15" t="n">
        <v>0.02</v>
      </c>
      <c r="F142" s="15" t="n">
        <v>0</v>
      </c>
      <c r="H142" s="59" t="n">
        <f aca="false">$D142-($E142*8.84/4+$F142)</f>
        <v>0.0258</v>
      </c>
      <c r="J142" s="16"/>
      <c r="K142" s="15"/>
      <c r="L142" s="15"/>
      <c r="M142" s="15"/>
    </row>
    <row r="143" customFormat="false" ht="15.75" hidden="false" customHeight="false" outlineLevel="0" collapsed="false">
      <c r="A143" s="12" t="s">
        <v>315</v>
      </c>
      <c r="B143" s="13" t="s">
        <v>316</v>
      </c>
      <c r="D143" s="15" t="n">
        <v>0.81</v>
      </c>
      <c r="E143" s="15" t="n">
        <v>0.19</v>
      </c>
      <c r="F143" s="15" t="n">
        <v>0.03</v>
      </c>
      <c r="H143" s="59" t="n">
        <f aca="false">$D143-($E143*8.84/4+$F143)</f>
        <v>0.3601</v>
      </c>
      <c r="J143" s="16"/>
      <c r="K143" s="15"/>
      <c r="L143" s="15"/>
      <c r="M143" s="15"/>
    </row>
    <row r="144" customFormat="false" ht="15.75" hidden="false" customHeight="false" outlineLevel="0" collapsed="false">
      <c r="A144" s="12" t="s">
        <v>317</v>
      </c>
      <c r="B144" s="13" t="s">
        <v>318</v>
      </c>
      <c r="D144" s="15" t="n">
        <v>1.56</v>
      </c>
      <c r="E144" s="15" t="n">
        <v>0.5</v>
      </c>
      <c r="F144" s="15" t="n">
        <v>0.02</v>
      </c>
      <c r="H144" s="59" t="n">
        <f aca="false">$D144-($E144*8.84/4+$F144)</f>
        <v>0.435</v>
      </c>
      <c r="J144" s="16"/>
      <c r="K144" s="15"/>
      <c r="L144" s="15"/>
      <c r="M144" s="15"/>
    </row>
    <row r="145" customFormat="false" ht="15.75" hidden="false" customHeight="false" outlineLevel="0" collapsed="false">
      <c r="A145" s="12" t="s">
        <v>319</v>
      </c>
      <c r="B145" s="13" t="s">
        <v>320</v>
      </c>
      <c r="D145" s="15" t="n">
        <v>0.06</v>
      </c>
      <c r="E145" s="15" t="n">
        <v>0.02</v>
      </c>
      <c r="F145" s="15" t="n">
        <v>0</v>
      </c>
      <c r="H145" s="59" t="n">
        <f aca="false">$D145-($E145*8.84/4+$F145)</f>
        <v>0.0158</v>
      </c>
      <c r="J145" s="16"/>
      <c r="K145" s="15"/>
      <c r="L145" s="15"/>
      <c r="M145" s="15"/>
    </row>
    <row r="146" customFormat="false" ht="15.75" hidden="false" customHeight="false" outlineLevel="0" collapsed="false">
      <c r="A146" s="12" t="s">
        <v>321</v>
      </c>
      <c r="B146" s="13" t="s">
        <v>322</v>
      </c>
      <c r="D146" s="15" t="n">
        <v>1.1</v>
      </c>
      <c r="E146" s="15" t="n">
        <v>0.43</v>
      </c>
      <c r="F146" s="15" t="n">
        <v>0.01</v>
      </c>
      <c r="H146" s="59" t="n">
        <f aca="false">$D146-($E146*8.84/4+$F146)</f>
        <v>0.1397</v>
      </c>
      <c r="J146" s="16"/>
      <c r="K146" s="15"/>
      <c r="L146" s="15"/>
      <c r="M146" s="15"/>
    </row>
    <row r="147" customFormat="false" ht="15.75" hidden="false" customHeight="false" outlineLevel="0" collapsed="false">
      <c r="A147" s="12" t="s">
        <v>323</v>
      </c>
      <c r="B147" s="13" t="s">
        <v>324</v>
      </c>
      <c r="D147" s="15" t="n">
        <v>9.4</v>
      </c>
      <c r="E147" s="15" t="n">
        <v>2.22</v>
      </c>
      <c r="F147" s="15" t="n">
        <v>0.27</v>
      </c>
      <c r="H147" s="59" t="n">
        <f aca="false">$D147-($E147*8.84/4+$F147)</f>
        <v>4.2238</v>
      </c>
      <c r="J147" s="16"/>
      <c r="K147" s="15"/>
      <c r="L147" s="15"/>
      <c r="M147" s="15"/>
    </row>
    <row r="148" customFormat="false" ht="15.75" hidden="false" customHeight="false" outlineLevel="0" collapsed="false">
      <c r="A148" s="12" t="s">
        <v>325</v>
      </c>
      <c r="B148" s="13" t="s">
        <v>326</v>
      </c>
      <c r="D148" s="15" t="n">
        <v>10.49</v>
      </c>
      <c r="E148" s="15" t="n">
        <v>3.63</v>
      </c>
      <c r="F148" s="15" t="n">
        <v>0.06</v>
      </c>
      <c r="H148" s="59" t="n">
        <f aca="false">$D148-($E148*8.84/4+$F148)</f>
        <v>2.4077</v>
      </c>
      <c r="J148" s="16"/>
      <c r="K148" s="15"/>
      <c r="L148" s="15"/>
      <c r="M148" s="15"/>
    </row>
    <row r="149" customFormat="false" ht="15.75" hidden="false" customHeight="false" outlineLevel="0" collapsed="false">
      <c r="A149" s="12" t="s">
        <v>327</v>
      </c>
      <c r="B149" s="13" t="s">
        <v>328</v>
      </c>
      <c r="D149" s="15" t="n">
        <v>1.14</v>
      </c>
      <c r="E149" s="15" t="n">
        <v>0.37</v>
      </c>
      <c r="F149" s="15" t="n">
        <v>0.05</v>
      </c>
      <c r="H149" s="59" t="n">
        <f aca="false">$D149-($E149*8.84/4+$F149)</f>
        <v>0.2723</v>
      </c>
      <c r="J149" s="16"/>
      <c r="K149" s="15"/>
      <c r="L149" s="15"/>
      <c r="M149" s="15"/>
    </row>
    <row r="150" customFormat="false" ht="15.75" hidden="false" customHeight="false" outlineLevel="0" collapsed="false">
      <c r="A150" s="12" t="s">
        <v>329</v>
      </c>
      <c r="B150" s="13" t="s">
        <v>330</v>
      </c>
      <c r="D150" s="15" t="n">
        <v>0.26</v>
      </c>
      <c r="E150" s="15" t="n">
        <v>0.1</v>
      </c>
      <c r="F150" s="15" t="n">
        <v>0.01</v>
      </c>
      <c r="H150" s="59" t="n">
        <f aca="false">$D150-($E150*8.84/4+$F150)</f>
        <v>0.029</v>
      </c>
      <c r="J150" s="16"/>
      <c r="K150" s="15"/>
      <c r="L150" s="15"/>
      <c r="M150" s="15"/>
    </row>
    <row r="151" customFormat="false" ht="15.75" hidden="false" customHeight="false" outlineLevel="0" collapsed="false">
      <c r="A151" s="12" t="s">
        <v>331</v>
      </c>
      <c r="B151" s="13" t="s">
        <v>332</v>
      </c>
      <c r="D151" s="15" t="n">
        <v>0.86</v>
      </c>
      <c r="E151" s="15" t="n">
        <v>0.26</v>
      </c>
      <c r="F151" s="15" t="n">
        <v>0.04</v>
      </c>
      <c r="H151" s="59" t="n">
        <f aca="false">$D151-($E151*8.84/4+$F151)</f>
        <v>0.2454</v>
      </c>
      <c r="J151" s="16"/>
      <c r="K151" s="15"/>
      <c r="L151" s="15"/>
      <c r="M151" s="15"/>
    </row>
    <row r="152" customFormat="false" ht="15.75" hidden="false" customHeight="false" outlineLevel="0" collapsed="false">
      <c r="A152" s="12" t="s">
        <v>333</v>
      </c>
      <c r="B152" s="13" t="s">
        <v>334</v>
      </c>
      <c r="D152" s="15" t="n">
        <v>4.65</v>
      </c>
      <c r="E152" s="15" t="n">
        <v>1.68</v>
      </c>
      <c r="F152" s="15" t="n">
        <v>0.07</v>
      </c>
      <c r="H152" s="59" t="n">
        <f aca="false">$D152-($E152*8.84/4+$F152)</f>
        <v>0.867200000000001</v>
      </c>
      <c r="J152" s="16"/>
      <c r="K152" s="15"/>
      <c r="L152" s="15"/>
      <c r="M152" s="15"/>
    </row>
    <row r="153" customFormat="false" ht="15.75" hidden="false" customHeight="false" outlineLevel="0" collapsed="false">
      <c r="A153" s="12" t="s">
        <v>335</v>
      </c>
      <c r="B153" s="13" t="s">
        <v>336</v>
      </c>
      <c r="D153" s="15" t="n">
        <v>0.2</v>
      </c>
      <c r="E153" s="15" t="n">
        <v>0.08</v>
      </c>
      <c r="F153" s="15" t="n">
        <v>0</v>
      </c>
      <c r="H153" s="59" t="n">
        <f aca="false">$D153-($E153*8.84/4+$F153)</f>
        <v>0.0232</v>
      </c>
      <c r="J153" s="16"/>
      <c r="K153" s="15"/>
      <c r="L153" s="15"/>
      <c r="M153" s="15"/>
    </row>
    <row r="154" customFormat="false" ht="15.75" hidden="false" customHeight="false" outlineLevel="0" collapsed="false">
      <c r="A154" s="12" t="s">
        <v>337</v>
      </c>
      <c r="B154" s="13" t="s">
        <v>338</v>
      </c>
      <c r="D154" s="15" t="n">
        <v>0.45</v>
      </c>
      <c r="E154" s="15" t="n">
        <v>0.17</v>
      </c>
      <c r="F154" s="15" t="n">
        <v>0.01</v>
      </c>
      <c r="H154" s="59" t="n">
        <f aca="false">$D154-($E154*8.84/4+$F154)</f>
        <v>0.0643</v>
      </c>
      <c r="J154" s="16"/>
      <c r="K154" s="15"/>
      <c r="L154" s="15"/>
      <c r="M154" s="15"/>
    </row>
    <row r="155" customFormat="false" ht="15.75" hidden="false" customHeight="false" outlineLevel="0" collapsed="false">
      <c r="A155" s="12" t="s">
        <v>339</v>
      </c>
      <c r="B155" s="13" t="s">
        <v>340</v>
      </c>
      <c r="D155" s="15" t="n">
        <v>0.02</v>
      </c>
      <c r="E155" s="15" t="n">
        <v>0.01</v>
      </c>
      <c r="F155" s="15" t="n">
        <v>0</v>
      </c>
      <c r="H155" s="59" t="n">
        <f aca="false">$D155-($E155*8.84/4+$F155)</f>
        <v>-0.0021</v>
      </c>
      <c r="J155" s="16"/>
      <c r="K155" s="15"/>
      <c r="L155" s="15"/>
      <c r="M155" s="15"/>
    </row>
    <row r="156" customFormat="false" ht="15.75" hidden="false" customHeight="false" outlineLevel="0" collapsed="false">
      <c r="A156" s="12" t="s">
        <v>341</v>
      </c>
      <c r="B156" s="13" t="s">
        <v>342</v>
      </c>
      <c r="D156" s="15" t="n">
        <v>0.01</v>
      </c>
      <c r="E156" s="15" t="n">
        <v>0</v>
      </c>
      <c r="F156" s="15" t="n">
        <v>0</v>
      </c>
      <c r="H156" s="59" t="n">
        <f aca="false">$D156-($E156*8.84/4+$F156)</f>
        <v>0.01</v>
      </c>
      <c r="J156" s="16"/>
      <c r="K156" s="15"/>
      <c r="L156" s="15"/>
      <c r="M156" s="15"/>
    </row>
    <row r="157" customFormat="false" ht="15.75" hidden="false" customHeight="false" outlineLevel="0" collapsed="false">
      <c r="A157" s="12" t="s">
        <v>394</v>
      </c>
      <c r="B157" s="13" t="s">
        <v>395</v>
      </c>
      <c r="D157" s="15" t="n">
        <v>0.03</v>
      </c>
      <c r="E157" s="15" t="n">
        <v>0.01</v>
      </c>
      <c r="F157" s="15" t="n">
        <v>0</v>
      </c>
      <c r="H157" s="59" t="n">
        <f aca="false">$D157-($E157*8.84/4+$F157)</f>
        <v>0.0079</v>
      </c>
      <c r="J157" s="16"/>
      <c r="K157" s="15"/>
      <c r="L157" s="15"/>
      <c r="M157" s="15"/>
    </row>
    <row r="158" customFormat="false" ht="15.75" hidden="false" customHeight="false" outlineLevel="0" collapsed="false">
      <c r="A158" s="12" t="s">
        <v>343</v>
      </c>
      <c r="B158" s="13" t="s">
        <v>344</v>
      </c>
      <c r="D158" s="15" t="n">
        <v>6.03</v>
      </c>
      <c r="E158" s="15" t="n">
        <v>2.18</v>
      </c>
      <c r="F158" s="15" t="n">
        <v>0.11</v>
      </c>
      <c r="H158" s="59" t="n">
        <f aca="false">$D158-($E158*8.84/4+$F158)</f>
        <v>1.1022</v>
      </c>
      <c r="J158" s="16"/>
      <c r="K158" s="15"/>
      <c r="L158" s="15"/>
      <c r="M158" s="15"/>
    </row>
    <row r="159" customFormat="false" ht="15.75" hidden="false" customHeight="false" outlineLevel="0" collapsed="false">
      <c r="A159" s="12" t="s">
        <v>345</v>
      </c>
      <c r="B159" s="13" t="s">
        <v>346</v>
      </c>
      <c r="D159" s="15" t="n">
        <v>3.46</v>
      </c>
      <c r="E159" s="15" t="n">
        <v>1.17</v>
      </c>
      <c r="F159" s="15" t="n">
        <v>0.08</v>
      </c>
      <c r="H159" s="59" t="n">
        <f aca="false">$D159-($E159*8.84/4+$F159)</f>
        <v>0.7943</v>
      </c>
      <c r="J159" s="16"/>
      <c r="K159" s="15"/>
      <c r="L159" s="15"/>
      <c r="M159" s="15"/>
    </row>
    <row r="160" customFormat="false" ht="15.75" hidden="false" customHeight="false" outlineLevel="0" collapsed="false">
      <c r="A160" s="12" t="s">
        <v>347</v>
      </c>
      <c r="B160" s="13" t="s">
        <v>348</v>
      </c>
      <c r="D160" s="15" t="n">
        <v>0.77</v>
      </c>
      <c r="E160" s="15" t="n">
        <v>0.31</v>
      </c>
      <c r="F160" s="15" t="n">
        <v>0.01</v>
      </c>
      <c r="H160" s="59" t="n">
        <f aca="false">$D160-($E160*8.84/4+$F160)</f>
        <v>0.0749000000000001</v>
      </c>
      <c r="J160" s="16"/>
      <c r="K160" s="15"/>
      <c r="L160" s="15"/>
      <c r="M160" s="15"/>
    </row>
    <row r="161" customFormat="false" ht="15.75" hidden="false" customHeight="false" outlineLevel="0" collapsed="false">
      <c r="A161" s="12" t="s">
        <v>349</v>
      </c>
      <c r="B161" s="13" t="s">
        <v>350</v>
      </c>
      <c r="D161" s="15" t="n">
        <v>1.65</v>
      </c>
      <c r="E161" s="15" t="n">
        <v>0.3</v>
      </c>
      <c r="F161" s="15" t="n">
        <v>0.09</v>
      </c>
      <c r="H161" s="59" t="n">
        <f aca="false">$D161-($E161*8.84/4+$F161)</f>
        <v>0.897</v>
      </c>
      <c r="J161" s="16"/>
      <c r="K161" s="15"/>
      <c r="L161" s="15"/>
      <c r="M161" s="15"/>
    </row>
    <row r="162" customFormat="false" ht="15.75" hidden="false" customHeight="false" outlineLevel="0" collapsed="false">
      <c r="A162" s="12" t="s">
        <v>351</v>
      </c>
      <c r="B162" s="13" t="s">
        <v>352</v>
      </c>
      <c r="D162" s="15" t="n">
        <v>0.12</v>
      </c>
      <c r="E162" s="15" t="n">
        <v>0.05</v>
      </c>
      <c r="F162" s="15" t="n">
        <v>0</v>
      </c>
      <c r="H162" s="59" t="n">
        <f aca="false">$D162-($E162*8.84/4+$F162)</f>
        <v>0.0095</v>
      </c>
      <c r="J162" s="16"/>
      <c r="K162" s="15"/>
      <c r="L162" s="15"/>
      <c r="M162" s="15"/>
    </row>
    <row r="163" customFormat="false" ht="15.75" hidden="false" customHeight="false" outlineLevel="0" collapsed="false">
      <c r="A163" s="12" t="s">
        <v>353</v>
      </c>
      <c r="B163" s="13" t="s">
        <v>354</v>
      </c>
      <c r="D163" s="15" t="n">
        <v>0.11</v>
      </c>
      <c r="E163" s="15" t="n">
        <v>0.03</v>
      </c>
      <c r="F163" s="15" t="n">
        <v>0</v>
      </c>
      <c r="H163" s="59" t="n">
        <f aca="false">$D163-($E163*8.84/4+$F163)</f>
        <v>0.0437</v>
      </c>
      <c r="J163" s="16"/>
      <c r="K163" s="15"/>
      <c r="L163" s="15"/>
      <c r="M163" s="15"/>
    </row>
    <row r="164" customFormat="false" ht="15.75" hidden="false" customHeight="false" outlineLevel="0" collapsed="false">
      <c r="A164" s="12" t="s">
        <v>355</v>
      </c>
      <c r="B164" s="13" t="s">
        <v>356</v>
      </c>
      <c r="D164" s="15" t="n">
        <v>8.27</v>
      </c>
      <c r="E164" s="15" t="n">
        <v>3.23</v>
      </c>
      <c r="F164" s="15" t="n">
        <v>0.04</v>
      </c>
      <c r="H164" s="59" t="n">
        <f aca="false">$D164-($E164*8.84/4+$F164)</f>
        <v>1.0917</v>
      </c>
      <c r="J164" s="16"/>
      <c r="K164" s="15"/>
      <c r="L164" s="15"/>
      <c r="M164" s="15"/>
    </row>
    <row r="165" customFormat="false" ht="15.75" hidden="false" customHeight="false" outlineLevel="0" collapsed="false">
      <c r="A165" s="12" t="s">
        <v>357</v>
      </c>
      <c r="B165" s="13" t="s">
        <v>358</v>
      </c>
      <c r="D165" s="15" t="n">
        <v>1.43</v>
      </c>
      <c r="E165" s="15" t="n">
        <v>0.46</v>
      </c>
      <c r="F165" s="15" t="n">
        <v>0.01</v>
      </c>
      <c r="H165" s="59" t="n">
        <f aca="false">$D165-($E165*8.84/4+$F165)</f>
        <v>0.4034</v>
      </c>
      <c r="J165" s="16"/>
      <c r="K165" s="15"/>
      <c r="L165" s="15"/>
      <c r="M165" s="15"/>
    </row>
    <row r="166" customFormat="false" ht="15.75" hidden="false" customHeight="false" outlineLevel="0" collapsed="false">
      <c r="A166" s="12" t="s">
        <v>359</v>
      </c>
      <c r="B166" s="13" t="s">
        <v>360</v>
      </c>
      <c r="D166" s="15" t="n">
        <v>4.06</v>
      </c>
      <c r="E166" s="15" t="n">
        <v>0.97</v>
      </c>
      <c r="F166" s="15" t="n">
        <v>0.09</v>
      </c>
      <c r="H166" s="59" t="n">
        <f aca="false">$D166-($E166*8.84/4+$F166)</f>
        <v>1.8263</v>
      </c>
      <c r="J166" s="16"/>
      <c r="K166" s="15"/>
      <c r="L166" s="15"/>
      <c r="M166" s="15"/>
    </row>
    <row r="167" customFormat="false" ht="15.75" hidden="false" customHeight="false" outlineLevel="0" collapsed="false">
      <c r="B167" s="13"/>
    </row>
    <row r="168" customFormat="false" ht="15.75" hidden="false" customHeight="false" outlineLevel="0" collapsed="false">
      <c r="B168" s="13" t="s">
        <v>361</v>
      </c>
      <c r="D168" s="42" t="n">
        <f aca="false">SUM(D2:D137)</f>
        <v>589.92</v>
      </c>
      <c r="E168" s="42" t="n">
        <f aca="false">SUM(E2:E137)</f>
        <v>114.67</v>
      </c>
      <c r="F168" s="42" t="n">
        <f aca="false">SUM(F2:F137)</f>
        <v>32.54</v>
      </c>
    </row>
    <row r="169" customFormat="false" ht="15.75" hidden="false" customHeight="false" outlineLevel="0" collapsed="false">
      <c r="B169" s="13"/>
    </row>
    <row r="170" customFormat="false" ht="15.75" hidden="false" customHeight="false" outlineLevel="0" collapsed="false">
      <c r="B170" s="13"/>
    </row>
    <row r="171" customFormat="false" ht="15.75" hidden="false" customHeight="false" outlineLevel="0" collapsed="false">
      <c r="B171" s="13"/>
    </row>
    <row r="172" customFormat="false" ht="15.75" hidden="false" customHeight="false" outlineLevel="0" collapsed="false">
      <c r="B172" s="13"/>
    </row>
    <row r="173" customFormat="false" ht="15.75" hidden="false" customHeight="false" outlineLevel="0" collapsed="false">
      <c r="B173" s="13"/>
    </row>
    <row r="174" customFormat="false" ht="15.75" hidden="false" customHeight="false" outlineLevel="0" collapsed="false">
      <c r="B174" s="13"/>
    </row>
    <row r="175" customFormat="false" ht="15.75" hidden="false" customHeight="false" outlineLevel="0" collapsed="false">
      <c r="B175" s="13"/>
    </row>
    <row r="176" customFormat="false" ht="15.75" hidden="false" customHeight="false" outlineLevel="0" collapsed="false">
      <c r="B176" s="13"/>
    </row>
    <row r="177" customFormat="false" ht="15.75" hidden="false" customHeight="false" outlineLevel="0" collapsed="false">
      <c r="B177" s="13"/>
    </row>
    <row r="178" customFormat="false" ht="15.75" hidden="false" customHeight="false" outlineLevel="0" collapsed="false">
      <c r="B178" s="13"/>
    </row>
    <row r="179" customFormat="false" ht="15.75" hidden="false" customHeight="false" outlineLevel="0" collapsed="false">
      <c r="B179" s="13"/>
    </row>
    <row r="180" customFormat="false" ht="15.75" hidden="false" customHeight="false" outlineLevel="0" collapsed="false">
      <c r="B180" s="13"/>
    </row>
    <row r="181" customFormat="false" ht="15.75" hidden="false" customHeight="false" outlineLevel="0" collapsed="false">
      <c r="B181" s="13"/>
    </row>
    <row r="182" customFormat="false" ht="15.75" hidden="false" customHeight="false" outlineLevel="0" collapsed="false">
      <c r="B182" s="13"/>
    </row>
    <row r="183" customFormat="false" ht="15.75" hidden="false" customHeight="false" outlineLevel="0" collapsed="false">
      <c r="B183" s="13"/>
    </row>
    <row r="184" customFormat="false" ht="15.75" hidden="false" customHeight="false" outlineLevel="0" collapsed="false">
      <c r="B184" s="13"/>
    </row>
    <row r="185" customFormat="false" ht="15.75" hidden="false" customHeight="false" outlineLevel="0" collapsed="false">
      <c r="B185" s="13"/>
    </row>
    <row r="186" customFormat="false" ht="15.75" hidden="false" customHeight="false" outlineLevel="0" collapsed="false">
      <c r="B186" s="13"/>
    </row>
    <row r="187" customFormat="false" ht="15.75" hidden="false" customHeight="false" outlineLevel="0" collapsed="false">
      <c r="B187" s="13"/>
    </row>
    <row r="188" customFormat="false" ht="15.75" hidden="false" customHeight="false" outlineLevel="0" collapsed="false">
      <c r="B188" s="13"/>
    </row>
    <row r="189" customFormat="false" ht="15.75" hidden="false" customHeight="false" outlineLevel="0" collapsed="false">
      <c r="B189" s="13"/>
    </row>
    <row r="190" customFormat="false" ht="15.75" hidden="false" customHeight="false" outlineLevel="0" collapsed="false">
      <c r="B190" s="13"/>
    </row>
    <row r="191" customFormat="false" ht="15.75" hidden="false" customHeight="false" outlineLevel="0" collapsed="false">
      <c r="B191" s="13"/>
    </row>
    <row r="192" customFormat="false" ht="15.75" hidden="false" customHeight="false" outlineLevel="0" collapsed="false">
      <c r="B192" s="13"/>
    </row>
    <row r="193" customFormat="false" ht="15.75" hidden="false" customHeight="false" outlineLevel="0" collapsed="false">
      <c r="B193" s="13"/>
    </row>
    <row r="194" customFormat="false" ht="15.75" hidden="false" customHeight="false" outlineLevel="0" collapsed="false">
      <c r="B194" s="13"/>
    </row>
    <row r="195" customFormat="false" ht="15.75" hidden="false" customHeight="false" outlineLevel="0" collapsed="false">
      <c r="B195" s="13"/>
    </row>
    <row r="196" customFormat="false" ht="15.75" hidden="false" customHeight="false" outlineLevel="0" collapsed="false">
      <c r="B196" s="13"/>
    </row>
    <row r="197" customFormat="false" ht="15.75" hidden="false" customHeight="false" outlineLevel="0" collapsed="false">
      <c r="B197" s="13"/>
    </row>
    <row r="198" customFormat="false" ht="15.75" hidden="false" customHeight="false" outlineLevel="0" collapsed="false">
      <c r="B198" s="13"/>
    </row>
    <row r="199" customFormat="false" ht="15.75" hidden="false" customHeight="false" outlineLevel="0" collapsed="false">
      <c r="B199" s="13"/>
    </row>
    <row r="200" customFormat="false" ht="15.75" hidden="false" customHeight="false" outlineLevel="0" collapsed="false">
      <c r="B200" s="13"/>
    </row>
    <row r="201" customFormat="false" ht="15.75" hidden="false" customHeight="false" outlineLevel="0" collapsed="false">
      <c r="B201" s="13"/>
    </row>
    <row r="202" customFormat="false" ht="15.75" hidden="false" customHeight="false" outlineLevel="0" collapsed="false">
      <c r="B202" s="13"/>
    </row>
    <row r="203" customFormat="false" ht="15.75" hidden="false" customHeight="false" outlineLevel="0" collapsed="false">
      <c r="B203" s="13"/>
    </row>
    <row r="204" customFormat="false" ht="15.75" hidden="false" customHeight="false" outlineLevel="0" collapsed="false">
      <c r="B204" s="13"/>
    </row>
    <row r="205" customFormat="false" ht="15.75" hidden="false" customHeight="false" outlineLevel="0" collapsed="false">
      <c r="B205" s="13"/>
    </row>
    <row r="206" customFormat="false" ht="15.75" hidden="false" customHeight="false" outlineLevel="0" collapsed="false">
      <c r="B206" s="13"/>
    </row>
    <row r="207" customFormat="false" ht="15.75" hidden="false" customHeight="false" outlineLevel="0" collapsed="false">
      <c r="B207" s="13"/>
    </row>
    <row r="208" customFormat="false" ht="15.75" hidden="false" customHeight="false" outlineLevel="0" collapsed="false">
      <c r="B208" s="13"/>
    </row>
    <row r="209" customFormat="false" ht="15.75" hidden="false" customHeight="false" outlineLevel="0" collapsed="false">
      <c r="B209" s="13"/>
    </row>
    <row r="210" customFormat="false" ht="15.75" hidden="false" customHeight="false" outlineLevel="0" collapsed="false">
      <c r="B210" s="13"/>
    </row>
    <row r="211" customFormat="false" ht="15.75" hidden="false" customHeight="false" outlineLevel="0" collapsed="false">
      <c r="B211" s="13"/>
    </row>
    <row r="212" customFormat="false" ht="15.75" hidden="false" customHeight="false" outlineLevel="0" collapsed="false">
      <c r="B212" s="13"/>
    </row>
    <row r="213" customFormat="false" ht="15.75" hidden="false" customHeight="false" outlineLevel="0" collapsed="false">
      <c r="B213" s="13"/>
    </row>
    <row r="214" customFormat="false" ht="15.75" hidden="false" customHeight="false" outlineLevel="0" collapsed="false">
      <c r="B214" s="13"/>
    </row>
    <row r="215" customFormat="false" ht="15.75" hidden="false" customHeight="false" outlineLevel="0" collapsed="false">
      <c r="B215" s="13"/>
    </row>
    <row r="216" customFormat="false" ht="15.75" hidden="false" customHeight="false" outlineLevel="0" collapsed="false">
      <c r="B216" s="13"/>
    </row>
    <row r="217" customFormat="false" ht="15.75" hidden="false" customHeight="false" outlineLevel="0" collapsed="false">
      <c r="B217" s="13"/>
    </row>
    <row r="218" customFormat="false" ht="15.75" hidden="false" customHeight="false" outlineLevel="0" collapsed="false">
      <c r="B218" s="13"/>
    </row>
    <row r="219" customFormat="false" ht="15.75" hidden="false" customHeight="false" outlineLevel="0" collapsed="false">
      <c r="B219" s="13"/>
    </row>
    <row r="220" customFormat="false" ht="15.75" hidden="false" customHeight="false" outlineLevel="0" collapsed="false">
      <c r="B220" s="13"/>
    </row>
    <row r="221" customFormat="false" ht="15.75" hidden="false" customHeight="false" outlineLevel="0" collapsed="false">
      <c r="B221" s="13"/>
    </row>
    <row r="222" customFormat="false" ht="15.75" hidden="false" customHeight="false" outlineLevel="0" collapsed="false">
      <c r="B222" s="13"/>
    </row>
    <row r="223" customFormat="false" ht="15.75" hidden="false" customHeight="false" outlineLevel="0" collapsed="false">
      <c r="B223" s="13"/>
    </row>
    <row r="224" customFormat="false" ht="15.75" hidden="false" customHeight="false" outlineLevel="0" collapsed="false">
      <c r="B224" s="13"/>
    </row>
    <row r="225" customFormat="false" ht="15.75" hidden="false" customHeight="false" outlineLevel="0" collapsed="false">
      <c r="B225" s="13"/>
    </row>
    <row r="226" customFormat="false" ht="15.75" hidden="false" customHeight="false" outlineLevel="0" collapsed="false">
      <c r="B226" s="13"/>
    </row>
    <row r="227" customFormat="false" ht="15.75" hidden="false" customHeight="false" outlineLevel="0" collapsed="false">
      <c r="B227" s="13"/>
    </row>
    <row r="228" customFormat="false" ht="15.75" hidden="false" customHeight="false" outlineLevel="0" collapsed="false">
      <c r="B228" s="13"/>
    </row>
    <row r="229" customFormat="false" ht="15.75" hidden="false" customHeight="false" outlineLevel="0" collapsed="false">
      <c r="B229" s="13"/>
    </row>
    <row r="230" customFormat="false" ht="15.75" hidden="false" customHeight="false" outlineLevel="0" collapsed="false">
      <c r="B230" s="13"/>
    </row>
    <row r="231" customFormat="false" ht="15.75" hidden="false" customHeight="false" outlineLevel="0" collapsed="false">
      <c r="B231" s="13"/>
    </row>
    <row r="232" customFormat="false" ht="15.75" hidden="false" customHeight="false" outlineLevel="0" collapsed="false">
      <c r="B232" s="13"/>
    </row>
    <row r="233" customFormat="false" ht="15.75" hidden="false" customHeight="false" outlineLevel="0" collapsed="false">
      <c r="B233" s="13"/>
    </row>
    <row r="234" customFormat="false" ht="15.75" hidden="false" customHeight="false" outlineLevel="0" collapsed="false">
      <c r="B234" s="13"/>
    </row>
    <row r="235" customFormat="false" ht="15.75" hidden="false" customHeight="false" outlineLevel="0" collapsed="false">
      <c r="B235" s="13"/>
    </row>
    <row r="236" customFormat="false" ht="15.75" hidden="false" customHeight="false" outlineLevel="0" collapsed="false">
      <c r="B236" s="13"/>
    </row>
    <row r="237" customFormat="false" ht="15.75" hidden="false" customHeight="false" outlineLevel="0" collapsed="false">
      <c r="B237" s="13"/>
    </row>
    <row r="238" customFormat="false" ht="15.75" hidden="false" customHeight="false" outlineLevel="0" collapsed="false">
      <c r="B238" s="13"/>
    </row>
    <row r="239" customFormat="false" ht="15.75" hidden="false" customHeight="false" outlineLevel="0" collapsed="false">
      <c r="B239" s="13"/>
    </row>
    <row r="240" customFormat="false" ht="15.75" hidden="false" customHeight="false" outlineLevel="0" collapsed="false">
      <c r="B240" s="13"/>
    </row>
    <row r="241" customFormat="false" ht="15.75" hidden="false" customHeight="false" outlineLevel="0" collapsed="false">
      <c r="B241" s="13"/>
    </row>
    <row r="242" customFormat="false" ht="15.75" hidden="false" customHeight="false" outlineLevel="0" collapsed="false">
      <c r="B242" s="13"/>
    </row>
    <row r="243" customFormat="false" ht="15.75" hidden="false" customHeight="false" outlineLevel="0" collapsed="false">
      <c r="B243" s="13"/>
    </row>
    <row r="244" customFormat="false" ht="15.75" hidden="false" customHeight="false" outlineLevel="0" collapsed="false">
      <c r="B244" s="13"/>
    </row>
    <row r="245" customFormat="false" ht="15.75" hidden="false" customHeight="false" outlineLevel="0" collapsed="false">
      <c r="B245" s="13"/>
    </row>
    <row r="246" customFormat="false" ht="15.75" hidden="false" customHeight="false" outlineLevel="0" collapsed="false">
      <c r="B246" s="13"/>
    </row>
    <row r="247" customFormat="false" ht="15.75" hidden="false" customHeight="false" outlineLevel="0" collapsed="false">
      <c r="B247" s="13"/>
    </row>
    <row r="248" customFormat="false" ht="15.75" hidden="false" customHeight="false" outlineLevel="0" collapsed="false">
      <c r="B248" s="13"/>
    </row>
    <row r="249" customFormat="false" ht="15.75" hidden="false" customHeight="false" outlineLevel="0" collapsed="false">
      <c r="B249" s="13"/>
    </row>
    <row r="250" customFormat="false" ht="15.75" hidden="false" customHeight="false" outlineLevel="0" collapsed="false">
      <c r="B250" s="13"/>
    </row>
    <row r="251" customFormat="false" ht="15.75" hidden="false" customHeight="false" outlineLevel="0" collapsed="false">
      <c r="B251" s="13"/>
    </row>
    <row r="252" customFormat="false" ht="15.75" hidden="false" customHeight="false" outlineLevel="0" collapsed="false">
      <c r="B252" s="13"/>
    </row>
    <row r="253" customFormat="false" ht="15.75" hidden="false" customHeight="false" outlineLevel="0" collapsed="false">
      <c r="B253" s="13"/>
    </row>
    <row r="254" customFormat="false" ht="15.75" hidden="false" customHeight="false" outlineLevel="0" collapsed="false">
      <c r="B254" s="13"/>
    </row>
    <row r="255" customFormat="false" ht="15.75" hidden="false" customHeight="false" outlineLevel="0" collapsed="false">
      <c r="B255" s="13"/>
    </row>
    <row r="256" customFormat="false" ht="15.75" hidden="false" customHeight="false" outlineLevel="0" collapsed="false">
      <c r="B256" s="13"/>
    </row>
    <row r="257" customFormat="false" ht="15.75" hidden="false" customHeight="false" outlineLevel="0" collapsed="false">
      <c r="B257" s="13"/>
    </row>
    <row r="258" customFormat="false" ht="15.75" hidden="false" customHeight="false" outlineLevel="0" collapsed="false">
      <c r="B258" s="13"/>
    </row>
    <row r="259" customFormat="false" ht="15.75" hidden="false" customHeight="false" outlineLevel="0" collapsed="false">
      <c r="B259" s="13"/>
    </row>
    <row r="260" customFormat="false" ht="15.75" hidden="false" customHeight="false" outlineLevel="0" collapsed="false">
      <c r="B260" s="13"/>
    </row>
    <row r="261" customFormat="false" ht="15.75" hidden="false" customHeight="false" outlineLevel="0" collapsed="false">
      <c r="B261" s="13"/>
    </row>
    <row r="262" customFormat="false" ht="15.75" hidden="false" customHeight="false" outlineLevel="0" collapsed="false">
      <c r="B262" s="13"/>
    </row>
    <row r="263" customFormat="false" ht="15.75" hidden="false" customHeight="false" outlineLevel="0" collapsed="false">
      <c r="B263" s="13"/>
    </row>
    <row r="264" customFormat="false" ht="15.75" hidden="false" customHeight="false" outlineLevel="0" collapsed="false">
      <c r="B264" s="13"/>
    </row>
    <row r="265" customFormat="false" ht="15.75" hidden="false" customHeight="false" outlineLevel="0" collapsed="false">
      <c r="B265" s="13"/>
    </row>
    <row r="266" customFormat="false" ht="15.75" hidden="false" customHeight="false" outlineLevel="0" collapsed="false">
      <c r="B266" s="13"/>
    </row>
    <row r="267" customFormat="false" ht="15.75" hidden="false" customHeight="false" outlineLevel="0" collapsed="false">
      <c r="B267" s="13"/>
    </row>
    <row r="268" customFormat="false" ht="15.75" hidden="false" customHeight="false" outlineLevel="0" collapsed="false">
      <c r="B268" s="13"/>
    </row>
    <row r="269" customFormat="false" ht="15.75" hidden="false" customHeight="false" outlineLevel="0" collapsed="false">
      <c r="B269" s="13"/>
    </row>
    <row r="270" customFormat="false" ht="15.75" hidden="false" customHeight="false" outlineLevel="0" collapsed="false">
      <c r="B270" s="13"/>
    </row>
    <row r="271" customFormat="false" ht="15.75" hidden="false" customHeight="false" outlineLevel="0" collapsed="false">
      <c r="B271" s="13"/>
    </row>
    <row r="272" customFormat="false" ht="15.75" hidden="false" customHeight="false" outlineLevel="0" collapsed="false">
      <c r="B272" s="13"/>
    </row>
    <row r="273" customFormat="false" ht="15.75" hidden="false" customHeight="false" outlineLevel="0" collapsed="false">
      <c r="B273" s="13"/>
    </row>
    <row r="274" customFormat="false" ht="15.75" hidden="false" customHeight="false" outlineLevel="0" collapsed="false">
      <c r="B274" s="13"/>
    </row>
    <row r="275" customFormat="false" ht="15.75" hidden="false" customHeight="false" outlineLevel="0" collapsed="false">
      <c r="B275" s="23"/>
    </row>
    <row r="276" customFormat="false" ht="15.75" hidden="false" customHeight="false" outlineLevel="0" collapsed="false">
      <c r="B276" s="23"/>
    </row>
    <row r="277" customFormat="false" ht="15.75" hidden="false" customHeight="false" outlineLevel="0" collapsed="false">
      <c r="B277" s="23"/>
    </row>
    <row r="278" customFormat="false" ht="15.75" hidden="false" customHeight="false" outlineLevel="0" collapsed="false">
      <c r="B278" s="23"/>
    </row>
    <row r="279" customFormat="false" ht="15.75" hidden="false" customHeight="false" outlineLevel="0" collapsed="false">
      <c r="B279" s="23"/>
    </row>
    <row r="280" customFormat="false" ht="15.75" hidden="false" customHeight="false" outlineLevel="0" collapsed="false">
      <c r="B280" s="23"/>
    </row>
    <row r="281" customFormat="false" ht="15.75" hidden="false" customHeight="false" outlineLevel="0" collapsed="false">
      <c r="B281" s="23"/>
    </row>
    <row r="282" customFormat="false" ht="15.75" hidden="false" customHeight="false" outlineLevel="0" collapsed="false">
      <c r="B282" s="23"/>
    </row>
    <row r="283" customFormat="false" ht="15.75" hidden="false" customHeight="false" outlineLevel="0" collapsed="false">
      <c r="B283" s="23"/>
    </row>
    <row r="284" customFormat="false" ht="15.75" hidden="false" customHeight="false" outlineLevel="0" collapsed="false">
      <c r="B284" s="23"/>
    </row>
    <row r="285" customFormat="false" ht="15.75" hidden="false" customHeight="false" outlineLevel="0" collapsed="false">
      <c r="B285" s="23"/>
    </row>
    <row r="286" customFormat="false" ht="15.75" hidden="false" customHeight="false" outlineLevel="0" collapsed="false">
      <c r="B286" s="23"/>
    </row>
    <row r="287" customFormat="false" ht="15.75" hidden="false" customHeight="false" outlineLevel="0" collapsed="false">
      <c r="B287" s="23"/>
    </row>
    <row r="288" customFormat="false" ht="15.75" hidden="false" customHeight="false" outlineLevel="0" collapsed="false">
      <c r="B288" s="23"/>
    </row>
    <row r="289" customFormat="false" ht="15.75" hidden="false" customHeight="false" outlineLevel="0" collapsed="false">
      <c r="B289" s="23"/>
    </row>
    <row r="290" customFormat="false" ht="15.75" hidden="false" customHeight="false" outlineLevel="0" collapsed="false">
      <c r="B290" s="23"/>
    </row>
    <row r="291" customFormat="false" ht="15.75" hidden="false" customHeight="false" outlineLevel="0" collapsed="false">
      <c r="B291" s="23"/>
    </row>
    <row r="292" customFormat="false" ht="15.75" hidden="false" customHeight="false" outlineLevel="0" collapsed="false">
      <c r="B292" s="23"/>
    </row>
    <row r="293" customFormat="false" ht="15.75" hidden="false" customHeight="false" outlineLevel="0" collapsed="false">
      <c r="B293" s="23"/>
    </row>
    <row r="294" customFormat="false" ht="15.75" hidden="false" customHeight="false" outlineLevel="0" collapsed="false">
      <c r="B294" s="23"/>
    </row>
    <row r="295" customFormat="false" ht="15.75" hidden="false" customHeight="false" outlineLevel="0" collapsed="false">
      <c r="B295" s="23"/>
    </row>
    <row r="296" customFormat="false" ht="15.75" hidden="false" customHeight="false" outlineLevel="0" collapsed="false">
      <c r="B296" s="23"/>
    </row>
    <row r="297" customFormat="false" ht="15.75" hidden="false" customHeight="false" outlineLevel="0" collapsed="false">
      <c r="B297" s="23"/>
    </row>
    <row r="298" customFormat="false" ht="15.75" hidden="false" customHeight="false" outlineLevel="0" collapsed="false">
      <c r="B298" s="23"/>
    </row>
    <row r="299" customFormat="false" ht="15.75" hidden="false" customHeight="false" outlineLevel="0" collapsed="false">
      <c r="B299" s="23"/>
    </row>
    <row r="300" customFormat="false" ht="15.75" hidden="false" customHeight="false" outlineLevel="0" collapsed="false">
      <c r="B300" s="23"/>
    </row>
    <row r="301" customFormat="false" ht="15.75" hidden="false" customHeight="false" outlineLevel="0" collapsed="false">
      <c r="B301" s="23"/>
    </row>
    <row r="302" customFormat="false" ht="15.75" hidden="false" customHeight="false" outlineLevel="0" collapsed="false">
      <c r="B302" s="23"/>
    </row>
    <row r="303" customFormat="false" ht="15.75" hidden="false" customHeight="false" outlineLevel="0" collapsed="false">
      <c r="B303" s="23"/>
    </row>
    <row r="304" customFormat="false" ht="15.75" hidden="false" customHeight="false" outlineLevel="0" collapsed="false">
      <c r="B304" s="23"/>
    </row>
    <row r="305" customFormat="false" ht="15.75" hidden="false" customHeight="false" outlineLevel="0" collapsed="false">
      <c r="B305" s="23"/>
    </row>
    <row r="306" customFormat="false" ht="15.75" hidden="false" customHeight="false" outlineLevel="0" collapsed="false">
      <c r="B306" s="23"/>
    </row>
    <row r="307" customFormat="false" ht="15.75" hidden="false" customHeight="false" outlineLevel="0" collapsed="false">
      <c r="B307" s="23"/>
    </row>
    <row r="308" customFormat="false" ht="15.75" hidden="false" customHeight="false" outlineLevel="0" collapsed="false">
      <c r="B308" s="23"/>
    </row>
    <row r="309" customFormat="false" ht="15.75" hidden="false" customHeight="false" outlineLevel="0" collapsed="false">
      <c r="B309" s="23"/>
    </row>
    <row r="310" customFormat="false" ht="15.75" hidden="false" customHeight="false" outlineLevel="0" collapsed="false">
      <c r="B310" s="23"/>
    </row>
    <row r="311" customFormat="false" ht="15.75" hidden="false" customHeight="false" outlineLevel="0" collapsed="false">
      <c r="B311" s="23"/>
    </row>
    <row r="312" customFormat="false" ht="15.75" hidden="false" customHeight="false" outlineLevel="0" collapsed="false">
      <c r="B312" s="23"/>
    </row>
    <row r="313" customFormat="false" ht="15.75" hidden="false" customHeight="false" outlineLevel="0" collapsed="false">
      <c r="B313" s="23"/>
    </row>
    <row r="314" customFormat="false" ht="15.75" hidden="false" customHeight="false" outlineLevel="0" collapsed="false">
      <c r="B314" s="23"/>
    </row>
    <row r="315" customFormat="false" ht="15.75" hidden="false" customHeight="false" outlineLevel="0" collapsed="false">
      <c r="B315" s="23"/>
    </row>
    <row r="316" customFormat="false" ht="15.75" hidden="false" customHeight="false" outlineLevel="0" collapsed="false">
      <c r="B316" s="23"/>
    </row>
    <row r="317" customFormat="false" ht="15.75" hidden="false" customHeight="false" outlineLevel="0" collapsed="false">
      <c r="B317" s="23"/>
    </row>
    <row r="318" customFormat="false" ht="15.75" hidden="false" customHeight="false" outlineLevel="0" collapsed="false">
      <c r="B318" s="23"/>
    </row>
    <row r="319" customFormat="false" ht="15.75" hidden="false" customHeight="false" outlineLevel="0" collapsed="false">
      <c r="B319" s="23"/>
    </row>
    <row r="320" customFormat="false" ht="15.75" hidden="false" customHeight="false" outlineLevel="0" collapsed="false">
      <c r="B320" s="23"/>
    </row>
    <row r="321" customFormat="false" ht="15.75" hidden="false" customHeight="false" outlineLevel="0" collapsed="false">
      <c r="B321" s="23"/>
    </row>
    <row r="322" customFormat="false" ht="15.75" hidden="false" customHeight="false" outlineLevel="0" collapsed="false">
      <c r="B322" s="23"/>
    </row>
    <row r="323" customFormat="false" ht="15.75" hidden="false" customHeight="false" outlineLevel="0" collapsed="false">
      <c r="B323" s="23"/>
    </row>
    <row r="324" customFormat="false" ht="15.75" hidden="false" customHeight="false" outlineLevel="0" collapsed="false">
      <c r="B324" s="23"/>
    </row>
    <row r="325" customFormat="false" ht="15.75" hidden="false" customHeight="false" outlineLevel="0" collapsed="false">
      <c r="B325" s="23"/>
    </row>
    <row r="326" customFormat="false" ht="15.75" hidden="false" customHeight="false" outlineLevel="0" collapsed="false">
      <c r="B326" s="23"/>
    </row>
    <row r="327" customFormat="false" ht="15.75" hidden="false" customHeight="false" outlineLevel="0" collapsed="false">
      <c r="B327" s="23"/>
    </row>
    <row r="328" customFormat="false" ht="15.75" hidden="false" customHeight="false" outlineLevel="0" collapsed="false">
      <c r="B328" s="23"/>
    </row>
    <row r="329" customFormat="false" ht="15.75" hidden="false" customHeight="false" outlineLevel="0" collapsed="false">
      <c r="B329" s="23"/>
    </row>
    <row r="330" customFormat="false" ht="15.75" hidden="false" customHeight="false" outlineLevel="0" collapsed="false">
      <c r="B330" s="23"/>
    </row>
    <row r="331" customFormat="false" ht="15.75" hidden="false" customHeight="false" outlineLevel="0" collapsed="false">
      <c r="B331" s="23"/>
    </row>
    <row r="332" customFormat="false" ht="15.75" hidden="false" customHeight="false" outlineLevel="0" collapsed="false">
      <c r="B332" s="23"/>
    </row>
    <row r="333" customFormat="false" ht="15.75" hidden="false" customHeight="false" outlineLevel="0" collapsed="false">
      <c r="B333" s="23"/>
    </row>
    <row r="334" customFormat="false" ht="15.75" hidden="false" customHeight="false" outlineLevel="0" collapsed="false">
      <c r="B334" s="23"/>
    </row>
    <row r="335" customFormat="false" ht="15.75" hidden="false" customHeight="false" outlineLevel="0" collapsed="false">
      <c r="B335" s="23"/>
    </row>
    <row r="336" customFormat="false" ht="15.75" hidden="false" customHeight="false" outlineLevel="0" collapsed="false">
      <c r="B336" s="23"/>
    </row>
    <row r="337" customFormat="false" ht="15.75" hidden="false" customHeight="false" outlineLevel="0" collapsed="false">
      <c r="B337" s="23"/>
    </row>
    <row r="338" customFormat="false" ht="15.75" hidden="false" customHeight="false" outlineLevel="0" collapsed="false">
      <c r="B338" s="23"/>
    </row>
    <row r="339" customFormat="false" ht="15.75" hidden="false" customHeight="false" outlineLevel="0" collapsed="false">
      <c r="B339" s="23"/>
    </row>
    <row r="340" customFormat="false" ht="15.75" hidden="false" customHeight="false" outlineLevel="0" collapsed="false">
      <c r="B340" s="23"/>
    </row>
    <row r="341" customFormat="false" ht="15.75" hidden="false" customHeight="false" outlineLevel="0" collapsed="false">
      <c r="B341" s="23"/>
    </row>
    <row r="342" customFormat="false" ht="15.75" hidden="false" customHeight="false" outlineLevel="0" collapsed="false">
      <c r="B342" s="23"/>
    </row>
    <row r="343" customFormat="false" ht="15.75" hidden="false" customHeight="false" outlineLevel="0" collapsed="false">
      <c r="B343" s="23"/>
    </row>
    <row r="344" customFormat="false" ht="15.75" hidden="false" customHeight="false" outlineLevel="0" collapsed="false">
      <c r="B344" s="23"/>
    </row>
    <row r="345" customFormat="false" ht="15.75" hidden="false" customHeight="false" outlineLevel="0" collapsed="false">
      <c r="B345" s="23"/>
    </row>
    <row r="346" customFormat="false" ht="15.75" hidden="false" customHeight="false" outlineLevel="0" collapsed="false">
      <c r="B346" s="23"/>
    </row>
    <row r="347" customFormat="false" ht="15.75" hidden="false" customHeight="false" outlineLevel="0" collapsed="false">
      <c r="B347" s="23"/>
    </row>
    <row r="348" customFormat="false" ht="15.75" hidden="false" customHeight="false" outlineLevel="0" collapsed="false">
      <c r="B348" s="23"/>
    </row>
    <row r="349" customFormat="false" ht="15.75" hidden="false" customHeight="false" outlineLevel="0" collapsed="false">
      <c r="B349" s="23"/>
    </row>
    <row r="350" customFormat="false" ht="15.75" hidden="false" customHeight="false" outlineLevel="0" collapsed="false">
      <c r="B350" s="23"/>
    </row>
    <row r="351" customFormat="false" ht="15.75" hidden="false" customHeight="false" outlineLevel="0" collapsed="false">
      <c r="B351" s="23"/>
    </row>
    <row r="352" customFormat="false" ht="15.75" hidden="false" customHeight="false" outlineLevel="0" collapsed="false">
      <c r="B352" s="23"/>
    </row>
    <row r="353" customFormat="false" ht="15.75" hidden="false" customHeight="false" outlineLevel="0" collapsed="false">
      <c r="B353" s="23"/>
    </row>
    <row r="354" customFormat="false" ht="15.75" hidden="false" customHeight="false" outlineLevel="0" collapsed="false">
      <c r="B354" s="23"/>
    </row>
    <row r="355" customFormat="false" ht="15.75" hidden="false" customHeight="false" outlineLevel="0" collapsed="false">
      <c r="B355" s="23"/>
    </row>
    <row r="356" customFormat="false" ht="15.75" hidden="false" customHeight="false" outlineLevel="0" collapsed="false">
      <c r="B356" s="23"/>
    </row>
    <row r="357" customFormat="false" ht="15.75" hidden="false" customHeight="false" outlineLevel="0" collapsed="false">
      <c r="B357" s="23"/>
    </row>
    <row r="358" customFormat="false" ht="15.75" hidden="false" customHeight="false" outlineLevel="0" collapsed="false">
      <c r="B358" s="23"/>
    </row>
    <row r="359" customFormat="false" ht="15.75" hidden="false" customHeight="false" outlineLevel="0" collapsed="false">
      <c r="B359" s="23"/>
    </row>
    <row r="360" customFormat="false" ht="15.75" hidden="false" customHeight="false" outlineLevel="0" collapsed="false">
      <c r="B360" s="23"/>
    </row>
    <row r="361" customFormat="false" ht="15.75" hidden="false" customHeight="false" outlineLevel="0" collapsed="false">
      <c r="B361" s="23"/>
    </row>
    <row r="362" customFormat="false" ht="15.75" hidden="false" customHeight="false" outlineLevel="0" collapsed="false">
      <c r="B362" s="23"/>
    </row>
    <row r="363" customFormat="false" ht="15.75" hidden="false" customHeight="false" outlineLevel="0" collapsed="false">
      <c r="B363" s="23"/>
    </row>
    <row r="364" customFormat="false" ht="15.75" hidden="false" customHeight="false" outlineLevel="0" collapsed="false">
      <c r="B364" s="23"/>
    </row>
    <row r="365" customFormat="false" ht="15.75" hidden="false" customHeight="false" outlineLevel="0" collapsed="false">
      <c r="B365" s="23"/>
    </row>
    <row r="366" customFormat="false" ht="15.75" hidden="false" customHeight="false" outlineLevel="0" collapsed="false">
      <c r="B366" s="23"/>
    </row>
    <row r="367" customFormat="false" ht="15.75" hidden="false" customHeight="false" outlineLevel="0" collapsed="false">
      <c r="B367" s="23"/>
    </row>
    <row r="368" customFormat="false" ht="15.75" hidden="false" customHeight="false" outlineLevel="0" collapsed="false">
      <c r="B368" s="23"/>
    </row>
    <row r="369" customFormat="false" ht="15.75" hidden="false" customHeight="false" outlineLevel="0" collapsed="false">
      <c r="B369" s="23"/>
    </row>
    <row r="370" customFormat="false" ht="15.75" hidden="false" customHeight="false" outlineLevel="0" collapsed="false">
      <c r="B370" s="23"/>
    </row>
    <row r="371" customFormat="false" ht="15.75" hidden="false" customHeight="false" outlineLevel="0" collapsed="false">
      <c r="B371" s="23"/>
    </row>
    <row r="372" customFormat="false" ht="15.75" hidden="false" customHeight="false" outlineLevel="0" collapsed="false">
      <c r="B372" s="23"/>
    </row>
    <row r="373" customFormat="false" ht="15.75" hidden="false" customHeight="false" outlineLevel="0" collapsed="false">
      <c r="B373" s="23"/>
    </row>
    <row r="374" customFormat="false" ht="15.75" hidden="false" customHeight="false" outlineLevel="0" collapsed="false">
      <c r="B374" s="23"/>
    </row>
    <row r="375" customFormat="false" ht="15.75" hidden="false" customHeight="false" outlineLevel="0" collapsed="false">
      <c r="B375" s="23"/>
    </row>
    <row r="376" customFormat="false" ht="15.75" hidden="false" customHeight="false" outlineLevel="0" collapsed="false">
      <c r="B376" s="23"/>
    </row>
    <row r="377" customFormat="false" ht="15.75" hidden="false" customHeight="false" outlineLevel="0" collapsed="false">
      <c r="B377" s="23"/>
    </row>
    <row r="378" customFormat="false" ht="15.75" hidden="false" customHeight="false" outlineLevel="0" collapsed="false">
      <c r="B378" s="23"/>
    </row>
    <row r="379" customFormat="false" ht="15.75" hidden="false" customHeight="false" outlineLevel="0" collapsed="false">
      <c r="B379" s="23"/>
    </row>
    <row r="380" customFormat="false" ht="15.75" hidden="false" customHeight="false" outlineLevel="0" collapsed="false">
      <c r="B380" s="23"/>
    </row>
    <row r="381" customFormat="false" ht="15.75" hidden="false" customHeight="false" outlineLevel="0" collapsed="false">
      <c r="B381" s="23"/>
    </row>
    <row r="382" customFormat="false" ht="15.75" hidden="false" customHeight="false" outlineLevel="0" collapsed="false">
      <c r="B382" s="23"/>
    </row>
    <row r="383" customFormat="false" ht="15.75" hidden="false" customHeight="false" outlineLevel="0" collapsed="false">
      <c r="B383" s="23"/>
    </row>
    <row r="384" customFormat="false" ht="15.75" hidden="false" customHeight="false" outlineLevel="0" collapsed="false">
      <c r="B384" s="23"/>
    </row>
    <row r="385" customFormat="false" ht="15.75" hidden="false" customHeight="false" outlineLevel="0" collapsed="false">
      <c r="B385" s="23"/>
    </row>
    <row r="386" customFormat="false" ht="15.75" hidden="false" customHeight="false" outlineLevel="0" collapsed="false">
      <c r="B386" s="23"/>
    </row>
    <row r="387" customFormat="false" ht="15.75" hidden="false" customHeight="false" outlineLevel="0" collapsed="false">
      <c r="B387" s="23"/>
    </row>
    <row r="388" customFormat="false" ht="15.75" hidden="false" customHeight="false" outlineLevel="0" collapsed="false">
      <c r="B388" s="23"/>
    </row>
    <row r="389" customFormat="false" ht="15.75" hidden="false" customHeight="false" outlineLevel="0" collapsed="false">
      <c r="B389" s="23"/>
    </row>
    <row r="390" customFormat="false" ht="15.75" hidden="false" customHeight="false" outlineLevel="0" collapsed="false">
      <c r="B390" s="23"/>
    </row>
    <row r="391" customFormat="false" ht="15.75" hidden="false" customHeight="false" outlineLevel="0" collapsed="false">
      <c r="B391" s="23"/>
    </row>
    <row r="392" customFormat="false" ht="15.75" hidden="false" customHeight="false" outlineLevel="0" collapsed="false">
      <c r="B392" s="23"/>
    </row>
    <row r="393" customFormat="false" ht="15.75" hidden="false" customHeight="false" outlineLevel="0" collapsed="false">
      <c r="B393" s="23"/>
    </row>
    <row r="394" customFormat="false" ht="15.75" hidden="false" customHeight="false" outlineLevel="0" collapsed="false">
      <c r="B394" s="23"/>
    </row>
    <row r="395" customFormat="false" ht="15.75" hidden="false" customHeight="false" outlineLevel="0" collapsed="false">
      <c r="B395" s="23"/>
    </row>
    <row r="396" customFormat="false" ht="15.75" hidden="false" customHeight="false" outlineLevel="0" collapsed="false">
      <c r="B396" s="23"/>
    </row>
    <row r="397" customFormat="false" ht="15.75" hidden="false" customHeight="false" outlineLevel="0" collapsed="false">
      <c r="B397" s="23"/>
    </row>
    <row r="398" customFormat="false" ht="15.75" hidden="false" customHeight="false" outlineLevel="0" collapsed="false">
      <c r="B398" s="23"/>
    </row>
    <row r="399" customFormat="false" ht="15.75" hidden="false" customHeight="false" outlineLevel="0" collapsed="false">
      <c r="B399" s="23"/>
    </row>
    <row r="400" customFormat="false" ht="15.75" hidden="false" customHeight="false" outlineLevel="0" collapsed="false">
      <c r="B400" s="23"/>
    </row>
    <row r="401" customFormat="false" ht="15.75" hidden="false" customHeight="false" outlineLevel="0" collapsed="false">
      <c r="B401" s="23"/>
    </row>
    <row r="402" customFormat="false" ht="15.75" hidden="false" customHeight="false" outlineLevel="0" collapsed="false">
      <c r="B402" s="23"/>
    </row>
    <row r="403" customFormat="false" ht="15.75" hidden="false" customHeight="false" outlineLevel="0" collapsed="false">
      <c r="B403" s="23"/>
    </row>
    <row r="404" customFormat="false" ht="15.75" hidden="false" customHeight="false" outlineLevel="0" collapsed="false">
      <c r="B404" s="23"/>
    </row>
    <row r="405" customFormat="false" ht="15.75" hidden="false" customHeight="false" outlineLevel="0" collapsed="false">
      <c r="B405" s="23"/>
    </row>
    <row r="406" customFormat="false" ht="15.75" hidden="false" customHeight="false" outlineLevel="0" collapsed="false">
      <c r="B406" s="23"/>
    </row>
    <row r="407" customFormat="false" ht="15.75" hidden="false" customHeight="false" outlineLevel="0" collapsed="false">
      <c r="B407" s="23"/>
    </row>
    <row r="408" customFormat="false" ht="15.75" hidden="false" customHeight="false" outlineLevel="0" collapsed="false">
      <c r="B408" s="23"/>
    </row>
    <row r="409" customFormat="false" ht="15.75" hidden="false" customHeight="false" outlineLevel="0" collapsed="false">
      <c r="B409" s="23"/>
    </row>
    <row r="410" customFormat="false" ht="15.75" hidden="false" customHeight="false" outlineLevel="0" collapsed="false">
      <c r="B410" s="23"/>
    </row>
    <row r="411" customFormat="false" ht="15.75" hidden="false" customHeight="false" outlineLevel="0" collapsed="false">
      <c r="B411" s="23"/>
    </row>
    <row r="412" customFormat="false" ht="15.75" hidden="false" customHeight="false" outlineLevel="0" collapsed="false">
      <c r="B412" s="23"/>
    </row>
    <row r="413" customFormat="false" ht="15.75" hidden="false" customHeight="false" outlineLevel="0" collapsed="false">
      <c r="B413" s="23"/>
    </row>
    <row r="414" customFormat="false" ht="15.75" hidden="false" customHeight="false" outlineLevel="0" collapsed="false">
      <c r="B414" s="23"/>
    </row>
    <row r="415" customFormat="false" ht="15.75" hidden="false" customHeight="false" outlineLevel="0" collapsed="false">
      <c r="B415" s="23"/>
    </row>
    <row r="416" customFormat="false" ht="15.75" hidden="false" customHeight="false" outlineLevel="0" collapsed="false">
      <c r="B416" s="23"/>
    </row>
    <row r="417" customFormat="false" ht="15.75" hidden="false" customHeight="false" outlineLevel="0" collapsed="false">
      <c r="B417" s="23"/>
    </row>
    <row r="418" customFormat="false" ht="15.75" hidden="false" customHeight="false" outlineLevel="0" collapsed="false">
      <c r="B418" s="23"/>
    </row>
    <row r="419" customFormat="false" ht="15.75" hidden="false" customHeight="false" outlineLevel="0" collapsed="false">
      <c r="B419" s="23"/>
    </row>
    <row r="420" customFormat="false" ht="15.75" hidden="false" customHeight="false" outlineLevel="0" collapsed="false">
      <c r="B420" s="23"/>
    </row>
    <row r="421" customFormat="false" ht="15.75" hidden="false" customHeight="false" outlineLevel="0" collapsed="false">
      <c r="B421" s="23"/>
    </row>
    <row r="422" customFormat="false" ht="15.75" hidden="false" customHeight="false" outlineLevel="0" collapsed="false">
      <c r="B422" s="23"/>
    </row>
    <row r="423" customFormat="false" ht="15.75" hidden="false" customHeight="false" outlineLevel="0" collapsed="false">
      <c r="B423" s="23"/>
    </row>
    <row r="424" customFormat="false" ht="15.75" hidden="false" customHeight="false" outlineLevel="0" collapsed="false">
      <c r="B424" s="23"/>
    </row>
    <row r="425" customFormat="false" ht="15.75" hidden="false" customHeight="false" outlineLevel="0" collapsed="false">
      <c r="B425" s="23"/>
    </row>
    <row r="426" customFormat="false" ht="15.75" hidden="false" customHeight="false" outlineLevel="0" collapsed="false">
      <c r="B426" s="23"/>
    </row>
    <row r="427" customFormat="false" ht="15.75" hidden="false" customHeight="false" outlineLevel="0" collapsed="false">
      <c r="B427" s="23"/>
    </row>
    <row r="428" customFormat="false" ht="15.75" hidden="false" customHeight="false" outlineLevel="0" collapsed="false">
      <c r="B428" s="23"/>
    </row>
    <row r="429" customFormat="false" ht="15.75" hidden="false" customHeight="false" outlineLevel="0" collapsed="false">
      <c r="B429" s="23"/>
    </row>
    <row r="430" customFormat="false" ht="15.75" hidden="false" customHeight="false" outlineLevel="0" collapsed="false">
      <c r="B430" s="23"/>
    </row>
    <row r="431" customFormat="false" ht="15.75" hidden="false" customHeight="false" outlineLevel="0" collapsed="false">
      <c r="B431" s="23"/>
    </row>
    <row r="432" customFormat="false" ht="15.75" hidden="false" customHeight="false" outlineLevel="0" collapsed="false">
      <c r="B432" s="23"/>
    </row>
    <row r="433" customFormat="false" ht="15.75" hidden="false" customHeight="false" outlineLevel="0" collapsed="false">
      <c r="B433" s="23"/>
    </row>
    <row r="434" customFormat="false" ht="15.75" hidden="false" customHeight="false" outlineLevel="0" collapsed="false">
      <c r="B434" s="23"/>
    </row>
    <row r="435" customFormat="false" ht="15.75" hidden="false" customHeight="false" outlineLevel="0" collapsed="false">
      <c r="B435" s="23"/>
    </row>
    <row r="436" customFormat="false" ht="15.75" hidden="false" customHeight="false" outlineLevel="0" collapsed="false">
      <c r="B436" s="23"/>
    </row>
    <row r="437" customFormat="false" ht="15.75" hidden="false" customHeight="false" outlineLevel="0" collapsed="false">
      <c r="B437" s="23"/>
    </row>
    <row r="438" customFormat="false" ht="15.75" hidden="false" customHeight="false" outlineLevel="0" collapsed="false">
      <c r="B438" s="23"/>
    </row>
    <row r="439" customFormat="false" ht="15.75" hidden="false" customHeight="false" outlineLevel="0" collapsed="false">
      <c r="B439" s="23"/>
    </row>
    <row r="440" customFormat="false" ht="15.75" hidden="false" customHeight="false" outlineLevel="0" collapsed="false">
      <c r="B440" s="23"/>
    </row>
    <row r="441" customFormat="false" ht="15.75" hidden="false" customHeight="false" outlineLevel="0" collapsed="false">
      <c r="B441" s="23"/>
    </row>
    <row r="442" customFormat="false" ht="15.75" hidden="false" customHeight="false" outlineLevel="0" collapsed="false">
      <c r="B442" s="23"/>
    </row>
    <row r="443" customFormat="false" ht="15.75" hidden="false" customHeight="false" outlineLevel="0" collapsed="false">
      <c r="B443" s="23"/>
    </row>
    <row r="444" customFormat="false" ht="15.75" hidden="false" customHeight="false" outlineLevel="0" collapsed="false">
      <c r="B444" s="23"/>
    </row>
    <row r="445" customFormat="false" ht="15.75" hidden="false" customHeight="false" outlineLevel="0" collapsed="false">
      <c r="B445" s="23"/>
    </row>
    <row r="446" customFormat="false" ht="15.75" hidden="false" customHeight="false" outlineLevel="0" collapsed="false">
      <c r="B446" s="23"/>
    </row>
    <row r="447" customFormat="false" ht="15.75" hidden="false" customHeight="false" outlineLevel="0" collapsed="false">
      <c r="B447" s="23"/>
    </row>
    <row r="448" customFormat="false" ht="15.75" hidden="false" customHeight="false" outlineLevel="0" collapsed="false">
      <c r="B448" s="23"/>
    </row>
    <row r="449" customFormat="false" ht="15.75" hidden="false" customHeight="false" outlineLevel="0" collapsed="false">
      <c r="B449" s="23"/>
    </row>
    <row r="450" customFormat="false" ht="15.75" hidden="false" customHeight="false" outlineLevel="0" collapsed="false">
      <c r="B450" s="23"/>
    </row>
    <row r="451" customFormat="false" ht="15.75" hidden="false" customHeight="false" outlineLevel="0" collapsed="false">
      <c r="B451" s="23"/>
    </row>
    <row r="452" customFormat="false" ht="15.75" hidden="false" customHeight="false" outlineLevel="0" collapsed="false">
      <c r="B452" s="23"/>
    </row>
    <row r="453" customFormat="false" ht="15.75" hidden="false" customHeight="false" outlineLevel="0" collapsed="false">
      <c r="B453" s="23"/>
    </row>
    <row r="454" customFormat="false" ht="15.75" hidden="false" customHeight="false" outlineLevel="0" collapsed="false">
      <c r="B454" s="23"/>
    </row>
    <row r="455" customFormat="false" ht="15.75" hidden="false" customHeight="false" outlineLevel="0" collapsed="false">
      <c r="B455" s="23"/>
    </row>
    <row r="456" customFormat="false" ht="15.75" hidden="false" customHeight="false" outlineLevel="0" collapsed="false">
      <c r="B456" s="23"/>
    </row>
    <row r="457" customFormat="false" ht="15.75" hidden="false" customHeight="false" outlineLevel="0" collapsed="false">
      <c r="B457" s="23"/>
    </row>
    <row r="458" customFormat="false" ht="15.75" hidden="false" customHeight="false" outlineLevel="0" collapsed="false">
      <c r="B458" s="23"/>
    </row>
    <row r="459" customFormat="false" ht="15.75" hidden="false" customHeight="false" outlineLevel="0" collapsed="false">
      <c r="B459" s="23"/>
    </row>
    <row r="460" customFormat="false" ht="15.75" hidden="false" customHeight="false" outlineLevel="0" collapsed="false">
      <c r="B460" s="23"/>
    </row>
    <row r="461" customFormat="false" ht="15.75" hidden="false" customHeight="false" outlineLevel="0" collapsed="false">
      <c r="B461" s="23"/>
    </row>
    <row r="462" customFormat="false" ht="15.75" hidden="false" customHeight="false" outlineLevel="0" collapsed="false">
      <c r="B462" s="23"/>
    </row>
    <row r="463" customFormat="false" ht="15.75" hidden="false" customHeight="false" outlineLevel="0" collapsed="false">
      <c r="B463" s="23"/>
    </row>
    <row r="464" customFormat="false" ht="15.75" hidden="false" customHeight="false" outlineLevel="0" collapsed="false">
      <c r="B464" s="23"/>
    </row>
    <row r="465" customFormat="false" ht="15.75" hidden="false" customHeight="false" outlineLevel="0" collapsed="false">
      <c r="B465" s="23"/>
    </row>
    <row r="466" customFormat="false" ht="15.75" hidden="false" customHeight="false" outlineLevel="0" collapsed="false">
      <c r="B466" s="23"/>
    </row>
    <row r="467" customFormat="false" ht="15.75" hidden="false" customHeight="false" outlineLevel="0" collapsed="false">
      <c r="B467" s="23"/>
    </row>
    <row r="468" customFormat="false" ht="15.75" hidden="false" customHeight="false" outlineLevel="0" collapsed="false">
      <c r="B468" s="23"/>
    </row>
    <row r="469" customFormat="false" ht="15.75" hidden="false" customHeight="false" outlineLevel="0" collapsed="false">
      <c r="B469" s="23"/>
    </row>
    <row r="470" customFormat="false" ht="15.75" hidden="false" customHeight="false" outlineLevel="0" collapsed="false">
      <c r="B470" s="23"/>
    </row>
    <row r="471" customFormat="false" ht="15.75" hidden="false" customHeight="false" outlineLevel="0" collapsed="false">
      <c r="B471" s="23"/>
    </row>
    <row r="472" customFormat="false" ht="15.75" hidden="false" customHeight="false" outlineLevel="0" collapsed="false">
      <c r="B472" s="23"/>
    </row>
    <row r="473" customFormat="false" ht="15.75" hidden="false" customHeight="false" outlineLevel="0" collapsed="false">
      <c r="B473" s="23"/>
    </row>
    <row r="474" customFormat="false" ht="15.75" hidden="false" customHeight="false" outlineLevel="0" collapsed="false">
      <c r="B474" s="23"/>
    </row>
    <row r="475" customFormat="false" ht="15.75" hidden="false" customHeight="false" outlineLevel="0" collapsed="false">
      <c r="B475" s="23"/>
    </row>
    <row r="476" customFormat="false" ht="15.75" hidden="false" customHeight="false" outlineLevel="0" collapsed="false">
      <c r="B476" s="23"/>
    </row>
    <row r="477" customFormat="false" ht="15.75" hidden="false" customHeight="false" outlineLevel="0" collapsed="false">
      <c r="B477" s="23"/>
    </row>
    <row r="478" customFormat="false" ht="15.75" hidden="false" customHeight="false" outlineLevel="0" collapsed="false">
      <c r="B478" s="23"/>
    </row>
    <row r="479" customFormat="false" ht="15.75" hidden="false" customHeight="false" outlineLevel="0" collapsed="false">
      <c r="B479" s="23"/>
    </row>
    <row r="480" customFormat="false" ht="15.75" hidden="false" customHeight="false" outlineLevel="0" collapsed="false">
      <c r="B480" s="23"/>
    </row>
    <row r="481" customFormat="false" ht="15.75" hidden="false" customHeight="false" outlineLevel="0" collapsed="false">
      <c r="B481" s="23"/>
    </row>
    <row r="482" customFormat="false" ht="15.75" hidden="false" customHeight="false" outlineLevel="0" collapsed="false">
      <c r="B482" s="23"/>
    </row>
    <row r="483" customFormat="false" ht="15.75" hidden="false" customHeight="false" outlineLevel="0" collapsed="false">
      <c r="B483" s="23"/>
    </row>
    <row r="484" customFormat="false" ht="15.75" hidden="false" customHeight="false" outlineLevel="0" collapsed="false">
      <c r="B484" s="23"/>
    </row>
    <row r="485" customFormat="false" ht="15.75" hidden="false" customHeight="false" outlineLevel="0" collapsed="false">
      <c r="B485" s="23"/>
    </row>
    <row r="486" customFormat="false" ht="15.75" hidden="false" customHeight="false" outlineLevel="0" collapsed="false">
      <c r="B486" s="23"/>
    </row>
    <row r="487" customFormat="false" ht="15.75" hidden="false" customHeight="false" outlineLevel="0" collapsed="false">
      <c r="B487" s="23"/>
    </row>
    <row r="488" customFormat="false" ht="15.75" hidden="false" customHeight="false" outlineLevel="0" collapsed="false">
      <c r="B488" s="23"/>
    </row>
    <row r="489" customFormat="false" ht="15.75" hidden="false" customHeight="false" outlineLevel="0" collapsed="false">
      <c r="B489" s="23"/>
    </row>
    <row r="490" customFormat="false" ht="15.75" hidden="false" customHeight="false" outlineLevel="0" collapsed="false">
      <c r="B490" s="23"/>
    </row>
    <row r="491" customFormat="false" ht="15.75" hidden="false" customHeight="false" outlineLevel="0" collapsed="false">
      <c r="B491" s="23"/>
    </row>
    <row r="492" customFormat="false" ht="15.75" hidden="false" customHeight="false" outlineLevel="0" collapsed="false">
      <c r="B492" s="23"/>
    </row>
    <row r="493" customFormat="false" ht="15.75" hidden="false" customHeight="false" outlineLevel="0" collapsed="false">
      <c r="B493" s="23"/>
    </row>
    <row r="494" customFormat="false" ht="15.75" hidden="false" customHeight="false" outlineLevel="0" collapsed="false">
      <c r="B494" s="23"/>
    </row>
    <row r="495" customFormat="false" ht="15.75" hidden="false" customHeight="false" outlineLevel="0" collapsed="false">
      <c r="B495" s="23"/>
    </row>
    <row r="496" customFormat="false" ht="15.75" hidden="false" customHeight="false" outlineLevel="0" collapsed="false">
      <c r="B496" s="23"/>
    </row>
    <row r="497" customFormat="false" ht="15.75" hidden="false" customHeight="false" outlineLevel="0" collapsed="false">
      <c r="B497" s="23"/>
    </row>
    <row r="498" customFormat="false" ht="15.75" hidden="false" customHeight="false" outlineLevel="0" collapsed="false">
      <c r="B498" s="23"/>
    </row>
    <row r="499" customFormat="false" ht="15.75" hidden="false" customHeight="false" outlineLevel="0" collapsed="false">
      <c r="B499" s="23"/>
    </row>
    <row r="500" customFormat="false" ht="15.75" hidden="false" customHeight="false" outlineLevel="0" collapsed="false">
      <c r="B500" s="23"/>
    </row>
    <row r="501" customFormat="false" ht="15.75" hidden="false" customHeight="false" outlineLevel="0" collapsed="false">
      <c r="B501" s="23"/>
    </row>
    <row r="502" customFormat="false" ht="15.75" hidden="false" customHeight="false" outlineLevel="0" collapsed="false">
      <c r="B502" s="23"/>
    </row>
    <row r="503" customFormat="false" ht="15.75" hidden="false" customHeight="false" outlineLevel="0" collapsed="false">
      <c r="B503" s="23"/>
    </row>
    <row r="504" customFormat="false" ht="15.75" hidden="false" customHeight="false" outlineLevel="0" collapsed="false">
      <c r="B504" s="23"/>
    </row>
    <row r="505" customFormat="false" ht="15.75" hidden="false" customHeight="false" outlineLevel="0" collapsed="false">
      <c r="B505" s="23"/>
    </row>
    <row r="506" customFormat="false" ht="15.75" hidden="false" customHeight="false" outlineLevel="0" collapsed="false">
      <c r="B506" s="23"/>
    </row>
    <row r="507" customFormat="false" ht="15.75" hidden="false" customHeight="false" outlineLevel="0" collapsed="false">
      <c r="B507" s="23"/>
    </row>
    <row r="508" customFormat="false" ht="15.75" hidden="false" customHeight="false" outlineLevel="0" collapsed="false">
      <c r="B508" s="23"/>
    </row>
    <row r="509" customFormat="false" ht="15.75" hidden="false" customHeight="false" outlineLevel="0" collapsed="false">
      <c r="B509" s="23"/>
    </row>
    <row r="510" customFormat="false" ht="15.75" hidden="false" customHeight="false" outlineLevel="0" collapsed="false">
      <c r="B510" s="23"/>
    </row>
    <row r="511" customFormat="false" ht="15.75" hidden="false" customHeight="false" outlineLevel="0" collapsed="false">
      <c r="B511" s="23"/>
    </row>
    <row r="512" customFormat="false" ht="15.75" hidden="false" customHeight="false" outlineLevel="0" collapsed="false">
      <c r="B512" s="23"/>
    </row>
    <row r="513" customFormat="false" ht="15.75" hidden="false" customHeight="false" outlineLevel="0" collapsed="false">
      <c r="B513" s="23"/>
    </row>
    <row r="514" customFormat="false" ht="15.75" hidden="false" customHeight="false" outlineLevel="0" collapsed="false">
      <c r="B514" s="23"/>
    </row>
    <row r="515" customFormat="false" ht="15.75" hidden="false" customHeight="false" outlineLevel="0" collapsed="false">
      <c r="B515" s="23"/>
    </row>
    <row r="516" customFormat="false" ht="15.75" hidden="false" customHeight="false" outlineLevel="0" collapsed="false">
      <c r="B516" s="23"/>
    </row>
    <row r="517" customFormat="false" ht="15.75" hidden="false" customHeight="false" outlineLevel="0" collapsed="false">
      <c r="B517" s="23"/>
    </row>
    <row r="518" customFormat="false" ht="15.75" hidden="false" customHeight="false" outlineLevel="0" collapsed="false">
      <c r="B518" s="23"/>
    </row>
    <row r="519" customFormat="false" ht="15.75" hidden="false" customHeight="false" outlineLevel="0" collapsed="false">
      <c r="B519" s="23"/>
    </row>
    <row r="520" customFormat="false" ht="15.75" hidden="false" customHeight="false" outlineLevel="0" collapsed="false">
      <c r="B520" s="23"/>
    </row>
    <row r="521" customFormat="false" ht="15.75" hidden="false" customHeight="false" outlineLevel="0" collapsed="false">
      <c r="B521" s="23"/>
    </row>
    <row r="522" customFormat="false" ht="15.75" hidden="false" customHeight="false" outlineLevel="0" collapsed="false">
      <c r="B522" s="23"/>
    </row>
    <row r="523" customFormat="false" ht="15.75" hidden="false" customHeight="false" outlineLevel="0" collapsed="false">
      <c r="B523" s="23"/>
    </row>
    <row r="524" customFormat="false" ht="15.75" hidden="false" customHeight="false" outlineLevel="0" collapsed="false">
      <c r="B524" s="23"/>
    </row>
    <row r="525" customFormat="false" ht="15.75" hidden="false" customHeight="false" outlineLevel="0" collapsed="false">
      <c r="B525" s="23"/>
    </row>
    <row r="526" customFormat="false" ht="15.75" hidden="false" customHeight="false" outlineLevel="0" collapsed="false">
      <c r="B526" s="23"/>
    </row>
    <row r="527" customFormat="false" ht="15.75" hidden="false" customHeight="false" outlineLevel="0" collapsed="false">
      <c r="B527" s="23"/>
    </row>
    <row r="528" customFormat="false" ht="15.75" hidden="false" customHeight="false" outlineLevel="0" collapsed="false">
      <c r="B528" s="23"/>
    </row>
    <row r="529" customFormat="false" ht="15.75" hidden="false" customHeight="false" outlineLevel="0" collapsed="false">
      <c r="B529" s="23"/>
    </row>
    <row r="530" customFormat="false" ht="15.75" hidden="false" customHeight="false" outlineLevel="0" collapsed="false">
      <c r="B530" s="23"/>
    </row>
    <row r="531" customFormat="false" ht="15.75" hidden="false" customHeight="false" outlineLevel="0" collapsed="false">
      <c r="B531" s="23"/>
    </row>
    <row r="532" customFormat="false" ht="15.75" hidden="false" customHeight="false" outlineLevel="0" collapsed="false">
      <c r="B532" s="23"/>
    </row>
    <row r="533" customFormat="false" ht="15.75" hidden="false" customHeight="false" outlineLevel="0" collapsed="false">
      <c r="B533" s="23"/>
    </row>
    <row r="534" customFormat="false" ht="15.75" hidden="false" customHeight="false" outlineLevel="0" collapsed="false">
      <c r="B534" s="23"/>
    </row>
    <row r="535" customFormat="false" ht="15.75" hidden="false" customHeight="false" outlineLevel="0" collapsed="false">
      <c r="B535" s="23"/>
    </row>
    <row r="536" customFormat="false" ht="15.75" hidden="false" customHeight="false" outlineLevel="0" collapsed="false">
      <c r="B536" s="23"/>
    </row>
    <row r="537" customFormat="false" ht="15.75" hidden="false" customHeight="false" outlineLevel="0" collapsed="false">
      <c r="B537" s="23"/>
    </row>
    <row r="538" customFormat="false" ht="15.75" hidden="false" customHeight="false" outlineLevel="0" collapsed="false">
      <c r="B538" s="23"/>
    </row>
    <row r="539" customFormat="false" ht="15.75" hidden="false" customHeight="false" outlineLevel="0" collapsed="false">
      <c r="B539" s="23"/>
    </row>
    <row r="540" customFormat="false" ht="15.75" hidden="false" customHeight="false" outlineLevel="0" collapsed="false">
      <c r="B540" s="23"/>
    </row>
    <row r="541" customFormat="false" ht="15.75" hidden="false" customHeight="false" outlineLevel="0" collapsed="false">
      <c r="B541" s="23"/>
    </row>
    <row r="542" customFormat="false" ht="15.75" hidden="false" customHeight="false" outlineLevel="0" collapsed="false">
      <c r="B542" s="23"/>
    </row>
    <row r="543" customFormat="false" ht="15.75" hidden="false" customHeight="false" outlineLevel="0" collapsed="false">
      <c r="B543" s="23"/>
    </row>
    <row r="544" customFormat="false" ht="15.75" hidden="false" customHeight="false" outlineLevel="0" collapsed="false">
      <c r="B544" s="23"/>
    </row>
    <row r="545" customFormat="false" ht="15.75" hidden="false" customHeight="false" outlineLevel="0" collapsed="false">
      <c r="B545" s="23"/>
    </row>
    <row r="546" customFormat="false" ht="15.75" hidden="false" customHeight="false" outlineLevel="0" collapsed="false">
      <c r="B546" s="23"/>
    </row>
    <row r="547" customFormat="false" ht="15.75" hidden="false" customHeight="false" outlineLevel="0" collapsed="false">
      <c r="B547" s="23"/>
    </row>
    <row r="548" customFormat="false" ht="15.75" hidden="false" customHeight="false" outlineLevel="0" collapsed="false">
      <c r="B548" s="23"/>
    </row>
    <row r="549" customFormat="false" ht="15.75" hidden="false" customHeight="false" outlineLevel="0" collapsed="false">
      <c r="B549" s="23"/>
    </row>
    <row r="550" customFormat="false" ht="15.75" hidden="false" customHeight="false" outlineLevel="0" collapsed="false">
      <c r="B550" s="23"/>
    </row>
    <row r="551" customFormat="false" ht="15.75" hidden="false" customHeight="false" outlineLevel="0" collapsed="false">
      <c r="B551" s="23"/>
    </row>
    <row r="552" customFormat="false" ht="15.75" hidden="false" customHeight="false" outlineLevel="0" collapsed="false">
      <c r="B552" s="23"/>
    </row>
    <row r="553" customFormat="false" ht="15.75" hidden="false" customHeight="false" outlineLevel="0" collapsed="false">
      <c r="B553" s="23"/>
    </row>
    <row r="554" customFormat="false" ht="15.75" hidden="false" customHeight="false" outlineLevel="0" collapsed="false">
      <c r="B554" s="23"/>
    </row>
    <row r="555" customFormat="false" ht="15.75" hidden="false" customHeight="false" outlineLevel="0" collapsed="false">
      <c r="B555" s="23"/>
    </row>
    <row r="556" customFormat="false" ht="15.75" hidden="false" customHeight="false" outlineLevel="0" collapsed="false">
      <c r="B556" s="23"/>
    </row>
    <row r="557" customFormat="false" ht="15.75" hidden="false" customHeight="false" outlineLevel="0" collapsed="false">
      <c r="B557" s="23"/>
    </row>
    <row r="558" customFormat="false" ht="15.75" hidden="false" customHeight="false" outlineLevel="0" collapsed="false">
      <c r="B558" s="23"/>
    </row>
    <row r="559" customFormat="false" ht="15.75" hidden="false" customHeight="false" outlineLevel="0" collapsed="false">
      <c r="B559" s="23"/>
    </row>
    <row r="560" customFormat="false" ht="15.75" hidden="false" customHeight="false" outlineLevel="0" collapsed="false">
      <c r="B560" s="23"/>
    </row>
    <row r="561" customFormat="false" ht="15.75" hidden="false" customHeight="false" outlineLevel="0" collapsed="false">
      <c r="B561" s="23"/>
    </row>
    <row r="562" customFormat="false" ht="15.75" hidden="false" customHeight="false" outlineLevel="0" collapsed="false">
      <c r="B562" s="23"/>
    </row>
    <row r="563" customFormat="false" ht="15.75" hidden="false" customHeight="false" outlineLevel="0" collapsed="false">
      <c r="B563" s="23"/>
    </row>
    <row r="564" customFormat="false" ht="15.75" hidden="false" customHeight="false" outlineLevel="0" collapsed="false">
      <c r="B564" s="23"/>
    </row>
    <row r="565" customFormat="false" ht="15.75" hidden="false" customHeight="false" outlineLevel="0" collapsed="false">
      <c r="B565" s="23"/>
    </row>
    <row r="566" customFormat="false" ht="15.75" hidden="false" customHeight="false" outlineLevel="0" collapsed="false">
      <c r="B566" s="23"/>
    </row>
    <row r="567" customFormat="false" ht="15.75" hidden="false" customHeight="false" outlineLevel="0" collapsed="false">
      <c r="B567" s="23"/>
    </row>
    <row r="568" customFormat="false" ht="15.75" hidden="false" customHeight="false" outlineLevel="0" collapsed="false">
      <c r="B568" s="23"/>
    </row>
    <row r="569" customFormat="false" ht="15.75" hidden="false" customHeight="false" outlineLevel="0" collapsed="false">
      <c r="B569" s="23"/>
    </row>
    <row r="570" customFormat="false" ht="15.75" hidden="false" customHeight="false" outlineLevel="0" collapsed="false">
      <c r="B570" s="23"/>
    </row>
    <row r="571" customFormat="false" ht="15.75" hidden="false" customHeight="false" outlineLevel="0" collapsed="false">
      <c r="B571" s="23"/>
    </row>
    <row r="572" customFormat="false" ht="15.75" hidden="false" customHeight="false" outlineLevel="0" collapsed="false">
      <c r="B572" s="23"/>
    </row>
    <row r="573" customFormat="false" ht="15.75" hidden="false" customHeight="false" outlineLevel="0" collapsed="false">
      <c r="B573" s="23"/>
    </row>
    <row r="574" customFormat="false" ht="15.75" hidden="false" customHeight="false" outlineLevel="0" collapsed="false">
      <c r="B574" s="23"/>
    </row>
    <row r="575" customFormat="false" ht="15.75" hidden="false" customHeight="false" outlineLevel="0" collapsed="false">
      <c r="B575" s="23"/>
    </row>
    <row r="576" customFormat="false" ht="15.75" hidden="false" customHeight="false" outlineLevel="0" collapsed="false">
      <c r="B576" s="23"/>
    </row>
    <row r="577" customFormat="false" ht="15.75" hidden="false" customHeight="false" outlineLevel="0" collapsed="false">
      <c r="B577" s="23"/>
    </row>
    <row r="578" customFormat="false" ht="15.75" hidden="false" customHeight="false" outlineLevel="0" collapsed="false">
      <c r="B578" s="23"/>
    </row>
    <row r="579" customFormat="false" ht="15.75" hidden="false" customHeight="false" outlineLevel="0" collapsed="false">
      <c r="B579" s="23"/>
    </row>
    <row r="580" customFormat="false" ht="15.75" hidden="false" customHeight="false" outlineLevel="0" collapsed="false">
      <c r="B580" s="23"/>
    </row>
    <row r="581" customFormat="false" ht="15.75" hidden="false" customHeight="false" outlineLevel="0" collapsed="false">
      <c r="B581" s="23"/>
    </row>
    <row r="582" customFormat="false" ht="15.75" hidden="false" customHeight="false" outlineLevel="0" collapsed="false">
      <c r="B582" s="23"/>
    </row>
    <row r="583" customFormat="false" ht="15.75" hidden="false" customHeight="false" outlineLevel="0" collapsed="false">
      <c r="B583" s="23"/>
    </row>
    <row r="584" customFormat="false" ht="15.75" hidden="false" customHeight="false" outlineLevel="0" collapsed="false">
      <c r="B584" s="23"/>
    </row>
    <row r="585" customFormat="false" ht="15.75" hidden="false" customHeight="false" outlineLevel="0" collapsed="false">
      <c r="B585" s="23"/>
    </row>
    <row r="586" customFormat="false" ht="15.75" hidden="false" customHeight="false" outlineLevel="0" collapsed="false">
      <c r="B586" s="23"/>
    </row>
    <row r="587" customFormat="false" ht="15.75" hidden="false" customHeight="false" outlineLevel="0" collapsed="false">
      <c r="B587" s="23"/>
    </row>
    <row r="588" customFormat="false" ht="15.75" hidden="false" customHeight="false" outlineLevel="0" collapsed="false">
      <c r="B588" s="23"/>
    </row>
    <row r="589" customFormat="false" ht="15.75" hidden="false" customHeight="false" outlineLevel="0" collapsed="false">
      <c r="B589" s="23"/>
    </row>
    <row r="590" customFormat="false" ht="15.75" hidden="false" customHeight="false" outlineLevel="0" collapsed="false">
      <c r="B590" s="23"/>
    </row>
    <row r="591" customFormat="false" ht="15.75" hidden="false" customHeight="false" outlineLevel="0" collapsed="false">
      <c r="B591" s="23"/>
    </row>
    <row r="592" customFormat="false" ht="15.75" hidden="false" customHeight="false" outlineLevel="0" collapsed="false">
      <c r="B592" s="23"/>
    </row>
    <row r="593" customFormat="false" ht="15.75" hidden="false" customHeight="false" outlineLevel="0" collapsed="false">
      <c r="B593" s="23"/>
    </row>
    <row r="594" customFormat="false" ht="15.75" hidden="false" customHeight="false" outlineLevel="0" collapsed="false">
      <c r="B594" s="23"/>
    </row>
    <row r="595" customFormat="false" ht="15.75" hidden="false" customHeight="false" outlineLevel="0" collapsed="false">
      <c r="B595" s="23"/>
    </row>
    <row r="596" customFormat="false" ht="15.75" hidden="false" customHeight="false" outlineLevel="0" collapsed="false">
      <c r="B596" s="23"/>
    </row>
    <row r="597" customFormat="false" ht="15.75" hidden="false" customHeight="false" outlineLevel="0" collapsed="false">
      <c r="B597" s="23"/>
    </row>
    <row r="598" customFormat="false" ht="15.75" hidden="false" customHeight="false" outlineLevel="0" collapsed="false">
      <c r="B598" s="23"/>
    </row>
    <row r="599" customFormat="false" ht="15.75" hidden="false" customHeight="false" outlineLevel="0" collapsed="false">
      <c r="B599" s="23"/>
    </row>
    <row r="600" customFormat="false" ht="15.75" hidden="false" customHeight="false" outlineLevel="0" collapsed="false">
      <c r="B600" s="23"/>
    </row>
    <row r="601" customFormat="false" ht="15.75" hidden="false" customHeight="false" outlineLevel="0" collapsed="false">
      <c r="B601" s="23"/>
    </row>
    <row r="602" customFormat="false" ht="15.75" hidden="false" customHeight="false" outlineLevel="0" collapsed="false">
      <c r="B602" s="23"/>
    </row>
    <row r="603" customFormat="false" ht="15.75" hidden="false" customHeight="false" outlineLevel="0" collapsed="false">
      <c r="B603" s="23"/>
    </row>
    <row r="604" customFormat="false" ht="15.75" hidden="false" customHeight="false" outlineLevel="0" collapsed="false">
      <c r="B604" s="23"/>
    </row>
    <row r="605" customFormat="false" ht="15.75" hidden="false" customHeight="false" outlineLevel="0" collapsed="false">
      <c r="B605" s="23"/>
    </row>
    <row r="606" customFormat="false" ht="15.75" hidden="false" customHeight="false" outlineLevel="0" collapsed="false">
      <c r="B606" s="23"/>
    </row>
    <row r="607" customFormat="false" ht="15.75" hidden="false" customHeight="false" outlineLevel="0" collapsed="false">
      <c r="B607" s="23"/>
    </row>
    <row r="608" customFormat="false" ht="15.75" hidden="false" customHeight="false" outlineLevel="0" collapsed="false">
      <c r="B608" s="23"/>
    </row>
    <row r="609" customFormat="false" ht="15.75" hidden="false" customHeight="false" outlineLevel="0" collapsed="false">
      <c r="B609" s="23"/>
    </row>
    <row r="610" customFormat="false" ht="15.75" hidden="false" customHeight="false" outlineLevel="0" collapsed="false">
      <c r="B610" s="23"/>
    </row>
    <row r="611" customFormat="false" ht="15.75" hidden="false" customHeight="false" outlineLevel="0" collapsed="false">
      <c r="B611" s="23"/>
    </row>
    <row r="612" customFormat="false" ht="15.75" hidden="false" customHeight="false" outlineLevel="0" collapsed="false">
      <c r="B612" s="23"/>
    </row>
    <row r="613" customFormat="false" ht="15.75" hidden="false" customHeight="false" outlineLevel="0" collapsed="false">
      <c r="B613" s="23"/>
    </row>
    <row r="614" customFormat="false" ht="15.75" hidden="false" customHeight="false" outlineLevel="0" collapsed="false">
      <c r="B614" s="23"/>
    </row>
    <row r="615" customFormat="false" ht="15.75" hidden="false" customHeight="false" outlineLevel="0" collapsed="false">
      <c r="B615" s="23"/>
    </row>
    <row r="616" customFormat="false" ht="15.75" hidden="false" customHeight="false" outlineLevel="0" collapsed="false">
      <c r="B616" s="23"/>
    </row>
    <row r="617" customFormat="false" ht="15.75" hidden="false" customHeight="false" outlineLevel="0" collapsed="false">
      <c r="B617" s="23"/>
    </row>
    <row r="618" customFormat="false" ht="15.75" hidden="false" customHeight="false" outlineLevel="0" collapsed="false">
      <c r="B618" s="23"/>
    </row>
    <row r="619" customFormat="false" ht="15.75" hidden="false" customHeight="false" outlineLevel="0" collapsed="false">
      <c r="B619" s="23"/>
    </row>
    <row r="620" customFormat="false" ht="15.75" hidden="false" customHeight="false" outlineLevel="0" collapsed="false">
      <c r="B620" s="23"/>
    </row>
    <row r="621" customFormat="false" ht="15.75" hidden="false" customHeight="false" outlineLevel="0" collapsed="false">
      <c r="B621" s="23"/>
    </row>
    <row r="622" customFormat="false" ht="15.75" hidden="false" customHeight="false" outlineLevel="0" collapsed="false">
      <c r="B622" s="23"/>
    </row>
    <row r="623" customFormat="false" ht="15.75" hidden="false" customHeight="false" outlineLevel="0" collapsed="false">
      <c r="B623" s="23"/>
    </row>
    <row r="624" customFormat="false" ht="15.75" hidden="false" customHeight="false" outlineLevel="0" collapsed="false">
      <c r="B624" s="23"/>
    </row>
    <row r="625" customFormat="false" ht="15.75" hidden="false" customHeight="false" outlineLevel="0" collapsed="false">
      <c r="B625" s="23"/>
    </row>
    <row r="626" customFormat="false" ht="15.75" hidden="false" customHeight="false" outlineLevel="0" collapsed="false">
      <c r="B626" s="23"/>
    </row>
    <row r="627" customFormat="false" ht="15.75" hidden="false" customHeight="false" outlineLevel="0" collapsed="false">
      <c r="B627" s="23"/>
    </row>
    <row r="628" customFormat="false" ht="15.75" hidden="false" customHeight="false" outlineLevel="0" collapsed="false">
      <c r="B628" s="23"/>
    </row>
    <row r="629" customFormat="false" ht="15.75" hidden="false" customHeight="false" outlineLevel="0" collapsed="false">
      <c r="B629" s="23"/>
    </row>
    <row r="630" customFormat="false" ht="15.75" hidden="false" customHeight="false" outlineLevel="0" collapsed="false">
      <c r="B630" s="23"/>
    </row>
    <row r="631" customFormat="false" ht="15.75" hidden="false" customHeight="false" outlineLevel="0" collapsed="false">
      <c r="B631" s="23"/>
    </row>
    <row r="632" customFormat="false" ht="15.75" hidden="false" customHeight="false" outlineLevel="0" collapsed="false">
      <c r="B632" s="23"/>
    </row>
    <row r="633" customFormat="false" ht="15.75" hidden="false" customHeight="false" outlineLevel="0" collapsed="false">
      <c r="B633" s="23"/>
    </row>
    <row r="634" customFormat="false" ht="15.75" hidden="false" customHeight="false" outlineLevel="0" collapsed="false">
      <c r="B634" s="23"/>
    </row>
    <row r="635" customFormat="false" ht="15.75" hidden="false" customHeight="false" outlineLevel="0" collapsed="false">
      <c r="B635" s="23"/>
    </row>
    <row r="636" customFormat="false" ht="15.75" hidden="false" customHeight="false" outlineLevel="0" collapsed="false">
      <c r="B636" s="23"/>
    </row>
    <row r="637" customFormat="false" ht="15.75" hidden="false" customHeight="false" outlineLevel="0" collapsed="false">
      <c r="B637" s="23"/>
    </row>
    <row r="638" customFormat="false" ht="15.75" hidden="false" customHeight="false" outlineLevel="0" collapsed="false">
      <c r="B638" s="23"/>
    </row>
    <row r="639" customFormat="false" ht="15.75" hidden="false" customHeight="false" outlineLevel="0" collapsed="false">
      <c r="B639" s="23"/>
    </row>
    <row r="640" customFormat="false" ht="15.75" hidden="false" customHeight="false" outlineLevel="0" collapsed="false">
      <c r="B640" s="23"/>
    </row>
    <row r="641" customFormat="false" ht="15.75" hidden="false" customHeight="false" outlineLevel="0" collapsed="false">
      <c r="B641" s="23"/>
    </row>
    <row r="642" customFormat="false" ht="15.75" hidden="false" customHeight="false" outlineLevel="0" collapsed="false">
      <c r="B642" s="23"/>
    </row>
    <row r="643" customFormat="false" ht="15.75" hidden="false" customHeight="false" outlineLevel="0" collapsed="false">
      <c r="B643" s="23"/>
    </row>
    <row r="644" customFormat="false" ht="15.75" hidden="false" customHeight="false" outlineLevel="0" collapsed="false">
      <c r="B644" s="23"/>
    </row>
    <row r="645" customFormat="false" ht="15.75" hidden="false" customHeight="false" outlineLevel="0" collapsed="false">
      <c r="B645" s="23"/>
    </row>
    <row r="646" customFormat="false" ht="15.75" hidden="false" customHeight="false" outlineLevel="0" collapsed="false">
      <c r="B646" s="23"/>
    </row>
    <row r="647" customFormat="false" ht="15.75" hidden="false" customHeight="false" outlineLevel="0" collapsed="false">
      <c r="B647" s="23"/>
    </row>
    <row r="648" customFormat="false" ht="15.75" hidden="false" customHeight="false" outlineLevel="0" collapsed="false">
      <c r="B648" s="23"/>
    </row>
    <row r="649" customFormat="false" ht="15.75" hidden="false" customHeight="false" outlineLevel="0" collapsed="false">
      <c r="B649" s="23"/>
    </row>
    <row r="650" customFormat="false" ht="15.75" hidden="false" customHeight="false" outlineLevel="0" collapsed="false">
      <c r="B650" s="23"/>
    </row>
    <row r="651" customFormat="false" ht="15.75" hidden="false" customHeight="false" outlineLevel="0" collapsed="false">
      <c r="B651" s="23"/>
    </row>
    <row r="652" customFormat="false" ht="15.75" hidden="false" customHeight="false" outlineLevel="0" collapsed="false">
      <c r="B652" s="23"/>
    </row>
    <row r="653" customFormat="false" ht="15.75" hidden="false" customHeight="false" outlineLevel="0" collapsed="false">
      <c r="B653" s="23"/>
    </row>
    <row r="654" customFormat="false" ht="15.75" hidden="false" customHeight="false" outlineLevel="0" collapsed="false">
      <c r="B654" s="23"/>
    </row>
    <row r="655" customFormat="false" ht="15.75" hidden="false" customHeight="false" outlineLevel="0" collapsed="false">
      <c r="B655" s="23"/>
    </row>
    <row r="656" customFormat="false" ht="15.75" hidden="false" customHeight="false" outlineLevel="0" collapsed="false">
      <c r="B656" s="23"/>
    </row>
    <row r="657" customFormat="false" ht="15.75" hidden="false" customHeight="false" outlineLevel="0" collapsed="false">
      <c r="B657" s="23"/>
    </row>
    <row r="658" customFormat="false" ht="15.75" hidden="false" customHeight="false" outlineLevel="0" collapsed="false">
      <c r="B658" s="23"/>
    </row>
    <row r="659" customFormat="false" ht="15.75" hidden="false" customHeight="false" outlineLevel="0" collapsed="false">
      <c r="B659" s="23"/>
    </row>
    <row r="660" customFormat="false" ht="15.75" hidden="false" customHeight="false" outlineLevel="0" collapsed="false">
      <c r="B660" s="23"/>
    </row>
    <row r="661" customFormat="false" ht="15.75" hidden="false" customHeight="false" outlineLevel="0" collapsed="false">
      <c r="B661" s="23"/>
    </row>
    <row r="662" customFormat="false" ht="15.75" hidden="false" customHeight="false" outlineLevel="0" collapsed="false">
      <c r="B662" s="23"/>
    </row>
    <row r="663" customFormat="false" ht="15.75" hidden="false" customHeight="false" outlineLevel="0" collapsed="false">
      <c r="B663" s="23"/>
    </row>
    <row r="664" customFormat="false" ht="15.75" hidden="false" customHeight="false" outlineLevel="0" collapsed="false">
      <c r="B664" s="23"/>
    </row>
    <row r="665" customFormat="false" ht="15.75" hidden="false" customHeight="false" outlineLevel="0" collapsed="false">
      <c r="B665" s="23"/>
    </row>
    <row r="666" customFormat="false" ht="15.75" hidden="false" customHeight="false" outlineLevel="0" collapsed="false">
      <c r="B666" s="23"/>
    </row>
    <row r="667" customFormat="false" ht="15.75" hidden="false" customHeight="false" outlineLevel="0" collapsed="false">
      <c r="B667" s="23"/>
    </row>
    <row r="668" customFormat="false" ht="15.75" hidden="false" customHeight="false" outlineLevel="0" collapsed="false">
      <c r="B668" s="23"/>
    </row>
    <row r="669" customFormat="false" ht="15.75" hidden="false" customHeight="false" outlineLevel="0" collapsed="false">
      <c r="B669" s="23"/>
    </row>
    <row r="670" customFormat="false" ht="15.75" hidden="false" customHeight="false" outlineLevel="0" collapsed="false">
      <c r="B670" s="23"/>
    </row>
    <row r="671" customFormat="false" ht="15.75" hidden="false" customHeight="false" outlineLevel="0" collapsed="false">
      <c r="B671" s="23"/>
    </row>
    <row r="672" customFormat="false" ht="15.75" hidden="false" customHeight="false" outlineLevel="0" collapsed="false">
      <c r="B672" s="23"/>
    </row>
    <row r="673" customFormat="false" ht="15.75" hidden="false" customHeight="false" outlineLevel="0" collapsed="false">
      <c r="B673" s="23"/>
    </row>
    <row r="674" customFormat="false" ht="15.75" hidden="false" customHeight="false" outlineLevel="0" collapsed="false">
      <c r="B674" s="23"/>
    </row>
    <row r="675" customFormat="false" ht="15.75" hidden="false" customHeight="false" outlineLevel="0" collapsed="false">
      <c r="B675" s="23"/>
    </row>
    <row r="676" customFormat="false" ht="15.75" hidden="false" customHeight="false" outlineLevel="0" collapsed="false">
      <c r="B676" s="23"/>
    </row>
    <row r="677" customFormat="false" ht="15.75" hidden="false" customHeight="false" outlineLevel="0" collapsed="false">
      <c r="B677" s="23"/>
    </row>
    <row r="678" customFormat="false" ht="15.75" hidden="false" customHeight="false" outlineLevel="0" collapsed="false">
      <c r="B678" s="23"/>
    </row>
    <row r="679" customFormat="false" ht="15.75" hidden="false" customHeight="false" outlineLevel="0" collapsed="false">
      <c r="B679" s="23"/>
    </row>
    <row r="680" customFormat="false" ht="15.75" hidden="false" customHeight="false" outlineLevel="0" collapsed="false">
      <c r="B680" s="23"/>
    </row>
    <row r="681" customFormat="false" ht="15.75" hidden="false" customHeight="false" outlineLevel="0" collapsed="false">
      <c r="B681" s="23"/>
    </row>
    <row r="682" customFormat="false" ht="15.75" hidden="false" customHeight="false" outlineLevel="0" collapsed="false">
      <c r="B682" s="23"/>
    </row>
    <row r="683" customFormat="false" ht="15.75" hidden="false" customHeight="false" outlineLevel="0" collapsed="false">
      <c r="B683" s="23"/>
    </row>
    <row r="684" customFormat="false" ht="15.75" hidden="false" customHeight="false" outlineLevel="0" collapsed="false">
      <c r="B684" s="23"/>
    </row>
    <row r="685" customFormat="false" ht="15.75" hidden="false" customHeight="false" outlineLevel="0" collapsed="false">
      <c r="B685" s="23"/>
    </row>
    <row r="686" customFormat="false" ht="15.75" hidden="false" customHeight="false" outlineLevel="0" collapsed="false">
      <c r="B686" s="23"/>
    </row>
    <row r="687" customFormat="false" ht="15.75" hidden="false" customHeight="false" outlineLevel="0" collapsed="false">
      <c r="B687" s="23"/>
    </row>
    <row r="688" customFormat="false" ht="15.75" hidden="false" customHeight="false" outlineLevel="0" collapsed="false">
      <c r="B688" s="23"/>
    </row>
    <row r="689" customFormat="false" ht="15.75" hidden="false" customHeight="false" outlineLevel="0" collapsed="false">
      <c r="B689" s="23"/>
    </row>
    <row r="690" customFormat="false" ht="15.75" hidden="false" customHeight="false" outlineLevel="0" collapsed="false">
      <c r="B690" s="23"/>
    </row>
    <row r="691" customFormat="false" ht="15.75" hidden="false" customHeight="false" outlineLevel="0" collapsed="false">
      <c r="B691" s="23"/>
    </row>
    <row r="692" customFormat="false" ht="15.75" hidden="false" customHeight="false" outlineLevel="0" collapsed="false">
      <c r="B692" s="23"/>
    </row>
    <row r="693" customFormat="false" ht="15.75" hidden="false" customHeight="false" outlineLevel="0" collapsed="false">
      <c r="B693" s="23"/>
    </row>
    <row r="694" customFormat="false" ht="15.75" hidden="false" customHeight="false" outlineLevel="0" collapsed="false">
      <c r="B694" s="23"/>
    </row>
    <row r="695" customFormat="false" ht="15.75" hidden="false" customHeight="false" outlineLevel="0" collapsed="false">
      <c r="B695" s="23"/>
    </row>
    <row r="696" customFormat="false" ht="15.75" hidden="false" customHeight="false" outlineLevel="0" collapsed="false">
      <c r="B696" s="23"/>
    </row>
    <row r="697" customFormat="false" ht="15.75" hidden="false" customHeight="false" outlineLevel="0" collapsed="false">
      <c r="B697" s="23"/>
    </row>
    <row r="698" customFormat="false" ht="15.75" hidden="false" customHeight="false" outlineLevel="0" collapsed="false">
      <c r="B698" s="23"/>
    </row>
    <row r="699" customFormat="false" ht="15.75" hidden="false" customHeight="false" outlineLevel="0" collapsed="false">
      <c r="B699" s="23"/>
    </row>
    <row r="700" customFormat="false" ht="15.75" hidden="false" customHeight="false" outlineLevel="0" collapsed="false">
      <c r="B700" s="23"/>
    </row>
    <row r="701" customFormat="false" ht="15.75" hidden="false" customHeight="false" outlineLevel="0" collapsed="false">
      <c r="B701" s="23"/>
    </row>
    <row r="702" customFormat="false" ht="15.75" hidden="false" customHeight="false" outlineLevel="0" collapsed="false">
      <c r="B702" s="23"/>
    </row>
    <row r="703" customFormat="false" ht="15.75" hidden="false" customHeight="false" outlineLevel="0" collapsed="false">
      <c r="B703" s="23"/>
    </row>
    <row r="704" customFormat="false" ht="15.75" hidden="false" customHeight="false" outlineLevel="0" collapsed="false">
      <c r="B704" s="23"/>
    </row>
    <row r="705" customFormat="false" ht="15.75" hidden="false" customHeight="false" outlineLevel="0" collapsed="false">
      <c r="B705" s="23"/>
    </row>
    <row r="706" customFormat="false" ht="15.75" hidden="false" customHeight="false" outlineLevel="0" collapsed="false">
      <c r="B706" s="23"/>
    </row>
    <row r="707" customFormat="false" ht="15.75" hidden="false" customHeight="false" outlineLevel="0" collapsed="false">
      <c r="B707" s="23"/>
    </row>
    <row r="708" customFormat="false" ht="15.75" hidden="false" customHeight="false" outlineLevel="0" collapsed="false">
      <c r="B708" s="23"/>
    </row>
    <row r="709" customFormat="false" ht="15.75" hidden="false" customHeight="false" outlineLevel="0" collapsed="false">
      <c r="B709" s="23"/>
    </row>
    <row r="710" customFormat="false" ht="15.75" hidden="false" customHeight="false" outlineLevel="0" collapsed="false">
      <c r="B710" s="23"/>
    </row>
    <row r="711" customFormat="false" ht="15.75" hidden="false" customHeight="false" outlineLevel="0" collapsed="false">
      <c r="B711" s="23"/>
    </row>
    <row r="712" customFormat="false" ht="15.75" hidden="false" customHeight="false" outlineLevel="0" collapsed="false">
      <c r="B712" s="23"/>
    </row>
    <row r="713" customFormat="false" ht="15.75" hidden="false" customHeight="false" outlineLevel="0" collapsed="false">
      <c r="B713" s="23"/>
    </row>
    <row r="714" customFormat="false" ht="15.75" hidden="false" customHeight="false" outlineLevel="0" collapsed="false">
      <c r="B714" s="23"/>
    </row>
    <row r="715" customFormat="false" ht="15.75" hidden="false" customHeight="false" outlineLevel="0" collapsed="false">
      <c r="B715" s="23"/>
    </row>
    <row r="716" customFormat="false" ht="15.75" hidden="false" customHeight="false" outlineLevel="0" collapsed="false">
      <c r="B716" s="23"/>
    </row>
    <row r="717" customFormat="false" ht="15.75" hidden="false" customHeight="false" outlineLevel="0" collapsed="false">
      <c r="B717" s="23"/>
    </row>
    <row r="718" customFormat="false" ht="15.75" hidden="false" customHeight="false" outlineLevel="0" collapsed="false">
      <c r="B718" s="23"/>
    </row>
    <row r="719" customFormat="false" ht="15.75" hidden="false" customHeight="false" outlineLevel="0" collapsed="false">
      <c r="B719" s="23"/>
    </row>
    <row r="720" customFormat="false" ht="15.75" hidden="false" customHeight="false" outlineLevel="0" collapsed="false">
      <c r="B720" s="23"/>
    </row>
    <row r="721" customFormat="false" ht="15.75" hidden="false" customHeight="false" outlineLevel="0" collapsed="false">
      <c r="B721" s="23"/>
    </row>
    <row r="722" customFormat="false" ht="15.75" hidden="false" customHeight="false" outlineLevel="0" collapsed="false">
      <c r="B722" s="23"/>
    </row>
    <row r="723" customFormat="false" ht="15.75" hidden="false" customHeight="false" outlineLevel="0" collapsed="false">
      <c r="B723" s="23"/>
    </row>
    <row r="724" customFormat="false" ht="15.75" hidden="false" customHeight="false" outlineLevel="0" collapsed="false">
      <c r="B724" s="23"/>
    </row>
    <row r="725" customFormat="false" ht="15.75" hidden="false" customHeight="false" outlineLevel="0" collapsed="false">
      <c r="B725" s="23"/>
    </row>
    <row r="726" customFormat="false" ht="15.75" hidden="false" customHeight="false" outlineLevel="0" collapsed="false">
      <c r="B726" s="23"/>
    </row>
    <row r="727" customFormat="false" ht="15.75" hidden="false" customHeight="false" outlineLevel="0" collapsed="false">
      <c r="B727" s="23"/>
    </row>
    <row r="728" customFormat="false" ht="15.75" hidden="false" customHeight="false" outlineLevel="0" collapsed="false">
      <c r="B728" s="23"/>
    </row>
    <row r="729" customFormat="false" ht="15.75" hidden="false" customHeight="false" outlineLevel="0" collapsed="false">
      <c r="B729" s="23"/>
    </row>
    <row r="730" customFormat="false" ht="15.75" hidden="false" customHeight="false" outlineLevel="0" collapsed="false">
      <c r="B730" s="23"/>
    </row>
    <row r="731" customFormat="false" ht="15.75" hidden="false" customHeight="false" outlineLevel="0" collapsed="false">
      <c r="B731" s="23"/>
    </row>
    <row r="732" customFormat="false" ht="15.75" hidden="false" customHeight="false" outlineLevel="0" collapsed="false">
      <c r="B732" s="23"/>
    </row>
    <row r="733" customFormat="false" ht="15.75" hidden="false" customHeight="false" outlineLevel="0" collapsed="false">
      <c r="B733" s="23"/>
    </row>
    <row r="734" customFormat="false" ht="15.75" hidden="false" customHeight="false" outlineLevel="0" collapsed="false">
      <c r="B734" s="23"/>
    </row>
    <row r="735" customFormat="false" ht="15.75" hidden="false" customHeight="false" outlineLevel="0" collapsed="false">
      <c r="B735" s="23"/>
    </row>
    <row r="736" customFormat="false" ht="15.75" hidden="false" customHeight="false" outlineLevel="0" collapsed="false">
      <c r="B736" s="23"/>
    </row>
    <row r="737" customFormat="false" ht="15.75" hidden="false" customHeight="false" outlineLevel="0" collapsed="false">
      <c r="B737" s="23"/>
    </row>
    <row r="738" customFormat="false" ht="15.75" hidden="false" customHeight="false" outlineLevel="0" collapsed="false">
      <c r="B738" s="23"/>
    </row>
    <row r="739" customFormat="false" ht="15.75" hidden="false" customHeight="false" outlineLevel="0" collapsed="false">
      <c r="B739" s="23"/>
    </row>
    <row r="740" customFormat="false" ht="15.75" hidden="false" customHeight="false" outlineLevel="0" collapsed="false">
      <c r="B740" s="23"/>
    </row>
    <row r="741" customFormat="false" ht="15.75" hidden="false" customHeight="false" outlineLevel="0" collapsed="false">
      <c r="B741" s="23"/>
    </row>
    <row r="742" customFormat="false" ht="15.75" hidden="false" customHeight="false" outlineLevel="0" collapsed="false">
      <c r="B742" s="23"/>
    </row>
    <row r="743" customFormat="false" ht="15.75" hidden="false" customHeight="false" outlineLevel="0" collapsed="false">
      <c r="B743" s="23"/>
    </row>
    <row r="744" customFormat="false" ht="15.75" hidden="false" customHeight="false" outlineLevel="0" collapsed="false">
      <c r="B744" s="23"/>
    </row>
    <row r="745" customFormat="false" ht="15.75" hidden="false" customHeight="false" outlineLevel="0" collapsed="false">
      <c r="B745" s="23"/>
    </row>
    <row r="746" customFormat="false" ht="15.75" hidden="false" customHeight="false" outlineLevel="0" collapsed="false">
      <c r="B746" s="23"/>
    </row>
    <row r="747" customFormat="false" ht="15.75" hidden="false" customHeight="false" outlineLevel="0" collapsed="false">
      <c r="B747" s="23"/>
    </row>
    <row r="748" customFormat="false" ht="15.75" hidden="false" customHeight="false" outlineLevel="0" collapsed="false">
      <c r="B748" s="23"/>
    </row>
    <row r="749" customFormat="false" ht="15.75" hidden="false" customHeight="false" outlineLevel="0" collapsed="false">
      <c r="B749" s="23"/>
    </row>
    <row r="750" customFormat="false" ht="15.75" hidden="false" customHeight="false" outlineLevel="0" collapsed="false">
      <c r="B750" s="23"/>
    </row>
    <row r="751" customFormat="false" ht="15.75" hidden="false" customHeight="false" outlineLevel="0" collapsed="false">
      <c r="B751" s="23"/>
    </row>
    <row r="752" customFormat="false" ht="15.75" hidden="false" customHeight="false" outlineLevel="0" collapsed="false">
      <c r="B752" s="23"/>
    </row>
    <row r="753" customFormat="false" ht="15.75" hidden="false" customHeight="false" outlineLevel="0" collapsed="false">
      <c r="B753" s="23"/>
    </row>
    <row r="754" customFormat="false" ht="15.75" hidden="false" customHeight="false" outlineLevel="0" collapsed="false">
      <c r="B754" s="23"/>
    </row>
    <row r="755" customFormat="false" ht="15.75" hidden="false" customHeight="false" outlineLevel="0" collapsed="false">
      <c r="B755" s="23"/>
    </row>
    <row r="756" customFormat="false" ht="15.75" hidden="false" customHeight="false" outlineLevel="0" collapsed="false">
      <c r="B756" s="23"/>
    </row>
    <row r="757" customFormat="false" ht="15.75" hidden="false" customHeight="false" outlineLevel="0" collapsed="false">
      <c r="B757" s="23"/>
    </row>
    <row r="758" customFormat="false" ht="15.75" hidden="false" customHeight="false" outlineLevel="0" collapsed="false">
      <c r="B758" s="23"/>
    </row>
    <row r="759" customFormat="false" ht="15.75" hidden="false" customHeight="false" outlineLevel="0" collapsed="false">
      <c r="B759" s="23"/>
    </row>
    <row r="760" customFormat="false" ht="15.75" hidden="false" customHeight="false" outlineLevel="0" collapsed="false">
      <c r="B760" s="23"/>
    </row>
    <row r="761" customFormat="false" ht="15.75" hidden="false" customHeight="false" outlineLevel="0" collapsed="false">
      <c r="B761" s="23"/>
    </row>
    <row r="762" customFormat="false" ht="15.75" hidden="false" customHeight="false" outlineLevel="0" collapsed="false">
      <c r="B762" s="23"/>
    </row>
    <row r="763" customFormat="false" ht="15.75" hidden="false" customHeight="false" outlineLevel="0" collapsed="false">
      <c r="B763" s="23"/>
    </row>
    <row r="764" customFormat="false" ht="15.75" hidden="false" customHeight="false" outlineLevel="0" collapsed="false">
      <c r="B764" s="23"/>
    </row>
    <row r="765" customFormat="false" ht="15.75" hidden="false" customHeight="false" outlineLevel="0" collapsed="false">
      <c r="B765" s="23"/>
    </row>
    <row r="766" customFormat="false" ht="15.75" hidden="false" customHeight="false" outlineLevel="0" collapsed="false">
      <c r="B766" s="23"/>
    </row>
    <row r="767" customFormat="false" ht="15.75" hidden="false" customHeight="false" outlineLevel="0" collapsed="false">
      <c r="B767" s="23"/>
    </row>
    <row r="768" customFormat="false" ht="15.75" hidden="false" customHeight="false" outlineLevel="0" collapsed="false">
      <c r="B768" s="23"/>
    </row>
    <row r="769" customFormat="false" ht="15.75" hidden="false" customHeight="false" outlineLevel="0" collapsed="false">
      <c r="B769" s="23"/>
    </row>
    <row r="770" customFormat="false" ht="15.75" hidden="false" customHeight="false" outlineLevel="0" collapsed="false">
      <c r="B770" s="23"/>
    </row>
    <row r="771" customFormat="false" ht="15.75" hidden="false" customHeight="false" outlineLevel="0" collapsed="false">
      <c r="B771" s="23"/>
    </row>
    <row r="772" customFormat="false" ht="15.75" hidden="false" customHeight="false" outlineLevel="0" collapsed="false">
      <c r="B772" s="23"/>
    </row>
    <row r="773" customFormat="false" ht="15.75" hidden="false" customHeight="false" outlineLevel="0" collapsed="false">
      <c r="B773" s="23"/>
    </row>
    <row r="774" customFormat="false" ht="15.75" hidden="false" customHeight="false" outlineLevel="0" collapsed="false">
      <c r="B774" s="23"/>
    </row>
    <row r="775" customFormat="false" ht="15.75" hidden="false" customHeight="false" outlineLevel="0" collapsed="false">
      <c r="B775" s="23"/>
    </row>
    <row r="776" customFormat="false" ht="15.75" hidden="false" customHeight="false" outlineLevel="0" collapsed="false">
      <c r="B776" s="23"/>
    </row>
    <row r="777" customFormat="false" ht="15.75" hidden="false" customHeight="false" outlineLevel="0" collapsed="false">
      <c r="B777" s="23"/>
    </row>
    <row r="778" customFormat="false" ht="15.75" hidden="false" customHeight="false" outlineLevel="0" collapsed="false">
      <c r="B778" s="23"/>
    </row>
    <row r="779" customFormat="false" ht="15.75" hidden="false" customHeight="false" outlineLevel="0" collapsed="false">
      <c r="B779" s="23"/>
    </row>
    <row r="780" customFormat="false" ht="15.75" hidden="false" customHeight="false" outlineLevel="0" collapsed="false">
      <c r="B780" s="23"/>
    </row>
    <row r="781" customFormat="false" ht="15.75" hidden="false" customHeight="false" outlineLevel="0" collapsed="false">
      <c r="B781" s="23"/>
    </row>
    <row r="782" customFormat="false" ht="15.75" hidden="false" customHeight="false" outlineLevel="0" collapsed="false">
      <c r="B782" s="23"/>
    </row>
    <row r="783" customFormat="false" ht="15.75" hidden="false" customHeight="false" outlineLevel="0" collapsed="false">
      <c r="B783" s="23"/>
    </row>
    <row r="784" customFormat="false" ht="15.75" hidden="false" customHeight="false" outlineLevel="0" collapsed="false">
      <c r="B784" s="23"/>
    </row>
    <row r="785" customFormat="false" ht="15.75" hidden="false" customHeight="false" outlineLevel="0" collapsed="false">
      <c r="B785" s="23"/>
    </row>
    <row r="786" customFormat="false" ht="15.75" hidden="false" customHeight="false" outlineLevel="0" collapsed="false">
      <c r="B786" s="23"/>
    </row>
    <row r="787" customFormat="false" ht="15.75" hidden="false" customHeight="false" outlineLevel="0" collapsed="false">
      <c r="B787" s="23"/>
    </row>
    <row r="788" customFormat="false" ht="15.75" hidden="false" customHeight="false" outlineLevel="0" collapsed="false">
      <c r="B788" s="23"/>
    </row>
    <row r="789" customFormat="false" ht="15.75" hidden="false" customHeight="false" outlineLevel="0" collapsed="false">
      <c r="B789" s="23"/>
    </row>
    <row r="790" customFormat="false" ht="15.75" hidden="false" customHeight="false" outlineLevel="0" collapsed="false">
      <c r="B790" s="23"/>
    </row>
    <row r="791" customFormat="false" ht="15.75" hidden="false" customHeight="false" outlineLevel="0" collapsed="false">
      <c r="B791" s="23"/>
    </row>
    <row r="792" customFormat="false" ht="15.75" hidden="false" customHeight="false" outlineLevel="0" collapsed="false">
      <c r="B792" s="23"/>
    </row>
    <row r="793" customFormat="false" ht="15.75" hidden="false" customHeight="false" outlineLevel="0" collapsed="false">
      <c r="B793" s="23"/>
    </row>
    <row r="794" customFormat="false" ht="15.75" hidden="false" customHeight="false" outlineLevel="0" collapsed="false">
      <c r="B794" s="23"/>
    </row>
    <row r="795" customFormat="false" ht="15.75" hidden="false" customHeight="false" outlineLevel="0" collapsed="false">
      <c r="B795" s="23"/>
    </row>
    <row r="796" customFormat="false" ht="15.75" hidden="false" customHeight="false" outlineLevel="0" collapsed="false">
      <c r="B796" s="23"/>
    </row>
    <row r="797" customFormat="false" ht="15.75" hidden="false" customHeight="false" outlineLevel="0" collapsed="false">
      <c r="B797" s="23"/>
    </row>
    <row r="798" customFormat="false" ht="15.75" hidden="false" customHeight="false" outlineLevel="0" collapsed="false">
      <c r="B798" s="23"/>
    </row>
    <row r="799" customFormat="false" ht="15.75" hidden="false" customHeight="false" outlineLevel="0" collapsed="false">
      <c r="B799" s="23"/>
    </row>
    <row r="800" customFormat="false" ht="15.75" hidden="false" customHeight="false" outlineLevel="0" collapsed="false">
      <c r="B800" s="23"/>
    </row>
    <row r="801" customFormat="false" ht="15.75" hidden="false" customHeight="false" outlineLevel="0" collapsed="false">
      <c r="B801" s="23"/>
    </row>
    <row r="802" customFormat="false" ht="15.75" hidden="false" customHeight="false" outlineLevel="0" collapsed="false">
      <c r="B802" s="23"/>
    </row>
    <row r="803" customFormat="false" ht="15.75" hidden="false" customHeight="false" outlineLevel="0" collapsed="false">
      <c r="B803" s="23"/>
    </row>
    <row r="804" customFormat="false" ht="15.75" hidden="false" customHeight="false" outlineLevel="0" collapsed="false">
      <c r="B804" s="23"/>
    </row>
    <row r="805" customFormat="false" ht="15.75" hidden="false" customHeight="false" outlineLevel="0" collapsed="false">
      <c r="B805" s="23"/>
    </row>
    <row r="806" customFormat="false" ht="15.75" hidden="false" customHeight="false" outlineLevel="0" collapsed="false">
      <c r="B806" s="23"/>
    </row>
    <row r="807" customFormat="false" ht="15.75" hidden="false" customHeight="false" outlineLevel="0" collapsed="false">
      <c r="B807" s="23"/>
    </row>
    <row r="808" customFormat="false" ht="15.75" hidden="false" customHeight="false" outlineLevel="0" collapsed="false">
      <c r="B808" s="23"/>
    </row>
    <row r="809" customFormat="false" ht="15.75" hidden="false" customHeight="false" outlineLevel="0" collapsed="false">
      <c r="B809" s="23"/>
    </row>
    <row r="810" customFormat="false" ht="15.75" hidden="false" customHeight="false" outlineLevel="0" collapsed="false">
      <c r="B810" s="23"/>
    </row>
    <row r="811" customFormat="false" ht="15.75" hidden="false" customHeight="false" outlineLevel="0" collapsed="false">
      <c r="B811" s="23"/>
    </row>
    <row r="812" customFormat="false" ht="15.75" hidden="false" customHeight="false" outlineLevel="0" collapsed="false">
      <c r="B812" s="23"/>
    </row>
    <row r="813" customFormat="false" ht="15.75" hidden="false" customHeight="false" outlineLevel="0" collapsed="false">
      <c r="B813" s="23"/>
    </row>
    <row r="814" customFormat="false" ht="15.75" hidden="false" customHeight="false" outlineLevel="0" collapsed="false">
      <c r="B814" s="23"/>
    </row>
    <row r="815" customFormat="false" ht="15.75" hidden="false" customHeight="false" outlineLevel="0" collapsed="false">
      <c r="B815" s="23"/>
    </row>
    <row r="816" customFormat="false" ht="15.75" hidden="false" customHeight="false" outlineLevel="0" collapsed="false">
      <c r="B816" s="23"/>
    </row>
    <row r="817" customFormat="false" ht="15.75" hidden="false" customHeight="false" outlineLevel="0" collapsed="false">
      <c r="B817" s="23"/>
    </row>
    <row r="818" customFormat="false" ht="15.75" hidden="false" customHeight="false" outlineLevel="0" collapsed="false">
      <c r="B818" s="23"/>
    </row>
    <row r="819" customFormat="false" ht="15.75" hidden="false" customHeight="false" outlineLevel="0" collapsed="false">
      <c r="B819" s="23"/>
    </row>
    <row r="820" customFormat="false" ht="15.75" hidden="false" customHeight="false" outlineLevel="0" collapsed="false">
      <c r="B820" s="23"/>
    </row>
    <row r="821" customFormat="false" ht="15.75" hidden="false" customHeight="false" outlineLevel="0" collapsed="false">
      <c r="B821" s="23"/>
    </row>
    <row r="822" customFormat="false" ht="15.75" hidden="false" customHeight="false" outlineLevel="0" collapsed="false">
      <c r="B822" s="23"/>
    </row>
    <row r="823" customFormat="false" ht="15.75" hidden="false" customHeight="false" outlineLevel="0" collapsed="false">
      <c r="B823" s="23"/>
    </row>
    <row r="824" customFormat="false" ht="15.75" hidden="false" customHeight="false" outlineLevel="0" collapsed="false">
      <c r="B824" s="23"/>
    </row>
    <row r="825" customFormat="false" ht="15.75" hidden="false" customHeight="false" outlineLevel="0" collapsed="false">
      <c r="B825" s="23"/>
    </row>
    <row r="826" customFormat="false" ht="15.75" hidden="false" customHeight="false" outlineLevel="0" collapsed="false">
      <c r="B826" s="23"/>
    </row>
    <row r="827" customFormat="false" ht="15.75" hidden="false" customHeight="false" outlineLevel="0" collapsed="false">
      <c r="B827" s="23"/>
    </row>
    <row r="828" customFormat="false" ht="15.75" hidden="false" customHeight="false" outlineLevel="0" collapsed="false">
      <c r="B828" s="23"/>
    </row>
    <row r="829" customFormat="false" ht="15.75" hidden="false" customHeight="false" outlineLevel="0" collapsed="false">
      <c r="B829" s="23"/>
    </row>
    <row r="830" customFormat="false" ht="15.75" hidden="false" customHeight="false" outlineLevel="0" collapsed="false">
      <c r="B830" s="23"/>
    </row>
    <row r="831" customFormat="false" ht="15.75" hidden="false" customHeight="false" outlineLevel="0" collapsed="false">
      <c r="B831" s="23"/>
    </row>
    <row r="832" customFormat="false" ht="15.75" hidden="false" customHeight="false" outlineLevel="0" collapsed="false">
      <c r="B832" s="23"/>
    </row>
    <row r="833" customFormat="false" ht="15.75" hidden="false" customHeight="false" outlineLevel="0" collapsed="false">
      <c r="B833" s="23"/>
    </row>
    <row r="834" customFormat="false" ht="15.75" hidden="false" customHeight="false" outlineLevel="0" collapsed="false">
      <c r="B834" s="23"/>
    </row>
    <row r="835" customFormat="false" ht="15.75" hidden="false" customHeight="false" outlineLevel="0" collapsed="false">
      <c r="B835" s="23"/>
    </row>
    <row r="836" customFormat="false" ht="15.75" hidden="false" customHeight="false" outlineLevel="0" collapsed="false">
      <c r="B836" s="23"/>
    </row>
    <row r="837" customFormat="false" ht="15.75" hidden="false" customHeight="false" outlineLevel="0" collapsed="false">
      <c r="B837" s="23"/>
    </row>
    <row r="838" customFormat="false" ht="15.75" hidden="false" customHeight="false" outlineLevel="0" collapsed="false">
      <c r="B838" s="23"/>
    </row>
    <row r="839" customFormat="false" ht="15.75" hidden="false" customHeight="false" outlineLevel="0" collapsed="false">
      <c r="B839" s="23"/>
    </row>
    <row r="840" customFormat="false" ht="15.75" hidden="false" customHeight="false" outlineLevel="0" collapsed="false">
      <c r="B840" s="23"/>
    </row>
    <row r="841" customFormat="false" ht="15.75" hidden="false" customHeight="false" outlineLevel="0" collapsed="false">
      <c r="B841" s="23"/>
    </row>
    <row r="842" customFormat="false" ht="15.75" hidden="false" customHeight="false" outlineLevel="0" collapsed="false">
      <c r="B842" s="23"/>
    </row>
    <row r="843" customFormat="false" ht="15.75" hidden="false" customHeight="false" outlineLevel="0" collapsed="false">
      <c r="B843" s="23"/>
    </row>
    <row r="844" customFormat="false" ht="15.75" hidden="false" customHeight="false" outlineLevel="0" collapsed="false">
      <c r="B844" s="23"/>
    </row>
    <row r="845" customFormat="false" ht="15.75" hidden="false" customHeight="false" outlineLevel="0" collapsed="false">
      <c r="B845" s="23"/>
    </row>
    <row r="846" customFormat="false" ht="15.75" hidden="false" customHeight="false" outlineLevel="0" collapsed="false">
      <c r="B846" s="23"/>
    </row>
    <row r="847" customFormat="false" ht="15.75" hidden="false" customHeight="false" outlineLevel="0" collapsed="false">
      <c r="B847" s="23"/>
    </row>
    <row r="848" customFormat="false" ht="15.75" hidden="false" customHeight="false" outlineLevel="0" collapsed="false">
      <c r="B848" s="23"/>
    </row>
    <row r="849" customFormat="false" ht="15.75" hidden="false" customHeight="false" outlineLevel="0" collapsed="false">
      <c r="B849" s="23"/>
    </row>
    <row r="850" customFormat="false" ht="15.75" hidden="false" customHeight="false" outlineLevel="0" collapsed="false">
      <c r="B850" s="23"/>
    </row>
    <row r="851" customFormat="false" ht="15.75" hidden="false" customHeight="false" outlineLevel="0" collapsed="false">
      <c r="B851" s="23"/>
    </row>
    <row r="852" customFormat="false" ht="15.75" hidden="false" customHeight="false" outlineLevel="0" collapsed="false">
      <c r="B852" s="23"/>
    </row>
    <row r="853" customFormat="false" ht="15.75" hidden="false" customHeight="false" outlineLevel="0" collapsed="false">
      <c r="B853" s="23"/>
    </row>
    <row r="854" customFormat="false" ht="15.75" hidden="false" customHeight="false" outlineLevel="0" collapsed="false">
      <c r="B854" s="23"/>
    </row>
    <row r="855" customFormat="false" ht="15.75" hidden="false" customHeight="false" outlineLevel="0" collapsed="false">
      <c r="B855" s="23"/>
    </row>
    <row r="856" customFormat="false" ht="15.75" hidden="false" customHeight="false" outlineLevel="0" collapsed="false">
      <c r="B856" s="23"/>
    </row>
    <row r="857" customFormat="false" ht="15.75" hidden="false" customHeight="false" outlineLevel="0" collapsed="false">
      <c r="B857" s="23"/>
    </row>
    <row r="858" customFormat="false" ht="15.75" hidden="false" customHeight="false" outlineLevel="0" collapsed="false">
      <c r="B858" s="23"/>
    </row>
    <row r="859" customFormat="false" ht="15.75" hidden="false" customHeight="false" outlineLevel="0" collapsed="false">
      <c r="B859" s="23"/>
    </row>
    <row r="860" customFormat="false" ht="15.75" hidden="false" customHeight="false" outlineLevel="0" collapsed="false">
      <c r="B860" s="23"/>
    </row>
    <row r="861" customFormat="false" ht="15.75" hidden="false" customHeight="false" outlineLevel="0" collapsed="false">
      <c r="B861" s="23"/>
    </row>
    <row r="862" customFormat="false" ht="15.75" hidden="false" customHeight="false" outlineLevel="0" collapsed="false">
      <c r="B862" s="23"/>
    </row>
    <row r="863" customFormat="false" ht="15.75" hidden="false" customHeight="false" outlineLevel="0" collapsed="false">
      <c r="B863" s="23"/>
    </row>
    <row r="864" customFormat="false" ht="15.75" hidden="false" customHeight="false" outlineLevel="0" collapsed="false">
      <c r="B864" s="23"/>
    </row>
    <row r="865" customFormat="false" ht="15.75" hidden="false" customHeight="false" outlineLevel="0" collapsed="false">
      <c r="B865" s="23"/>
    </row>
    <row r="866" customFormat="false" ht="15.75" hidden="false" customHeight="false" outlineLevel="0" collapsed="false">
      <c r="B866" s="23"/>
    </row>
    <row r="867" customFormat="false" ht="15.75" hidden="false" customHeight="false" outlineLevel="0" collapsed="false">
      <c r="B867" s="23"/>
    </row>
    <row r="868" customFormat="false" ht="15.75" hidden="false" customHeight="false" outlineLevel="0" collapsed="false">
      <c r="B868" s="23"/>
    </row>
    <row r="869" customFormat="false" ht="15.75" hidden="false" customHeight="false" outlineLevel="0" collapsed="false">
      <c r="B869" s="23"/>
    </row>
    <row r="870" customFormat="false" ht="15.75" hidden="false" customHeight="false" outlineLevel="0" collapsed="false">
      <c r="B870" s="23"/>
    </row>
    <row r="871" customFormat="false" ht="15.75" hidden="false" customHeight="false" outlineLevel="0" collapsed="false">
      <c r="B871" s="23"/>
    </row>
    <row r="872" customFormat="false" ht="15.75" hidden="false" customHeight="false" outlineLevel="0" collapsed="false">
      <c r="B872" s="23"/>
    </row>
    <row r="873" customFormat="false" ht="15.75" hidden="false" customHeight="false" outlineLevel="0" collapsed="false">
      <c r="B873" s="23"/>
    </row>
    <row r="874" customFormat="false" ht="15.75" hidden="false" customHeight="false" outlineLevel="0" collapsed="false">
      <c r="B874" s="23"/>
    </row>
    <row r="875" customFormat="false" ht="15.75" hidden="false" customHeight="false" outlineLevel="0" collapsed="false">
      <c r="B875" s="23"/>
    </row>
    <row r="876" customFormat="false" ht="15.75" hidden="false" customHeight="false" outlineLevel="0" collapsed="false">
      <c r="B876" s="23"/>
    </row>
    <row r="877" customFormat="false" ht="15.75" hidden="false" customHeight="false" outlineLevel="0" collapsed="false">
      <c r="B877" s="23"/>
    </row>
    <row r="878" customFormat="false" ht="15.75" hidden="false" customHeight="false" outlineLevel="0" collapsed="false">
      <c r="B878" s="23"/>
    </row>
    <row r="879" customFormat="false" ht="15.75" hidden="false" customHeight="false" outlineLevel="0" collapsed="false">
      <c r="B879" s="23"/>
    </row>
    <row r="880" customFormat="false" ht="15.75" hidden="false" customHeight="false" outlineLevel="0" collapsed="false">
      <c r="B880" s="23"/>
    </row>
    <row r="881" customFormat="false" ht="15.75" hidden="false" customHeight="false" outlineLevel="0" collapsed="false">
      <c r="B881" s="23"/>
    </row>
    <row r="882" customFormat="false" ht="15.75" hidden="false" customHeight="false" outlineLevel="0" collapsed="false">
      <c r="B882" s="23"/>
    </row>
    <row r="883" customFormat="false" ht="15.75" hidden="false" customHeight="false" outlineLevel="0" collapsed="false">
      <c r="B883" s="23"/>
    </row>
    <row r="884" customFormat="false" ht="15.75" hidden="false" customHeight="false" outlineLevel="0" collapsed="false">
      <c r="B884" s="23"/>
    </row>
    <row r="885" customFormat="false" ht="15.75" hidden="false" customHeight="false" outlineLevel="0" collapsed="false">
      <c r="B885" s="23"/>
    </row>
    <row r="886" customFormat="false" ht="15.75" hidden="false" customHeight="false" outlineLevel="0" collapsed="false">
      <c r="B886" s="23"/>
    </row>
    <row r="887" customFormat="false" ht="15.75" hidden="false" customHeight="false" outlineLevel="0" collapsed="false">
      <c r="B887" s="23"/>
    </row>
    <row r="888" customFormat="false" ht="15.75" hidden="false" customHeight="false" outlineLevel="0" collapsed="false">
      <c r="B888" s="23"/>
    </row>
    <row r="889" customFormat="false" ht="15.75" hidden="false" customHeight="false" outlineLevel="0" collapsed="false">
      <c r="B889" s="23"/>
    </row>
    <row r="890" customFormat="false" ht="15.75" hidden="false" customHeight="false" outlineLevel="0" collapsed="false">
      <c r="B890" s="23"/>
    </row>
    <row r="891" customFormat="false" ht="15.75" hidden="false" customHeight="false" outlineLevel="0" collapsed="false">
      <c r="B891" s="23"/>
    </row>
    <row r="892" customFormat="false" ht="15.75" hidden="false" customHeight="false" outlineLevel="0" collapsed="false">
      <c r="B892" s="23"/>
    </row>
    <row r="893" customFormat="false" ht="15.75" hidden="false" customHeight="false" outlineLevel="0" collapsed="false">
      <c r="B893" s="23"/>
    </row>
    <row r="894" customFormat="false" ht="15.75" hidden="false" customHeight="false" outlineLevel="0" collapsed="false">
      <c r="B894" s="23"/>
    </row>
    <row r="895" customFormat="false" ht="15.75" hidden="false" customHeight="false" outlineLevel="0" collapsed="false">
      <c r="B895" s="23"/>
    </row>
    <row r="896" customFormat="false" ht="15.75" hidden="false" customHeight="false" outlineLevel="0" collapsed="false">
      <c r="B896" s="23"/>
    </row>
    <row r="897" customFormat="false" ht="15.75" hidden="false" customHeight="false" outlineLevel="0" collapsed="false">
      <c r="B897" s="23"/>
    </row>
    <row r="898" customFormat="false" ht="15.75" hidden="false" customHeight="false" outlineLevel="0" collapsed="false">
      <c r="B898" s="23"/>
    </row>
    <row r="899" customFormat="false" ht="15.75" hidden="false" customHeight="false" outlineLevel="0" collapsed="false">
      <c r="B899" s="23"/>
    </row>
    <row r="900" customFormat="false" ht="15.75" hidden="false" customHeight="false" outlineLevel="0" collapsed="false">
      <c r="B900" s="23"/>
    </row>
    <row r="901" customFormat="false" ht="15.75" hidden="false" customHeight="false" outlineLevel="0" collapsed="false">
      <c r="B901" s="23"/>
    </row>
    <row r="902" customFormat="false" ht="15.75" hidden="false" customHeight="false" outlineLevel="0" collapsed="false">
      <c r="B902" s="23"/>
    </row>
    <row r="903" customFormat="false" ht="15.75" hidden="false" customHeight="false" outlineLevel="0" collapsed="false">
      <c r="B903" s="23"/>
    </row>
    <row r="904" customFormat="false" ht="15.75" hidden="false" customHeight="false" outlineLevel="0" collapsed="false">
      <c r="B904" s="23"/>
    </row>
    <row r="905" customFormat="false" ht="15.75" hidden="false" customHeight="false" outlineLevel="0" collapsed="false">
      <c r="B905" s="23"/>
    </row>
    <row r="906" customFormat="false" ht="15.75" hidden="false" customHeight="false" outlineLevel="0" collapsed="false">
      <c r="B906" s="23"/>
    </row>
    <row r="907" customFormat="false" ht="15.75" hidden="false" customHeight="false" outlineLevel="0" collapsed="false">
      <c r="B907" s="23"/>
    </row>
    <row r="908" customFormat="false" ht="15.75" hidden="false" customHeight="false" outlineLevel="0" collapsed="false">
      <c r="B908" s="23"/>
    </row>
    <row r="909" customFormat="false" ht="15.75" hidden="false" customHeight="false" outlineLevel="0" collapsed="false">
      <c r="B909" s="23"/>
    </row>
    <row r="910" customFormat="false" ht="15.75" hidden="false" customHeight="false" outlineLevel="0" collapsed="false">
      <c r="B910" s="23"/>
    </row>
    <row r="911" customFormat="false" ht="15.75" hidden="false" customHeight="false" outlineLevel="0" collapsed="false">
      <c r="B911" s="23"/>
    </row>
    <row r="912" customFormat="false" ht="15.75" hidden="false" customHeight="false" outlineLevel="0" collapsed="false">
      <c r="B912" s="23"/>
    </row>
    <row r="913" customFormat="false" ht="15.75" hidden="false" customHeight="false" outlineLevel="0" collapsed="false">
      <c r="B913" s="23"/>
    </row>
    <row r="914" customFormat="false" ht="15.75" hidden="false" customHeight="false" outlineLevel="0" collapsed="false">
      <c r="B914" s="23"/>
    </row>
    <row r="915" customFormat="false" ht="15.75" hidden="false" customHeight="false" outlineLevel="0" collapsed="false">
      <c r="B915" s="23"/>
    </row>
    <row r="916" customFormat="false" ht="15.75" hidden="false" customHeight="false" outlineLevel="0" collapsed="false">
      <c r="B916" s="23"/>
    </row>
    <row r="917" customFormat="false" ht="15.75" hidden="false" customHeight="false" outlineLevel="0" collapsed="false">
      <c r="B917" s="23"/>
    </row>
    <row r="918" customFormat="false" ht="15.75" hidden="false" customHeight="false" outlineLevel="0" collapsed="false">
      <c r="B918" s="23"/>
    </row>
    <row r="919" customFormat="false" ht="15.75" hidden="false" customHeight="false" outlineLevel="0" collapsed="false">
      <c r="B919" s="23"/>
    </row>
    <row r="920" customFormat="false" ht="15.75" hidden="false" customHeight="false" outlineLevel="0" collapsed="false">
      <c r="B920" s="23"/>
    </row>
    <row r="921" customFormat="false" ht="15.75" hidden="false" customHeight="false" outlineLevel="0" collapsed="false">
      <c r="B921" s="23"/>
    </row>
    <row r="922" customFormat="false" ht="15.75" hidden="false" customHeight="false" outlineLevel="0" collapsed="false">
      <c r="B922" s="23"/>
    </row>
    <row r="923" customFormat="false" ht="15.75" hidden="false" customHeight="false" outlineLevel="0" collapsed="false">
      <c r="B923" s="23"/>
    </row>
    <row r="924" customFormat="false" ht="15.75" hidden="false" customHeight="false" outlineLevel="0" collapsed="false">
      <c r="B924" s="23"/>
    </row>
    <row r="925" customFormat="false" ht="15.75" hidden="false" customHeight="false" outlineLevel="0" collapsed="false">
      <c r="B925" s="23"/>
    </row>
    <row r="926" customFormat="false" ht="15.75" hidden="false" customHeight="false" outlineLevel="0" collapsed="false">
      <c r="B926" s="23"/>
    </row>
    <row r="927" customFormat="false" ht="15.75" hidden="false" customHeight="false" outlineLevel="0" collapsed="false">
      <c r="B927" s="23"/>
    </row>
    <row r="928" customFormat="false" ht="15.75" hidden="false" customHeight="false" outlineLevel="0" collapsed="false">
      <c r="B928" s="23"/>
    </row>
    <row r="929" customFormat="false" ht="15.75" hidden="false" customHeight="false" outlineLevel="0" collapsed="false">
      <c r="B929" s="23"/>
    </row>
    <row r="930" customFormat="false" ht="15.75" hidden="false" customHeight="false" outlineLevel="0" collapsed="false">
      <c r="B930" s="23"/>
    </row>
    <row r="931" customFormat="false" ht="15.75" hidden="false" customHeight="false" outlineLevel="0" collapsed="false">
      <c r="B931" s="23"/>
    </row>
    <row r="932" customFormat="false" ht="15.75" hidden="false" customHeight="false" outlineLevel="0" collapsed="false">
      <c r="B932" s="23"/>
    </row>
    <row r="933" customFormat="false" ht="15.75" hidden="false" customHeight="false" outlineLevel="0" collapsed="false">
      <c r="B933" s="23"/>
    </row>
    <row r="934" customFormat="false" ht="15.75" hidden="false" customHeight="false" outlineLevel="0" collapsed="false">
      <c r="B934" s="23"/>
    </row>
    <row r="935" customFormat="false" ht="15.75" hidden="false" customHeight="false" outlineLevel="0" collapsed="false">
      <c r="B935" s="23"/>
    </row>
    <row r="936" customFormat="false" ht="15.75" hidden="false" customHeight="false" outlineLevel="0" collapsed="false">
      <c r="B936" s="23"/>
    </row>
    <row r="937" customFormat="false" ht="15.75" hidden="false" customHeight="false" outlineLevel="0" collapsed="false">
      <c r="B937" s="23"/>
    </row>
    <row r="938" customFormat="false" ht="15.75" hidden="false" customHeight="false" outlineLevel="0" collapsed="false">
      <c r="B938" s="23"/>
    </row>
    <row r="939" customFormat="false" ht="15.75" hidden="false" customHeight="false" outlineLevel="0" collapsed="false">
      <c r="B939" s="23"/>
    </row>
    <row r="940" customFormat="false" ht="15.75" hidden="false" customHeight="false" outlineLevel="0" collapsed="false">
      <c r="B940" s="23"/>
    </row>
    <row r="941" customFormat="false" ht="15.75" hidden="false" customHeight="false" outlineLevel="0" collapsed="false">
      <c r="B941" s="23"/>
    </row>
    <row r="942" customFormat="false" ht="15.75" hidden="false" customHeight="false" outlineLevel="0" collapsed="false">
      <c r="B942" s="23"/>
    </row>
    <row r="943" customFormat="false" ht="15.75" hidden="false" customHeight="false" outlineLevel="0" collapsed="false">
      <c r="B943" s="23"/>
    </row>
    <row r="944" customFormat="false" ht="15.75" hidden="false" customHeight="false" outlineLevel="0" collapsed="false">
      <c r="B944" s="23"/>
    </row>
    <row r="945" customFormat="false" ht="15.75" hidden="false" customHeight="false" outlineLevel="0" collapsed="false">
      <c r="B945" s="23"/>
    </row>
    <row r="946" customFormat="false" ht="15.75" hidden="false" customHeight="false" outlineLevel="0" collapsed="false">
      <c r="B946" s="23"/>
    </row>
    <row r="947" customFormat="false" ht="15.75" hidden="false" customHeight="false" outlineLevel="0" collapsed="false">
      <c r="B947" s="23"/>
    </row>
    <row r="948" customFormat="false" ht="15.75" hidden="false" customHeight="false" outlineLevel="0" collapsed="false">
      <c r="B948" s="23"/>
    </row>
    <row r="949" customFormat="false" ht="15.75" hidden="false" customHeight="false" outlineLevel="0" collapsed="false">
      <c r="B949" s="23"/>
    </row>
    <row r="950" customFormat="false" ht="15.75" hidden="false" customHeight="false" outlineLevel="0" collapsed="false">
      <c r="B950" s="23"/>
    </row>
    <row r="951" customFormat="false" ht="15.75" hidden="false" customHeight="false" outlineLevel="0" collapsed="false">
      <c r="B951" s="23"/>
    </row>
    <row r="952" customFormat="false" ht="15.75" hidden="false" customHeight="false" outlineLevel="0" collapsed="false">
      <c r="B952" s="23"/>
    </row>
    <row r="953" customFormat="false" ht="15.75" hidden="false" customHeight="false" outlineLevel="0" collapsed="false">
      <c r="B953" s="23"/>
    </row>
    <row r="954" customFormat="false" ht="15.75" hidden="false" customHeight="false" outlineLevel="0" collapsed="false">
      <c r="B954" s="23"/>
    </row>
    <row r="955" customFormat="false" ht="15.75" hidden="false" customHeight="false" outlineLevel="0" collapsed="false">
      <c r="B955" s="23"/>
    </row>
    <row r="956" customFormat="false" ht="15.75" hidden="false" customHeight="false" outlineLevel="0" collapsed="false">
      <c r="B956" s="23"/>
    </row>
    <row r="957" customFormat="false" ht="15.75" hidden="false" customHeight="false" outlineLevel="0" collapsed="false">
      <c r="B957" s="23"/>
    </row>
    <row r="958" customFormat="false" ht="15.75" hidden="false" customHeight="false" outlineLevel="0" collapsed="false">
      <c r="B958" s="23"/>
    </row>
    <row r="959" customFormat="false" ht="15.75" hidden="false" customHeight="false" outlineLevel="0" collapsed="false">
      <c r="B959" s="23"/>
    </row>
    <row r="960" customFormat="false" ht="15.75" hidden="false" customHeight="false" outlineLevel="0" collapsed="false">
      <c r="B960" s="23"/>
    </row>
    <row r="961" customFormat="false" ht="15.75" hidden="false" customHeight="false" outlineLevel="0" collapsed="false">
      <c r="B961" s="23"/>
    </row>
    <row r="962" customFormat="false" ht="15.75" hidden="false" customHeight="false" outlineLevel="0" collapsed="false">
      <c r="B962" s="23"/>
    </row>
    <row r="963" customFormat="false" ht="15.75" hidden="false" customHeight="false" outlineLevel="0" collapsed="false">
      <c r="B963" s="23"/>
    </row>
    <row r="964" customFormat="false" ht="15.75" hidden="false" customHeight="false" outlineLevel="0" collapsed="false">
      <c r="B964" s="23"/>
    </row>
    <row r="965" customFormat="false" ht="15.75" hidden="false" customHeight="false" outlineLevel="0" collapsed="false">
      <c r="B965" s="23"/>
    </row>
    <row r="966" customFormat="false" ht="15.75" hidden="false" customHeight="false" outlineLevel="0" collapsed="false">
      <c r="B966" s="23"/>
    </row>
    <row r="967" customFormat="false" ht="15.75" hidden="false" customHeight="false" outlineLevel="0" collapsed="false">
      <c r="B967" s="23"/>
    </row>
    <row r="968" customFormat="false" ht="15.75" hidden="false" customHeight="false" outlineLevel="0" collapsed="false">
      <c r="B968" s="23"/>
    </row>
    <row r="969" customFormat="false" ht="15.75" hidden="false" customHeight="false" outlineLevel="0" collapsed="false">
      <c r="B969" s="23"/>
    </row>
    <row r="970" customFormat="false" ht="15.75" hidden="false" customHeight="false" outlineLevel="0" collapsed="false">
      <c r="B970" s="23"/>
    </row>
    <row r="971" customFormat="false" ht="15.75" hidden="false" customHeight="false" outlineLevel="0" collapsed="false">
      <c r="B971" s="23"/>
    </row>
    <row r="972" customFormat="false" ht="15.75" hidden="false" customHeight="false" outlineLevel="0" collapsed="false">
      <c r="B972" s="23"/>
    </row>
    <row r="973" customFormat="false" ht="15.75" hidden="false" customHeight="false" outlineLevel="0" collapsed="false">
      <c r="B973" s="23"/>
    </row>
    <row r="974" customFormat="false" ht="15.75" hidden="false" customHeight="false" outlineLevel="0" collapsed="false">
      <c r="B974" s="23"/>
    </row>
    <row r="975" customFormat="false" ht="15.75" hidden="false" customHeight="false" outlineLevel="0" collapsed="false">
      <c r="B975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sheetData>
    <row r="1" customFormat="false" ht="15.75" hidden="false" customHeight="false" outlineLevel="0" collapsed="false">
      <c r="A1" s="10" t="s">
        <v>30</v>
      </c>
      <c r="B1" s="10" t="s">
        <v>31</v>
      </c>
      <c r="C1" s="10" t="s">
        <v>400</v>
      </c>
      <c r="D1" s="10" t="s">
        <v>401</v>
      </c>
      <c r="E1" s="10" t="s">
        <v>402</v>
      </c>
      <c r="H1" s="16"/>
      <c r="I1" s="16"/>
      <c r="J1" s="16"/>
      <c r="K1" s="16"/>
    </row>
    <row r="2" customFormat="false" ht="15.75" hidden="false" customHeight="false" outlineLevel="0" collapsed="false">
      <c r="A2" s="12" t="s">
        <v>33</v>
      </c>
      <c r="B2" s="12" t="s">
        <v>34</v>
      </c>
      <c r="C2" s="59" t="n">
        <v>27938</v>
      </c>
      <c r="D2" s="59" t="n">
        <v>0</v>
      </c>
      <c r="E2" s="59" t="n">
        <v>116008</v>
      </c>
      <c r="G2" s="2"/>
      <c r="H2" s="16"/>
      <c r="I2" s="15"/>
      <c r="J2" s="15"/>
      <c r="K2" s="15"/>
    </row>
    <row r="3" customFormat="false" ht="15.75" hidden="false" customHeight="false" outlineLevel="0" collapsed="false">
      <c r="A3" s="12" t="s">
        <v>35</v>
      </c>
      <c r="B3" s="12" t="s">
        <v>36</v>
      </c>
      <c r="C3" s="59" t="n">
        <v>12234</v>
      </c>
      <c r="D3" s="59" t="n">
        <v>9002</v>
      </c>
      <c r="E3" s="59" t="n">
        <v>32870</v>
      </c>
      <c r="H3" s="16"/>
      <c r="I3" s="15"/>
      <c r="J3" s="15"/>
      <c r="K3" s="15"/>
    </row>
    <row r="4" customFormat="false" ht="15.75" hidden="false" customHeight="false" outlineLevel="0" collapsed="false">
      <c r="A4" s="12" t="s">
        <v>37</v>
      </c>
      <c r="B4" s="12" t="s">
        <v>38</v>
      </c>
      <c r="C4" s="59" t="n">
        <v>260269</v>
      </c>
      <c r="D4" s="59" t="n">
        <v>105</v>
      </c>
      <c r="E4" s="59" t="n">
        <v>144434</v>
      </c>
      <c r="H4" s="16"/>
      <c r="I4" s="15"/>
      <c r="J4" s="15"/>
      <c r="K4" s="15"/>
    </row>
    <row r="5" customFormat="false" ht="15.75" hidden="false" customHeight="false" outlineLevel="0" collapsed="false">
      <c r="A5" s="12" t="s">
        <v>39</v>
      </c>
      <c r="B5" s="12" t="s">
        <v>40</v>
      </c>
      <c r="C5" s="59" t="n">
        <v>52216</v>
      </c>
      <c r="D5" s="59" t="n">
        <v>149772</v>
      </c>
      <c r="E5" s="59" t="n">
        <v>104876</v>
      </c>
      <c r="H5" s="16"/>
      <c r="I5" s="15"/>
      <c r="J5" s="15"/>
      <c r="K5" s="15"/>
    </row>
    <row r="6" customFormat="false" ht="15.75" hidden="false" customHeight="false" outlineLevel="0" collapsed="false">
      <c r="A6" s="12" t="s">
        <v>41</v>
      </c>
      <c r="B6" s="12" t="s">
        <v>42</v>
      </c>
      <c r="C6" s="59" t="n">
        <v>2219238</v>
      </c>
      <c r="D6" s="59" t="n">
        <v>655382</v>
      </c>
      <c r="E6" s="59" t="n">
        <v>3168472</v>
      </c>
      <c r="H6" s="16"/>
      <c r="I6" s="15"/>
      <c r="J6" s="15"/>
      <c r="K6" s="15"/>
    </row>
    <row r="7" customFormat="false" ht="15.75" hidden="false" customHeight="false" outlineLevel="0" collapsed="false">
      <c r="A7" s="12" t="s">
        <v>43</v>
      </c>
      <c r="B7" s="12" t="s">
        <v>44</v>
      </c>
      <c r="C7" s="59" t="n">
        <v>12300</v>
      </c>
      <c r="D7" s="59" t="n">
        <v>16200</v>
      </c>
      <c r="E7" s="59" t="n">
        <v>68300</v>
      </c>
      <c r="H7" s="16"/>
      <c r="I7" s="15"/>
      <c r="J7" s="15"/>
      <c r="K7" s="15"/>
    </row>
    <row r="8" customFormat="false" ht="15.75" hidden="false" customHeight="false" outlineLevel="0" collapsed="false">
      <c r="A8" s="12" t="s">
        <v>45</v>
      </c>
      <c r="B8" s="12" t="s">
        <v>46</v>
      </c>
      <c r="C8" s="59" t="n">
        <v>1246544</v>
      </c>
      <c r="D8" s="59" t="n">
        <v>402704</v>
      </c>
      <c r="E8" s="59" t="n">
        <v>2371600</v>
      </c>
      <c r="H8" s="16"/>
      <c r="I8" s="15"/>
      <c r="J8" s="15"/>
      <c r="K8" s="15"/>
    </row>
    <row r="9" customFormat="false" ht="15.75" hidden="false" customHeight="false" outlineLevel="0" collapsed="false">
      <c r="A9" s="12" t="s">
        <v>47</v>
      </c>
      <c r="B9" s="12" t="s">
        <v>48</v>
      </c>
      <c r="C9" s="59" t="n">
        <v>115388</v>
      </c>
      <c r="D9" s="59" t="n">
        <v>483</v>
      </c>
      <c r="E9" s="59" t="n">
        <v>143082</v>
      </c>
      <c r="H9" s="16"/>
      <c r="I9" s="15"/>
      <c r="J9" s="15"/>
      <c r="K9" s="15"/>
    </row>
    <row r="10" customFormat="false" ht="15.75" hidden="false" customHeight="false" outlineLevel="0" collapsed="false">
      <c r="A10" s="12" t="s">
        <v>49</v>
      </c>
      <c r="B10" s="12" t="s">
        <v>50</v>
      </c>
      <c r="C10" s="59" t="n">
        <v>9125</v>
      </c>
      <c r="D10" s="59" t="n">
        <v>0</v>
      </c>
      <c r="E10" s="59" t="n">
        <v>853</v>
      </c>
      <c r="H10" s="16"/>
      <c r="I10" s="15"/>
      <c r="J10" s="15"/>
      <c r="K10" s="15"/>
    </row>
    <row r="11" customFormat="false" ht="15.75" hidden="false" customHeight="false" outlineLevel="0" collapsed="false">
      <c r="A11" s="12" t="s">
        <v>51</v>
      </c>
      <c r="B11" s="12" t="s">
        <v>52</v>
      </c>
      <c r="C11" s="59" t="n">
        <v>210615</v>
      </c>
      <c r="D11" s="59" t="n">
        <v>0</v>
      </c>
      <c r="E11" s="59" t="n">
        <v>193671</v>
      </c>
      <c r="H11" s="16"/>
      <c r="I11" s="15"/>
      <c r="J11" s="15"/>
      <c r="K11" s="15"/>
    </row>
    <row r="12" customFormat="false" ht="15.75" hidden="false" customHeight="false" outlineLevel="0" collapsed="false">
      <c r="A12" s="12" t="s">
        <v>53</v>
      </c>
      <c r="B12" s="12" t="s">
        <v>54</v>
      </c>
      <c r="C12" s="59" t="n">
        <v>15735</v>
      </c>
      <c r="D12" s="59" t="n">
        <v>2848</v>
      </c>
      <c r="E12" s="59" t="n">
        <v>146</v>
      </c>
      <c r="H12" s="16"/>
      <c r="I12" s="15"/>
      <c r="J12" s="15"/>
      <c r="K12" s="15"/>
    </row>
    <row r="13" customFormat="false" ht="15.75" hidden="false" customHeight="false" outlineLevel="0" collapsed="false">
      <c r="A13" s="12" t="s">
        <v>55</v>
      </c>
      <c r="B13" s="12" t="s">
        <v>56</v>
      </c>
      <c r="C13" s="59" t="n">
        <v>512515</v>
      </c>
      <c r="D13" s="59" t="n">
        <v>402700</v>
      </c>
      <c r="E13" s="59" t="n">
        <v>340500</v>
      </c>
      <c r="H13" s="16"/>
      <c r="I13" s="15"/>
      <c r="J13" s="15"/>
      <c r="K13" s="15"/>
    </row>
    <row r="14" customFormat="false" ht="15.75" hidden="false" customHeight="false" outlineLevel="0" collapsed="false">
      <c r="A14" s="12" t="s">
        <v>57</v>
      </c>
      <c r="B14" s="12" t="s">
        <v>58</v>
      </c>
      <c r="C14" s="59" t="n">
        <v>15508</v>
      </c>
      <c r="D14" s="59" t="n">
        <v>7087</v>
      </c>
      <c r="E14" s="59" t="n">
        <v>44064</v>
      </c>
      <c r="H14" s="16"/>
      <c r="I14" s="15"/>
      <c r="J14" s="15"/>
      <c r="K14" s="15"/>
    </row>
    <row r="15" customFormat="false" ht="15.75" hidden="false" customHeight="false" outlineLevel="0" collapsed="false">
      <c r="A15" s="12" t="s">
        <v>59</v>
      </c>
      <c r="B15" s="12" t="s">
        <v>60</v>
      </c>
      <c r="C15" s="59" t="n">
        <v>1835</v>
      </c>
      <c r="D15" s="59" t="n">
        <v>879</v>
      </c>
      <c r="E15" s="59" t="n">
        <v>3900</v>
      </c>
      <c r="H15" s="16"/>
      <c r="I15" s="15"/>
      <c r="J15" s="15"/>
      <c r="K15" s="15"/>
    </row>
    <row r="16" customFormat="false" ht="15.75" hidden="false" customHeight="false" outlineLevel="0" collapsed="false">
      <c r="A16" s="12" t="s">
        <v>61</v>
      </c>
      <c r="B16" s="12" t="s">
        <v>62</v>
      </c>
      <c r="C16" s="59" t="n">
        <v>471127</v>
      </c>
      <c r="D16" s="59" t="n">
        <v>113397</v>
      </c>
      <c r="E16" s="59" t="n">
        <v>276447</v>
      </c>
      <c r="H16" s="16"/>
      <c r="I16" s="15"/>
      <c r="J16" s="15"/>
      <c r="K16" s="15"/>
    </row>
    <row r="17" customFormat="false" ht="15.75" hidden="false" customHeight="false" outlineLevel="0" collapsed="false">
      <c r="A17" s="12" t="s">
        <v>63</v>
      </c>
      <c r="B17" s="12" t="s">
        <v>64</v>
      </c>
      <c r="C17" s="59" t="n">
        <v>65932</v>
      </c>
      <c r="D17" s="59" t="n">
        <v>7621</v>
      </c>
      <c r="E17" s="59" t="n">
        <v>14465</v>
      </c>
      <c r="H17" s="16"/>
      <c r="I17" s="15"/>
      <c r="J17" s="15"/>
      <c r="K17" s="15"/>
    </row>
    <row r="18" customFormat="false" ht="15.75" hidden="false" customHeight="false" outlineLevel="0" collapsed="false">
      <c r="A18" s="12" t="s">
        <v>65</v>
      </c>
      <c r="B18" s="12" t="s">
        <v>66</v>
      </c>
      <c r="C18" s="59" t="n">
        <v>3696</v>
      </c>
      <c r="D18" s="59" t="n">
        <v>344</v>
      </c>
      <c r="E18" s="59" t="n">
        <v>28277</v>
      </c>
      <c r="H18" s="16"/>
      <c r="I18" s="15"/>
      <c r="J18" s="15"/>
      <c r="K18" s="15"/>
    </row>
    <row r="19" customFormat="false" ht="15.75" hidden="false" customHeight="false" outlineLevel="0" collapsed="false">
      <c r="A19" s="12" t="s">
        <v>67</v>
      </c>
      <c r="B19" s="12" t="s">
        <v>68</v>
      </c>
      <c r="C19" s="59" t="n">
        <v>13787480</v>
      </c>
      <c r="D19" s="59" t="n">
        <v>4482048</v>
      </c>
      <c r="E19" s="59" t="n">
        <v>10100000</v>
      </c>
      <c r="H19" s="16"/>
      <c r="I19" s="15"/>
      <c r="J19" s="15"/>
      <c r="K19" s="15"/>
    </row>
    <row r="20" customFormat="false" ht="15.75" hidden="false" customHeight="false" outlineLevel="0" collapsed="false">
      <c r="A20" s="12" t="s">
        <v>69</v>
      </c>
      <c r="B20" s="12" t="s">
        <v>70</v>
      </c>
      <c r="C20" s="59" t="n">
        <v>26326</v>
      </c>
      <c r="D20" s="59" t="n">
        <v>31</v>
      </c>
      <c r="E20" s="59" t="n">
        <v>1910</v>
      </c>
      <c r="H20" s="16"/>
      <c r="I20" s="15"/>
      <c r="J20" s="15"/>
      <c r="K20" s="15"/>
    </row>
    <row r="21" customFormat="false" ht="15.75" hidden="false" customHeight="false" outlineLevel="0" collapsed="false">
      <c r="A21" s="12" t="s">
        <v>71</v>
      </c>
      <c r="B21" s="12" t="s">
        <v>72</v>
      </c>
      <c r="C21" s="59" t="n">
        <v>45297</v>
      </c>
      <c r="D21" s="59" t="n">
        <v>40538</v>
      </c>
      <c r="E21" s="59" t="n">
        <v>108296</v>
      </c>
      <c r="H21" s="16"/>
      <c r="I21" s="15"/>
      <c r="J21" s="15"/>
      <c r="K21" s="15"/>
    </row>
    <row r="22" customFormat="false" ht="15.75" hidden="false" customHeight="false" outlineLevel="0" collapsed="false">
      <c r="A22" s="12" t="s">
        <v>73</v>
      </c>
      <c r="B22" s="12" t="s">
        <v>74</v>
      </c>
      <c r="C22" s="59" t="n">
        <v>1500000</v>
      </c>
      <c r="D22" s="59" t="n">
        <v>1127135</v>
      </c>
      <c r="E22" s="59" t="n">
        <v>456330</v>
      </c>
      <c r="H22" s="16"/>
      <c r="I22" s="15"/>
      <c r="J22" s="15"/>
      <c r="K22" s="15"/>
    </row>
    <row r="23" customFormat="false" ht="15.75" hidden="false" customHeight="false" outlineLevel="0" collapsed="false">
      <c r="A23" s="12" t="s">
        <v>75</v>
      </c>
      <c r="B23" s="12" t="s">
        <v>76</v>
      </c>
      <c r="C23" s="59" t="n">
        <v>6653</v>
      </c>
      <c r="D23" s="59" t="n">
        <v>10061</v>
      </c>
      <c r="E23" s="59" t="n">
        <v>10514</v>
      </c>
      <c r="H23" s="16"/>
      <c r="I23" s="15"/>
      <c r="J23" s="15"/>
      <c r="K23" s="15"/>
    </row>
    <row r="24" customFormat="false" ht="15.75" hidden="false" customHeight="false" outlineLevel="0" collapsed="false">
      <c r="A24" s="12" t="s">
        <v>77</v>
      </c>
      <c r="B24" s="12" t="s">
        <v>78</v>
      </c>
      <c r="C24" s="59" t="n">
        <v>756</v>
      </c>
      <c r="D24" s="59" t="n">
        <v>2457</v>
      </c>
      <c r="E24" s="59" t="n">
        <v>695</v>
      </c>
      <c r="H24" s="16"/>
      <c r="I24" s="15"/>
      <c r="J24" s="15"/>
      <c r="K24" s="15"/>
    </row>
    <row r="25" customFormat="false" ht="15.75" hidden="false" customHeight="false" outlineLevel="0" collapsed="false">
      <c r="A25" s="12" t="s">
        <v>79</v>
      </c>
      <c r="B25" s="12" t="s">
        <v>80</v>
      </c>
      <c r="C25" s="59" t="n">
        <v>16863</v>
      </c>
      <c r="D25" s="59" t="n">
        <v>93196</v>
      </c>
      <c r="E25" s="59" t="n">
        <v>54327</v>
      </c>
      <c r="H25" s="16"/>
      <c r="I25" s="15"/>
      <c r="J25" s="15"/>
      <c r="K25" s="15"/>
    </row>
    <row r="26" customFormat="false" ht="15.75" hidden="false" customHeight="false" outlineLevel="0" collapsed="false">
      <c r="A26" s="12" t="s">
        <v>81</v>
      </c>
      <c r="B26" s="12" t="s">
        <v>82</v>
      </c>
      <c r="C26" s="59" t="n">
        <v>85298</v>
      </c>
      <c r="D26" s="59" t="n">
        <v>32773</v>
      </c>
      <c r="E26" s="59" t="n">
        <v>80779</v>
      </c>
      <c r="H26" s="16"/>
      <c r="I26" s="15"/>
      <c r="J26" s="15"/>
      <c r="K26" s="15"/>
    </row>
    <row r="27" customFormat="false" ht="15.75" hidden="false" customHeight="false" outlineLevel="0" collapsed="false">
      <c r="A27" s="12" t="s">
        <v>83</v>
      </c>
      <c r="B27" s="12" t="s">
        <v>84</v>
      </c>
      <c r="C27" s="59" t="n">
        <v>1304676</v>
      </c>
      <c r="D27" s="59" t="n">
        <v>2299446</v>
      </c>
      <c r="E27" s="59" t="n">
        <v>1381940</v>
      </c>
      <c r="H27" s="16"/>
      <c r="I27" s="15"/>
      <c r="J27" s="15"/>
      <c r="K27" s="15"/>
    </row>
    <row r="28" customFormat="false" ht="15.75" hidden="false" customHeight="false" outlineLevel="0" collapsed="false">
      <c r="A28" s="12" t="s">
        <v>85</v>
      </c>
      <c r="B28" s="12" t="s">
        <v>86</v>
      </c>
      <c r="C28" s="59" t="n">
        <v>6860</v>
      </c>
      <c r="D28" s="59" t="n">
        <v>19726</v>
      </c>
      <c r="E28" s="59" t="n">
        <v>99158</v>
      </c>
      <c r="H28" s="16"/>
      <c r="I28" s="15"/>
      <c r="J28" s="15"/>
      <c r="K28" s="15"/>
    </row>
    <row r="29" customFormat="false" ht="15.75" hidden="false" customHeight="false" outlineLevel="0" collapsed="false">
      <c r="A29" s="12" t="s">
        <v>87</v>
      </c>
      <c r="B29" s="12" t="s">
        <v>88</v>
      </c>
      <c r="C29" s="59" t="n">
        <v>6617</v>
      </c>
      <c r="D29" s="59" t="n">
        <v>2521</v>
      </c>
      <c r="E29" s="59" t="n">
        <v>472864</v>
      </c>
      <c r="H29" s="16"/>
      <c r="I29" s="15"/>
      <c r="J29" s="15"/>
      <c r="K29" s="15"/>
    </row>
    <row r="30" customFormat="false" ht="15.75" hidden="false" customHeight="false" outlineLevel="0" collapsed="false">
      <c r="A30" s="12" t="s">
        <v>89</v>
      </c>
      <c r="B30" s="12" t="s">
        <v>90</v>
      </c>
      <c r="C30" s="59" t="n">
        <v>695709</v>
      </c>
      <c r="D30" s="59" t="n">
        <v>574369</v>
      </c>
      <c r="E30" s="59" t="n">
        <v>223350</v>
      </c>
      <c r="H30" s="16"/>
      <c r="I30" s="15"/>
      <c r="J30" s="15"/>
      <c r="K30" s="15"/>
    </row>
    <row r="31" customFormat="false" ht="15.75" hidden="false" customHeight="false" outlineLevel="0" collapsed="false">
      <c r="A31" s="12" t="s">
        <v>91</v>
      </c>
      <c r="B31" s="12" t="s">
        <v>92</v>
      </c>
      <c r="C31" s="59" t="n">
        <v>15823712</v>
      </c>
      <c r="D31" s="59" t="n">
        <v>42102311</v>
      </c>
      <c r="E31" s="59" t="n">
        <v>6048629</v>
      </c>
      <c r="H31" s="16"/>
      <c r="I31" s="15"/>
      <c r="J31" s="15"/>
      <c r="K31" s="15"/>
    </row>
    <row r="32" customFormat="false" ht="15.75" hidden="false" customHeight="false" outlineLevel="0" collapsed="false">
      <c r="A32" s="12" t="s">
        <v>93</v>
      </c>
      <c r="B32" s="12" t="s">
        <v>94</v>
      </c>
      <c r="C32" s="59" t="n">
        <v>1619784</v>
      </c>
      <c r="D32" s="59" t="n">
        <v>439682</v>
      </c>
      <c r="E32" s="59" t="n">
        <v>743901</v>
      </c>
      <c r="H32" s="16"/>
      <c r="I32" s="15"/>
      <c r="J32" s="15"/>
      <c r="K32" s="15"/>
    </row>
    <row r="33" customFormat="false" ht="15.75" hidden="false" customHeight="false" outlineLevel="0" collapsed="false">
      <c r="A33" s="12" t="s">
        <v>95</v>
      </c>
      <c r="B33" s="12" t="s">
        <v>96</v>
      </c>
      <c r="C33" s="59" t="n">
        <v>10406</v>
      </c>
      <c r="D33" s="59" t="n">
        <v>25633</v>
      </c>
      <c r="E33" s="59" t="n">
        <v>21015</v>
      </c>
      <c r="H33" s="16"/>
      <c r="I33" s="15"/>
      <c r="J33" s="15"/>
      <c r="K33" s="15"/>
    </row>
    <row r="34" customFormat="false" ht="15.75" hidden="false" customHeight="false" outlineLevel="0" collapsed="false">
      <c r="A34" s="12" t="s">
        <v>97</v>
      </c>
      <c r="B34" s="12" t="s">
        <v>98</v>
      </c>
      <c r="C34" s="59" t="n">
        <v>6821</v>
      </c>
      <c r="D34" s="59" t="n">
        <v>1779</v>
      </c>
      <c r="E34" s="59" t="n">
        <v>5833</v>
      </c>
      <c r="H34" s="16"/>
      <c r="I34" s="15"/>
      <c r="J34" s="15"/>
      <c r="K34" s="15"/>
    </row>
    <row r="35" customFormat="false" ht="15.75" hidden="false" customHeight="false" outlineLevel="0" collapsed="false">
      <c r="A35" s="12" t="s">
        <v>99</v>
      </c>
      <c r="B35" s="12" t="s">
        <v>100</v>
      </c>
      <c r="C35" s="59" t="n">
        <v>137500</v>
      </c>
      <c r="D35" s="59" t="n">
        <v>67607</v>
      </c>
      <c r="E35" s="59" t="n">
        <v>89744</v>
      </c>
      <c r="H35" s="16"/>
      <c r="I35" s="15"/>
      <c r="J35" s="15"/>
      <c r="K35" s="15"/>
    </row>
    <row r="36" customFormat="false" ht="15.75" hidden="false" customHeight="false" outlineLevel="0" collapsed="false">
      <c r="A36" s="12" t="s">
        <v>101</v>
      </c>
      <c r="B36" s="12" t="s">
        <v>102</v>
      </c>
      <c r="C36" s="59" t="n">
        <v>72832</v>
      </c>
      <c r="D36" s="59" t="n">
        <v>11938</v>
      </c>
      <c r="E36" s="59" t="n">
        <v>34109</v>
      </c>
      <c r="H36" s="16"/>
      <c r="I36" s="15"/>
      <c r="J36" s="15"/>
      <c r="K36" s="15"/>
    </row>
    <row r="37" customFormat="false" ht="15.75" hidden="false" customHeight="false" outlineLevel="0" collapsed="false">
      <c r="A37" s="12" t="s">
        <v>103</v>
      </c>
      <c r="B37" s="12" t="s">
        <v>104</v>
      </c>
      <c r="C37" s="59" t="n">
        <v>16400</v>
      </c>
      <c r="D37" s="59" t="n">
        <v>128377</v>
      </c>
      <c r="E37" s="59" t="n">
        <v>66501</v>
      </c>
      <c r="H37" s="16"/>
      <c r="I37" s="15"/>
      <c r="J37" s="15"/>
      <c r="K37" s="15"/>
    </row>
    <row r="38" customFormat="false" ht="15.75" hidden="false" customHeight="false" outlineLevel="0" collapsed="false">
      <c r="A38" s="12" t="s">
        <v>105</v>
      </c>
      <c r="B38" s="12" t="s">
        <v>106</v>
      </c>
      <c r="C38" s="59" t="n">
        <v>0</v>
      </c>
      <c r="D38" s="59" t="n">
        <v>0</v>
      </c>
      <c r="E38" s="59" t="n">
        <v>6074</v>
      </c>
      <c r="H38" s="16"/>
      <c r="I38" s="15"/>
      <c r="J38" s="15"/>
      <c r="K38" s="15"/>
    </row>
    <row r="39" customFormat="false" ht="15.75" hidden="false" customHeight="false" outlineLevel="0" collapsed="false">
      <c r="A39" s="12" t="s">
        <v>107</v>
      </c>
      <c r="B39" s="12" t="s">
        <v>108</v>
      </c>
      <c r="C39" s="59" t="n">
        <v>312750</v>
      </c>
      <c r="D39" s="59" t="n">
        <v>61167</v>
      </c>
      <c r="E39" s="59" t="n">
        <v>66450</v>
      </c>
      <c r="H39" s="16"/>
      <c r="I39" s="15"/>
      <c r="J39" s="15"/>
      <c r="K39" s="15"/>
    </row>
    <row r="40" customFormat="false" ht="15.75" hidden="false" customHeight="false" outlineLevel="0" collapsed="false">
      <c r="A40" s="12" t="s">
        <v>109</v>
      </c>
      <c r="B40" s="12" t="s">
        <v>110</v>
      </c>
      <c r="C40" s="59" t="n">
        <v>331001</v>
      </c>
      <c r="D40" s="59" t="n">
        <v>226148</v>
      </c>
      <c r="E40" s="59" t="n">
        <v>233425</v>
      </c>
      <c r="H40" s="16"/>
      <c r="I40" s="15"/>
      <c r="J40" s="15"/>
      <c r="K40" s="15"/>
    </row>
    <row r="41" customFormat="false" ht="15.75" hidden="false" customHeight="false" outlineLevel="0" collapsed="false">
      <c r="A41" s="12" t="s">
        <v>111</v>
      </c>
      <c r="B41" s="12" t="s">
        <v>112</v>
      </c>
      <c r="C41" s="59" t="n">
        <v>1339068</v>
      </c>
      <c r="D41" s="59" t="n">
        <v>628</v>
      </c>
      <c r="E41" s="59" t="n">
        <v>310645</v>
      </c>
      <c r="H41" s="16"/>
      <c r="I41" s="15"/>
      <c r="J41" s="15"/>
      <c r="K41" s="15"/>
    </row>
    <row r="42" customFormat="false" ht="15.75" hidden="false" customHeight="false" outlineLevel="0" collapsed="false">
      <c r="A42" s="12" t="s">
        <v>113</v>
      </c>
      <c r="B42" s="12" t="s">
        <v>114</v>
      </c>
      <c r="C42" s="59" t="n">
        <v>151719</v>
      </c>
      <c r="D42" s="59" t="n">
        <v>7000</v>
      </c>
      <c r="E42" s="59" t="n">
        <v>16896</v>
      </c>
      <c r="H42" s="16"/>
      <c r="I42" s="15"/>
      <c r="J42" s="15"/>
      <c r="K42" s="15"/>
    </row>
    <row r="43" customFormat="false" ht="15.75" hidden="false" customHeight="false" outlineLevel="0" collapsed="false">
      <c r="A43" s="12" t="s">
        <v>115</v>
      </c>
      <c r="B43" s="12" t="s">
        <v>116</v>
      </c>
      <c r="C43" s="59" t="n">
        <v>1241</v>
      </c>
      <c r="D43" s="59" t="n">
        <v>0</v>
      </c>
      <c r="E43" s="59" t="n">
        <v>23068</v>
      </c>
      <c r="H43" s="16"/>
      <c r="I43" s="15"/>
      <c r="J43" s="15"/>
      <c r="K43" s="15"/>
    </row>
    <row r="44" customFormat="false" ht="15.75" hidden="false" customHeight="false" outlineLevel="0" collapsed="false">
      <c r="A44" s="12" t="s">
        <v>117</v>
      </c>
      <c r="B44" s="12" t="s">
        <v>118</v>
      </c>
      <c r="C44" s="59" t="n">
        <v>6024</v>
      </c>
      <c r="D44" s="59" t="n">
        <v>1373</v>
      </c>
      <c r="E44" s="59" t="n">
        <v>16619</v>
      </c>
      <c r="H44" s="16"/>
      <c r="I44" s="15"/>
      <c r="J44" s="15"/>
      <c r="K44" s="15"/>
    </row>
    <row r="45" customFormat="false" ht="15.75" hidden="false" customHeight="false" outlineLevel="0" collapsed="false">
      <c r="A45" s="12" t="s">
        <v>119</v>
      </c>
      <c r="B45" s="12" t="s">
        <v>120</v>
      </c>
      <c r="C45" s="59" t="n">
        <v>67803</v>
      </c>
      <c r="D45" s="59" t="n">
        <v>2165</v>
      </c>
      <c r="E45" s="59" t="n">
        <v>433025</v>
      </c>
      <c r="H45" s="16"/>
      <c r="I45" s="15"/>
      <c r="J45" s="15"/>
      <c r="K45" s="15"/>
    </row>
    <row r="46" customFormat="false" ht="15.75" hidden="false" customHeight="false" outlineLevel="0" collapsed="false">
      <c r="A46" s="12" t="s">
        <v>121</v>
      </c>
      <c r="B46" s="12" t="s">
        <v>122</v>
      </c>
      <c r="C46" s="59" t="n">
        <v>25368</v>
      </c>
      <c r="D46" s="59" t="n">
        <v>4085</v>
      </c>
      <c r="E46" s="59" t="n">
        <v>2507</v>
      </c>
      <c r="H46" s="16"/>
      <c r="I46" s="15"/>
      <c r="J46" s="15"/>
      <c r="K46" s="15"/>
    </row>
    <row r="47" customFormat="false" ht="15.75" hidden="false" customHeight="false" outlineLevel="0" collapsed="false">
      <c r="A47" s="12" t="s">
        <v>123</v>
      </c>
      <c r="B47" s="12" t="s">
        <v>124</v>
      </c>
      <c r="C47" s="59" t="n">
        <v>3990</v>
      </c>
      <c r="D47" s="59" t="n">
        <v>3573</v>
      </c>
      <c r="E47" s="59" t="n">
        <v>984</v>
      </c>
      <c r="H47" s="16"/>
      <c r="I47" s="15"/>
      <c r="J47" s="15"/>
      <c r="K47" s="15"/>
    </row>
    <row r="48" customFormat="false" ht="15.75" hidden="false" customHeight="false" outlineLevel="0" collapsed="false">
      <c r="A48" s="12" t="s">
        <v>125</v>
      </c>
      <c r="B48" s="12" t="s">
        <v>126</v>
      </c>
      <c r="C48" s="59" t="n">
        <v>1619</v>
      </c>
      <c r="D48" s="59" t="n">
        <v>491</v>
      </c>
      <c r="E48" s="59" t="n">
        <v>4249</v>
      </c>
      <c r="H48" s="16"/>
      <c r="I48" s="15"/>
      <c r="J48" s="15"/>
      <c r="K48" s="15"/>
    </row>
    <row r="49" customFormat="false" ht="15.75" hidden="false" customHeight="false" outlineLevel="0" collapsed="false">
      <c r="A49" s="12" t="s">
        <v>127</v>
      </c>
      <c r="B49" s="12" t="s">
        <v>128</v>
      </c>
      <c r="C49" s="59" t="n">
        <v>23700</v>
      </c>
      <c r="D49" s="59" t="n">
        <v>19800</v>
      </c>
      <c r="E49" s="59" t="n">
        <v>20100</v>
      </c>
      <c r="H49" s="16"/>
      <c r="I49" s="15"/>
      <c r="J49" s="15"/>
      <c r="K49" s="15"/>
    </row>
    <row r="50" customFormat="false" ht="15.75" hidden="false" customHeight="false" outlineLevel="0" collapsed="false">
      <c r="A50" s="12" t="s">
        <v>129</v>
      </c>
      <c r="B50" s="12" t="s">
        <v>130</v>
      </c>
      <c r="C50" s="59" t="n">
        <v>72138</v>
      </c>
      <c r="D50" s="59" t="n">
        <v>25358</v>
      </c>
      <c r="E50" s="59" t="n">
        <v>30729</v>
      </c>
      <c r="H50" s="16"/>
      <c r="I50" s="15"/>
      <c r="J50" s="15"/>
      <c r="K50" s="15"/>
    </row>
    <row r="51" customFormat="false" ht="15.75" hidden="false" customHeight="false" outlineLevel="0" collapsed="false">
      <c r="A51" s="12" t="s">
        <v>131</v>
      </c>
      <c r="B51" s="12" t="s">
        <v>132</v>
      </c>
      <c r="C51" s="59" t="n">
        <v>234226</v>
      </c>
      <c r="D51" s="59" t="n">
        <v>64837</v>
      </c>
      <c r="E51" s="59" t="n">
        <v>227452</v>
      </c>
      <c r="H51" s="16"/>
      <c r="I51" s="15"/>
      <c r="J51" s="15"/>
      <c r="K51" s="15"/>
    </row>
    <row r="52" customFormat="false" ht="15.75" hidden="false" customHeight="false" outlineLevel="0" collapsed="false">
      <c r="A52" s="12" t="s">
        <v>133</v>
      </c>
      <c r="B52" s="12" t="s">
        <v>134</v>
      </c>
      <c r="C52" s="59" t="n">
        <v>12384</v>
      </c>
      <c r="D52" s="59" t="n">
        <v>2677</v>
      </c>
      <c r="E52" s="59" t="n">
        <v>105217</v>
      </c>
      <c r="H52" s="16"/>
      <c r="I52" s="15"/>
      <c r="J52" s="15"/>
      <c r="K52" s="15"/>
    </row>
    <row r="53" customFormat="false" ht="15.75" hidden="false" customHeight="false" outlineLevel="0" collapsed="false">
      <c r="A53" s="12" t="s">
        <v>135</v>
      </c>
      <c r="B53" s="12" t="s">
        <v>136</v>
      </c>
      <c r="C53" s="59" t="n">
        <v>3155</v>
      </c>
      <c r="D53" s="59" t="n">
        <v>14093</v>
      </c>
      <c r="E53" s="59" t="n">
        <v>7290</v>
      </c>
      <c r="H53" s="16"/>
      <c r="I53" s="15"/>
      <c r="J53" s="15"/>
      <c r="K53" s="15"/>
    </row>
    <row r="54" customFormat="false" ht="15.75" hidden="false" customHeight="false" outlineLevel="0" collapsed="false">
      <c r="A54" s="12" t="s">
        <v>137</v>
      </c>
      <c r="B54" s="12" t="s">
        <v>138</v>
      </c>
      <c r="C54" s="59" t="n">
        <v>47112</v>
      </c>
      <c r="D54" s="59" t="n">
        <v>793</v>
      </c>
      <c r="E54" s="59" t="n">
        <v>2927</v>
      </c>
      <c r="H54" s="16"/>
      <c r="I54" s="15"/>
      <c r="J54" s="15"/>
      <c r="K54" s="15"/>
    </row>
    <row r="55" customFormat="false" ht="15.75" hidden="false" customHeight="false" outlineLevel="0" collapsed="false">
      <c r="A55" s="12" t="s">
        <v>139</v>
      </c>
      <c r="B55" s="12" t="s">
        <v>140</v>
      </c>
      <c r="C55" s="59" t="n">
        <v>8707</v>
      </c>
      <c r="D55" s="59" t="n">
        <v>31810</v>
      </c>
      <c r="E55" s="59" t="n">
        <v>48287</v>
      </c>
      <c r="H55" s="16"/>
      <c r="I55" s="15"/>
      <c r="J55" s="15"/>
      <c r="K55" s="15"/>
    </row>
    <row r="56" customFormat="false" ht="15.75" hidden="false" customHeight="false" outlineLevel="0" collapsed="false">
      <c r="A56" s="12" t="s">
        <v>141</v>
      </c>
      <c r="B56" s="12" t="s">
        <v>142</v>
      </c>
      <c r="C56" s="59" t="n">
        <v>193527</v>
      </c>
      <c r="D56" s="59" t="n">
        <v>9903</v>
      </c>
      <c r="E56" s="59" t="n">
        <v>63681</v>
      </c>
      <c r="H56" s="16"/>
      <c r="I56" s="15"/>
      <c r="J56" s="15"/>
      <c r="K56" s="15"/>
    </row>
    <row r="57" customFormat="false" ht="15.75" hidden="false" customHeight="false" outlineLevel="0" collapsed="false">
      <c r="A57" s="12" t="s">
        <v>143</v>
      </c>
      <c r="B57" s="12" t="s">
        <v>144</v>
      </c>
      <c r="C57" s="59" t="n">
        <v>3550636</v>
      </c>
      <c r="D57" s="59" t="n">
        <v>335932</v>
      </c>
      <c r="E57" s="59" t="n">
        <v>916581</v>
      </c>
      <c r="H57" s="16"/>
      <c r="I57" s="15"/>
      <c r="J57" s="15"/>
      <c r="K57" s="15"/>
    </row>
    <row r="58" customFormat="false" ht="15.75" hidden="false" customHeight="false" outlineLevel="0" collapsed="false">
      <c r="A58" s="12" t="s">
        <v>145</v>
      </c>
      <c r="B58" s="12" t="s">
        <v>146</v>
      </c>
      <c r="C58" s="59" t="n">
        <v>3707876</v>
      </c>
      <c r="D58" s="59" t="n">
        <v>241354</v>
      </c>
      <c r="E58" s="59" t="n">
        <v>515628</v>
      </c>
      <c r="H58" s="16"/>
      <c r="I58" s="15"/>
      <c r="J58" s="15"/>
      <c r="K58" s="15"/>
    </row>
    <row r="59" customFormat="false" ht="15.75" hidden="false" customHeight="false" outlineLevel="0" collapsed="false">
      <c r="A59" s="12" t="s">
        <v>147</v>
      </c>
      <c r="B59" s="12" t="s">
        <v>148</v>
      </c>
      <c r="C59" s="59" t="n">
        <v>2219155</v>
      </c>
      <c r="D59" s="59" t="n">
        <v>0</v>
      </c>
      <c r="E59" s="59" t="n">
        <v>526429</v>
      </c>
      <c r="H59" s="16"/>
      <c r="I59" s="15"/>
      <c r="J59" s="15"/>
      <c r="K59" s="15"/>
    </row>
    <row r="60" customFormat="false" ht="15.75" hidden="false" customHeight="false" outlineLevel="0" collapsed="false">
      <c r="A60" s="12" t="s">
        <v>149</v>
      </c>
      <c r="B60" s="12" t="s">
        <v>150</v>
      </c>
      <c r="C60" s="59" t="n">
        <v>156549</v>
      </c>
      <c r="D60" s="59" t="n">
        <v>0</v>
      </c>
      <c r="E60" s="59" t="n">
        <v>33258</v>
      </c>
      <c r="H60" s="16"/>
      <c r="I60" s="15"/>
      <c r="J60" s="15"/>
      <c r="K60" s="15"/>
    </row>
    <row r="61" customFormat="false" ht="15.75" hidden="false" customHeight="false" outlineLevel="0" collapsed="false">
      <c r="A61" s="12" t="s">
        <v>151</v>
      </c>
      <c r="B61" s="12" t="s">
        <v>152</v>
      </c>
      <c r="C61" s="59" t="n">
        <v>578164</v>
      </c>
      <c r="D61" s="59" t="n">
        <v>15054</v>
      </c>
      <c r="E61" s="59" t="n">
        <v>145797</v>
      </c>
      <c r="H61" s="16"/>
      <c r="I61" s="15"/>
      <c r="J61" s="15"/>
      <c r="K61" s="15"/>
    </row>
    <row r="62" customFormat="false" ht="15.75" hidden="false" customHeight="false" outlineLevel="0" collapsed="false">
      <c r="A62" s="12" t="s">
        <v>153</v>
      </c>
      <c r="B62" s="12" t="s">
        <v>154</v>
      </c>
      <c r="C62" s="59" t="n">
        <v>123636</v>
      </c>
      <c r="D62" s="59" t="n">
        <v>7986</v>
      </c>
      <c r="E62" s="59" t="n">
        <v>7124</v>
      </c>
      <c r="H62" s="16"/>
      <c r="I62" s="15"/>
      <c r="J62" s="15"/>
      <c r="K62" s="15"/>
    </row>
    <row r="63" customFormat="false" ht="15.75" hidden="false" customHeight="false" outlineLevel="0" collapsed="false">
      <c r="A63" s="12" t="s">
        <v>155</v>
      </c>
      <c r="B63" s="12" t="s">
        <v>156</v>
      </c>
      <c r="C63" s="59" t="n">
        <v>2347667</v>
      </c>
      <c r="D63" s="59" t="n">
        <v>1305792</v>
      </c>
      <c r="E63" s="59" t="n">
        <v>477463</v>
      </c>
      <c r="H63" s="16"/>
      <c r="I63" s="15"/>
      <c r="J63" s="15"/>
      <c r="K63" s="15"/>
    </row>
    <row r="64" customFormat="false" ht="15.75" hidden="false" customHeight="false" outlineLevel="0" collapsed="false">
      <c r="A64" s="12" t="s">
        <v>157</v>
      </c>
      <c r="B64" s="12" t="s">
        <v>158</v>
      </c>
      <c r="C64" s="59" t="n">
        <v>200034</v>
      </c>
      <c r="D64" s="59" t="n">
        <v>0</v>
      </c>
      <c r="E64" s="59" t="n">
        <v>30733</v>
      </c>
      <c r="H64" s="16"/>
      <c r="I64" s="15"/>
      <c r="J64" s="15"/>
      <c r="K64" s="15"/>
    </row>
    <row r="65" customFormat="false" ht="15.75" hidden="false" customHeight="false" outlineLevel="0" collapsed="false">
      <c r="A65" s="12" t="s">
        <v>159</v>
      </c>
      <c r="B65" s="12" t="s">
        <v>160</v>
      </c>
      <c r="C65" s="59" t="n">
        <v>228630</v>
      </c>
      <c r="D65" s="59" t="n">
        <v>87478</v>
      </c>
      <c r="E65" s="59" t="n">
        <v>521847</v>
      </c>
      <c r="H65" s="16"/>
      <c r="I65" s="15"/>
      <c r="J65" s="15"/>
      <c r="K65" s="15"/>
    </row>
    <row r="66" customFormat="false" ht="15.75" hidden="false" customHeight="false" outlineLevel="0" collapsed="false">
      <c r="A66" s="12" t="s">
        <v>161</v>
      </c>
      <c r="B66" s="12" t="s">
        <v>162</v>
      </c>
      <c r="C66" s="59" t="n">
        <v>69212</v>
      </c>
      <c r="D66" s="59" t="n">
        <v>25785</v>
      </c>
      <c r="E66" s="59" t="n">
        <v>244217</v>
      </c>
      <c r="H66" s="16"/>
      <c r="I66" s="15"/>
      <c r="J66" s="15"/>
      <c r="K66" s="15"/>
    </row>
    <row r="67" customFormat="false" ht="15.75" hidden="false" customHeight="false" outlineLevel="0" collapsed="false">
      <c r="A67" s="12" t="s">
        <v>163</v>
      </c>
      <c r="B67" s="12" t="s">
        <v>164</v>
      </c>
      <c r="C67" s="59" t="n">
        <v>31687</v>
      </c>
      <c r="D67" s="59" t="n">
        <v>110291</v>
      </c>
      <c r="E67" s="59" t="n">
        <v>20926</v>
      </c>
      <c r="F67" s="59"/>
      <c r="G67" s="59"/>
      <c r="H67" s="16"/>
      <c r="I67" s="15"/>
      <c r="J67" s="15"/>
      <c r="K67" s="15"/>
    </row>
    <row r="68" customFormat="false" ht="15.75" hidden="false" customHeight="false" outlineLevel="0" collapsed="false">
      <c r="A68" s="12" t="s">
        <v>165</v>
      </c>
      <c r="B68" s="12" t="s">
        <v>166</v>
      </c>
      <c r="C68" s="59" t="n">
        <v>962000</v>
      </c>
      <c r="D68" s="59" t="n">
        <v>1403000</v>
      </c>
      <c r="E68" s="59" t="n">
        <v>287000</v>
      </c>
      <c r="F68" s="59"/>
      <c r="G68" s="59"/>
      <c r="H68" s="16"/>
      <c r="I68" s="15"/>
      <c r="J68" s="15"/>
      <c r="K68" s="15"/>
    </row>
    <row r="69" customFormat="false" ht="15.75" hidden="false" customHeight="false" outlineLevel="0" collapsed="false">
      <c r="A69" s="12" t="s">
        <v>167</v>
      </c>
      <c r="B69" s="12" t="s">
        <v>168</v>
      </c>
      <c r="C69" s="59" t="n">
        <v>62553</v>
      </c>
      <c r="D69" s="59" t="n">
        <v>0</v>
      </c>
      <c r="E69" s="59" t="n">
        <v>1900</v>
      </c>
      <c r="H69" s="16"/>
      <c r="I69" s="15"/>
      <c r="J69" s="15"/>
      <c r="K69" s="15"/>
    </row>
    <row r="70" customFormat="false" ht="15.75" hidden="false" customHeight="false" outlineLevel="0" collapsed="false">
      <c r="A70" s="12" t="s">
        <v>169</v>
      </c>
      <c r="B70" s="12" t="s">
        <v>170</v>
      </c>
      <c r="C70" s="59" t="n">
        <v>9679</v>
      </c>
      <c r="D70" s="59" t="n">
        <v>14288</v>
      </c>
      <c r="E70" s="59" t="n">
        <v>113611</v>
      </c>
      <c r="H70" s="16"/>
      <c r="I70" s="15"/>
      <c r="J70" s="15"/>
      <c r="K70" s="15"/>
    </row>
    <row r="71" customFormat="false" ht="15.75" hidden="false" customHeight="false" outlineLevel="0" collapsed="false">
      <c r="A71" s="12" t="s">
        <v>171</v>
      </c>
      <c r="B71" s="12" t="s">
        <v>172</v>
      </c>
      <c r="C71" s="59" t="n">
        <v>35698</v>
      </c>
      <c r="D71" s="59" t="n">
        <v>97575</v>
      </c>
      <c r="E71" s="59" t="n">
        <v>37409</v>
      </c>
      <c r="H71" s="16"/>
      <c r="I71" s="15"/>
      <c r="J71" s="15"/>
      <c r="K71" s="15"/>
    </row>
    <row r="72" customFormat="false" ht="15.75" hidden="false" customHeight="false" outlineLevel="0" collapsed="false">
      <c r="A72" s="12" t="s">
        <v>173</v>
      </c>
      <c r="B72" s="12" t="s">
        <v>174</v>
      </c>
      <c r="C72" s="59" t="n">
        <v>126010</v>
      </c>
      <c r="D72" s="59" t="n">
        <v>774</v>
      </c>
      <c r="E72" s="59" t="n">
        <v>44265</v>
      </c>
      <c r="H72" s="16"/>
      <c r="I72" s="15"/>
      <c r="J72" s="15"/>
      <c r="K72" s="15"/>
    </row>
    <row r="73" customFormat="false" ht="15.75" hidden="false" customHeight="false" outlineLevel="0" collapsed="false">
      <c r="A73" s="12" t="s">
        <v>175</v>
      </c>
      <c r="B73" s="12" t="s">
        <v>176</v>
      </c>
      <c r="C73" s="59" t="n">
        <v>1902</v>
      </c>
      <c r="D73" s="59" t="n">
        <v>736</v>
      </c>
      <c r="E73" s="59" t="n">
        <v>1686</v>
      </c>
      <c r="H73" s="16"/>
      <c r="I73" s="15"/>
      <c r="J73" s="15"/>
      <c r="K73" s="15"/>
    </row>
    <row r="74" customFormat="false" ht="15.75" hidden="false" customHeight="false" outlineLevel="0" collapsed="false">
      <c r="A74" s="12" t="s">
        <v>177</v>
      </c>
      <c r="B74" s="12" t="s">
        <v>178</v>
      </c>
      <c r="C74" s="59" t="n">
        <v>15308</v>
      </c>
      <c r="D74" s="59" t="n">
        <v>13921</v>
      </c>
      <c r="E74" s="59" t="n">
        <v>1177</v>
      </c>
      <c r="H74" s="16"/>
      <c r="I74" s="15"/>
      <c r="J74" s="15"/>
      <c r="K74" s="15"/>
    </row>
    <row r="75" customFormat="false" ht="15.75" hidden="false" customHeight="false" outlineLevel="0" collapsed="false">
      <c r="A75" s="12" t="s">
        <v>179</v>
      </c>
      <c r="B75" s="12" t="s">
        <v>180</v>
      </c>
      <c r="C75" s="59" t="n">
        <v>129748</v>
      </c>
      <c r="D75" s="59" t="n">
        <v>0</v>
      </c>
      <c r="E75" s="59" t="n">
        <v>7010</v>
      </c>
      <c r="H75" s="16"/>
      <c r="I75" s="15"/>
      <c r="J75" s="15"/>
      <c r="K75" s="15"/>
    </row>
    <row r="76" customFormat="false" ht="15.75" hidden="false" customHeight="false" outlineLevel="0" collapsed="false">
      <c r="A76" s="12" t="s">
        <v>181</v>
      </c>
      <c r="B76" s="12" t="s">
        <v>182</v>
      </c>
      <c r="C76" s="59" t="n">
        <v>51440</v>
      </c>
      <c r="D76" s="59" t="n">
        <v>26947</v>
      </c>
      <c r="E76" s="59" t="n">
        <v>34887</v>
      </c>
      <c r="H76" s="16"/>
      <c r="I76" s="15"/>
      <c r="J76" s="15"/>
      <c r="K76" s="15"/>
    </row>
    <row r="77" customFormat="false" ht="15.75" hidden="false" customHeight="false" outlineLevel="0" collapsed="false">
      <c r="A77" s="12" t="s">
        <v>183</v>
      </c>
      <c r="B77" s="12" t="s">
        <v>184</v>
      </c>
      <c r="C77" s="59" t="n">
        <v>109186</v>
      </c>
      <c r="D77" s="59" t="n">
        <v>226441</v>
      </c>
      <c r="E77" s="59" t="n">
        <v>55626</v>
      </c>
      <c r="H77" s="16"/>
      <c r="I77" s="15"/>
      <c r="J77" s="15"/>
      <c r="K77" s="15"/>
    </row>
    <row r="78" customFormat="false" ht="15.75" hidden="false" customHeight="false" outlineLevel="0" collapsed="false">
      <c r="A78" s="12" t="s">
        <v>185</v>
      </c>
      <c r="B78" s="12" t="s">
        <v>186</v>
      </c>
      <c r="C78" s="59" t="n">
        <v>1532028</v>
      </c>
      <c r="D78" s="59" t="n">
        <v>221325</v>
      </c>
      <c r="E78" s="59" t="n">
        <v>36944</v>
      </c>
      <c r="H78" s="16"/>
      <c r="I78" s="15"/>
      <c r="J78" s="15"/>
      <c r="K78" s="15"/>
    </row>
    <row r="79" customFormat="false" ht="15.75" hidden="false" customHeight="false" outlineLevel="0" collapsed="false">
      <c r="A79" s="12" t="s">
        <v>187</v>
      </c>
      <c r="B79" s="12" t="s">
        <v>188</v>
      </c>
      <c r="C79" s="59" t="n">
        <v>57844</v>
      </c>
      <c r="D79" s="59" t="n">
        <v>560</v>
      </c>
      <c r="E79" s="59" t="n">
        <v>71252</v>
      </c>
      <c r="H79" s="16"/>
      <c r="I79" s="15"/>
      <c r="J79" s="15"/>
      <c r="K79" s="15"/>
    </row>
    <row r="80" customFormat="false" ht="15.75" hidden="false" customHeight="false" outlineLevel="0" collapsed="false">
      <c r="A80" s="12" t="s">
        <v>189</v>
      </c>
      <c r="B80" s="12" t="s">
        <v>190</v>
      </c>
      <c r="C80" s="59" t="n">
        <v>4624</v>
      </c>
      <c r="D80" s="59" t="n">
        <v>0</v>
      </c>
      <c r="E80" s="59" t="n">
        <v>29716</v>
      </c>
      <c r="H80" s="16"/>
      <c r="I80" s="15"/>
      <c r="J80" s="15"/>
      <c r="K80" s="15"/>
    </row>
    <row r="81" customFormat="false" ht="15.75" hidden="false" customHeight="false" outlineLevel="0" collapsed="false">
      <c r="A81" s="12" t="s">
        <v>191</v>
      </c>
      <c r="B81" s="12" t="s">
        <v>192</v>
      </c>
      <c r="C81" s="59" t="n">
        <v>47500</v>
      </c>
      <c r="D81" s="59" t="n">
        <v>606</v>
      </c>
      <c r="E81" s="59" t="n">
        <v>1446</v>
      </c>
      <c r="H81" s="16"/>
      <c r="I81" s="15"/>
      <c r="J81" s="15"/>
      <c r="K81" s="15"/>
    </row>
    <row r="82" customFormat="false" ht="15.75" hidden="false" customHeight="false" outlineLevel="0" collapsed="false">
      <c r="A82" s="12" t="s">
        <v>193</v>
      </c>
      <c r="B82" s="12" t="s">
        <v>194</v>
      </c>
      <c r="C82" s="59" t="n">
        <v>3578694</v>
      </c>
      <c r="D82" s="59" t="n">
        <v>1652362</v>
      </c>
      <c r="E82" s="59" t="n">
        <v>2081262</v>
      </c>
      <c r="H82" s="16"/>
      <c r="I82" s="15"/>
      <c r="J82" s="15"/>
      <c r="K82" s="15"/>
    </row>
    <row r="83" customFormat="false" ht="15.75" hidden="false" customHeight="false" outlineLevel="0" collapsed="false">
      <c r="A83" s="12" t="s">
        <v>195</v>
      </c>
      <c r="B83" s="12" t="s">
        <v>196</v>
      </c>
      <c r="C83" s="59" t="n">
        <v>45463</v>
      </c>
      <c r="D83" s="59" t="n">
        <v>73639</v>
      </c>
      <c r="E83" s="59" t="n">
        <v>7881</v>
      </c>
      <c r="H83" s="16"/>
      <c r="I83" s="15"/>
      <c r="J83" s="15"/>
      <c r="K83" s="15"/>
    </row>
    <row r="84" customFormat="false" ht="15.75" hidden="false" customHeight="false" outlineLevel="0" collapsed="false">
      <c r="A84" s="12" t="s">
        <v>197</v>
      </c>
      <c r="B84" s="12" t="s">
        <v>198</v>
      </c>
      <c r="C84" s="59" t="n">
        <v>286</v>
      </c>
      <c r="D84" s="59" t="n">
        <v>417</v>
      </c>
      <c r="E84" s="59" t="n">
        <v>158477</v>
      </c>
      <c r="H84" s="16"/>
      <c r="I84" s="15"/>
      <c r="J84" s="15"/>
      <c r="K84" s="15"/>
    </row>
    <row r="85" customFormat="false" ht="15.75" hidden="false" customHeight="false" outlineLevel="0" collapsed="false">
      <c r="A85" s="12" t="s">
        <v>199</v>
      </c>
      <c r="B85" s="12" t="s">
        <v>200</v>
      </c>
      <c r="C85" s="59" t="n">
        <v>821525</v>
      </c>
      <c r="D85" s="59" t="n">
        <v>627</v>
      </c>
      <c r="E85" s="59" t="n">
        <v>282000</v>
      </c>
      <c r="H85" s="16"/>
      <c r="I85" s="15"/>
      <c r="J85" s="15"/>
      <c r="K85" s="15"/>
    </row>
    <row r="86" customFormat="false" ht="15.75" hidden="false" customHeight="false" outlineLevel="0" collapsed="false">
      <c r="A86" s="12" t="s">
        <v>201</v>
      </c>
      <c r="B86" s="12" t="s">
        <v>202</v>
      </c>
      <c r="C86" s="59" t="n">
        <v>115027</v>
      </c>
      <c r="D86" s="59" t="n">
        <v>91708</v>
      </c>
      <c r="E86" s="59" t="n">
        <v>16184</v>
      </c>
      <c r="H86" s="16"/>
      <c r="I86" s="15"/>
      <c r="J86" s="15"/>
      <c r="K86" s="15"/>
    </row>
    <row r="87" customFormat="false" ht="15.75" hidden="false" customHeight="false" outlineLevel="0" collapsed="false">
      <c r="A87" s="12" t="s">
        <v>203</v>
      </c>
      <c r="B87" s="12" t="s">
        <v>204</v>
      </c>
      <c r="C87" s="59" t="n">
        <v>11121</v>
      </c>
      <c r="D87" s="59" t="n">
        <v>6830</v>
      </c>
      <c r="E87" s="59" t="n">
        <v>31952</v>
      </c>
      <c r="H87" s="16"/>
      <c r="I87" s="15"/>
      <c r="J87" s="15"/>
      <c r="K87" s="15"/>
    </row>
    <row r="88" customFormat="false" ht="15.75" hidden="false" customHeight="false" outlineLevel="0" collapsed="false">
      <c r="A88" s="12" t="s">
        <v>205</v>
      </c>
      <c r="B88" s="12" t="s">
        <v>206</v>
      </c>
      <c r="C88" s="59" t="n">
        <v>65000</v>
      </c>
      <c r="D88" s="59" t="n">
        <v>29493</v>
      </c>
      <c r="E88" s="59" t="n">
        <v>50200</v>
      </c>
      <c r="H88" s="16"/>
      <c r="I88" s="15"/>
      <c r="J88" s="15"/>
      <c r="K88" s="15"/>
    </row>
    <row r="89" customFormat="false" ht="15.75" hidden="false" customHeight="false" outlineLevel="0" collapsed="false">
      <c r="A89" s="12" t="s">
        <v>207</v>
      </c>
      <c r="B89" s="12" t="s">
        <v>208</v>
      </c>
      <c r="C89" s="59" t="n">
        <v>216586</v>
      </c>
      <c r="D89" s="59" t="n">
        <v>45375</v>
      </c>
      <c r="E89" s="59" t="n">
        <v>701294</v>
      </c>
      <c r="H89" s="16"/>
      <c r="I89" s="15"/>
      <c r="J89" s="15"/>
      <c r="K89" s="15"/>
    </row>
    <row r="90" customFormat="false" ht="15.75" hidden="false" customHeight="false" outlineLevel="0" collapsed="false">
      <c r="A90" s="12" t="s">
        <v>209</v>
      </c>
      <c r="B90" s="12" t="s">
        <v>210</v>
      </c>
      <c r="C90" s="59" t="n">
        <v>140475</v>
      </c>
      <c r="D90" s="59" t="n">
        <v>12494</v>
      </c>
      <c r="E90" s="59" t="n">
        <v>152411</v>
      </c>
      <c r="H90" s="16"/>
      <c r="I90" s="15"/>
      <c r="J90" s="15"/>
      <c r="K90" s="15"/>
    </row>
    <row r="91" customFormat="false" ht="15.75" hidden="false" customHeight="false" outlineLevel="0" collapsed="false">
      <c r="A91" s="12" t="s">
        <v>211</v>
      </c>
      <c r="B91" s="12" t="s">
        <v>212</v>
      </c>
      <c r="C91" s="59" t="n">
        <v>20103</v>
      </c>
      <c r="D91" s="59" t="n">
        <v>1523</v>
      </c>
      <c r="E91" s="59" t="n">
        <v>68758</v>
      </c>
      <c r="H91" s="16"/>
      <c r="I91" s="15"/>
      <c r="J91" s="15"/>
      <c r="K91" s="15"/>
    </row>
    <row r="92" customFormat="false" ht="15.75" hidden="false" customHeight="false" outlineLevel="0" collapsed="false">
      <c r="A92" s="12" t="s">
        <v>213</v>
      </c>
      <c r="B92" s="12" t="s">
        <v>214</v>
      </c>
      <c r="C92" s="59" t="n">
        <v>238250</v>
      </c>
      <c r="D92" s="59" t="n">
        <v>302976</v>
      </c>
      <c r="E92" s="59" t="n">
        <v>326398</v>
      </c>
      <c r="H92" s="16"/>
      <c r="I92" s="15"/>
      <c r="J92" s="15"/>
      <c r="K92" s="15"/>
    </row>
    <row r="93" customFormat="false" ht="15.75" hidden="false" customHeight="false" outlineLevel="0" collapsed="false">
      <c r="A93" s="12" t="s">
        <v>215</v>
      </c>
      <c r="B93" s="12" t="s">
        <v>216</v>
      </c>
      <c r="C93" s="59" t="n">
        <v>1494</v>
      </c>
      <c r="D93" s="59" t="n">
        <v>14930</v>
      </c>
      <c r="E93" s="59" t="n">
        <v>3886</v>
      </c>
      <c r="H93" s="16"/>
      <c r="I93" s="15"/>
      <c r="J93" s="15"/>
      <c r="K93" s="15"/>
    </row>
    <row r="94" customFormat="false" ht="15.75" hidden="false" customHeight="false" outlineLevel="0" collapsed="false">
      <c r="A94" s="12" t="s">
        <v>217</v>
      </c>
      <c r="B94" s="12" t="s">
        <v>218</v>
      </c>
      <c r="C94" s="59" t="n">
        <v>101867</v>
      </c>
      <c r="D94" s="59" t="n">
        <v>131041</v>
      </c>
      <c r="E94" s="59" t="n">
        <v>86126</v>
      </c>
      <c r="H94" s="16"/>
      <c r="I94" s="15"/>
      <c r="J94" s="15"/>
      <c r="K94" s="15"/>
    </row>
    <row r="95" customFormat="false" ht="15.75" hidden="false" customHeight="false" outlineLevel="0" collapsed="false">
      <c r="A95" s="12" t="s">
        <v>219</v>
      </c>
      <c r="B95" s="12" t="s">
        <v>220</v>
      </c>
      <c r="C95" s="59" t="n">
        <v>6547</v>
      </c>
      <c r="D95" s="59" t="n">
        <v>0</v>
      </c>
      <c r="E95" s="59" t="n">
        <v>15333</v>
      </c>
      <c r="H95" s="16"/>
      <c r="I95" s="15"/>
      <c r="J95" s="15"/>
      <c r="K95" s="15"/>
    </row>
    <row r="96" customFormat="false" ht="15.75" hidden="false" customHeight="false" outlineLevel="0" collapsed="false">
      <c r="A96" s="12" t="s">
        <v>221</v>
      </c>
      <c r="B96" s="12" t="s">
        <v>222</v>
      </c>
      <c r="C96" s="59" t="n">
        <v>1657000</v>
      </c>
      <c r="D96" s="59" t="n">
        <v>0</v>
      </c>
      <c r="E96" s="59" t="n">
        <v>1179000</v>
      </c>
      <c r="H96" s="16"/>
      <c r="I96" s="15"/>
      <c r="J96" s="15"/>
      <c r="K96" s="15"/>
    </row>
    <row r="97" customFormat="false" ht="15.75" hidden="false" customHeight="false" outlineLevel="0" collapsed="false">
      <c r="A97" s="12" t="s">
        <v>223</v>
      </c>
      <c r="B97" s="12" t="s">
        <v>224</v>
      </c>
      <c r="C97" s="59" t="n">
        <v>211537</v>
      </c>
      <c r="D97" s="59" t="n">
        <v>41386</v>
      </c>
      <c r="E97" s="59" t="n">
        <v>71213</v>
      </c>
      <c r="H97" s="16"/>
      <c r="I97" s="15"/>
      <c r="J97" s="15"/>
      <c r="K97" s="15"/>
    </row>
    <row r="98" customFormat="false" ht="15.75" hidden="false" customHeight="false" outlineLevel="0" collapsed="false">
      <c r="A98" s="12" t="s">
        <v>225</v>
      </c>
      <c r="B98" s="12" t="s">
        <v>226</v>
      </c>
      <c r="C98" s="59" t="n">
        <v>6639</v>
      </c>
      <c r="D98" s="59" t="n">
        <v>82952</v>
      </c>
      <c r="E98" s="59" t="n">
        <v>3128</v>
      </c>
      <c r="H98" s="16"/>
      <c r="I98" s="15"/>
      <c r="J98" s="15"/>
      <c r="K98" s="15"/>
    </row>
    <row r="99" customFormat="false" ht="15.75" hidden="false" customHeight="false" outlineLevel="0" collapsed="false">
      <c r="A99" s="12" t="s">
        <v>227</v>
      </c>
      <c r="B99" s="12" t="s">
        <v>228</v>
      </c>
      <c r="C99" s="59" t="n">
        <v>71548</v>
      </c>
      <c r="D99" s="59" t="n">
        <v>65735</v>
      </c>
      <c r="E99" s="59" t="n">
        <v>515612</v>
      </c>
      <c r="H99" s="16"/>
      <c r="I99" s="15"/>
      <c r="J99" s="15"/>
      <c r="K99" s="15"/>
    </row>
    <row r="100" customFormat="false" ht="15.75" hidden="false" customHeight="false" outlineLevel="0" collapsed="false">
      <c r="A100" s="12" t="s">
        <v>229</v>
      </c>
      <c r="B100" s="12" t="s">
        <v>230</v>
      </c>
      <c r="C100" s="59" t="n">
        <v>1723497</v>
      </c>
      <c r="D100" s="59" t="n">
        <v>169805</v>
      </c>
      <c r="E100" s="59" t="n">
        <v>183941</v>
      </c>
      <c r="H100" s="16"/>
      <c r="I100" s="15"/>
      <c r="J100" s="15"/>
      <c r="K100" s="15"/>
    </row>
    <row r="101" customFormat="false" ht="15.75" hidden="false" customHeight="false" outlineLevel="0" collapsed="false">
      <c r="A101" s="12" t="s">
        <v>231</v>
      </c>
      <c r="B101" s="12" t="s">
        <v>232</v>
      </c>
      <c r="C101" s="59" t="n">
        <v>1393586</v>
      </c>
      <c r="D101" s="59" t="n">
        <v>1499853</v>
      </c>
      <c r="E101" s="59" t="n">
        <v>114563</v>
      </c>
      <c r="H101" s="16"/>
      <c r="I101" s="15"/>
      <c r="J101" s="15"/>
      <c r="K101" s="15"/>
    </row>
    <row r="102" customFormat="false" ht="15.75" hidden="false" customHeight="false" outlineLevel="0" collapsed="false">
      <c r="A102" s="12" t="s">
        <v>233</v>
      </c>
      <c r="B102" s="12" t="s">
        <v>234</v>
      </c>
      <c r="C102" s="59" t="n">
        <v>34761</v>
      </c>
      <c r="D102" s="59" t="n">
        <v>0</v>
      </c>
      <c r="E102" s="59" t="n">
        <v>1512</v>
      </c>
      <c r="H102" s="16"/>
      <c r="I102" s="15"/>
      <c r="J102" s="15"/>
      <c r="K102" s="15"/>
    </row>
    <row r="103" customFormat="false" ht="15.75" hidden="false" customHeight="false" outlineLevel="0" collapsed="false">
      <c r="A103" s="12" t="s">
        <v>235</v>
      </c>
      <c r="B103" s="12" t="s">
        <v>236</v>
      </c>
      <c r="C103" s="59" t="n">
        <v>4576733</v>
      </c>
      <c r="D103" s="59" t="n">
        <v>4281613</v>
      </c>
      <c r="E103" s="59" t="n">
        <v>1633742</v>
      </c>
      <c r="H103" s="16"/>
      <c r="I103" s="15"/>
      <c r="J103" s="15"/>
      <c r="K103" s="15"/>
    </row>
    <row r="104" customFormat="false" ht="15.75" hidden="false" customHeight="false" outlineLevel="0" collapsed="false">
      <c r="A104" s="12" t="s">
        <v>237</v>
      </c>
      <c r="B104" s="12" t="s">
        <v>238</v>
      </c>
      <c r="C104" s="59" t="n">
        <v>19336</v>
      </c>
      <c r="D104" s="59" t="n">
        <v>13547</v>
      </c>
      <c r="E104" s="59" t="n">
        <v>34776</v>
      </c>
      <c r="H104" s="16"/>
      <c r="I104" s="15"/>
      <c r="J104" s="15"/>
      <c r="K104" s="15"/>
    </row>
    <row r="105" customFormat="false" ht="15.75" hidden="false" customHeight="false" outlineLevel="0" collapsed="false">
      <c r="A105" s="12" t="s">
        <v>239</v>
      </c>
      <c r="B105" s="12" t="s">
        <v>240</v>
      </c>
      <c r="C105" s="59" t="n">
        <v>900000</v>
      </c>
      <c r="D105" s="59" t="n">
        <v>0</v>
      </c>
      <c r="E105" s="59" t="n">
        <v>42000</v>
      </c>
      <c r="H105" s="16"/>
      <c r="I105" s="15"/>
      <c r="J105" s="15"/>
      <c r="K105" s="15"/>
    </row>
    <row r="106" customFormat="false" ht="15.75" hidden="false" customHeight="false" outlineLevel="0" collapsed="false">
      <c r="A106" s="12" t="s">
        <v>241</v>
      </c>
      <c r="B106" s="12" t="s">
        <v>242</v>
      </c>
      <c r="C106" s="59" t="n">
        <v>122823</v>
      </c>
      <c r="D106" s="59" t="n">
        <v>19470</v>
      </c>
      <c r="E106" s="59" t="n">
        <v>77007</v>
      </c>
      <c r="H106" s="16"/>
      <c r="I106" s="15"/>
      <c r="J106" s="15"/>
      <c r="K106" s="15"/>
    </row>
    <row r="107" customFormat="false" ht="15.75" hidden="false" customHeight="false" outlineLevel="0" collapsed="false">
      <c r="A107" s="12" t="s">
        <v>243</v>
      </c>
      <c r="B107" s="12" t="s">
        <v>244</v>
      </c>
      <c r="C107" s="59" t="n">
        <v>113978</v>
      </c>
      <c r="D107" s="59" t="n">
        <v>303530</v>
      </c>
      <c r="E107" s="59" t="n">
        <v>66926</v>
      </c>
      <c r="H107" s="16"/>
      <c r="I107" s="15"/>
      <c r="J107" s="15"/>
      <c r="K107" s="15"/>
    </row>
    <row r="108" customFormat="false" ht="15.75" hidden="false" customHeight="false" outlineLevel="0" collapsed="false">
      <c r="A108" s="12" t="s">
        <v>245</v>
      </c>
      <c r="B108" s="12" t="s">
        <v>246</v>
      </c>
      <c r="C108" s="59" t="n">
        <v>19922</v>
      </c>
      <c r="D108" s="59" t="n">
        <v>1478</v>
      </c>
      <c r="E108" s="59" t="n">
        <v>9397</v>
      </c>
      <c r="H108" s="16"/>
      <c r="I108" s="15"/>
      <c r="J108" s="15"/>
      <c r="K108" s="15"/>
    </row>
    <row r="109" customFormat="false" ht="15.75" hidden="false" customHeight="false" outlineLevel="0" collapsed="false">
      <c r="A109" s="12" t="s">
        <v>247</v>
      </c>
      <c r="B109" s="12" t="s">
        <v>248</v>
      </c>
      <c r="C109" s="59" t="n">
        <v>95766</v>
      </c>
      <c r="D109" s="59" t="n">
        <v>27765</v>
      </c>
      <c r="E109" s="59" t="n">
        <v>35</v>
      </c>
      <c r="H109" s="16"/>
      <c r="I109" s="15"/>
      <c r="J109" s="15"/>
      <c r="K109" s="15"/>
    </row>
    <row r="110" customFormat="false" ht="15.75" hidden="false" customHeight="false" outlineLevel="0" collapsed="false">
      <c r="A110" s="12" t="s">
        <v>249</v>
      </c>
      <c r="B110" s="12" t="s">
        <v>250</v>
      </c>
      <c r="C110" s="59" t="n">
        <v>3886</v>
      </c>
      <c r="D110" s="59" t="n">
        <v>103</v>
      </c>
      <c r="E110" s="59" t="n">
        <v>55000</v>
      </c>
      <c r="H110" s="16"/>
      <c r="I110" s="15"/>
      <c r="J110" s="15"/>
      <c r="K110" s="15"/>
    </row>
    <row r="111" customFormat="false" ht="15.75" hidden="false" customHeight="false" outlineLevel="0" collapsed="false">
      <c r="A111" s="12" t="s">
        <v>251</v>
      </c>
      <c r="B111" s="12" t="s">
        <v>252</v>
      </c>
      <c r="C111" s="59" t="n">
        <v>1873238</v>
      </c>
      <c r="D111" s="59" t="n">
        <v>301990</v>
      </c>
      <c r="E111" s="59" t="n">
        <v>1038688</v>
      </c>
      <c r="H111" s="16"/>
      <c r="I111" s="15"/>
      <c r="J111" s="15"/>
      <c r="K111" s="15"/>
    </row>
    <row r="112" customFormat="false" ht="15.75" hidden="false" customHeight="false" outlineLevel="0" collapsed="false">
      <c r="A112" s="12" t="s">
        <v>253</v>
      </c>
      <c r="B112" s="12" t="s">
        <v>254</v>
      </c>
      <c r="C112" s="59" t="n">
        <v>20294</v>
      </c>
      <c r="D112" s="59" t="n">
        <v>0</v>
      </c>
      <c r="E112" s="59" t="n">
        <v>144733</v>
      </c>
      <c r="H112" s="16"/>
      <c r="I112" s="15"/>
      <c r="J112" s="15"/>
      <c r="K112" s="15"/>
    </row>
    <row r="113" customFormat="false" ht="15.75" hidden="false" customHeight="false" outlineLevel="0" collapsed="false">
      <c r="A113" s="12" t="s">
        <v>255</v>
      </c>
      <c r="B113" s="12" t="s">
        <v>256</v>
      </c>
      <c r="C113" s="59" t="n">
        <v>224466</v>
      </c>
      <c r="D113" s="59" t="n">
        <v>1546</v>
      </c>
      <c r="E113" s="59" t="n">
        <v>22182</v>
      </c>
      <c r="H113" s="16"/>
      <c r="I113" s="15"/>
      <c r="J113" s="15"/>
      <c r="K113" s="15"/>
    </row>
    <row r="114" customFormat="false" ht="15.75" hidden="false" customHeight="false" outlineLevel="0" collapsed="false">
      <c r="A114" s="12" t="s">
        <v>257</v>
      </c>
      <c r="B114" s="12" t="s">
        <v>258</v>
      </c>
      <c r="C114" s="59" t="n">
        <v>80357</v>
      </c>
      <c r="D114" s="59" t="n">
        <v>0</v>
      </c>
      <c r="E114" s="59" t="n">
        <v>389367</v>
      </c>
      <c r="H114" s="16"/>
      <c r="I114" s="15"/>
      <c r="J114" s="15"/>
      <c r="K114" s="15"/>
    </row>
    <row r="115" customFormat="false" ht="15.75" hidden="false" customHeight="false" outlineLevel="0" collapsed="false">
      <c r="A115" s="12" t="s">
        <v>259</v>
      </c>
      <c r="B115" s="12" t="s">
        <v>260</v>
      </c>
      <c r="C115" s="59" t="n">
        <v>9687</v>
      </c>
      <c r="D115" s="59" t="n">
        <v>2245</v>
      </c>
      <c r="E115" s="59" t="n">
        <v>1724</v>
      </c>
      <c r="H115" s="16"/>
      <c r="I115" s="15"/>
      <c r="J115" s="15"/>
      <c r="K115" s="15"/>
    </row>
    <row r="116" customFormat="false" ht="15.75" hidden="false" customHeight="false" outlineLevel="0" collapsed="false">
      <c r="A116" s="12" t="s">
        <v>261</v>
      </c>
      <c r="B116" s="12" t="s">
        <v>262</v>
      </c>
      <c r="C116" s="59" t="n">
        <v>103386</v>
      </c>
      <c r="D116" s="59" t="n">
        <v>223986</v>
      </c>
      <c r="E116" s="59" t="n">
        <v>143663</v>
      </c>
      <c r="H116" s="16"/>
      <c r="I116" s="15"/>
      <c r="J116" s="15"/>
      <c r="K116" s="15"/>
    </row>
    <row r="117" customFormat="false" ht="15.75" hidden="false" customHeight="false" outlineLevel="0" collapsed="false">
      <c r="A117" s="12" t="s">
        <v>263</v>
      </c>
      <c r="B117" s="12" t="s">
        <v>264</v>
      </c>
      <c r="C117" s="59" t="n">
        <v>124772</v>
      </c>
      <c r="D117" s="59" t="n">
        <v>0</v>
      </c>
      <c r="E117" s="59" t="n">
        <v>64392</v>
      </c>
      <c r="H117" s="16"/>
      <c r="I117" s="15"/>
      <c r="J117" s="15"/>
      <c r="K117" s="15"/>
    </row>
    <row r="118" customFormat="false" ht="15.75" hidden="false" customHeight="false" outlineLevel="0" collapsed="false">
      <c r="A118" s="12" t="s">
        <v>265</v>
      </c>
      <c r="B118" s="12" t="s">
        <v>266</v>
      </c>
      <c r="C118" s="59" t="n">
        <v>656930</v>
      </c>
      <c r="D118" s="59" t="n">
        <v>843856</v>
      </c>
      <c r="E118" s="59" t="n">
        <v>6959</v>
      </c>
      <c r="H118" s="16"/>
      <c r="I118" s="15"/>
      <c r="J118" s="15"/>
      <c r="K118" s="15"/>
    </row>
    <row r="119" customFormat="false" ht="15.75" hidden="false" customHeight="false" outlineLevel="0" collapsed="false">
      <c r="A119" s="12" t="s">
        <v>267</v>
      </c>
      <c r="B119" s="12" t="s">
        <v>268</v>
      </c>
      <c r="C119" s="59" t="n">
        <v>3745</v>
      </c>
      <c r="D119" s="59" t="n">
        <v>913</v>
      </c>
      <c r="E119" s="59" t="n">
        <v>166323</v>
      </c>
      <c r="H119" s="16"/>
      <c r="I119" s="15"/>
      <c r="J119" s="15"/>
      <c r="K119" s="15"/>
    </row>
    <row r="120" customFormat="false" ht="15.75" hidden="false" customHeight="false" outlineLevel="0" collapsed="false">
      <c r="A120" s="12" t="s">
        <v>269</v>
      </c>
      <c r="B120" s="12" t="s">
        <v>270</v>
      </c>
      <c r="C120" s="59" t="n">
        <v>86626</v>
      </c>
      <c r="D120" s="59" t="n">
        <v>14977</v>
      </c>
      <c r="E120" s="59" t="n">
        <v>486736</v>
      </c>
      <c r="H120" s="16"/>
      <c r="I120" s="15"/>
      <c r="J120" s="15"/>
      <c r="K120" s="15"/>
    </row>
    <row r="121" customFormat="false" ht="15.75" hidden="false" customHeight="false" outlineLevel="0" collapsed="false">
      <c r="A121" s="12" t="s">
        <v>271</v>
      </c>
      <c r="B121" s="12" t="s">
        <v>272</v>
      </c>
      <c r="C121" s="59" t="n">
        <v>1782014</v>
      </c>
      <c r="D121" s="59" t="n">
        <v>893500</v>
      </c>
      <c r="E121" s="59" t="n">
        <v>113010</v>
      </c>
      <c r="H121" s="16"/>
      <c r="I121" s="15"/>
      <c r="J121" s="15"/>
      <c r="K121" s="15"/>
    </row>
    <row r="122" customFormat="false" ht="15.75" hidden="false" customHeight="false" outlineLevel="0" collapsed="false">
      <c r="A122" s="12" t="s">
        <v>273</v>
      </c>
      <c r="B122" s="12" t="s">
        <v>274</v>
      </c>
      <c r="C122" s="59" t="n">
        <v>43447</v>
      </c>
      <c r="D122" s="59" t="n">
        <v>20418</v>
      </c>
      <c r="E122" s="59" t="n">
        <v>6447</v>
      </c>
      <c r="H122" s="16"/>
      <c r="I122" s="15"/>
      <c r="J122" s="15"/>
      <c r="K122" s="15"/>
    </row>
    <row r="123" customFormat="false" ht="15.75" hidden="false" customHeight="false" outlineLevel="0" collapsed="false">
      <c r="A123" s="12" t="s">
        <v>275</v>
      </c>
      <c r="B123" s="12" t="s">
        <v>276</v>
      </c>
      <c r="C123" s="59" t="n">
        <v>63574</v>
      </c>
      <c r="D123" s="59" t="n">
        <v>1749</v>
      </c>
      <c r="E123" s="59" t="n">
        <v>966</v>
      </c>
      <c r="H123" s="16"/>
      <c r="I123" s="15"/>
      <c r="J123" s="15"/>
      <c r="K123" s="15"/>
    </row>
    <row r="124" customFormat="false" ht="15.75" hidden="false" customHeight="false" outlineLevel="0" collapsed="false">
      <c r="A124" s="12" t="s">
        <v>277</v>
      </c>
      <c r="B124" s="12" t="s">
        <v>278</v>
      </c>
      <c r="C124" s="59" t="n">
        <v>144000</v>
      </c>
      <c r="D124" s="59" t="n">
        <v>125</v>
      </c>
      <c r="E124" s="59" t="n">
        <v>41600</v>
      </c>
      <c r="H124" s="16"/>
      <c r="I124" s="15"/>
      <c r="J124" s="15"/>
      <c r="K124" s="15"/>
    </row>
    <row r="125" customFormat="false" ht="15.75" hidden="false" customHeight="false" outlineLevel="0" collapsed="false">
      <c r="A125" s="12" t="s">
        <v>279</v>
      </c>
      <c r="B125" s="12" t="s">
        <v>280</v>
      </c>
      <c r="C125" s="59" t="n">
        <v>2138451</v>
      </c>
      <c r="D125" s="59" t="n">
        <v>0</v>
      </c>
      <c r="E125" s="59" t="n">
        <v>961519</v>
      </c>
      <c r="H125" s="16"/>
      <c r="I125" s="15"/>
      <c r="J125" s="15"/>
      <c r="K125" s="15"/>
    </row>
    <row r="126" customFormat="false" ht="15.75" hidden="false" customHeight="false" outlineLevel="0" collapsed="false">
      <c r="A126" s="12" t="s">
        <v>281</v>
      </c>
      <c r="B126" s="12" t="s">
        <v>282</v>
      </c>
      <c r="C126" s="59" t="n">
        <v>20110</v>
      </c>
      <c r="D126" s="59" t="n">
        <v>214</v>
      </c>
      <c r="E126" s="59" t="n">
        <v>144416</v>
      </c>
      <c r="H126" s="16"/>
      <c r="I126" s="15"/>
      <c r="J126" s="15"/>
      <c r="K126" s="15"/>
    </row>
    <row r="127" customFormat="false" ht="15.75" hidden="false" customHeight="false" outlineLevel="0" collapsed="false">
      <c r="A127" s="12" t="s">
        <v>283</v>
      </c>
      <c r="B127" s="12" t="s">
        <v>284</v>
      </c>
      <c r="C127" s="59" t="n">
        <v>69991</v>
      </c>
      <c r="D127" s="59" t="n">
        <v>131234</v>
      </c>
      <c r="E127" s="59" t="n">
        <v>163889</v>
      </c>
      <c r="H127" s="16"/>
      <c r="I127" s="15"/>
      <c r="J127" s="15"/>
      <c r="K127" s="15"/>
    </row>
    <row r="128" customFormat="false" ht="15.75" hidden="false" customHeight="false" outlineLevel="0" collapsed="false">
      <c r="A128" s="12" t="s">
        <v>285</v>
      </c>
      <c r="B128" s="12" t="s">
        <v>286</v>
      </c>
      <c r="C128" s="59" t="n">
        <v>1343910</v>
      </c>
      <c r="D128" s="59" t="n">
        <v>697200</v>
      </c>
      <c r="E128" s="59" t="n">
        <v>345400</v>
      </c>
      <c r="H128" s="16"/>
      <c r="I128" s="15"/>
      <c r="J128" s="15"/>
      <c r="K128" s="15"/>
    </row>
    <row r="129" customFormat="false" ht="15.75" hidden="false" customHeight="false" outlineLevel="0" collapsed="false">
      <c r="A129" s="12" t="s">
        <v>287</v>
      </c>
      <c r="B129" s="12" t="s">
        <v>288</v>
      </c>
      <c r="C129" s="59" t="n">
        <v>51156</v>
      </c>
      <c r="D129" s="59" t="n">
        <v>0</v>
      </c>
      <c r="E129" s="59" t="n">
        <v>18086</v>
      </c>
      <c r="H129" s="16"/>
      <c r="I129" s="15"/>
      <c r="J129" s="15"/>
      <c r="K129" s="15"/>
    </row>
    <row r="130" customFormat="false" ht="15.75" hidden="false" customHeight="false" outlineLevel="0" collapsed="false">
      <c r="A130" s="12" t="s">
        <v>289</v>
      </c>
      <c r="B130" s="12" t="s">
        <v>290</v>
      </c>
      <c r="C130" s="59" t="n">
        <v>20490251</v>
      </c>
      <c r="D130" s="59" t="n">
        <v>12845097</v>
      </c>
      <c r="E130" s="59" t="n">
        <v>12357232</v>
      </c>
      <c r="H130" s="16"/>
      <c r="I130" s="15"/>
      <c r="J130" s="15"/>
      <c r="K130" s="15"/>
    </row>
    <row r="131" customFormat="false" ht="15.75" hidden="false" customHeight="false" outlineLevel="0" collapsed="false">
      <c r="A131" s="12" t="s">
        <v>291</v>
      </c>
      <c r="B131" s="12" t="s">
        <v>292</v>
      </c>
      <c r="C131" s="59" t="n">
        <v>30458</v>
      </c>
      <c r="D131" s="59" t="n">
        <v>10526</v>
      </c>
      <c r="E131" s="59" t="n">
        <v>506791</v>
      </c>
      <c r="H131" s="16"/>
      <c r="I131" s="15"/>
      <c r="J131" s="15"/>
      <c r="K131" s="15"/>
    </row>
    <row r="132" customFormat="false" ht="15.75" hidden="false" customHeight="false" outlineLevel="0" collapsed="false">
      <c r="A132" s="12" t="s">
        <v>293</v>
      </c>
      <c r="B132" s="12" t="s">
        <v>294</v>
      </c>
      <c r="C132" s="59" t="n">
        <v>66369</v>
      </c>
      <c r="D132" s="59" t="n">
        <v>4844</v>
      </c>
      <c r="E132" s="59" t="n">
        <v>961772</v>
      </c>
      <c r="H132" s="16"/>
      <c r="I132" s="15"/>
      <c r="J132" s="15"/>
      <c r="K132" s="15"/>
    </row>
    <row r="133" customFormat="false" ht="15.75" hidden="false" customHeight="false" outlineLevel="0" collapsed="false">
      <c r="A133" s="12" t="s">
        <v>295</v>
      </c>
      <c r="B133" s="12" t="s">
        <v>296</v>
      </c>
      <c r="C133" s="59" t="n">
        <v>406074</v>
      </c>
      <c r="D133" s="59" t="n">
        <v>127430</v>
      </c>
      <c r="E133" s="59" t="n">
        <v>408573</v>
      </c>
      <c r="H133" s="16"/>
      <c r="I133" s="15"/>
      <c r="J133" s="15"/>
      <c r="K133" s="15"/>
    </row>
    <row r="134" customFormat="false" ht="15.75" hidden="false" customHeight="false" outlineLevel="0" collapsed="false">
      <c r="A134" s="12" t="s">
        <v>297</v>
      </c>
      <c r="B134" s="12" t="s">
        <v>298</v>
      </c>
      <c r="C134" s="59" t="n">
        <v>1146318</v>
      </c>
      <c r="D134" s="59" t="n">
        <v>3550105</v>
      </c>
      <c r="E134" s="59" t="n">
        <v>373611</v>
      </c>
      <c r="H134" s="16"/>
      <c r="I134" s="15"/>
      <c r="J134" s="15"/>
      <c r="K134" s="15"/>
    </row>
    <row r="135" customFormat="false" ht="15.75" hidden="false" customHeight="false" outlineLevel="0" collapsed="false">
      <c r="A135" s="12" t="s">
        <v>299</v>
      </c>
      <c r="B135" s="12" t="s">
        <v>300</v>
      </c>
      <c r="C135" s="59" t="n">
        <v>194546</v>
      </c>
      <c r="D135" s="59" t="n">
        <v>0</v>
      </c>
      <c r="E135" s="59" t="n">
        <v>90164</v>
      </c>
      <c r="H135" s="16"/>
      <c r="I135" s="15"/>
      <c r="J135" s="15"/>
      <c r="K135" s="15"/>
    </row>
    <row r="136" customFormat="false" ht="15.75" hidden="false" customHeight="false" outlineLevel="0" collapsed="false">
      <c r="A136" s="12" t="s">
        <v>301</v>
      </c>
      <c r="B136" s="12" t="s">
        <v>302</v>
      </c>
      <c r="C136" s="59" t="n">
        <v>51573</v>
      </c>
      <c r="D136" s="59" t="n">
        <v>29156</v>
      </c>
      <c r="E136" s="59" t="n">
        <v>198990</v>
      </c>
      <c r="H136" s="16"/>
      <c r="I136" s="15"/>
      <c r="J136" s="15"/>
      <c r="K136" s="15"/>
    </row>
    <row r="137" customFormat="false" ht="15.75" hidden="false" customHeight="false" outlineLevel="0" collapsed="false">
      <c r="A137" s="12" t="s">
        <v>303</v>
      </c>
      <c r="B137" s="12" t="s">
        <v>304</v>
      </c>
      <c r="C137" s="59" t="n">
        <v>67211</v>
      </c>
      <c r="D137" s="59" t="n">
        <v>10107</v>
      </c>
      <c r="E137" s="59" t="n">
        <v>52745</v>
      </c>
      <c r="H137" s="16"/>
      <c r="I137" s="15"/>
      <c r="J137" s="15"/>
      <c r="K137" s="15"/>
    </row>
    <row r="138" customFormat="false" ht="15.75" hidden="false" customHeight="false" outlineLevel="0" collapsed="false">
      <c r="A138" s="12" t="s">
        <v>305</v>
      </c>
      <c r="B138" s="12" t="s">
        <v>306</v>
      </c>
      <c r="C138" s="59" t="n">
        <v>125000</v>
      </c>
      <c r="D138" s="59" t="n">
        <v>503170</v>
      </c>
      <c r="E138" s="59" t="n">
        <v>233460</v>
      </c>
      <c r="G138" s="60"/>
      <c r="H138" s="60"/>
      <c r="I138" s="15"/>
      <c r="J138" s="15"/>
      <c r="K138" s="15"/>
    </row>
    <row r="139" customFormat="false" ht="15.75" hidden="false" customHeight="false" outlineLevel="0" collapsed="false">
      <c r="A139" s="12" t="s">
        <v>307</v>
      </c>
      <c r="B139" s="12" t="s">
        <v>308</v>
      </c>
      <c r="C139" s="59" t="n">
        <v>441300</v>
      </c>
      <c r="D139" s="59" t="n">
        <v>1098800</v>
      </c>
      <c r="E139" s="59" t="n">
        <v>277310</v>
      </c>
      <c r="G139" s="61"/>
      <c r="H139" s="15"/>
      <c r="I139" s="15"/>
      <c r="J139" s="15"/>
      <c r="K139" s="15"/>
    </row>
    <row r="140" customFormat="false" ht="15.75" hidden="false" customHeight="false" outlineLevel="0" collapsed="false">
      <c r="A140" s="12" t="s">
        <v>309</v>
      </c>
      <c r="B140" s="12" t="s">
        <v>310</v>
      </c>
      <c r="C140" s="59" t="n">
        <v>86900</v>
      </c>
      <c r="D140" s="59" t="n">
        <v>65550</v>
      </c>
      <c r="E140" s="59" t="n">
        <v>16120</v>
      </c>
      <c r="G140" s="61"/>
      <c r="H140" s="15"/>
      <c r="I140" s="15"/>
      <c r="J140" s="15"/>
      <c r="K140" s="15"/>
    </row>
    <row r="141" customFormat="false" ht="15.75" hidden="false" customHeight="false" outlineLevel="0" collapsed="false">
      <c r="A141" s="12" t="s">
        <v>311</v>
      </c>
      <c r="B141" s="12" t="s">
        <v>312</v>
      </c>
      <c r="C141" s="59" t="n">
        <v>56650</v>
      </c>
      <c r="D141" s="59" t="n">
        <v>110300</v>
      </c>
      <c r="E141" s="59" t="n">
        <v>43780</v>
      </c>
      <c r="G141" s="61"/>
      <c r="H141" s="15"/>
      <c r="I141" s="15"/>
      <c r="J141" s="15"/>
      <c r="K141" s="15"/>
    </row>
    <row r="142" customFormat="false" ht="15.75" hidden="false" customHeight="false" outlineLevel="0" collapsed="false">
      <c r="A142" s="12" t="s">
        <v>313</v>
      </c>
      <c r="B142" s="12" t="s">
        <v>314</v>
      </c>
      <c r="C142" s="59" t="n">
        <v>26530</v>
      </c>
      <c r="D142" s="59" t="n">
        <v>42430</v>
      </c>
      <c r="E142" s="59" t="n">
        <v>5280</v>
      </c>
      <c r="G142" s="61"/>
      <c r="H142" s="15"/>
      <c r="I142" s="15"/>
      <c r="J142" s="15"/>
      <c r="K142" s="15"/>
    </row>
    <row r="143" customFormat="false" ht="15.75" hidden="false" customHeight="false" outlineLevel="0" collapsed="false">
      <c r="A143" s="12" t="s">
        <v>315</v>
      </c>
      <c r="B143" s="12" t="s">
        <v>316</v>
      </c>
      <c r="C143" s="59" t="n">
        <v>161170</v>
      </c>
      <c r="D143" s="59" t="n">
        <v>220610</v>
      </c>
      <c r="E143" s="59" t="n">
        <v>72940</v>
      </c>
      <c r="G143" s="61"/>
      <c r="H143" s="15"/>
      <c r="I143" s="15"/>
      <c r="J143" s="15"/>
      <c r="K143" s="15"/>
    </row>
    <row r="144" customFormat="false" ht="15.75" hidden="false" customHeight="false" outlineLevel="0" collapsed="false">
      <c r="A144" s="12" t="s">
        <v>317</v>
      </c>
      <c r="B144" s="12" t="s">
        <v>318</v>
      </c>
      <c r="C144" s="59" t="n">
        <v>165100</v>
      </c>
      <c r="D144" s="59" t="n">
        <v>1595630</v>
      </c>
      <c r="E144" s="59" t="n">
        <v>130200</v>
      </c>
      <c r="G144" s="61"/>
      <c r="H144" s="15"/>
      <c r="I144" s="15"/>
      <c r="J144" s="15"/>
      <c r="K144" s="15"/>
    </row>
    <row r="145" customFormat="false" ht="15.75" hidden="false" customHeight="false" outlineLevel="0" collapsed="false">
      <c r="A145" s="12" t="s">
        <v>319</v>
      </c>
      <c r="B145" s="12" t="s">
        <v>320</v>
      </c>
      <c r="C145" s="59" t="n">
        <v>22258</v>
      </c>
      <c r="D145" s="59" t="n">
        <v>45040</v>
      </c>
      <c r="E145" s="59" t="n">
        <v>9760</v>
      </c>
      <c r="G145" s="61"/>
      <c r="H145" s="15"/>
      <c r="I145" s="15"/>
      <c r="J145" s="15"/>
      <c r="K145" s="15"/>
    </row>
    <row r="146" customFormat="false" ht="15.75" hidden="false" customHeight="false" outlineLevel="0" collapsed="false">
      <c r="A146" s="12" t="s">
        <v>321</v>
      </c>
      <c r="B146" s="12" t="s">
        <v>322</v>
      </c>
      <c r="C146" s="59" t="n">
        <v>136890</v>
      </c>
      <c r="D146" s="59" t="n">
        <v>175070</v>
      </c>
      <c r="E146" s="59" t="n">
        <v>87060</v>
      </c>
      <c r="G146" s="61"/>
      <c r="H146" s="15"/>
      <c r="I146" s="15"/>
      <c r="J146" s="15"/>
      <c r="K146" s="15"/>
    </row>
    <row r="147" customFormat="false" ht="15.75" hidden="false" customHeight="false" outlineLevel="0" collapsed="false">
      <c r="A147" s="12" t="s">
        <v>323</v>
      </c>
      <c r="B147" s="12" t="s">
        <v>324</v>
      </c>
      <c r="C147" s="59" t="n">
        <v>1130000</v>
      </c>
      <c r="D147" s="59" t="n">
        <v>2201110</v>
      </c>
      <c r="E147" s="59" t="n">
        <v>1460000</v>
      </c>
      <c r="G147" s="61"/>
      <c r="H147" s="15"/>
      <c r="I147" s="15"/>
      <c r="J147" s="15"/>
      <c r="K147" s="15"/>
    </row>
    <row r="148" customFormat="false" ht="15.75" hidden="false" customHeight="false" outlineLevel="0" collapsed="false">
      <c r="A148" s="12" t="s">
        <v>325</v>
      </c>
      <c r="B148" s="12" t="s">
        <v>326</v>
      </c>
      <c r="C148" s="59" t="n">
        <v>1066000</v>
      </c>
      <c r="D148" s="59" t="n">
        <v>5118000</v>
      </c>
      <c r="E148" s="59" t="n">
        <v>1109000</v>
      </c>
      <c r="G148" s="61"/>
      <c r="H148" s="15"/>
      <c r="I148" s="15"/>
      <c r="J148" s="15"/>
      <c r="K148" s="15"/>
    </row>
    <row r="149" customFormat="false" ht="15.75" hidden="false" customHeight="false" outlineLevel="0" collapsed="false">
      <c r="A149" s="12" t="s">
        <v>327</v>
      </c>
      <c r="B149" s="12" t="s">
        <v>328</v>
      </c>
      <c r="C149" s="59" t="n">
        <v>236520</v>
      </c>
      <c r="D149" s="59" t="n">
        <v>80890</v>
      </c>
      <c r="E149" s="59" t="n">
        <v>39630</v>
      </c>
      <c r="G149" s="61"/>
      <c r="H149" s="15"/>
      <c r="I149" s="15"/>
      <c r="J149" s="15"/>
      <c r="K149" s="15"/>
    </row>
    <row r="150" customFormat="false" ht="15.75" hidden="false" customHeight="false" outlineLevel="0" collapsed="false">
      <c r="A150" s="12" t="s">
        <v>329</v>
      </c>
      <c r="B150" s="12" t="s">
        <v>330</v>
      </c>
      <c r="C150" s="59" t="n">
        <v>354480</v>
      </c>
      <c r="D150" s="59" t="n">
        <v>455720</v>
      </c>
      <c r="E150" s="59" t="n">
        <v>30180</v>
      </c>
      <c r="G150" s="61"/>
      <c r="H150" s="15"/>
      <c r="I150" s="15"/>
      <c r="J150" s="15"/>
      <c r="K150" s="15"/>
    </row>
    <row r="151" customFormat="false" ht="15.75" hidden="false" customHeight="false" outlineLevel="0" collapsed="false">
      <c r="A151" s="12" t="s">
        <v>331</v>
      </c>
      <c r="B151" s="12" t="s">
        <v>332</v>
      </c>
      <c r="C151" s="59" t="n">
        <v>152140</v>
      </c>
      <c r="D151" s="59" t="n">
        <v>320130</v>
      </c>
      <c r="E151" s="59" t="n">
        <v>622540</v>
      </c>
      <c r="G151" s="61"/>
      <c r="H151" s="15"/>
      <c r="I151" s="15"/>
      <c r="J151" s="15"/>
      <c r="K151" s="15"/>
    </row>
    <row r="152" customFormat="false" ht="15.75" hidden="false" customHeight="false" outlineLevel="0" collapsed="false">
      <c r="A152" s="12" t="s">
        <v>333</v>
      </c>
      <c r="B152" s="12" t="s">
        <v>334</v>
      </c>
      <c r="C152" s="59" t="n">
        <v>1066910</v>
      </c>
      <c r="D152" s="59" t="n">
        <v>1286690</v>
      </c>
      <c r="E152" s="59" t="n">
        <v>809220</v>
      </c>
      <c r="G152" s="61"/>
      <c r="H152" s="15"/>
      <c r="I152" s="15"/>
      <c r="J152" s="15"/>
      <c r="K152" s="15"/>
    </row>
    <row r="153" customFormat="false" ht="15.75" hidden="false" customHeight="false" outlineLevel="0" collapsed="false">
      <c r="A153" s="12" t="s">
        <v>335</v>
      </c>
      <c r="B153" s="12" t="s">
        <v>336</v>
      </c>
      <c r="C153" s="59" t="n">
        <v>35140</v>
      </c>
      <c r="D153" s="59" t="n">
        <v>37260</v>
      </c>
      <c r="E153" s="59" t="n">
        <v>17480</v>
      </c>
      <c r="G153" s="61"/>
      <c r="H153" s="15"/>
      <c r="I153" s="15"/>
      <c r="J153" s="15"/>
      <c r="K153" s="15"/>
    </row>
    <row r="154" customFormat="false" ht="15.75" hidden="false" customHeight="false" outlineLevel="0" collapsed="false">
      <c r="A154" s="12" t="s">
        <v>337</v>
      </c>
      <c r="B154" s="12" t="s">
        <v>338</v>
      </c>
      <c r="C154" s="59" t="n">
        <v>97060</v>
      </c>
      <c r="D154" s="59" t="n">
        <v>80370</v>
      </c>
      <c r="E154" s="59" t="n">
        <v>41670</v>
      </c>
      <c r="G154" s="61"/>
      <c r="H154" s="15"/>
      <c r="I154" s="15"/>
      <c r="J154" s="15"/>
      <c r="K154" s="15"/>
    </row>
    <row r="155" customFormat="false" ht="15.75" hidden="false" customHeight="false" outlineLevel="0" collapsed="false">
      <c r="A155" s="12" t="s">
        <v>339</v>
      </c>
      <c r="B155" s="12" t="s">
        <v>340</v>
      </c>
      <c r="C155" s="59" t="n">
        <v>0</v>
      </c>
      <c r="D155" s="59" t="n">
        <v>12490</v>
      </c>
      <c r="E155" s="59" t="n">
        <v>9960</v>
      </c>
      <c r="G155" s="61"/>
      <c r="H155" s="15"/>
      <c r="I155" s="15"/>
      <c r="J155" s="15"/>
      <c r="K155" s="15"/>
    </row>
    <row r="156" customFormat="false" ht="15.75" hidden="false" customHeight="false" outlineLevel="0" collapsed="false">
      <c r="A156" s="12" t="s">
        <v>341</v>
      </c>
      <c r="B156" s="12" t="s">
        <v>342</v>
      </c>
      <c r="C156" s="59" t="n">
        <v>4150</v>
      </c>
      <c r="D156" s="59" t="n">
        <v>4560</v>
      </c>
      <c r="E156" s="59" t="n">
        <v>1070</v>
      </c>
      <c r="G156" s="61"/>
      <c r="H156" s="15"/>
      <c r="I156" s="15"/>
      <c r="J156" s="15"/>
      <c r="K156" s="15"/>
    </row>
    <row r="157" customFormat="false" ht="15.75" hidden="false" customHeight="false" outlineLevel="0" collapsed="false">
      <c r="A157" s="12" t="s">
        <v>394</v>
      </c>
      <c r="B157" s="12" t="s">
        <v>395</v>
      </c>
      <c r="C157" s="59" t="n">
        <v>3940</v>
      </c>
      <c r="D157" s="59" t="n">
        <v>3000</v>
      </c>
      <c r="E157" s="59" t="n">
        <v>3720</v>
      </c>
      <c r="G157" s="61"/>
      <c r="H157" s="15"/>
      <c r="I157" s="15"/>
      <c r="J157" s="15"/>
      <c r="K157" s="15"/>
    </row>
    <row r="158" customFormat="false" ht="15.75" hidden="false" customHeight="false" outlineLevel="0" collapsed="false">
      <c r="A158" s="12" t="s">
        <v>343</v>
      </c>
      <c r="B158" s="12" t="s">
        <v>344</v>
      </c>
      <c r="C158" s="59" t="n">
        <v>995750</v>
      </c>
      <c r="D158" s="59" t="n">
        <v>1661650</v>
      </c>
      <c r="E158" s="59" t="n">
        <v>459210</v>
      </c>
      <c r="G158" s="61"/>
      <c r="H158" s="15"/>
      <c r="I158" s="15"/>
      <c r="J158" s="15"/>
      <c r="K158" s="15"/>
    </row>
    <row r="159" customFormat="false" ht="15.75" hidden="false" customHeight="false" outlineLevel="0" collapsed="false">
      <c r="A159" s="12" t="s">
        <v>345</v>
      </c>
      <c r="B159" s="12" t="s">
        <v>346</v>
      </c>
      <c r="C159" s="59" t="n">
        <v>2200280</v>
      </c>
      <c r="D159" s="59" t="n">
        <v>1985120</v>
      </c>
      <c r="E159" s="59" t="n">
        <v>564790</v>
      </c>
      <c r="G159" s="61"/>
      <c r="H159" s="15"/>
      <c r="I159" s="15"/>
      <c r="J159" s="15"/>
      <c r="K159" s="15"/>
    </row>
    <row r="160" customFormat="false" ht="15.75" hidden="false" customHeight="false" outlineLevel="0" collapsed="false">
      <c r="A160" s="12" t="s">
        <v>347</v>
      </c>
      <c r="B160" s="12" t="s">
        <v>348</v>
      </c>
      <c r="C160" s="59" t="n">
        <v>297380</v>
      </c>
      <c r="D160" s="59" t="n">
        <v>379290</v>
      </c>
      <c r="E160" s="59" t="n">
        <v>93790</v>
      </c>
      <c r="G160" s="61"/>
      <c r="H160" s="15"/>
      <c r="I160" s="15"/>
      <c r="J160" s="15"/>
      <c r="K160" s="15"/>
    </row>
    <row r="161" customFormat="false" ht="15.75" hidden="false" customHeight="false" outlineLevel="0" collapsed="false">
      <c r="A161" s="12" t="s">
        <v>349</v>
      </c>
      <c r="B161" s="12" t="s">
        <v>350</v>
      </c>
      <c r="C161" s="59" t="n">
        <v>0</v>
      </c>
      <c r="D161" s="59" t="n">
        <v>388170</v>
      </c>
      <c r="E161" s="59" t="n">
        <v>92760</v>
      </c>
      <c r="G161" s="61"/>
      <c r="H161" s="15"/>
      <c r="I161" s="15"/>
      <c r="J161" s="15"/>
      <c r="K161" s="15"/>
    </row>
    <row r="162" customFormat="false" ht="15.75" hidden="false" customHeight="false" outlineLevel="0" collapsed="false">
      <c r="A162" s="12" t="s">
        <v>351</v>
      </c>
      <c r="B162" s="12" t="s">
        <v>352</v>
      </c>
      <c r="C162" s="59" t="n">
        <v>0</v>
      </c>
      <c r="D162" s="59" t="n">
        <v>70480</v>
      </c>
      <c r="E162" s="59" t="n">
        <v>10670</v>
      </c>
      <c r="G162" s="61"/>
      <c r="H162" s="15"/>
      <c r="I162" s="15"/>
      <c r="J162" s="15"/>
      <c r="K162" s="15"/>
    </row>
    <row r="163" customFormat="false" ht="15.75" hidden="false" customHeight="false" outlineLevel="0" collapsed="false">
      <c r="A163" s="12" t="s">
        <v>353</v>
      </c>
      <c r="B163" s="12" t="s">
        <v>354</v>
      </c>
      <c r="C163" s="59" t="n">
        <v>67040</v>
      </c>
      <c r="D163" s="59" t="n">
        <v>28950</v>
      </c>
      <c r="E163" s="59" t="n">
        <v>34870</v>
      </c>
      <c r="G163" s="61"/>
      <c r="H163" s="15"/>
      <c r="I163" s="15"/>
      <c r="J163" s="15"/>
      <c r="K163" s="15"/>
    </row>
    <row r="164" customFormat="false" ht="15.75" hidden="false" customHeight="false" outlineLevel="0" collapsed="false">
      <c r="A164" s="12" t="s">
        <v>355</v>
      </c>
      <c r="B164" s="12" t="s">
        <v>356</v>
      </c>
      <c r="C164" s="59" t="n">
        <v>1401410</v>
      </c>
      <c r="D164" s="59" t="n">
        <v>5003430</v>
      </c>
      <c r="E164" s="59" t="n">
        <v>669010</v>
      </c>
      <c r="G164" s="61"/>
      <c r="H164" s="15"/>
      <c r="I164" s="15"/>
      <c r="J164" s="15"/>
      <c r="K164" s="15"/>
    </row>
    <row r="165" customFormat="false" ht="15.75" hidden="false" customHeight="false" outlineLevel="0" collapsed="false">
      <c r="A165" s="12" t="s">
        <v>357</v>
      </c>
      <c r="B165" s="12" t="s">
        <v>358</v>
      </c>
      <c r="C165" s="59" t="n">
        <v>166830</v>
      </c>
      <c r="D165" s="59" t="n">
        <v>247770</v>
      </c>
      <c r="E165" s="59" t="n">
        <v>138420</v>
      </c>
      <c r="G165" s="61"/>
      <c r="H165" s="15"/>
      <c r="I165" s="15"/>
      <c r="J165" s="15"/>
      <c r="K165" s="15"/>
    </row>
    <row r="166" customFormat="false" ht="15.75" hidden="false" customHeight="false" outlineLevel="0" collapsed="false">
      <c r="A166" s="12" t="s">
        <v>359</v>
      </c>
      <c r="B166" s="12" t="s">
        <v>360</v>
      </c>
      <c r="C166" s="59" t="n">
        <v>1784000</v>
      </c>
      <c r="D166" s="59" t="n">
        <v>984000</v>
      </c>
      <c r="E166" s="59" t="n">
        <v>922000</v>
      </c>
      <c r="G166" s="61"/>
      <c r="H166" s="15"/>
      <c r="I166" s="15"/>
      <c r="J166" s="15"/>
      <c r="K166" s="15"/>
    </row>
    <row r="167" customFormat="false" ht="15.75" hidden="false" customHeight="false" outlineLevel="0" collapsed="false">
      <c r="G167" s="61"/>
      <c r="H167" s="15"/>
      <c r="I167" s="15"/>
      <c r="J167" s="15"/>
      <c r="K167" s="15"/>
    </row>
    <row r="168" customFormat="false" ht="15.75" hidden="false" customHeight="false" outlineLevel="0" collapsed="false">
      <c r="A168" s="5" t="s">
        <v>361</v>
      </c>
      <c r="C168" s="62" t="n">
        <v>120043848</v>
      </c>
      <c r="D168" s="62" t="n">
        <v>110626448</v>
      </c>
      <c r="E168" s="62" t="n">
        <v>67849709</v>
      </c>
      <c r="G168" s="61"/>
      <c r="H168" s="15"/>
      <c r="I168" s="15"/>
      <c r="J168" s="15"/>
      <c r="K168" s="15"/>
    </row>
    <row r="169" customFormat="false" ht="15.75" hidden="false" customHeight="false" outlineLevel="0" collapsed="false">
      <c r="G169" s="61"/>
      <c r="H169" s="15"/>
      <c r="I169" s="15"/>
      <c r="J169" s="15"/>
      <c r="K169" s="15"/>
    </row>
    <row r="170" customFormat="false" ht="15.75" hidden="false" customHeight="false" outlineLevel="0" collapsed="false">
      <c r="G170" s="61"/>
      <c r="H170" s="15"/>
      <c r="I170" s="15"/>
      <c r="J170" s="15"/>
      <c r="K170" s="15"/>
    </row>
    <row r="171" customFormat="false" ht="15.75" hidden="false" customHeight="false" outlineLevel="0" collapsed="false">
      <c r="G171" s="61"/>
      <c r="H171" s="15"/>
      <c r="I171" s="15"/>
      <c r="J171" s="15"/>
      <c r="K171" s="15"/>
    </row>
    <row r="172" customFormat="false" ht="15.75" hidden="false" customHeight="false" outlineLevel="0" collapsed="false">
      <c r="G172" s="61"/>
      <c r="H172" s="15"/>
      <c r="I172" s="15"/>
      <c r="J172" s="15"/>
      <c r="K172" s="15"/>
    </row>
    <row r="173" customFormat="false" ht="15.75" hidden="false" customHeight="false" outlineLevel="0" collapsed="false">
      <c r="G173" s="61"/>
      <c r="H173" s="15"/>
      <c r="I173" s="15"/>
      <c r="J173" s="15"/>
      <c r="K173" s="15"/>
    </row>
    <row r="174" customFormat="false" ht="15.75" hidden="false" customHeight="false" outlineLevel="0" collapsed="false">
      <c r="G174" s="61"/>
      <c r="H174" s="15"/>
      <c r="I174" s="15"/>
      <c r="J174" s="15"/>
      <c r="K174" s="15"/>
    </row>
    <row r="175" customFormat="false" ht="15.75" hidden="false" customHeight="false" outlineLevel="0" collapsed="false">
      <c r="G175" s="61"/>
      <c r="H175" s="15"/>
      <c r="I175" s="15"/>
      <c r="J175" s="15"/>
      <c r="K175" s="15"/>
    </row>
    <row r="176" customFormat="false" ht="15.75" hidden="false" customHeight="false" outlineLevel="0" collapsed="false">
      <c r="G176" s="61"/>
      <c r="H176" s="15"/>
      <c r="I176" s="15"/>
      <c r="J176" s="15"/>
      <c r="K176" s="15"/>
    </row>
    <row r="177" customFormat="false" ht="15.75" hidden="false" customHeight="false" outlineLevel="0" collapsed="false">
      <c r="G177" s="61"/>
      <c r="H177" s="15"/>
      <c r="I177" s="15"/>
      <c r="J177" s="15"/>
      <c r="K177" s="15"/>
    </row>
    <row r="178" customFormat="false" ht="15.75" hidden="false" customHeight="false" outlineLevel="0" collapsed="false">
      <c r="G178" s="61"/>
      <c r="H178" s="15"/>
      <c r="I178" s="15"/>
      <c r="J178" s="15"/>
      <c r="K178" s="15"/>
    </row>
    <row r="179" customFormat="false" ht="15.75" hidden="false" customHeight="false" outlineLevel="0" collapsed="false">
      <c r="G179" s="61"/>
      <c r="H179" s="15"/>
      <c r="I179" s="15"/>
      <c r="J179" s="15"/>
      <c r="K179" s="15"/>
    </row>
    <row r="180" customFormat="false" ht="15.75" hidden="false" customHeight="false" outlineLevel="0" collapsed="false">
      <c r="G180" s="61"/>
      <c r="H180" s="15"/>
      <c r="I180" s="15"/>
      <c r="J180" s="15"/>
      <c r="K180" s="15"/>
    </row>
    <row r="181" customFormat="false" ht="15.75" hidden="false" customHeight="false" outlineLevel="0" collapsed="false">
      <c r="G181" s="61"/>
      <c r="H181" s="15"/>
      <c r="I181" s="15"/>
      <c r="J181" s="15"/>
      <c r="K181" s="15"/>
    </row>
    <row r="182" customFormat="false" ht="15.75" hidden="false" customHeight="false" outlineLevel="0" collapsed="false">
      <c r="G182" s="61"/>
      <c r="H182" s="15"/>
      <c r="I182" s="15"/>
      <c r="J182" s="15"/>
      <c r="K182" s="15"/>
    </row>
    <row r="183" customFormat="false" ht="15.75" hidden="false" customHeight="false" outlineLevel="0" collapsed="false">
      <c r="G183" s="61"/>
      <c r="H183" s="15"/>
      <c r="I183" s="15"/>
      <c r="J183" s="15"/>
      <c r="K183" s="15"/>
    </row>
    <row r="184" customFormat="false" ht="15.75" hidden="false" customHeight="false" outlineLevel="0" collapsed="false">
      <c r="G184" s="61"/>
      <c r="H184" s="15"/>
      <c r="I184" s="15"/>
      <c r="J184" s="15"/>
      <c r="K184" s="15"/>
    </row>
    <row r="185" customFormat="false" ht="15.75" hidden="false" customHeight="false" outlineLevel="0" collapsed="false">
      <c r="G185" s="61"/>
      <c r="H185" s="15"/>
      <c r="I185" s="15"/>
      <c r="J185" s="15"/>
      <c r="K185" s="15"/>
    </row>
    <row r="186" customFormat="false" ht="15.75" hidden="false" customHeight="false" outlineLevel="0" collapsed="false">
      <c r="G186" s="61"/>
      <c r="H186" s="15"/>
      <c r="I186" s="15"/>
      <c r="J186" s="15"/>
      <c r="K186" s="15"/>
    </row>
    <row r="187" customFormat="false" ht="15.75" hidden="false" customHeight="false" outlineLevel="0" collapsed="false">
      <c r="G187" s="61"/>
      <c r="H187" s="15"/>
      <c r="I187" s="15"/>
      <c r="J187" s="15"/>
      <c r="K187" s="15"/>
    </row>
    <row r="188" customFormat="false" ht="15.75" hidden="false" customHeight="false" outlineLevel="0" collapsed="false">
      <c r="G188" s="61"/>
      <c r="H188" s="15"/>
      <c r="I188" s="15"/>
      <c r="J188" s="15"/>
      <c r="K188" s="15"/>
    </row>
    <row r="189" customFormat="false" ht="15.75" hidden="false" customHeight="false" outlineLevel="0" collapsed="false">
      <c r="G189" s="61"/>
      <c r="H189" s="15"/>
      <c r="I189" s="15"/>
      <c r="J189" s="15"/>
      <c r="K189" s="15"/>
    </row>
    <row r="190" customFormat="false" ht="15.75" hidden="false" customHeight="false" outlineLevel="0" collapsed="false">
      <c r="G190" s="61"/>
      <c r="H190" s="15"/>
      <c r="I190" s="15"/>
      <c r="J190" s="15"/>
      <c r="K190" s="15"/>
    </row>
    <row r="191" customFormat="false" ht="15.75" hidden="false" customHeight="false" outlineLevel="0" collapsed="false">
      <c r="G191" s="61"/>
      <c r="H191" s="15"/>
      <c r="I191" s="15"/>
      <c r="J191" s="15"/>
      <c r="K191" s="15"/>
    </row>
    <row r="192" customFormat="false" ht="15.75" hidden="false" customHeight="false" outlineLevel="0" collapsed="false">
      <c r="G192" s="61"/>
      <c r="H192" s="15"/>
      <c r="I192" s="15"/>
      <c r="J192" s="15"/>
      <c r="K192" s="15"/>
    </row>
    <row r="193" customFormat="false" ht="15.75" hidden="false" customHeight="false" outlineLevel="0" collapsed="false">
      <c r="G193" s="61"/>
      <c r="H193" s="15"/>
      <c r="I193" s="15"/>
      <c r="J193" s="15"/>
      <c r="K193" s="15"/>
    </row>
    <row r="194" customFormat="false" ht="15.75" hidden="false" customHeight="false" outlineLevel="0" collapsed="false">
      <c r="G194" s="61"/>
      <c r="H194" s="15"/>
      <c r="I194" s="15"/>
      <c r="J194" s="15"/>
      <c r="K194" s="15"/>
    </row>
    <row r="195" customFormat="false" ht="15.75" hidden="false" customHeight="false" outlineLevel="0" collapsed="false">
      <c r="G195" s="61"/>
      <c r="H195" s="15"/>
      <c r="I195" s="15"/>
      <c r="J195" s="15"/>
      <c r="K195" s="15"/>
    </row>
    <row r="196" customFormat="false" ht="15.75" hidden="false" customHeight="false" outlineLevel="0" collapsed="false">
      <c r="G196" s="61"/>
      <c r="H196" s="15"/>
      <c r="I196" s="15"/>
      <c r="J196" s="15"/>
      <c r="K196" s="15"/>
    </row>
    <row r="197" customFormat="false" ht="15.75" hidden="false" customHeight="false" outlineLevel="0" collapsed="false">
      <c r="G197" s="61"/>
      <c r="H197" s="15"/>
      <c r="I197" s="15"/>
      <c r="J197" s="15"/>
      <c r="K197" s="15"/>
    </row>
    <row r="198" customFormat="false" ht="15.75" hidden="false" customHeight="false" outlineLevel="0" collapsed="false">
      <c r="G198" s="61"/>
      <c r="H198" s="15"/>
      <c r="I198" s="16"/>
      <c r="J198" s="16"/>
      <c r="K198" s="16"/>
    </row>
    <row r="199" customFormat="false" ht="15.75" hidden="false" customHeight="false" outlineLevel="0" collapsed="false">
      <c r="G199" s="61"/>
      <c r="H199" s="15"/>
      <c r="I199" s="16"/>
      <c r="J199" s="16"/>
      <c r="K199" s="16"/>
    </row>
    <row r="200" customFormat="false" ht="15.75" hidden="false" customHeight="false" outlineLevel="0" collapsed="false">
      <c r="G200" s="61"/>
      <c r="H200" s="15"/>
      <c r="I200" s="16"/>
      <c r="J200" s="16"/>
      <c r="K200" s="16"/>
    </row>
    <row r="201" customFormat="false" ht="15.75" hidden="false" customHeight="false" outlineLevel="0" collapsed="false">
      <c r="G201" s="61"/>
      <c r="H201" s="15"/>
      <c r="I201" s="16"/>
      <c r="J201" s="16"/>
      <c r="K201" s="16"/>
    </row>
    <row r="202" customFormat="false" ht="15.75" hidden="false" customHeight="false" outlineLevel="0" collapsed="false">
      <c r="G202" s="61"/>
      <c r="H202" s="15"/>
      <c r="I202" s="16"/>
      <c r="J202" s="16"/>
      <c r="K202" s="16"/>
    </row>
    <row r="203" customFormat="false" ht="15.75" hidden="false" customHeight="false" outlineLevel="0" collapsed="false">
      <c r="G203" s="61"/>
      <c r="H203" s="15"/>
      <c r="I203" s="16"/>
      <c r="J203" s="16"/>
      <c r="K203" s="16"/>
    </row>
    <row r="204" customFormat="false" ht="15.75" hidden="false" customHeight="false" outlineLevel="0" collapsed="false">
      <c r="G204" s="61"/>
      <c r="H204" s="15"/>
      <c r="I204" s="16"/>
      <c r="J204" s="16"/>
      <c r="K204" s="16"/>
    </row>
    <row r="205" customFormat="false" ht="15.75" hidden="false" customHeight="false" outlineLevel="0" collapsed="false">
      <c r="G205" s="61"/>
      <c r="H205" s="15"/>
      <c r="I205" s="16"/>
      <c r="J205" s="16"/>
      <c r="K205" s="16"/>
    </row>
    <row r="206" customFormat="false" ht="15.75" hidden="false" customHeight="false" outlineLevel="0" collapsed="false">
      <c r="G206" s="61"/>
      <c r="H206" s="15"/>
      <c r="I206" s="16"/>
      <c r="J206" s="16"/>
      <c r="K206" s="16"/>
    </row>
    <row r="207" customFormat="false" ht="15.75" hidden="false" customHeight="false" outlineLevel="0" collapsed="false">
      <c r="G207" s="61"/>
      <c r="H207" s="15"/>
      <c r="I207" s="16"/>
      <c r="J207" s="16"/>
      <c r="K207" s="16"/>
    </row>
    <row r="208" customFormat="false" ht="15.75" hidden="false" customHeight="false" outlineLevel="0" collapsed="false">
      <c r="G208" s="61"/>
      <c r="H208" s="15"/>
      <c r="I208" s="16"/>
      <c r="J208" s="16"/>
      <c r="K208" s="16"/>
    </row>
    <row r="209" customFormat="false" ht="15.75" hidden="false" customHeight="false" outlineLevel="0" collapsed="false">
      <c r="G209" s="61"/>
      <c r="H209" s="15"/>
      <c r="I209" s="16"/>
      <c r="J209" s="16"/>
      <c r="K209" s="16"/>
    </row>
    <row r="210" customFormat="false" ht="15.75" hidden="false" customHeight="false" outlineLevel="0" collapsed="false">
      <c r="G210" s="61"/>
      <c r="H210" s="15"/>
      <c r="I210" s="16"/>
      <c r="J210" s="16"/>
      <c r="K210" s="16"/>
    </row>
    <row r="211" customFormat="false" ht="15.75" hidden="false" customHeight="false" outlineLevel="0" collapsed="false">
      <c r="G211" s="61"/>
      <c r="H211" s="15"/>
      <c r="I211" s="16"/>
      <c r="J211" s="16"/>
      <c r="K211" s="16"/>
    </row>
    <row r="212" customFormat="false" ht="15.75" hidden="false" customHeight="false" outlineLevel="0" collapsed="false">
      <c r="G212" s="61"/>
      <c r="H212" s="15"/>
      <c r="I212" s="16"/>
      <c r="J212" s="16"/>
      <c r="K212" s="16"/>
    </row>
    <row r="213" customFormat="false" ht="15.75" hidden="false" customHeight="false" outlineLevel="0" collapsed="false">
      <c r="G213" s="61"/>
      <c r="H213" s="15"/>
      <c r="I213" s="16"/>
      <c r="J213" s="16"/>
      <c r="K213" s="16"/>
    </row>
    <row r="214" customFormat="false" ht="15.75" hidden="false" customHeight="false" outlineLevel="0" collapsed="false">
      <c r="G214" s="61"/>
      <c r="H214" s="15"/>
      <c r="I214" s="16"/>
      <c r="J214" s="16"/>
      <c r="K214" s="16"/>
    </row>
    <row r="215" customFormat="false" ht="15.75" hidden="false" customHeight="false" outlineLevel="0" collapsed="false">
      <c r="G215" s="61"/>
      <c r="H215" s="15"/>
      <c r="I215" s="16"/>
      <c r="J215" s="16"/>
      <c r="K215" s="16"/>
    </row>
    <row r="216" customFormat="false" ht="15.75" hidden="false" customHeight="false" outlineLevel="0" collapsed="false">
      <c r="G216" s="61"/>
      <c r="H216" s="15"/>
      <c r="I216" s="16"/>
      <c r="J216" s="16"/>
      <c r="K216" s="16"/>
    </row>
    <row r="217" customFormat="false" ht="15.75" hidden="false" customHeight="false" outlineLevel="0" collapsed="false">
      <c r="G217" s="61"/>
      <c r="H217" s="15"/>
      <c r="I217" s="16"/>
      <c r="J217" s="16"/>
      <c r="K217" s="16"/>
    </row>
    <row r="218" customFormat="false" ht="15.75" hidden="false" customHeight="false" outlineLevel="0" collapsed="false">
      <c r="G218" s="61"/>
      <c r="H218" s="15"/>
      <c r="I218" s="16"/>
      <c r="J218" s="16"/>
      <c r="K218" s="16"/>
    </row>
    <row r="219" customFormat="false" ht="15.75" hidden="false" customHeight="false" outlineLevel="0" collapsed="false">
      <c r="G219" s="61"/>
      <c r="H219" s="15"/>
      <c r="I219" s="16"/>
      <c r="J219" s="16"/>
      <c r="K219" s="16"/>
    </row>
    <row r="220" customFormat="false" ht="15.75" hidden="false" customHeight="false" outlineLevel="0" collapsed="false">
      <c r="G220" s="61"/>
      <c r="H220" s="15"/>
      <c r="I220" s="16"/>
      <c r="J220" s="16"/>
      <c r="K220" s="16"/>
    </row>
    <row r="221" customFormat="false" ht="15.75" hidden="false" customHeight="false" outlineLevel="0" collapsed="false">
      <c r="G221" s="61"/>
      <c r="H221" s="15"/>
      <c r="I221" s="16"/>
      <c r="J221" s="16"/>
      <c r="K221" s="16"/>
    </row>
    <row r="222" customFormat="false" ht="15.75" hidden="false" customHeight="false" outlineLevel="0" collapsed="false">
      <c r="G222" s="61"/>
      <c r="H222" s="15"/>
      <c r="I222" s="16"/>
      <c r="J222" s="16"/>
      <c r="K222" s="16"/>
    </row>
    <row r="223" customFormat="false" ht="15.75" hidden="false" customHeight="false" outlineLevel="0" collapsed="false">
      <c r="G223" s="61"/>
      <c r="H223" s="15"/>
      <c r="I223" s="16"/>
      <c r="J223" s="16"/>
      <c r="K223" s="16"/>
    </row>
    <row r="224" customFormat="false" ht="15.75" hidden="false" customHeight="false" outlineLevel="0" collapsed="false">
      <c r="G224" s="61"/>
      <c r="H224" s="15"/>
      <c r="I224" s="16"/>
      <c r="J224" s="16"/>
      <c r="K224" s="16"/>
    </row>
    <row r="225" customFormat="false" ht="15.75" hidden="false" customHeight="false" outlineLevel="0" collapsed="false">
      <c r="G225" s="61"/>
      <c r="H225" s="15"/>
      <c r="I225" s="16"/>
      <c r="J225" s="16"/>
      <c r="K225" s="16"/>
    </row>
    <row r="226" customFormat="false" ht="15.75" hidden="false" customHeight="false" outlineLevel="0" collapsed="false">
      <c r="G226" s="61"/>
      <c r="H226" s="15"/>
      <c r="I226" s="16"/>
      <c r="J226" s="16"/>
      <c r="K226" s="16"/>
    </row>
    <row r="227" customFormat="false" ht="15.75" hidden="false" customHeight="false" outlineLevel="0" collapsed="false">
      <c r="G227" s="61"/>
      <c r="H227" s="15"/>
      <c r="I227" s="16"/>
      <c r="J227" s="16"/>
      <c r="K227" s="16"/>
    </row>
    <row r="228" customFormat="false" ht="15.75" hidden="false" customHeight="false" outlineLevel="0" collapsed="false">
      <c r="G228" s="61"/>
      <c r="H228" s="15"/>
      <c r="I228" s="16"/>
      <c r="J228" s="16"/>
      <c r="K228" s="16"/>
    </row>
    <row r="229" customFormat="false" ht="15.75" hidden="false" customHeight="false" outlineLevel="0" collapsed="false">
      <c r="G229" s="61"/>
      <c r="H229" s="15"/>
      <c r="I229" s="16"/>
      <c r="J229" s="16"/>
      <c r="K229" s="16"/>
    </row>
    <row r="230" customFormat="false" ht="15.75" hidden="false" customHeight="false" outlineLevel="0" collapsed="false">
      <c r="G230" s="61"/>
      <c r="H230" s="15"/>
      <c r="I230" s="16"/>
      <c r="J230" s="16"/>
      <c r="K230" s="16"/>
    </row>
    <row r="231" customFormat="false" ht="15.75" hidden="false" customHeight="false" outlineLevel="0" collapsed="false">
      <c r="G231" s="61"/>
      <c r="H231" s="15"/>
      <c r="I231" s="16"/>
      <c r="J231" s="16"/>
      <c r="K231" s="16"/>
    </row>
    <row r="232" customFormat="false" ht="15.75" hidden="false" customHeight="false" outlineLevel="0" collapsed="false">
      <c r="G232" s="61"/>
      <c r="H232" s="15"/>
      <c r="I232" s="16"/>
      <c r="J232" s="16"/>
      <c r="K232" s="16"/>
    </row>
    <row r="233" customFormat="false" ht="15.75" hidden="false" customHeight="false" outlineLevel="0" collapsed="false">
      <c r="G233" s="61"/>
      <c r="H233" s="16"/>
      <c r="I233" s="16"/>
      <c r="J233" s="16"/>
      <c r="K233" s="16"/>
    </row>
    <row r="234" customFormat="false" ht="15.75" hidden="false" customHeight="false" outlineLevel="0" collapsed="false">
      <c r="G234" s="61"/>
      <c r="H234" s="15"/>
      <c r="I234" s="16"/>
      <c r="J234" s="16"/>
      <c r="K234" s="16"/>
    </row>
    <row r="235" customFormat="false" ht="15.75" hidden="false" customHeight="false" outlineLevel="0" collapsed="false">
      <c r="G235" s="61"/>
      <c r="H235" s="15"/>
      <c r="I235" s="16"/>
      <c r="J235" s="16"/>
      <c r="K235" s="16"/>
    </row>
    <row r="236" customFormat="false" ht="15.75" hidden="false" customHeight="false" outlineLevel="0" collapsed="false">
      <c r="G236" s="61"/>
      <c r="H236" s="15"/>
      <c r="I236" s="16"/>
      <c r="J236" s="16"/>
      <c r="K236" s="16"/>
    </row>
    <row r="237" customFormat="false" ht="15.75" hidden="false" customHeight="false" outlineLevel="0" collapsed="false">
      <c r="G237" s="61"/>
      <c r="H237" s="15"/>
      <c r="I237" s="16"/>
      <c r="J237" s="16"/>
      <c r="K237" s="16"/>
    </row>
    <row r="238" customFormat="false" ht="15.75" hidden="false" customHeight="false" outlineLevel="0" collapsed="false">
      <c r="G238" s="61"/>
      <c r="H238" s="15"/>
      <c r="I238" s="16"/>
      <c r="J238" s="16"/>
      <c r="K238" s="16"/>
    </row>
    <row r="239" customFormat="false" ht="15.75" hidden="false" customHeight="false" outlineLevel="0" collapsed="false">
      <c r="G239" s="61"/>
      <c r="H239" s="15"/>
      <c r="I239" s="16"/>
      <c r="J239" s="16"/>
      <c r="K239" s="16"/>
    </row>
    <row r="240" customFormat="false" ht="15.75" hidden="false" customHeight="false" outlineLevel="0" collapsed="false">
      <c r="G240" s="61"/>
      <c r="H240" s="15"/>
      <c r="I240" s="16"/>
      <c r="J240" s="16"/>
      <c r="K240" s="16"/>
    </row>
    <row r="241" customFormat="false" ht="15.75" hidden="false" customHeight="false" outlineLevel="0" collapsed="false">
      <c r="G241" s="61"/>
      <c r="H241" s="15"/>
      <c r="I241" s="16"/>
      <c r="J241" s="16"/>
      <c r="K241" s="16"/>
    </row>
    <row r="242" customFormat="false" ht="15.75" hidden="false" customHeight="false" outlineLevel="0" collapsed="false">
      <c r="G242" s="61"/>
      <c r="H242" s="15"/>
      <c r="I242" s="16"/>
      <c r="J242" s="16"/>
      <c r="K242" s="16"/>
    </row>
    <row r="243" customFormat="false" ht="15.75" hidden="false" customHeight="false" outlineLevel="0" collapsed="false">
      <c r="G243" s="61"/>
      <c r="H243" s="15"/>
      <c r="I243" s="16"/>
      <c r="J243" s="16"/>
      <c r="K243" s="16"/>
    </row>
    <row r="244" customFormat="false" ht="15.75" hidden="false" customHeight="false" outlineLevel="0" collapsed="false">
      <c r="G244" s="61"/>
      <c r="H244" s="15"/>
      <c r="I244" s="16"/>
      <c r="J244" s="16"/>
      <c r="K244" s="16"/>
    </row>
    <row r="245" customFormat="false" ht="15.75" hidden="false" customHeight="false" outlineLevel="0" collapsed="false">
      <c r="G245" s="61"/>
      <c r="H245" s="15"/>
      <c r="I245" s="16"/>
      <c r="J245" s="16"/>
      <c r="K245" s="16"/>
    </row>
    <row r="246" customFormat="false" ht="15.75" hidden="false" customHeight="false" outlineLevel="0" collapsed="false">
      <c r="G246" s="61"/>
      <c r="H246" s="15"/>
      <c r="I246" s="16"/>
      <c r="J246" s="16"/>
      <c r="K246" s="16"/>
    </row>
    <row r="247" customFormat="false" ht="15.75" hidden="false" customHeight="false" outlineLevel="0" collapsed="false">
      <c r="G247" s="61"/>
      <c r="H247" s="15"/>
      <c r="I247" s="16"/>
      <c r="J247" s="16"/>
      <c r="K247" s="16"/>
    </row>
    <row r="248" customFormat="false" ht="15.75" hidden="false" customHeight="false" outlineLevel="0" collapsed="false">
      <c r="G248" s="61"/>
      <c r="H248" s="15"/>
      <c r="I248" s="16"/>
      <c r="J248" s="16"/>
      <c r="K248" s="16"/>
    </row>
    <row r="249" customFormat="false" ht="15.75" hidden="false" customHeight="false" outlineLevel="0" collapsed="false">
      <c r="G249" s="61"/>
      <c r="H249" s="15"/>
      <c r="I249" s="16"/>
      <c r="J249" s="16"/>
      <c r="K249" s="16"/>
    </row>
    <row r="250" customFormat="false" ht="15.75" hidden="false" customHeight="false" outlineLevel="0" collapsed="false">
      <c r="G250" s="61"/>
      <c r="H250" s="15"/>
      <c r="I250" s="16"/>
      <c r="J250" s="16"/>
      <c r="K250" s="16"/>
    </row>
    <row r="251" customFormat="false" ht="15.75" hidden="false" customHeight="false" outlineLevel="0" collapsed="false">
      <c r="G251" s="61"/>
      <c r="H251" s="15"/>
      <c r="I251" s="16"/>
      <c r="J251" s="16"/>
      <c r="K251" s="16"/>
    </row>
    <row r="252" customFormat="false" ht="15.75" hidden="false" customHeight="false" outlineLevel="0" collapsed="false">
      <c r="G252" s="61"/>
      <c r="H252" s="15"/>
      <c r="I252" s="16"/>
      <c r="J252" s="16"/>
      <c r="K252" s="16"/>
    </row>
    <row r="253" customFormat="false" ht="15.75" hidden="false" customHeight="false" outlineLevel="0" collapsed="false">
      <c r="G253" s="61"/>
      <c r="H253" s="15"/>
      <c r="I253" s="16"/>
      <c r="J253" s="16"/>
      <c r="K253" s="16"/>
    </row>
    <row r="254" customFormat="false" ht="15.75" hidden="false" customHeight="false" outlineLevel="0" collapsed="false">
      <c r="G254" s="61"/>
      <c r="H254" s="15"/>
      <c r="I254" s="16"/>
      <c r="J254" s="16"/>
      <c r="K254" s="16"/>
    </row>
    <row r="255" customFormat="false" ht="15.75" hidden="false" customHeight="false" outlineLevel="0" collapsed="false">
      <c r="G255" s="61"/>
      <c r="H255" s="15"/>
      <c r="I255" s="16"/>
      <c r="J255" s="16"/>
      <c r="K255" s="16"/>
    </row>
    <row r="256" customFormat="false" ht="15.75" hidden="false" customHeight="false" outlineLevel="0" collapsed="false">
      <c r="G256" s="61"/>
      <c r="H256" s="15"/>
      <c r="I256" s="16"/>
      <c r="J256" s="16"/>
      <c r="K256" s="16"/>
    </row>
    <row r="257" customFormat="false" ht="15.75" hidden="false" customHeight="false" outlineLevel="0" collapsed="false">
      <c r="G257" s="61"/>
      <c r="H257" s="15"/>
      <c r="I257" s="16"/>
      <c r="J257" s="16"/>
      <c r="K257" s="16"/>
    </row>
    <row r="258" customFormat="false" ht="15.75" hidden="false" customHeight="false" outlineLevel="0" collapsed="false">
      <c r="G258" s="61"/>
      <c r="H258" s="15"/>
      <c r="I258" s="16"/>
      <c r="J258" s="16"/>
      <c r="K258" s="16"/>
    </row>
    <row r="259" customFormat="false" ht="15.75" hidden="false" customHeight="false" outlineLevel="0" collapsed="false">
      <c r="G259" s="61"/>
      <c r="H259" s="16"/>
      <c r="I259" s="16"/>
      <c r="J259" s="16"/>
      <c r="K259" s="16"/>
    </row>
    <row r="260" customFormat="false" ht="15.75" hidden="false" customHeight="false" outlineLevel="0" collapsed="false">
      <c r="G260" s="61"/>
      <c r="H260" s="15"/>
      <c r="I260" s="16"/>
      <c r="J260" s="16"/>
      <c r="K260" s="16"/>
    </row>
    <row r="261" customFormat="false" ht="15.75" hidden="false" customHeight="false" outlineLevel="0" collapsed="false">
      <c r="G261" s="61"/>
      <c r="H261" s="15"/>
      <c r="I261" s="16"/>
      <c r="J261" s="16"/>
      <c r="K261" s="16"/>
    </row>
    <row r="262" customFormat="false" ht="15.75" hidden="false" customHeight="false" outlineLevel="0" collapsed="false">
      <c r="G262" s="61"/>
      <c r="H262" s="15"/>
      <c r="I262" s="16"/>
      <c r="J262" s="16"/>
      <c r="K262" s="16"/>
    </row>
    <row r="263" customFormat="false" ht="15.75" hidden="false" customHeight="false" outlineLevel="0" collapsed="false">
      <c r="G263" s="61"/>
      <c r="H263" s="15"/>
      <c r="I263" s="16"/>
      <c r="J263" s="16"/>
      <c r="K263" s="16"/>
    </row>
    <row r="264" customFormat="false" ht="15.75" hidden="false" customHeight="false" outlineLevel="0" collapsed="false">
      <c r="G264" s="61"/>
      <c r="H264" s="15"/>
      <c r="I264" s="16"/>
      <c r="J264" s="16"/>
      <c r="K264" s="16"/>
    </row>
    <row r="265" customFormat="false" ht="15.75" hidden="false" customHeight="false" outlineLevel="0" collapsed="false">
      <c r="G265" s="61"/>
      <c r="H265" s="15"/>
      <c r="I265" s="16"/>
      <c r="J265" s="16"/>
      <c r="K265" s="16"/>
    </row>
    <row r="266" customFormat="false" ht="15.75" hidden="false" customHeight="false" outlineLevel="0" collapsed="false">
      <c r="G266" s="61"/>
      <c r="H266" s="15"/>
      <c r="I266" s="16"/>
      <c r="J266" s="16"/>
      <c r="K266" s="16"/>
    </row>
    <row r="267" customFormat="false" ht="15.75" hidden="false" customHeight="false" outlineLevel="0" collapsed="false">
      <c r="G267" s="61"/>
      <c r="H267" s="15"/>
      <c r="I267" s="16"/>
      <c r="J267" s="16"/>
      <c r="K267" s="16"/>
    </row>
    <row r="268" customFormat="false" ht="15.75" hidden="false" customHeight="false" outlineLevel="0" collapsed="false">
      <c r="G268" s="61"/>
      <c r="H268" s="15"/>
      <c r="I268" s="16"/>
      <c r="J268" s="16"/>
      <c r="K268" s="16"/>
    </row>
    <row r="269" customFormat="false" ht="15.75" hidden="false" customHeight="false" outlineLevel="0" collapsed="false">
      <c r="G269" s="61"/>
      <c r="H269" s="15"/>
      <c r="I269" s="16"/>
      <c r="J269" s="16"/>
      <c r="K269" s="16"/>
    </row>
    <row r="270" customFormat="false" ht="15.75" hidden="false" customHeight="false" outlineLevel="0" collapsed="false">
      <c r="G270" s="61"/>
      <c r="H270" s="15"/>
      <c r="I270" s="16"/>
      <c r="J270" s="16"/>
      <c r="K270" s="16"/>
    </row>
    <row r="271" customFormat="false" ht="15.75" hidden="false" customHeight="false" outlineLevel="0" collapsed="false">
      <c r="G271" s="61"/>
      <c r="H271" s="15"/>
      <c r="I271" s="16"/>
      <c r="J271" s="16"/>
      <c r="K271" s="16"/>
    </row>
    <row r="272" customFormat="false" ht="15.75" hidden="false" customHeight="false" outlineLevel="0" collapsed="false">
      <c r="G272" s="61"/>
      <c r="H272" s="15"/>
      <c r="I272" s="16"/>
      <c r="J272" s="16"/>
      <c r="K272" s="16"/>
    </row>
    <row r="273" customFormat="false" ht="15.75" hidden="false" customHeight="false" outlineLevel="0" collapsed="false">
      <c r="G273" s="61"/>
      <c r="H273" s="15"/>
      <c r="I273" s="16"/>
      <c r="J273" s="16"/>
      <c r="K273" s="16"/>
    </row>
    <row r="274" customFormat="false" ht="15.75" hidden="false" customHeight="false" outlineLevel="0" collapsed="false">
      <c r="G274" s="61"/>
      <c r="H274" s="15"/>
      <c r="I274" s="16"/>
      <c r="J274" s="16"/>
      <c r="K274" s="16"/>
    </row>
    <row r="275" customFormat="false" ht="15.75" hidden="false" customHeight="false" outlineLevel="0" collapsed="false">
      <c r="G275" s="61"/>
      <c r="H275" s="15"/>
      <c r="I275" s="16"/>
      <c r="J275" s="16"/>
      <c r="K275" s="16"/>
    </row>
    <row r="276" customFormat="false" ht="15.75" hidden="false" customHeight="false" outlineLevel="0" collapsed="false">
      <c r="G276" s="61"/>
      <c r="H276" s="15"/>
      <c r="I276" s="16"/>
      <c r="J276" s="16"/>
      <c r="K276" s="16"/>
    </row>
    <row r="277" customFormat="false" ht="15.75" hidden="false" customHeight="false" outlineLevel="0" collapsed="false">
      <c r="G277" s="61"/>
      <c r="H277" s="15"/>
      <c r="I277" s="16"/>
      <c r="J277" s="16"/>
      <c r="K277" s="16"/>
    </row>
    <row r="278" customFormat="false" ht="15.75" hidden="false" customHeight="false" outlineLevel="0" collapsed="false">
      <c r="G278" s="61"/>
      <c r="H278" s="15"/>
      <c r="I278" s="16"/>
      <c r="J278" s="16"/>
      <c r="K278" s="16"/>
    </row>
    <row r="279" customFormat="false" ht="15.75" hidden="false" customHeight="false" outlineLevel="0" collapsed="false">
      <c r="G279" s="61"/>
      <c r="H279" s="15"/>
      <c r="I279" s="16"/>
      <c r="J279" s="16"/>
      <c r="K279" s="16"/>
    </row>
    <row r="280" customFormat="false" ht="15.75" hidden="false" customHeight="false" outlineLevel="0" collapsed="false">
      <c r="G280" s="61"/>
      <c r="H280" s="15"/>
      <c r="I280" s="16"/>
      <c r="J280" s="16"/>
      <c r="K280" s="16"/>
    </row>
    <row r="281" customFormat="false" ht="15.75" hidden="false" customHeight="false" outlineLevel="0" collapsed="false">
      <c r="G281" s="61"/>
      <c r="H281" s="15"/>
      <c r="I281" s="16"/>
      <c r="J281" s="16"/>
      <c r="K281" s="16"/>
    </row>
    <row r="282" customFormat="false" ht="15.75" hidden="false" customHeight="false" outlineLevel="0" collapsed="false">
      <c r="G282" s="61"/>
      <c r="H282" s="15"/>
      <c r="I282" s="16"/>
      <c r="J282" s="16"/>
      <c r="K282" s="16"/>
    </row>
    <row r="283" customFormat="false" ht="15.75" hidden="false" customHeight="false" outlineLevel="0" collapsed="false">
      <c r="G283" s="61"/>
      <c r="H283" s="15"/>
      <c r="I283" s="16"/>
      <c r="J283" s="16"/>
      <c r="K283" s="16"/>
    </row>
    <row r="284" customFormat="false" ht="15.75" hidden="false" customHeight="false" outlineLevel="0" collapsed="false">
      <c r="G284" s="61"/>
      <c r="H284" s="15"/>
      <c r="I284" s="16"/>
      <c r="J284" s="16"/>
      <c r="K284" s="16"/>
    </row>
    <row r="285" customFormat="false" ht="15.75" hidden="false" customHeight="false" outlineLevel="0" collapsed="false">
      <c r="G285" s="61"/>
      <c r="H285" s="15"/>
      <c r="I285" s="16"/>
      <c r="J285" s="16"/>
      <c r="K285" s="16"/>
    </row>
    <row r="286" customFormat="false" ht="15.75" hidden="false" customHeight="false" outlineLevel="0" collapsed="false">
      <c r="G286" s="61"/>
      <c r="H286" s="15"/>
      <c r="I286" s="16"/>
      <c r="J286" s="16"/>
      <c r="K286" s="16"/>
    </row>
    <row r="287" customFormat="false" ht="15.75" hidden="false" customHeight="false" outlineLevel="0" collapsed="false">
      <c r="G287" s="61"/>
      <c r="H287" s="15"/>
      <c r="I287" s="16"/>
      <c r="J287" s="16"/>
      <c r="K287" s="16"/>
    </row>
    <row r="288" customFormat="false" ht="15.75" hidden="false" customHeight="false" outlineLevel="0" collapsed="false">
      <c r="G288" s="61"/>
      <c r="H288" s="15"/>
      <c r="I288" s="16"/>
      <c r="J288" s="16"/>
      <c r="K288" s="16"/>
    </row>
    <row r="289" customFormat="false" ht="15.75" hidden="false" customHeight="false" outlineLevel="0" collapsed="false">
      <c r="G289" s="61"/>
      <c r="H289" s="15"/>
      <c r="I289" s="16"/>
      <c r="J289" s="16"/>
      <c r="K289" s="16"/>
    </row>
    <row r="290" customFormat="false" ht="15.75" hidden="false" customHeight="false" outlineLevel="0" collapsed="false">
      <c r="G290" s="61"/>
      <c r="H290" s="15"/>
      <c r="I290" s="16"/>
      <c r="J290" s="16"/>
      <c r="K290" s="16"/>
    </row>
    <row r="291" customFormat="false" ht="15.75" hidden="false" customHeight="false" outlineLevel="0" collapsed="false">
      <c r="G291" s="61"/>
      <c r="H291" s="15"/>
      <c r="I291" s="16"/>
      <c r="J291" s="16"/>
      <c r="K291" s="16"/>
    </row>
    <row r="292" customFormat="false" ht="15.75" hidden="false" customHeight="false" outlineLevel="0" collapsed="false">
      <c r="G292" s="61"/>
      <c r="H292" s="15"/>
      <c r="I292" s="16"/>
      <c r="J292" s="16"/>
      <c r="K292" s="16"/>
    </row>
    <row r="293" customFormat="false" ht="15.75" hidden="false" customHeight="false" outlineLevel="0" collapsed="false">
      <c r="G293" s="61"/>
      <c r="H293" s="15"/>
      <c r="I293" s="16"/>
      <c r="J293" s="16"/>
      <c r="K293" s="16"/>
    </row>
    <row r="294" customFormat="false" ht="15.75" hidden="false" customHeight="false" outlineLevel="0" collapsed="false">
      <c r="G294" s="61"/>
      <c r="H294" s="15"/>
      <c r="I294" s="16"/>
      <c r="J294" s="16"/>
      <c r="K294" s="16"/>
    </row>
    <row r="295" customFormat="false" ht="15.75" hidden="false" customHeight="false" outlineLevel="0" collapsed="false">
      <c r="G295" s="61"/>
      <c r="H295" s="15"/>
      <c r="I295" s="16"/>
      <c r="J295" s="16"/>
      <c r="K295" s="16"/>
    </row>
    <row r="296" customFormat="false" ht="15.75" hidden="false" customHeight="false" outlineLevel="0" collapsed="false">
      <c r="G296" s="61"/>
      <c r="H296" s="15"/>
      <c r="I296" s="16"/>
      <c r="J296" s="16"/>
      <c r="K296" s="16"/>
    </row>
    <row r="297" customFormat="false" ht="15.75" hidden="false" customHeight="false" outlineLevel="0" collapsed="false">
      <c r="G297" s="61"/>
      <c r="H297" s="15"/>
      <c r="I297" s="16"/>
      <c r="J297" s="16"/>
      <c r="K297" s="16"/>
    </row>
    <row r="298" customFormat="false" ht="15.75" hidden="false" customHeight="false" outlineLevel="0" collapsed="false">
      <c r="G298" s="61"/>
      <c r="H298" s="15"/>
      <c r="I298" s="16"/>
      <c r="J298" s="16"/>
      <c r="K298" s="16"/>
    </row>
    <row r="299" customFormat="false" ht="15.75" hidden="false" customHeight="false" outlineLevel="0" collapsed="false">
      <c r="G299" s="61"/>
      <c r="H299" s="15"/>
      <c r="I299" s="16"/>
      <c r="J299" s="16"/>
      <c r="K299" s="16"/>
    </row>
    <row r="300" customFormat="false" ht="15.75" hidden="false" customHeight="false" outlineLevel="0" collapsed="false">
      <c r="G300" s="61"/>
      <c r="H300" s="15"/>
      <c r="I300" s="16"/>
      <c r="J300" s="16"/>
      <c r="K300" s="16"/>
    </row>
    <row r="301" customFormat="false" ht="15.75" hidden="false" customHeight="false" outlineLevel="0" collapsed="false">
      <c r="G301" s="61"/>
      <c r="H301" s="15"/>
      <c r="I301" s="16"/>
      <c r="J301" s="16"/>
      <c r="K301" s="16"/>
    </row>
    <row r="302" customFormat="false" ht="15.75" hidden="false" customHeight="false" outlineLevel="0" collapsed="false">
      <c r="G302" s="61"/>
      <c r="H302" s="15"/>
      <c r="I302" s="16"/>
      <c r="J302" s="16"/>
      <c r="K302" s="16"/>
    </row>
    <row r="303" customFormat="false" ht="15.75" hidden="false" customHeight="false" outlineLevel="0" collapsed="false">
      <c r="G303" s="61"/>
      <c r="H303" s="15"/>
      <c r="I303" s="16"/>
      <c r="J303" s="16"/>
      <c r="K303" s="16"/>
    </row>
    <row r="304" customFormat="false" ht="15.75" hidden="false" customHeight="false" outlineLevel="0" collapsed="false">
      <c r="G304" s="61"/>
      <c r="H304" s="15"/>
      <c r="I304" s="16"/>
      <c r="J304" s="16"/>
      <c r="K304" s="16"/>
    </row>
    <row r="305" customFormat="false" ht="15.75" hidden="false" customHeight="false" outlineLevel="0" collapsed="false">
      <c r="G305" s="61"/>
      <c r="H305" s="15"/>
      <c r="I305" s="16"/>
      <c r="J305" s="16"/>
      <c r="K305" s="16"/>
    </row>
    <row r="306" customFormat="false" ht="15.75" hidden="false" customHeight="false" outlineLevel="0" collapsed="false">
      <c r="G306" s="61"/>
      <c r="H306" s="15"/>
      <c r="I306" s="16"/>
      <c r="J306" s="16"/>
      <c r="K306" s="16"/>
    </row>
    <row r="307" customFormat="false" ht="15.75" hidden="false" customHeight="false" outlineLevel="0" collapsed="false">
      <c r="G307" s="61"/>
      <c r="H307" s="15"/>
      <c r="I307" s="16"/>
      <c r="J307" s="16"/>
      <c r="K307" s="16"/>
    </row>
    <row r="308" customFormat="false" ht="15.75" hidden="false" customHeight="false" outlineLevel="0" collapsed="false">
      <c r="G308" s="61"/>
      <c r="H308" s="15"/>
      <c r="I308" s="16"/>
      <c r="J308" s="16"/>
      <c r="K308" s="16"/>
    </row>
    <row r="309" customFormat="false" ht="15.75" hidden="false" customHeight="false" outlineLevel="0" collapsed="false">
      <c r="G309" s="61"/>
      <c r="H309" s="15"/>
      <c r="I309" s="16"/>
      <c r="J309" s="16"/>
      <c r="K309" s="16"/>
    </row>
    <row r="310" customFormat="false" ht="15.75" hidden="false" customHeight="false" outlineLevel="0" collapsed="false">
      <c r="G310" s="61"/>
      <c r="H310" s="15"/>
      <c r="I310" s="16"/>
      <c r="J310" s="16"/>
      <c r="K310" s="16"/>
    </row>
    <row r="311" customFormat="false" ht="15.75" hidden="false" customHeight="false" outlineLevel="0" collapsed="false">
      <c r="G311" s="61"/>
      <c r="H311" s="15"/>
      <c r="I311" s="16"/>
      <c r="J311" s="16"/>
      <c r="K311" s="16"/>
    </row>
    <row r="312" customFormat="false" ht="15.75" hidden="false" customHeight="false" outlineLevel="0" collapsed="false">
      <c r="G312" s="61"/>
      <c r="H312" s="15"/>
      <c r="I312" s="16"/>
      <c r="J312" s="16"/>
      <c r="K312" s="16"/>
    </row>
    <row r="313" customFormat="false" ht="15.75" hidden="false" customHeight="false" outlineLevel="0" collapsed="false">
      <c r="G313" s="61"/>
      <c r="H313" s="15"/>
      <c r="I313" s="16"/>
      <c r="J313" s="16"/>
      <c r="K313" s="16"/>
    </row>
    <row r="314" customFormat="false" ht="15.75" hidden="false" customHeight="false" outlineLevel="0" collapsed="false">
      <c r="G314" s="61"/>
      <c r="H314" s="15"/>
      <c r="I314" s="16"/>
      <c r="J314" s="16"/>
      <c r="K314" s="16"/>
    </row>
    <row r="315" customFormat="false" ht="15.75" hidden="false" customHeight="false" outlineLevel="0" collapsed="false">
      <c r="G315" s="61"/>
      <c r="H315" s="16"/>
      <c r="I315" s="16"/>
      <c r="J315" s="16"/>
      <c r="K315" s="16"/>
    </row>
    <row r="316" customFormat="false" ht="15.75" hidden="false" customHeight="false" outlineLevel="0" collapsed="false">
      <c r="G316" s="61"/>
      <c r="H316" s="15"/>
      <c r="I316" s="16"/>
      <c r="J316" s="16"/>
      <c r="K316" s="16"/>
    </row>
    <row r="317" customFormat="false" ht="15.75" hidden="false" customHeight="false" outlineLevel="0" collapsed="false">
      <c r="G317" s="61"/>
      <c r="H317" s="15"/>
      <c r="I317" s="16"/>
      <c r="J317" s="16"/>
      <c r="K317" s="16"/>
    </row>
    <row r="318" customFormat="false" ht="15.75" hidden="false" customHeight="false" outlineLevel="0" collapsed="false">
      <c r="G318" s="61"/>
      <c r="H318" s="15"/>
      <c r="I318" s="16"/>
      <c r="J318" s="16"/>
      <c r="K318" s="16"/>
    </row>
    <row r="319" customFormat="false" ht="15.75" hidden="false" customHeight="false" outlineLevel="0" collapsed="false">
      <c r="G319" s="61"/>
      <c r="H319" s="15"/>
      <c r="I319" s="16"/>
      <c r="J319" s="16"/>
      <c r="K319" s="16"/>
    </row>
    <row r="320" customFormat="false" ht="15.75" hidden="false" customHeight="false" outlineLevel="0" collapsed="false">
      <c r="G320" s="61"/>
      <c r="H320" s="15"/>
      <c r="I320" s="16"/>
      <c r="J320" s="16"/>
      <c r="K320" s="16"/>
    </row>
    <row r="321" customFormat="false" ht="15.75" hidden="false" customHeight="false" outlineLevel="0" collapsed="false">
      <c r="G321" s="61"/>
      <c r="H321" s="16"/>
      <c r="I321" s="16"/>
      <c r="J321" s="16"/>
      <c r="K321" s="16"/>
    </row>
    <row r="322" customFormat="false" ht="15.75" hidden="false" customHeight="false" outlineLevel="0" collapsed="false">
      <c r="G322" s="61"/>
      <c r="H322" s="15"/>
      <c r="I322" s="16"/>
      <c r="J322" s="16"/>
      <c r="K322" s="16"/>
    </row>
    <row r="323" customFormat="false" ht="15.75" hidden="false" customHeight="false" outlineLevel="0" collapsed="false">
      <c r="G323" s="61"/>
      <c r="H323" s="15"/>
      <c r="I323" s="16"/>
      <c r="J323" s="16"/>
      <c r="K323" s="16"/>
    </row>
    <row r="324" customFormat="false" ht="15.75" hidden="false" customHeight="false" outlineLevel="0" collapsed="false">
      <c r="G324" s="61"/>
      <c r="H324" s="15"/>
      <c r="I324" s="16"/>
      <c r="J324" s="16"/>
      <c r="K324" s="16"/>
    </row>
    <row r="325" customFormat="false" ht="15.75" hidden="false" customHeight="false" outlineLevel="0" collapsed="false">
      <c r="G325" s="61"/>
      <c r="H325" s="15"/>
      <c r="I325" s="16"/>
      <c r="J325" s="16"/>
      <c r="K325" s="16"/>
    </row>
    <row r="326" customFormat="false" ht="15.75" hidden="false" customHeight="false" outlineLevel="0" collapsed="false">
      <c r="G326" s="61"/>
      <c r="H326" s="15"/>
      <c r="I326" s="16"/>
      <c r="J326" s="16"/>
      <c r="K326" s="16"/>
    </row>
    <row r="327" customFormat="false" ht="15.75" hidden="false" customHeight="false" outlineLevel="0" collapsed="false">
      <c r="G327" s="61"/>
      <c r="H327" s="15"/>
      <c r="I327" s="16"/>
      <c r="J327" s="16"/>
      <c r="K327" s="16"/>
    </row>
    <row r="328" customFormat="false" ht="15.75" hidden="false" customHeight="false" outlineLevel="0" collapsed="false">
      <c r="G328" s="61"/>
      <c r="H328" s="15"/>
      <c r="I328" s="16"/>
      <c r="J328" s="16"/>
      <c r="K328" s="16"/>
    </row>
    <row r="329" customFormat="false" ht="15.75" hidden="false" customHeight="false" outlineLevel="0" collapsed="false">
      <c r="G329" s="61"/>
      <c r="H329" s="15"/>
      <c r="I329" s="16"/>
      <c r="J329" s="16"/>
      <c r="K329" s="16"/>
    </row>
    <row r="330" customFormat="false" ht="15.75" hidden="false" customHeight="false" outlineLevel="0" collapsed="false">
      <c r="G330" s="61"/>
      <c r="H330" s="15"/>
      <c r="I330" s="16"/>
      <c r="J330" s="16"/>
      <c r="K330" s="16"/>
    </row>
    <row r="331" customFormat="false" ht="15.75" hidden="false" customHeight="false" outlineLevel="0" collapsed="false">
      <c r="G331" s="61"/>
      <c r="H331" s="15"/>
      <c r="I331" s="16"/>
      <c r="J331" s="16"/>
      <c r="K331" s="16"/>
    </row>
    <row r="332" customFormat="false" ht="15.75" hidden="false" customHeight="false" outlineLevel="0" collapsed="false">
      <c r="G332" s="61"/>
      <c r="H332" s="15"/>
      <c r="I332" s="16"/>
      <c r="J332" s="16"/>
      <c r="K332" s="16"/>
    </row>
    <row r="333" customFormat="false" ht="15.75" hidden="false" customHeight="false" outlineLevel="0" collapsed="false">
      <c r="G333" s="61"/>
      <c r="H333" s="15"/>
      <c r="I333" s="16"/>
      <c r="J333" s="16"/>
      <c r="K333" s="16"/>
    </row>
    <row r="334" customFormat="false" ht="15.75" hidden="false" customHeight="false" outlineLevel="0" collapsed="false">
      <c r="G334" s="61"/>
      <c r="H334" s="15"/>
      <c r="I334" s="16"/>
      <c r="J334" s="16"/>
      <c r="K334" s="16"/>
    </row>
    <row r="335" customFormat="false" ht="15.75" hidden="false" customHeight="false" outlineLevel="0" collapsed="false">
      <c r="G335" s="61"/>
      <c r="H335" s="15"/>
      <c r="I335" s="16"/>
      <c r="J335" s="16"/>
      <c r="K335" s="16"/>
    </row>
    <row r="336" customFormat="false" ht="15.75" hidden="false" customHeight="false" outlineLevel="0" collapsed="false">
      <c r="H336" s="16"/>
      <c r="I336" s="16"/>
      <c r="J336" s="16"/>
      <c r="K336" s="16"/>
    </row>
    <row r="337" customFormat="false" ht="15.75" hidden="false" customHeight="false" outlineLevel="0" collapsed="false">
      <c r="H337" s="16"/>
      <c r="I337" s="16"/>
      <c r="J337" s="16"/>
      <c r="K337" s="16"/>
    </row>
    <row r="338" customFormat="false" ht="15.75" hidden="false" customHeight="false" outlineLevel="0" collapsed="false">
      <c r="H338" s="16"/>
      <c r="I338" s="16"/>
      <c r="J338" s="16"/>
      <c r="K338" s="16"/>
    </row>
    <row r="339" customFormat="false" ht="15.75" hidden="false" customHeight="false" outlineLevel="0" collapsed="false">
      <c r="H339" s="16"/>
      <c r="I339" s="16"/>
      <c r="J339" s="16"/>
      <c r="K339" s="16"/>
    </row>
    <row r="340" customFormat="false" ht="15.75" hidden="false" customHeight="false" outlineLevel="0" collapsed="false">
      <c r="H340" s="16"/>
      <c r="I340" s="16"/>
      <c r="J340" s="16"/>
      <c r="K340" s="16"/>
    </row>
    <row r="341" customFormat="false" ht="15.75" hidden="false" customHeight="false" outlineLevel="0" collapsed="false">
      <c r="H341" s="16"/>
      <c r="I341" s="16"/>
      <c r="J341" s="16"/>
      <c r="K341" s="16"/>
    </row>
    <row r="342" customFormat="false" ht="15.75" hidden="false" customHeight="false" outlineLevel="0" collapsed="false">
      <c r="H342" s="16"/>
      <c r="I342" s="16"/>
      <c r="J342" s="16"/>
      <c r="K342" s="16"/>
    </row>
    <row r="343" customFormat="false" ht="15.75" hidden="false" customHeight="false" outlineLevel="0" collapsed="false">
      <c r="H343" s="16"/>
      <c r="I343" s="16"/>
      <c r="J343" s="16"/>
      <c r="K343" s="16"/>
    </row>
    <row r="344" customFormat="false" ht="15.75" hidden="false" customHeight="false" outlineLevel="0" collapsed="false">
      <c r="H344" s="16"/>
      <c r="I344" s="16"/>
      <c r="J344" s="16"/>
      <c r="K344" s="16"/>
    </row>
    <row r="345" customFormat="false" ht="15.75" hidden="false" customHeight="false" outlineLevel="0" collapsed="false">
      <c r="H345" s="16"/>
      <c r="I345" s="16"/>
      <c r="J345" s="16"/>
      <c r="K345" s="16"/>
    </row>
    <row r="346" customFormat="false" ht="15.75" hidden="false" customHeight="false" outlineLevel="0" collapsed="false">
      <c r="H346" s="16"/>
      <c r="I346" s="16"/>
      <c r="J346" s="16"/>
      <c r="K346" s="16"/>
    </row>
    <row r="347" customFormat="false" ht="15.75" hidden="false" customHeight="false" outlineLevel="0" collapsed="false">
      <c r="H347" s="16"/>
      <c r="I347" s="16"/>
      <c r="J347" s="16"/>
      <c r="K347" s="16"/>
    </row>
    <row r="348" customFormat="false" ht="15.75" hidden="false" customHeight="false" outlineLevel="0" collapsed="false">
      <c r="H348" s="16"/>
      <c r="I348" s="16"/>
      <c r="J348" s="16"/>
      <c r="K348" s="16"/>
    </row>
    <row r="349" customFormat="false" ht="15.75" hidden="false" customHeight="false" outlineLevel="0" collapsed="false">
      <c r="H349" s="16"/>
      <c r="I349" s="16"/>
      <c r="J349" s="16"/>
      <c r="K349" s="16"/>
    </row>
    <row r="350" customFormat="false" ht="15.75" hidden="false" customHeight="false" outlineLevel="0" collapsed="false">
      <c r="H350" s="16"/>
      <c r="I350" s="16"/>
      <c r="J350" s="16"/>
      <c r="K350" s="16"/>
    </row>
    <row r="351" customFormat="false" ht="15.75" hidden="false" customHeight="false" outlineLevel="0" collapsed="false">
      <c r="H351" s="16"/>
      <c r="I351" s="16"/>
      <c r="J351" s="16"/>
      <c r="K351" s="16"/>
    </row>
    <row r="352" customFormat="false" ht="15.75" hidden="false" customHeight="false" outlineLevel="0" collapsed="false">
      <c r="H352" s="16"/>
      <c r="I352" s="16"/>
      <c r="J352" s="16"/>
      <c r="K352" s="16"/>
    </row>
    <row r="353" customFormat="false" ht="15.75" hidden="false" customHeight="false" outlineLevel="0" collapsed="false">
      <c r="H353" s="16"/>
      <c r="I353" s="16"/>
      <c r="J353" s="16"/>
      <c r="K353" s="16"/>
    </row>
    <row r="354" customFormat="false" ht="15.75" hidden="false" customHeight="false" outlineLevel="0" collapsed="false">
      <c r="H354" s="16"/>
      <c r="I354" s="16"/>
      <c r="J354" s="16"/>
      <c r="K354" s="16"/>
    </row>
    <row r="355" customFormat="false" ht="15.75" hidden="false" customHeight="false" outlineLevel="0" collapsed="false">
      <c r="H355" s="16"/>
      <c r="I355" s="16"/>
      <c r="J355" s="16"/>
      <c r="K355" s="16"/>
    </row>
    <row r="356" customFormat="false" ht="15.75" hidden="false" customHeight="false" outlineLevel="0" collapsed="false">
      <c r="H356" s="16"/>
      <c r="I356" s="16"/>
      <c r="J356" s="16"/>
      <c r="K356" s="16"/>
    </row>
    <row r="357" customFormat="false" ht="15.75" hidden="false" customHeight="false" outlineLevel="0" collapsed="false">
      <c r="H357" s="16"/>
      <c r="I357" s="16"/>
      <c r="J357" s="16"/>
      <c r="K357" s="16"/>
    </row>
    <row r="358" customFormat="false" ht="15.75" hidden="false" customHeight="false" outlineLevel="0" collapsed="false">
      <c r="H358" s="16"/>
      <c r="I358" s="16"/>
      <c r="J358" s="16"/>
      <c r="K358" s="16"/>
    </row>
    <row r="359" customFormat="false" ht="15.75" hidden="false" customHeight="false" outlineLevel="0" collapsed="false">
      <c r="H359" s="16"/>
      <c r="I359" s="16"/>
      <c r="J359" s="16"/>
      <c r="K359" s="16"/>
    </row>
    <row r="360" customFormat="false" ht="15.75" hidden="false" customHeight="false" outlineLevel="0" collapsed="false">
      <c r="H360" s="16"/>
      <c r="I360" s="16"/>
      <c r="J360" s="16"/>
      <c r="K360" s="16"/>
    </row>
    <row r="361" customFormat="false" ht="15.75" hidden="false" customHeight="false" outlineLevel="0" collapsed="false">
      <c r="H361" s="16"/>
      <c r="I361" s="16"/>
      <c r="J361" s="16"/>
      <c r="K361" s="16"/>
    </row>
    <row r="362" customFormat="false" ht="15.75" hidden="false" customHeight="false" outlineLevel="0" collapsed="false">
      <c r="H362" s="16"/>
      <c r="I362" s="16"/>
      <c r="J362" s="16"/>
      <c r="K362" s="16"/>
    </row>
    <row r="363" customFormat="false" ht="15.75" hidden="false" customHeight="false" outlineLevel="0" collapsed="false">
      <c r="H363" s="16"/>
      <c r="I363" s="16"/>
      <c r="J363" s="16"/>
      <c r="K363" s="16"/>
    </row>
    <row r="364" customFormat="false" ht="15.75" hidden="false" customHeight="false" outlineLevel="0" collapsed="false">
      <c r="H364" s="16"/>
      <c r="I364" s="16"/>
      <c r="J364" s="16"/>
      <c r="K364" s="16"/>
    </row>
    <row r="365" customFormat="false" ht="15.75" hidden="false" customHeight="false" outlineLevel="0" collapsed="false">
      <c r="H365" s="16"/>
      <c r="I365" s="16"/>
      <c r="J365" s="16"/>
      <c r="K365" s="16"/>
    </row>
    <row r="366" customFormat="false" ht="15.75" hidden="false" customHeight="false" outlineLevel="0" collapsed="false">
      <c r="H366" s="16"/>
      <c r="I366" s="16"/>
      <c r="J366" s="16"/>
      <c r="K366" s="16"/>
    </row>
    <row r="367" customFormat="false" ht="15.75" hidden="false" customHeight="false" outlineLevel="0" collapsed="false">
      <c r="H367" s="16"/>
      <c r="I367" s="16"/>
      <c r="J367" s="16"/>
      <c r="K367" s="16"/>
    </row>
    <row r="368" customFormat="false" ht="15.75" hidden="false" customHeight="false" outlineLevel="0" collapsed="false">
      <c r="H368" s="16"/>
      <c r="I368" s="16"/>
      <c r="J368" s="16"/>
      <c r="K368" s="16"/>
    </row>
    <row r="369" customFormat="false" ht="15.75" hidden="false" customHeight="false" outlineLevel="0" collapsed="false">
      <c r="H369" s="16"/>
      <c r="I369" s="16"/>
      <c r="J369" s="16"/>
      <c r="K369" s="16"/>
    </row>
    <row r="370" customFormat="false" ht="15.75" hidden="false" customHeight="false" outlineLevel="0" collapsed="false">
      <c r="H370" s="16"/>
      <c r="I370" s="16"/>
      <c r="J370" s="16"/>
      <c r="K370" s="16"/>
    </row>
    <row r="371" customFormat="false" ht="15.75" hidden="false" customHeight="false" outlineLevel="0" collapsed="false">
      <c r="H371" s="16"/>
      <c r="I371" s="16"/>
      <c r="J371" s="16"/>
      <c r="K371" s="16"/>
    </row>
    <row r="372" customFormat="false" ht="15.75" hidden="false" customHeight="false" outlineLevel="0" collapsed="false">
      <c r="H372" s="16"/>
      <c r="I372" s="16"/>
      <c r="J372" s="16"/>
      <c r="K372" s="16"/>
    </row>
    <row r="373" customFormat="false" ht="15.75" hidden="false" customHeight="false" outlineLevel="0" collapsed="false">
      <c r="H373" s="16"/>
      <c r="I373" s="16"/>
      <c r="J373" s="16"/>
      <c r="K373" s="16"/>
    </row>
    <row r="374" customFormat="false" ht="15.75" hidden="false" customHeight="false" outlineLevel="0" collapsed="false">
      <c r="H374" s="16"/>
      <c r="I374" s="16"/>
      <c r="J374" s="16"/>
      <c r="K374" s="16"/>
    </row>
    <row r="375" customFormat="false" ht="15.75" hidden="false" customHeight="false" outlineLevel="0" collapsed="false">
      <c r="H375" s="16"/>
      <c r="I375" s="16"/>
      <c r="J375" s="16"/>
      <c r="K375" s="16"/>
    </row>
    <row r="376" customFormat="false" ht="15.75" hidden="false" customHeight="false" outlineLevel="0" collapsed="false">
      <c r="H376" s="16"/>
      <c r="I376" s="16"/>
      <c r="J376" s="16"/>
      <c r="K376" s="16"/>
    </row>
    <row r="377" customFormat="false" ht="15.75" hidden="false" customHeight="false" outlineLevel="0" collapsed="false">
      <c r="H377" s="16"/>
      <c r="I377" s="16"/>
      <c r="J377" s="16"/>
      <c r="K377" s="16"/>
    </row>
    <row r="378" customFormat="false" ht="15.75" hidden="false" customHeight="false" outlineLevel="0" collapsed="false">
      <c r="H378" s="16"/>
      <c r="I378" s="16"/>
      <c r="J378" s="16"/>
      <c r="K378" s="16"/>
    </row>
    <row r="379" customFormat="false" ht="15.75" hidden="false" customHeight="false" outlineLevel="0" collapsed="false">
      <c r="H379" s="16"/>
      <c r="I379" s="16"/>
      <c r="J379" s="16"/>
      <c r="K379" s="16"/>
    </row>
    <row r="380" customFormat="false" ht="15.75" hidden="false" customHeight="false" outlineLevel="0" collapsed="false">
      <c r="H380" s="16"/>
      <c r="I380" s="16"/>
      <c r="J380" s="16"/>
      <c r="K380" s="16"/>
    </row>
    <row r="381" customFormat="false" ht="15.75" hidden="false" customHeight="false" outlineLevel="0" collapsed="false">
      <c r="H381" s="16"/>
      <c r="I381" s="16"/>
      <c r="J381" s="16"/>
      <c r="K381" s="16"/>
    </row>
    <row r="382" customFormat="false" ht="15.75" hidden="false" customHeight="false" outlineLevel="0" collapsed="false">
      <c r="H382" s="16"/>
      <c r="I382" s="16"/>
      <c r="J382" s="16"/>
      <c r="K382" s="16"/>
    </row>
    <row r="383" customFormat="false" ht="15.75" hidden="false" customHeight="false" outlineLevel="0" collapsed="false">
      <c r="H383" s="16"/>
      <c r="I383" s="16"/>
      <c r="J383" s="16"/>
      <c r="K383" s="16"/>
    </row>
    <row r="384" customFormat="false" ht="15.75" hidden="false" customHeight="false" outlineLevel="0" collapsed="false">
      <c r="H384" s="16"/>
      <c r="I384" s="16"/>
      <c r="J384" s="16"/>
      <c r="K384" s="16"/>
    </row>
    <row r="385" customFormat="false" ht="15.75" hidden="false" customHeight="false" outlineLevel="0" collapsed="false">
      <c r="H385" s="16"/>
      <c r="I385" s="16"/>
      <c r="J385" s="16"/>
      <c r="K385" s="16"/>
    </row>
    <row r="386" customFormat="false" ht="15.75" hidden="false" customHeight="false" outlineLevel="0" collapsed="false">
      <c r="H386" s="16"/>
      <c r="I386" s="16"/>
      <c r="J386" s="16"/>
      <c r="K386" s="16"/>
    </row>
    <row r="387" customFormat="false" ht="15.75" hidden="false" customHeight="false" outlineLevel="0" collapsed="false">
      <c r="H387" s="16"/>
      <c r="I387" s="16"/>
      <c r="J387" s="16"/>
      <c r="K387" s="16"/>
    </row>
    <row r="388" customFormat="false" ht="15.75" hidden="false" customHeight="false" outlineLevel="0" collapsed="false">
      <c r="H388" s="16"/>
      <c r="I388" s="16"/>
      <c r="J388" s="16"/>
      <c r="K388" s="16"/>
    </row>
    <row r="389" customFormat="false" ht="15.75" hidden="false" customHeight="false" outlineLevel="0" collapsed="false">
      <c r="H389" s="16"/>
      <c r="I389" s="16"/>
      <c r="J389" s="16"/>
      <c r="K389" s="16"/>
    </row>
    <row r="390" customFormat="false" ht="15.75" hidden="false" customHeight="false" outlineLevel="0" collapsed="false">
      <c r="H390" s="16"/>
      <c r="I390" s="16"/>
      <c r="J390" s="16"/>
      <c r="K390" s="16"/>
    </row>
    <row r="391" customFormat="false" ht="15.75" hidden="false" customHeight="false" outlineLevel="0" collapsed="false">
      <c r="H391" s="16"/>
      <c r="I391" s="16"/>
      <c r="J391" s="16"/>
      <c r="K391" s="16"/>
    </row>
    <row r="392" customFormat="false" ht="15.75" hidden="false" customHeight="false" outlineLevel="0" collapsed="false">
      <c r="H392" s="16"/>
      <c r="I392" s="16"/>
      <c r="J392" s="16"/>
      <c r="K392" s="16"/>
    </row>
    <row r="393" customFormat="false" ht="15.75" hidden="false" customHeight="false" outlineLevel="0" collapsed="false">
      <c r="H393" s="16"/>
      <c r="I393" s="16"/>
      <c r="J393" s="16"/>
      <c r="K393" s="16"/>
    </row>
    <row r="394" customFormat="false" ht="15.75" hidden="false" customHeight="false" outlineLevel="0" collapsed="false">
      <c r="H394" s="16"/>
      <c r="I394" s="16"/>
      <c r="J394" s="16"/>
      <c r="K394" s="16"/>
    </row>
    <row r="395" customFormat="false" ht="15.75" hidden="false" customHeight="false" outlineLevel="0" collapsed="false">
      <c r="H395" s="16"/>
      <c r="I395" s="16"/>
      <c r="J395" s="16"/>
      <c r="K395" s="16"/>
    </row>
    <row r="396" customFormat="false" ht="15.75" hidden="false" customHeight="false" outlineLevel="0" collapsed="false">
      <c r="H396" s="16"/>
      <c r="I396" s="16"/>
      <c r="J396" s="16"/>
      <c r="K396" s="16"/>
    </row>
    <row r="397" customFormat="false" ht="15.75" hidden="false" customHeight="false" outlineLevel="0" collapsed="false">
      <c r="H397" s="16"/>
      <c r="I397" s="16"/>
      <c r="J397" s="16"/>
      <c r="K397" s="16"/>
    </row>
    <row r="398" customFormat="false" ht="15.75" hidden="false" customHeight="false" outlineLevel="0" collapsed="false">
      <c r="H398" s="16"/>
      <c r="I398" s="16"/>
      <c r="J398" s="16"/>
      <c r="K398" s="16"/>
    </row>
    <row r="399" customFormat="false" ht="15.75" hidden="false" customHeight="false" outlineLevel="0" collapsed="false">
      <c r="H399" s="16"/>
      <c r="I399" s="16"/>
      <c r="J399" s="16"/>
      <c r="K399" s="16"/>
    </row>
    <row r="400" customFormat="false" ht="15.75" hidden="false" customHeight="false" outlineLevel="0" collapsed="false">
      <c r="H400" s="16"/>
      <c r="I400" s="16"/>
      <c r="J400" s="16"/>
      <c r="K400" s="16"/>
    </row>
    <row r="401" customFormat="false" ht="15.75" hidden="false" customHeight="false" outlineLevel="0" collapsed="false">
      <c r="H401" s="16"/>
      <c r="I401" s="16"/>
      <c r="J401" s="16"/>
      <c r="K401" s="16"/>
    </row>
    <row r="402" customFormat="false" ht="15.75" hidden="false" customHeight="false" outlineLevel="0" collapsed="false">
      <c r="H402" s="16"/>
      <c r="I402" s="16"/>
      <c r="J402" s="16"/>
      <c r="K402" s="16"/>
    </row>
    <row r="403" customFormat="false" ht="15.75" hidden="false" customHeight="false" outlineLevel="0" collapsed="false">
      <c r="H403" s="16"/>
      <c r="I403" s="16"/>
      <c r="J403" s="16"/>
      <c r="K403" s="16"/>
    </row>
    <row r="404" customFormat="false" ht="15.75" hidden="false" customHeight="false" outlineLevel="0" collapsed="false">
      <c r="H404" s="16"/>
      <c r="I404" s="16"/>
      <c r="J404" s="16"/>
      <c r="K404" s="16"/>
    </row>
    <row r="405" customFormat="false" ht="15.75" hidden="false" customHeight="false" outlineLevel="0" collapsed="false">
      <c r="H405" s="16"/>
      <c r="I405" s="16"/>
      <c r="J405" s="16"/>
      <c r="K405" s="16"/>
    </row>
    <row r="406" customFormat="false" ht="15.75" hidden="false" customHeight="false" outlineLevel="0" collapsed="false">
      <c r="H406" s="16"/>
      <c r="I406" s="16"/>
      <c r="J406" s="16"/>
      <c r="K406" s="16"/>
    </row>
    <row r="407" customFormat="false" ht="15.75" hidden="false" customHeight="false" outlineLevel="0" collapsed="false">
      <c r="H407" s="16"/>
      <c r="I407" s="16"/>
      <c r="J407" s="16"/>
      <c r="K407" s="16"/>
    </row>
    <row r="408" customFormat="false" ht="15.75" hidden="false" customHeight="false" outlineLevel="0" collapsed="false">
      <c r="H408" s="16"/>
      <c r="I408" s="16"/>
      <c r="J408" s="16"/>
      <c r="K408" s="16"/>
    </row>
    <row r="409" customFormat="false" ht="15.75" hidden="false" customHeight="false" outlineLevel="0" collapsed="false">
      <c r="H409" s="16"/>
      <c r="I409" s="16"/>
      <c r="J409" s="16"/>
      <c r="K409" s="16"/>
    </row>
    <row r="410" customFormat="false" ht="15.75" hidden="false" customHeight="false" outlineLevel="0" collapsed="false">
      <c r="H410" s="16"/>
      <c r="I410" s="16"/>
      <c r="J410" s="16"/>
      <c r="K410" s="16"/>
    </row>
    <row r="411" customFormat="false" ht="15.75" hidden="false" customHeight="false" outlineLevel="0" collapsed="false">
      <c r="H411" s="16"/>
      <c r="I411" s="16"/>
      <c r="J411" s="16"/>
      <c r="K411" s="16"/>
    </row>
    <row r="412" customFormat="false" ht="15.75" hidden="false" customHeight="false" outlineLevel="0" collapsed="false">
      <c r="H412" s="16"/>
      <c r="I412" s="16"/>
      <c r="J412" s="16"/>
      <c r="K412" s="16"/>
    </row>
    <row r="413" customFormat="false" ht="15.75" hidden="false" customHeight="false" outlineLevel="0" collapsed="false">
      <c r="H413" s="16"/>
      <c r="I413" s="16"/>
      <c r="J413" s="16"/>
      <c r="K413" s="16"/>
    </row>
    <row r="414" customFormat="false" ht="15.75" hidden="false" customHeight="false" outlineLevel="0" collapsed="false">
      <c r="H414" s="16"/>
      <c r="I414" s="16"/>
      <c r="J414" s="16"/>
      <c r="K414" s="16"/>
    </row>
    <row r="415" customFormat="false" ht="15.75" hidden="false" customHeight="false" outlineLevel="0" collapsed="false">
      <c r="H415" s="16"/>
      <c r="I415" s="16"/>
      <c r="J415" s="16"/>
      <c r="K415" s="16"/>
    </row>
    <row r="416" customFormat="false" ht="15.75" hidden="false" customHeight="false" outlineLevel="0" collapsed="false">
      <c r="H416" s="16"/>
      <c r="I416" s="16"/>
      <c r="J416" s="16"/>
      <c r="K416" s="16"/>
    </row>
    <row r="417" customFormat="false" ht="15.75" hidden="false" customHeight="false" outlineLevel="0" collapsed="false">
      <c r="H417" s="16"/>
      <c r="I417" s="16"/>
      <c r="J417" s="16"/>
      <c r="K417" s="16"/>
    </row>
    <row r="418" customFormat="false" ht="15.75" hidden="false" customHeight="false" outlineLevel="0" collapsed="false">
      <c r="H418" s="16"/>
      <c r="I418" s="16"/>
      <c r="J418" s="16"/>
      <c r="K418" s="16"/>
    </row>
    <row r="419" customFormat="false" ht="15.75" hidden="false" customHeight="false" outlineLevel="0" collapsed="false">
      <c r="H419" s="16"/>
      <c r="I419" s="16"/>
      <c r="J419" s="16"/>
      <c r="K419" s="16"/>
    </row>
    <row r="420" customFormat="false" ht="15.75" hidden="false" customHeight="false" outlineLevel="0" collapsed="false">
      <c r="H420" s="16"/>
      <c r="I420" s="16"/>
      <c r="J420" s="16"/>
      <c r="K420" s="16"/>
    </row>
    <row r="421" customFormat="false" ht="15.75" hidden="false" customHeight="false" outlineLevel="0" collapsed="false">
      <c r="H421" s="16"/>
      <c r="I421" s="16"/>
      <c r="J421" s="16"/>
      <c r="K421" s="16"/>
    </row>
    <row r="422" customFormat="false" ht="15.75" hidden="false" customHeight="false" outlineLevel="0" collapsed="false">
      <c r="H422" s="16"/>
      <c r="I422" s="16"/>
      <c r="J422" s="16"/>
      <c r="K422" s="16"/>
    </row>
    <row r="423" customFormat="false" ht="15.75" hidden="false" customHeight="false" outlineLevel="0" collapsed="false">
      <c r="H423" s="16"/>
      <c r="I423" s="16"/>
      <c r="J423" s="16"/>
      <c r="K423" s="16"/>
    </row>
    <row r="424" customFormat="false" ht="15.75" hidden="false" customHeight="false" outlineLevel="0" collapsed="false">
      <c r="H424" s="16"/>
      <c r="I424" s="16"/>
      <c r="J424" s="16"/>
      <c r="K424" s="16"/>
    </row>
    <row r="425" customFormat="false" ht="15.75" hidden="false" customHeight="false" outlineLevel="0" collapsed="false">
      <c r="H425" s="16"/>
      <c r="I425" s="16"/>
      <c r="J425" s="16"/>
      <c r="K425" s="16"/>
    </row>
    <row r="426" customFormat="false" ht="15.75" hidden="false" customHeight="false" outlineLevel="0" collapsed="false">
      <c r="H426" s="16"/>
      <c r="I426" s="16"/>
      <c r="J426" s="16"/>
      <c r="K426" s="16"/>
    </row>
    <row r="427" customFormat="false" ht="15.75" hidden="false" customHeight="false" outlineLevel="0" collapsed="false">
      <c r="H427" s="16"/>
      <c r="I427" s="16"/>
      <c r="J427" s="16"/>
      <c r="K427" s="16"/>
    </row>
    <row r="428" customFormat="false" ht="15.75" hidden="false" customHeight="false" outlineLevel="0" collapsed="false">
      <c r="H428" s="16"/>
      <c r="I428" s="16"/>
      <c r="J428" s="16"/>
      <c r="K428" s="16"/>
    </row>
    <row r="429" customFormat="false" ht="15.75" hidden="false" customHeight="false" outlineLevel="0" collapsed="false">
      <c r="H429" s="16"/>
      <c r="I429" s="16"/>
      <c r="J429" s="16"/>
      <c r="K429" s="16"/>
    </row>
    <row r="430" customFormat="false" ht="15.75" hidden="false" customHeight="false" outlineLevel="0" collapsed="false">
      <c r="H430" s="16"/>
      <c r="I430" s="16"/>
      <c r="J430" s="16"/>
      <c r="K430" s="16"/>
    </row>
    <row r="431" customFormat="false" ht="15.75" hidden="false" customHeight="false" outlineLevel="0" collapsed="false">
      <c r="H431" s="16"/>
      <c r="I431" s="16"/>
      <c r="J431" s="16"/>
      <c r="K431" s="16"/>
    </row>
    <row r="432" customFormat="false" ht="15.75" hidden="false" customHeight="false" outlineLevel="0" collapsed="false">
      <c r="H432" s="16"/>
      <c r="I432" s="16"/>
      <c r="J432" s="16"/>
      <c r="K432" s="16"/>
    </row>
    <row r="433" customFormat="false" ht="15.75" hidden="false" customHeight="false" outlineLevel="0" collapsed="false">
      <c r="H433" s="16"/>
      <c r="I433" s="16"/>
      <c r="J433" s="16"/>
      <c r="K433" s="16"/>
    </row>
    <row r="434" customFormat="false" ht="15.75" hidden="false" customHeight="false" outlineLevel="0" collapsed="false">
      <c r="H434" s="16"/>
      <c r="I434" s="16"/>
      <c r="J434" s="16"/>
      <c r="K434" s="16"/>
    </row>
    <row r="435" customFormat="false" ht="15.75" hidden="false" customHeight="false" outlineLevel="0" collapsed="false">
      <c r="H435" s="16"/>
      <c r="I435" s="16"/>
      <c r="J435" s="16"/>
      <c r="K435" s="16"/>
    </row>
    <row r="436" customFormat="false" ht="15.75" hidden="false" customHeight="false" outlineLevel="0" collapsed="false">
      <c r="H436" s="16"/>
      <c r="I436" s="16"/>
      <c r="J436" s="16"/>
      <c r="K436" s="16"/>
    </row>
    <row r="437" customFormat="false" ht="15.75" hidden="false" customHeight="false" outlineLevel="0" collapsed="false">
      <c r="H437" s="16"/>
      <c r="I437" s="16"/>
      <c r="J437" s="16"/>
      <c r="K437" s="16"/>
    </row>
    <row r="438" customFormat="false" ht="15.75" hidden="false" customHeight="false" outlineLevel="0" collapsed="false">
      <c r="H438" s="16"/>
      <c r="I438" s="16"/>
      <c r="J438" s="16"/>
      <c r="K438" s="16"/>
    </row>
    <row r="439" customFormat="false" ht="15.75" hidden="false" customHeight="false" outlineLevel="0" collapsed="false">
      <c r="H439" s="16"/>
      <c r="I439" s="16"/>
      <c r="J439" s="16"/>
      <c r="K439" s="16"/>
    </row>
    <row r="440" customFormat="false" ht="15.75" hidden="false" customHeight="false" outlineLevel="0" collapsed="false">
      <c r="H440" s="16"/>
      <c r="I440" s="16"/>
      <c r="J440" s="16"/>
      <c r="K440" s="16"/>
    </row>
    <row r="441" customFormat="false" ht="15.75" hidden="false" customHeight="false" outlineLevel="0" collapsed="false">
      <c r="H441" s="16"/>
      <c r="I441" s="16"/>
      <c r="J441" s="16"/>
      <c r="K441" s="16"/>
    </row>
    <row r="442" customFormat="false" ht="15.75" hidden="false" customHeight="false" outlineLevel="0" collapsed="false">
      <c r="H442" s="16"/>
      <c r="I442" s="16"/>
      <c r="J442" s="16"/>
      <c r="K442" s="16"/>
    </row>
    <row r="443" customFormat="false" ht="15.75" hidden="false" customHeight="false" outlineLevel="0" collapsed="false">
      <c r="H443" s="16"/>
      <c r="I443" s="16"/>
      <c r="J443" s="16"/>
      <c r="K443" s="16"/>
    </row>
    <row r="444" customFormat="false" ht="15.75" hidden="false" customHeight="false" outlineLevel="0" collapsed="false">
      <c r="H444" s="16"/>
      <c r="I444" s="16"/>
      <c r="J444" s="16"/>
      <c r="K444" s="16"/>
    </row>
    <row r="445" customFormat="false" ht="15.75" hidden="false" customHeight="false" outlineLevel="0" collapsed="false">
      <c r="H445" s="16"/>
      <c r="I445" s="16"/>
      <c r="J445" s="16"/>
      <c r="K445" s="16"/>
    </row>
    <row r="446" customFormat="false" ht="15.75" hidden="false" customHeight="false" outlineLevel="0" collapsed="false">
      <c r="H446" s="16"/>
      <c r="I446" s="16"/>
      <c r="J446" s="16"/>
      <c r="K446" s="16"/>
    </row>
    <row r="447" customFormat="false" ht="15.75" hidden="false" customHeight="false" outlineLevel="0" collapsed="false">
      <c r="H447" s="16"/>
      <c r="I447" s="16"/>
      <c r="J447" s="16"/>
      <c r="K447" s="16"/>
    </row>
    <row r="448" customFormat="false" ht="15.75" hidden="false" customHeight="false" outlineLevel="0" collapsed="false">
      <c r="H448" s="16"/>
      <c r="I448" s="16"/>
      <c r="J448" s="16"/>
      <c r="K448" s="16"/>
    </row>
    <row r="449" customFormat="false" ht="15.75" hidden="false" customHeight="false" outlineLevel="0" collapsed="false">
      <c r="H449" s="16"/>
      <c r="I449" s="16"/>
      <c r="J449" s="16"/>
      <c r="K449" s="16"/>
    </row>
    <row r="450" customFormat="false" ht="15.75" hidden="false" customHeight="false" outlineLevel="0" collapsed="false">
      <c r="H450" s="16"/>
      <c r="I450" s="16"/>
      <c r="J450" s="16"/>
      <c r="K450" s="16"/>
    </row>
    <row r="451" customFormat="false" ht="15.75" hidden="false" customHeight="false" outlineLevel="0" collapsed="false">
      <c r="H451" s="16"/>
      <c r="I451" s="16"/>
      <c r="J451" s="16"/>
      <c r="K451" s="16"/>
    </row>
    <row r="452" customFormat="false" ht="15.75" hidden="false" customHeight="false" outlineLevel="0" collapsed="false">
      <c r="H452" s="16"/>
      <c r="I452" s="16"/>
      <c r="J452" s="16"/>
      <c r="K452" s="16"/>
    </row>
    <row r="453" customFormat="false" ht="15.75" hidden="false" customHeight="false" outlineLevel="0" collapsed="false">
      <c r="H453" s="16"/>
      <c r="I453" s="16"/>
      <c r="J453" s="16"/>
      <c r="K453" s="16"/>
    </row>
    <row r="454" customFormat="false" ht="15.75" hidden="false" customHeight="false" outlineLevel="0" collapsed="false">
      <c r="H454" s="16"/>
      <c r="I454" s="16"/>
      <c r="J454" s="16"/>
      <c r="K454" s="16"/>
    </row>
    <row r="455" customFormat="false" ht="15.75" hidden="false" customHeight="false" outlineLevel="0" collapsed="false">
      <c r="H455" s="16"/>
      <c r="I455" s="16"/>
      <c r="J455" s="16"/>
      <c r="K455" s="16"/>
    </row>
    <row r="456" customFormat="false" ht="15.75" hidden="false" customHeight="false" outlineLevel="0" collapsed="false">
      <c r="H456" s="16"/>
      <c r="I456" s="16"/>
      <c r="J456" s="16"/>
      <c r="K456" s="16"/>
    </row>
    <row r="457" customFormat="false" ht="15.75" hidden="false" customHeight="false" outlineLevel="0" collapsed="false">
      <c r="H457" s="16"/>
      <c r="I457" s="16"/>
      <c r="J457" s="16"/>
      <c r="K457" s="16"/>
    </row>
    <row r="458" customFormat="false" ht="15.75" hidden="false" customHeight="false" outlineLevel="0" collapsed="false">
      <c r="H458" s="16"/>
      <c r="I458" s="16"/>
      <c r="J458" s="16"/>
      <c r="K458" s="16"/>
    </row>
    <row r="459" customFormat="false" ht="15.75" hidden="false" customHeight="false" outlineLevel="0" collapsed="false">
      <c r="H459" s="16"/>
      <c r="I459" s="16"/>
      <c r="J459" s="16"/>
      <c r="K459" s="16"/>
    </row>
    <row r="460" customFormat="false" ht="15.75" hidden="false" customHeight="false" outlineLevel="0" collapsed="false">
      <c r="H460" s="16"/>
      <c r="I460" s="16"/>
      <c r="J460" s="16"/>
      <c r="K460" s="16"/>
    </row>
    <row r="461" customFormat="false" ht="15.75" hidden="false" customHeight="false" outlineLevel="0" collapsed="false">
      <c r="H461" s="16"/>
      <c r="I461" s="16"/>
      <c r="J461" s="16"/>
      <c r="K461" s="16"/>
    </row>
    <row r="462" customFormat="false" ht="15.75" hidden="false" customHeight="false" outlineLevel="0" collapsed="false">
      <c r="H462" s="16"/>
      <c r="I462" s="16"/>
      <c r="J462" s="16"/>
      <c r="K462" s="16"/>
    </row>
    <row r="463" customFormat="false" ht="15.75" hidden="false" customHeight="false" outlineLevel="0" collapsed="false">
      <c r="H463" s="16"/>
      <c r="I463" s="16"/>
      <c r="J463" s="16"/>
      <c r="K463" s="16"/>
    </row>
    <row r="464" customFormat="false" ht="15.75" hidden="false" customHeight="false" outlineLevel="0" collapsed="false">
      <c r="H464" s="16"/>
      <c r="I464" s="16"/>
      <c r="J464" s="16"/>
      <c r="K464" s="16"/>
    </row>
    <row r="465" customFormat="false" ht="15.75" hidden="false" customHeight="false" outlineLevel="0" collapsed="false">
      <c r="H465" s="16"/>
      <c r="I465" s="16"/>
      <c r="J465" s="16"/>
      <c r="K465" s="16"/>
    </row>
    <row r="466" customFormat="false" ht="15.75" hidden="false" customHeight="false" outlineLevel="0" collapsed="false">
      <c r="H466" s="16"/>
      <c r="I466" s="16"/>
      <c r="J466" s="16"/>
      <c r="K466" s="16"/>
    </row>
    <row r="467" customFormat="false" ht="15.75" hidden="false" customHeight="false" outlineLevel="0" collapsed="false">
      <c r="H467" s="16"/>
      <c r="I467" s="16"/>
      <c r="J467" s="16"/>
      <c r="K467" s="16"/>
    </row>
    <row r="468" customFormat="false" ht="15.75" hidden="false" customHeight="false" outlineLevel="0" collapsed="false">
      <c r="H468" s="16"/>
      <c r="I468" s="16"/>
      <c r="J468" s="16"/>
      <c r="K468" s="16"/>
    </row>
    <row r="469" customFormat="false" ht="15.75" hidden="false" customHeight="false" outlineLevel="0" collapsed="false">
      <c r="H469" s="16"/>
      <c r="I469" s="16"/>
      <c r="J469" s="16"/>
      <c r="K469" s="16"/>
    </row>
    <row r="470" customFormat="false" ht="15.75" hidden="false" customHeight="false" outlineLevel="0" collapsed="false">
      <c r="H470" s="16"/>
      <c r="I470" s="16"/>
      <c r="J470" s="16"/>
      <c r="K470" s="16"/>
    </row>
    <row r="471" customFormat="false" ht="15.75" hidden="false" customHeight="false" outlineLevel="0" collapsed="false">
      <c r="H471" s="16"/>
      <c r="I471" s="16"/>
      <c r="J471" s="16"/>
      <c r="K471" s="16"/>
    </row>
    <row r="472" customFormat="false" ht="15.75" hidden="false" customHeight="false" outlineLevel="0" collapsed="false">
      <c r="H472" s="16"/>
      <c r="I472" s="16"/>
      <c r="J472" s="16"/>
      <c r="K472" s="16"/>
    </row>
    <row r="473" customFormat="false" ht="15.75" hidden="false" customHeight="false" outlineLevel="0" collapsed="false">
      <c r="H473" s="16"/>
      <c r="I473" s="16"/>
      <c r="J473" s="16"/>
      <c r="K473" s="16"/>
    </row>
    <row r="474" customFormat="false" ht="15.75" hidden="false" customHeight="false" outlineLevel="0" collapsed="false">
      <c r="H474" s="16"/>
      <c r="I474" s="16"/>
      <c r="J474" s="16"/>
      <c r="K474" s="16"/>
    </row>
    <row r="475" customFormat="false" ht="15.75" hidden="false" customHeight="false" outlineLevel="0" collapsed="false">
      <c r="H475" s="16"/>
      <c r="I475" s="16"/>
      <c r="J475" s="16"/>
      <c r="K475" s="16"/>
    </row>
    <row r="476" customFormat="false" ht="15.75" hidden="false" customHeight="false" outlineLevel="0" collapsed="false">
      <c r="H476" s="16"/>
      <c r="I476" s="16"/>
      <c r="J476" s="16"/>
      <c r="K476" s="16"/>
    </row>
    <row r="477" customFormat="false" ht="15.75" hidden="false" customHeight="false" outlineLevel="0" collapsed="false">
      <c r="H477" s="16"/>
      <c r="I477" s="16"/>
      <c r="J477" s="16"/>
      <c r="K477" s="16"/>
    </row>
    <row r="478" customFormat="false" ht="15.75" hidden="false" customHeight="false" outlineLevel="0" collapsed="false">
      <c r="H478" s="16"/>
      <c r="I478" s="16"/>
      <c r="J478" s="16"/>
      <c r="K478" s="16"/>
    </row>
    <row r="479" customFormat="false" ht="15.75" hidden="false" customHeight="false" outlineLevel="0" collapsed="false">
      <c r="H479" s="16"/>
      <c r="I479" s="16"/>
      <c r="J479" s="16"/>
      <c r="K479" s="16"/>
    </row>
    <row r="480" customFormat="false" ht="15.75" hidden="false" customHeight="false" outlineLevel="0" collapsed="false">
      <c r="H480" s="16"/>
      <c r="I480" s="16"/>
      <c r="J480" s="16"/>
      <c r="K480" s="16"/>
    </row>
    <row r="481" customFormat="false" ht="15.75" hidden="false" customHeight="false" outlineLevel="0" collapsed="false">
      <c r="H481" s="16"/>
      <c r="I481" s="16"/>
      <c r="J481" s="16"/>
      <c r="K481" s="16"/>
    </row>
    <row r="482" customFormat="false" ht="15.75" hidden="false" customHeight="false" outlineLevel="0" collapsed="false">
      <c r="H482" s="16"/>
      <c r="I482" s="16"/>
      <c r="J482" s="16"/>
      <c r="K482" s="16"/>
    </row>
    <row r="483" customFormat="false" ht="15.75" hidden="false" customHeight="false" outlineLevel="0" collapsed="false">
      <c r="H483" s="16"/>
      <c r="I483" s="16"/>
      <c r="J483" s="16"/>
      <c r="K483" s="16"/>
    </row>
    <row r="484" customFormat="false" ht="15.75" hidden="false" customHeight="false" outlineLevel="0" collapsed="false">
      <c r="H484" s="16"/>
      <c r="I484" s="16"/>
      <c r="J484" s="16"/>
      <c r="K484" s="16"/>
    </row>
    <row r="485" customFormat="false" ht="15.75" hidden="false" customHeight="false" outlineLevel="0" collapsed="false">
      <c r="H485" s="16"/>
      <c r="I485" s="16"/>
      <c r="J485" s="16"/>
      <c r="K485" s="16"/>
    </row>
    <row r="486" customFormat="false" ht="15.75" hidden="false" customHeight="false" outlineLevel="0" collapsed="false">
      <c r="H486" s="16"/>
      <c r="I486" s="16"/>
      <c r="J486" s="16"/>
      <c r="K486" s="16"/>
    </row>
    <row r="487" customFormat="false" ht="15.75" hidden="false" customHeight="false" outlineLevel="0" collapsed="false">
      <c r="H487" s="16"/>
      <c r="I487" s="16"/>
      <c r="J487" s="16"/>
      <c r="K487" s="16"/>
    </row>
    <row r="488" customFormat="false" ht="15.75" hidden="false" customHeight="false" outlineLevel="0" collapsed="false">
      <c r="H488" s="16"/>
      <c r="I488" s="16"/>
      <c r="J488" s="16"/>
      <c r="K488" s="16"/>
    </row>
    <row r="489" customFormat="false" ht="15.75" hidden="false" customHeight="false" outlineLevel="0" collapsed="false">
      <c r="H489" s="16"/>
      <c r="I489" s="16"/>
      <c r="J489" s="16"/>
      <c r="K489" s="16"/>
    </row>
    <row r="490" customFormat="false" ht="15.75" hidden="false" customHeight="false" outlineLevel="0" collapsed="false">
      <c r="H490" s="16"/>
      <c r="I490" s="16"/>
      <c r="J490" s="16"/>
      <c r="K490" s="16"/>
    </row>
    <row r="491" customFormat="false" ht="15.75" hidden="false" customHeight="false" outlineLevel="0" collapsed="false">
      <c r="H491" s="16"/>
      <c r="I491" s="16"/>
      <c r="J491" s="16"/>
      <c r="K491" s="16"/>
    </row>
    <row r="492" customFormat="false" ht="15.75" hidden="false" customHeight="false" outlineLevel="0" collapsed="false">
      <c r="H492" s="16"/>
      <c r="I492" s="16"/>
      <c r="J492" s="16"/>
      <c r="K492" s="16"/>
    </row>
    <row r="493" customFormat="false" ht="15.75" hidden="false" customHeight="false" outlineLevel="0" collapsed="false">
      <c r="H493" s="16"/>
      <c r="I493" s="16"/>
      <c r="J493" s="16"/>
      <c r="K493" s="16"/>
    </row>
    <row r="494" customFormat="false" ht="15.75" hidden="false" customHeight="false" outlineLevel="0" collapsed="false">
      <c r="H494" s="16"/>
      <c r="I494" s="16"/>
      <c r="J494" s="16"/>
      <c r="K494" s="16"/>
    </row>
    <row r="495" customFormat="false" ht="15.75" hidden="false" customHeight="false" outlineLevel="0" collapsed="false">
      <c r="H495" s="16"/>
      <c r="I495" s="16"/>
      <c r="J495" s="16"/>
      <c r="K495" s="16"/>
    </row>
    <row r="496" customFormat="false" ht="15.75" hidden="false" customHeight="false" outlineLevel="0" collapsed="false">
      <c r="H496" s="16"/>
      <c r="I496" s="16"/>
      <c r="J496" s="16"/>
      <c r="K496" s="16"/>
    </row>
    <row r="497" customFormat="false" ht="15.75" hidden="false" customHeight="false" outlineLevel="0" collapsed="false">
      <c r="H497" s="16"/>
      <c r="I497" s="16"/>
      <c r="J497" s="16"/>
      <c r="K497" s="16"/>
    </row>
    <row r="498" customFormat="false" ht="15.75" hidden="false" customHeight="false" outlineLevel="0" collapsed="false">
      <c r="H498" s="16"/>
      <c r="I498" s="16"/>
      <c r="J498" s="16"/>
      <c r="K498" s="16"/>
    </row>
    <row r="499" customFormat="false" ht="15.75" hidden="false" customHeight="false" outlineLevel="0" collapsed="false">
      <c r="H499" s="16"/>
      <c r="I499" s="16"/>
      <c r="J499" s="16"/>
      <c r="K499" s="16"/>
    </row>
    <row r="500" customFormat="false" ht="15.75" hidden="false" customHeight="false" outlineLevel="0" collapsed="false">
      <c r="H500" s="16"/>
      <c r="I500" s="16"/>
      <c r="J500" s="16"/>
      <c r="K500" s="16"/>
    </row>
    <row r="501" customFormat="false" ht="15.75" hidden="false" customHeight="false" outlineLevel="0" collapsed="false">
      <c r="H501" s="16"/>
      <c r="I501" s="16"/>
      <c r="J501" s="16"/>
      <c r="K501" s="16"/>
    </row>
    <row r="502" customFormat="false" ht="15.75" hidden="false" customHeight="false" outlineLevel="0" collapsed="false">
      <c r="H502" s="16"/>
      <c r="I502" s="16"/>
      <c r="J502" s="16"/>
      <c r="K502" s="16"/>
    </row>
    <row r="503" customFormat="false" ht="15.75" hidden="false" customHeight="false" outlineLevel="0" collapsed="false">
      <c r="H503" s="16"/>
      <c r="I503" s="16"/>
      <c r="J503" s="16"/>
      <c r="K503" s="16"/>
    </row>
    <row r="504" customFormat="false" ht="15.75" hidden="false" customHeight="false" outlineLevel="0" collapsed="false">
      <c r="H504" s="16"/>
      <c r="I504" s="16"/>
      <c r="J504" s="16"/>
      <c r="K504" s="16"/>
    </row>
    <row r="505" customFormat="false" ht="15.75" hidden="false" customHeight="false" outlineLevel="0" collapsed="false">
      <c r="H505" s="16"/>
      <c r="I505" s="16"/>
      <c r="J505" s="16"/>
      <c r="K505" s="16"/>
    </row>
    <row r="506" customFormat="false" ht="15.75" hidden="false" customHeight="false" outlineLevel="0" collapsed="false">
      <c r="H506" s="16"/>
      <c r="I506" s="16"/>
      <c r="J506" s="16"/>
      <c r="K506" s="16"/>
    </row>
    <row r="507" customFormat="false" ht="15.75" hidden="false" customHeight="false" outlineLevel="0" collapsed="false">
      <c r="H507" s="16"/>
      <c r="I507" s="16"/>
      <c r="J507" s="16"/>
      <c r="K507" s="16"/>
    </row>
    <row r="508" customFormat="false" ht="15.75" hidden="false" customHeight="false" outlineLevel="0" collapsed="false">
      <c r="H508" s="16"/>
      <c r="I508" s="16"/>
      <c r="J508" s="16"/>
      <c r="K508" s="16"/>
    </row>
    <row r="509" customFormat="false" ht="15.75" hidden="false" customHeight="false" outlineLevel="0" collapsed="false">
      <c r="H509" s="16"/>
      <c r="I509" s="16"/>
      <c r="J509" s="16"/>
      <c r="K509" s="16"/>
    </row>
    <row r="510" customFormat="false" ht="15.75" hidden="false" customHeight="false" outlineLevel="0" collapsed="false">
      <c r="H510" s="16"/>
      <c r="I510" s="16"/>
      <c r="J510" s="16"/>
      <c r="K510" s="16"/>
    </row>
    <row r="511" customFormat="false" ht="15.75" hidden="false" customHeight="false" outlineLevel="0" collapsed="false">
      <c r="H511" s="16"/>
      <c r="I511" s="16"/>
      <c r="J511" s="16"/>
      <c r="K511" s="16"/>
    </row>
    <row r="512" customFormat="false" ht="15.75" hidden="false" customHeight="false" outlineLevel="0" collapsed="false">
      <c r="H512" s="16"/>
      <c r="I512" s="16"/>
      <c r="J512" s="16"/>
      <c r="K512" s="16"/>
    </row>
    <row r="513" customFormat="false" ht="15.75" hidden="false" customHeight="false" outlineLevel="0" collapsed="false">
      <c r="H513" s="16"/>
      <c r="I513" s="16"/>
      <c r="J513" s="16"/>
      <c r="K513" s="16"/>
    </row>
    <row r="514" customFormat="false" ht="15.75" hidden="false" customHeight="false" outlineLevel="0" collapsed="false">
      <c r="H514" s="16"/>
      <c r="I514" s="16"/>
      <c r="J514" s="16"/>
      <c r="K514" s="16"/>
    </row>
    <row r="515" customFormat="false" ht="15.75" hidden="false" customHeight="false" outlineLevel="0" collapsed="false">
      <c r="H515" s="16"/>
      <c r="I515" s="16"/>
      <c r="J515" s="16"/>
      <c r="K515" s="16"/>
    </row>
    <row r="516" customFormat="false" ht="15.75" hidden="false" customHeight="false" outlineLevel="0" collapsed="false">
      <c r="H516" s="16"/>
      <c r="I516" s="16"/>
      <c r="J516" s="16"/>
      <c r="K516" s="16"/>
    </row>
    <row r="517" customFormat="false" ht="15.75" hidden="false" customHeight="false" outlineLevel="0" collapsed="false">
      <c r="H517" s="16"/>
      <c r="I517" s="16"/>
      <c r="J517" s="16"/>
      <c r="K517" s="16"/>
    </row>
    <row r="518" customFormat="false" ht="15.75" hidden="false" customHeight="false" outlineLevel="0" collapsed="false">
      <c r="H518" s="16"/>
      <c r="I518" s="16"/>
      <c r="J518" s="16"/>
      <c r="K518" s="16"/>
    </row>
    <row r="519" customFormat="false" ht="15.75" hidden="false" customHeight="false" outlineLevel="0" collapsed="false">
      <c r="H519" s="16"/>
      <c r="I519" s="16"/>
      <c r="J519" s="16"/>
      <c r="K519" s="16"/>
    </row>
    <row r="520" customFormat="false" ht="15.75" hidden="false" customHeight="false" outlineLevel="0" collapsed="false">
      <c r="H520" s="16"/>
      <c r="I520" s="16"/>
      <c r="J520" s="16"/>
      <c r="K520" s="16"/>
    </row>
    <row r="521" customFormat="false" ht="15.75" hidden="false" customHeight="false" outlineLevel="0" collapsed="false">
      <c r="H521" s="16"/>
      <c r="I521" s="16"/>
      <c r="J521" s="16"/>
      <c r="K521" s="16"/>
    </row>
    <row r="522" customFormat="false" ht="15.75" hidden="false" customHeight="false" outlineLevel="0" collapsed="false">
      <c r="H522" s="16"/>
      <c r="I522" s="16"/>
      <c r="J522" s="16"/>
      <c r="K522" s="16"/>
    </row>
    <row r="523" customFormat="false" ht="15.75" hidden="false" customHeight="false" outlineLevel="0" collapsed="false">
      <c r="H523" s="16"/>
      <c r="I523" s="16"/>
      <c r="J523" s="16"/>
      <c r="K523" s="16"/>
    </row>
    <row r="524" customFormat="false" ht="15.75" hidden="false" customHeight="false" outlineLevel="0" collapsed="false">
      <c r="H524" s="16"/>
      <c r="I524" s="16"/>
      <c r="J524" s="16"/>
      <c r="K524" s="16"/>
    </row>
    <row r="525" customFormat="false" ht="15.75" hidden="false" customHeight="false" outlineLevel="0" collapsed="false">
      <c r="H525" s="16"/>
      <c r="I525" s="16"/>
      <c r="J525" s="16"/>
      <c r="K525" s="16"/>
    </row>
    <row r="526" customFormat="false" ht="15.75" hidden="false" customHeight="false" outlineLevel="0" collapsed="false">
      <c r="H526" s="16"/>
      <c r="I526" s="16"/>
      <c r="J526" s="16"/>
      <c r="K526" s="16"/>
    </row>
    <row r="527" customFormat="false" ht="15.75" hidden="false" customHeight="false" outlineLevel="0" collapsed="false">
      <c r="H527" s="16"/>
      <c r="I527" s="16"/>
      <c r="J527" s="16"/>
      <c r="K527" s="16"/>
    </row>
    <row r="528" customFormat="false" ht="15.75" hidden="false" customHeight="false" outlineLevel="0" collapsed="false">
      <c r="H528" s="16"/>
      <c r="I528" s="16"/>
      <c r="J528" s="16"/>
      <c r="K528" s="16"/>
    </row>
    <row r="529" customFormat="false" ht="15.75" hidden="false" customHeight="false" outlineLevel="0" collapsed="false">
      <c r="H529" s="16"/>
      <c r="I529" s="16"/>
      <c r="J529" s="16"/>
      <c r="K529" s="16"/>
    </row>
    <row r="530" customFormat="false" ht="15.75" hidden="false" customHeight="false" outlineLevel="0" collapsed="false">
      <c r="H530" s="16"/>
      <c r="I530" s="16"/>
      <c r="J530" s="16"/>
      <c r="K530" s="16"/>
    </row>
    <row r="531" customFormat="false" ht="15.75" hidden="false" customHeight="false" outlineLevel="0" collapsed="false">
      <c r="H531" s="16"/>
      <c r="I531" s="16"/>
      <c r="J531" s="16"/>
      <c r="K531" s="16"/>
    </row>
    <row r="532" customFormat="false" ht="15.75" hidden="false" customHeight="false" outlineLevel="0" collapsed="false">
      <c r="H532" s="16"/>
      <c r="I532" s="16"/>
      <c r="J532" s="16"/>
      <c r="K532" s="16"/>
    </row>
    <row r="533" customFormat="false" ht="15.75" hidden="false" customHeight="false" outlineLevel="0" collapsed="false">
      <c r="H533" s="16"/>
      <c r="I533" s="16"/>
      <c r="J533" s="16"/>
      <c r="K533" s="16"/>
    </row>
    <row r="534" customFormat="false" ht="15.75" hidden="false" customHeight="false" outlineLevel="0" collapsed="false">
      <c r="H534" s="16"/>
      <c r="I534" s="16"/>
      <c r="J534" s="16"/>
      <c r="K534" s="16"/>
    </row>
    <row r="535" customFormat="false" ht="15.75" hidden="false" customHeight="false" outlineLevel="0" collapsed="false">
      <c r="H535" s="16"/>
      <c r="I535" s="16"/>
      <c r="J535" s="16"/>
      <c r="K535" s="16"/>
    </row>
    <row r="536" customFormat="false" ht="15.75" hidden="false" customHeight="false" outlineLevel="0" collapsed="false">
      <c r="H536" s="16"/>
      <c r="I536" s="16"/>
      <c r="J536" s="16"/>
      <c r="K536" s="16"/>
    </row>
    <row r="537" customFormat="false" ht="15.75" hidden="false" customHeight="false" outlineLevel="0" collapsed="false">
      <c r="H537" s="16"/>
      <c r="I537" s="16"/>
      <c r="J537" s="16"/>
      <c r="K537" s="16"/>
    </row>
    <row r="538" customFormat="false" ht="15.75" hidden="false" customHeight="false" outlineLevel="0" collapsed="false">
      <c r="H538" s="16"/>
      <c r="I538" s="16"/>
      <c r="J538" s="16"/>
      <c r="K538" s="16"/>
    </row>
    <row r="539" customFormat="false" ht="15.75" hidden="false" customHeight="false" outlineLevel="0" collapsed="false">
      <c r="H539" s="16"/>
      <c r="I539" s="16"/>
      <c r="J539" s="16"/>
      <c r="K539" s="16"/>
    </row>
    <row r="540" customFormat="false" ht="15.75" hidden="false" customHeight="false" outlineLevel="0" collapsed="false">
      <c r="H540" s="16"/>
      <c r="I540" s="16"/>
      <c r="J540" s="16"/>
      <c r="K540" s="16"/>
    </row>
    <row r="541" customFormat="false" ht="15.75" hidden="false" customHeight="false" outlineLevel="0" collapsed="false">
      <c r="H541" s="16"/>
      <c r="I541" s="16"/>
      <c r="J541" s="16"/>
      <c r="K541" s="16"/>
    </row>
    <row r="542" customFormat="false" ht="15.75" hidden="false" customHeight="false" outlineLevel="0" collapsed="false">
      <c r="H542" s="16"/>
      <c r="I542" s="16"/>
      <c r="J542" s="16"/>
      <c r="K542" s="16"/>
    </row>
    <row r="543" customFormat="false" ht="15.75" hidden="false" customHeight="false" outlineLevel="0" collapsed="false">
      <c r="H543" s="16"/>
      <c r="I543" s="16"/>
      <c r="J543" s="16"/>
      <c r="K543" s="16"/>
    </row>
    <row r="544" customFormat="false" ht="15.75" hidden="false" customHeight="false" outlineLevel="0" collapsed="false">
      <c r="H544" s="16"/>
      <c r="I544" s="16"/>
      <c r="J544" s="16"/>
      <c r="K544" s="16"/>
    </row>
    <row r="545" customFormat="false" ht="15.75" hidden="false" customHeight="false" outlineLevel="0" collapsed="false">
      <c r="H545" s="16"/>
      <c r="I545" s="16"/>
      <c r="J545" s="16"/>
      <c r="K545" s="16"/>
    </row>
    <row r="546" customFormat="false" ht="15.75" hidden="false" customHeight="false" outlineLevel="0" collapsed="false">
      <c r="H546" s="16"/>
      <c r="I546" s="16"/>
      <c r="J546" s="16"/>
      <c r="K546" s="16"/>
    </row>
    <row r="547" customFormat="false" ht="15.75" hidden="false" customHeight="false" outlineLevel="0" collapsed="false">
      <c r="H547" s="16"/>
      <c r="I547" s="16"/>
      <c r="J547" s="16"/>
      <c r="K547" s="16"/>
    </row>
    <row r="548" customFormat="false" ht="15.75" hidden="false" customHeight="false" outlineLevel="0" collapsed="false">
      <c r="H548" s="16"/>
      <c r="I548" s="16"/>
      <c r="J548" s="16"/>
      <c r="K548" s="16"/>
    </row>
    <row r="549" customFormat="false" ht="15.75" hidden="false" customHeight="false" outlineLevel="0" collapsed="false">
      <c r="H549" s="16"/>
      <c r="I549" s="16"/>
      <c r="J549" s="16"/>
      <c r="K549" s="16"/>
    </row>
    <row r="550" customFormat="false" ht="15.75" hidden="false" customHeight="false" outlineLevel="0" collapsed="false">
      <c r="H550" s="16"/>
      <c r="I550" s="16"/>
      <c r="J550" s="16"/>
      <c r="K550" s="16"/>
    </row>
    <row r="551" customFormat="false" ht="15.75" hidden="false" customHeight="false" outlineLevel="0" collapsed="false">
      <c r="H551" s="16"/>
      <c r="I551" s="16"/>
      <c r="J551" s="16"/>
      <c r="K551" s="16"/>
    </row>
    <row r="552" customFormat="false" ht="15.75" hidden="false" customHeight="false" outlineLevel="0" collapsed="false">
      <c r="H552" s="16"/>
      <c r="I552" s="16"/>
      <c r="J552" s="16"/>
      <c r="K552" s="16"/>
    </row>
    <row r="553" customFormat="false" ht="15.75" hidden="false" customHeight="false" outlineLevel="0" collapsed="false">
      <c r="H553" s="16"/>
      <c r="I553" s="16"/>
      <c r="J553" s="16"/>
      <c r="K553" s="16"/>
    </row>
    <row r="554" customFormat="false" ht="15.75" hidden="false" customHeight="false" outlineLevel="0" collapsed="false">
      <c r="H554" s="16"/>
      <c r="I554" s="16"/>
      <c r="J554" s="16"/>
      <c r="K554" s="16"/>
    </row>
    <row r="555" customFormat="false" ht="15.75" hidden="false" customHeight="false" outlineLevel="0" collapsed="false">
      <c r="H555" s="16"/>
      <c r="I555" s="16"/>
      <c r="J555" s="16"/>
      <c r="K555" s="16"/>
    </row>
    <row r="556" customFormat="false" ht="15.75" hidden="false" customHeight="false" outlineLevel="0" collapsed="false">
      <c r="H556" s="16"/>
      <c r="I556" s="16"/>
      <c r="J556" s="16"/>
      <c r="K556" s="16"/>
    </row>
    <row r="557" customFormat="false" ht="15.75" hidden="false" customHeight="false" outlineLevel="0" collapsed="false">
      <c r="H557" s="16"/>
      <c r="I557" s="16"/>
      <c r="J557" s="16"/>
      <c r="K557" s="16"/>
    </row>
    <row r="558" customFormat="false" ht="15.75" hidden="false" customHeight="false" outlineLevel="0" collapsed="false">
      <c r="H558" s="16"/>
      <c r="I558" s="16"/>
      <c r="J558" s="16"/>
      <c r="K558" s="16"/>
    </row>
    <row r="559" customFormat="false" ht="15.75" hidden="false" customHeight="false" outlineLevel="0" collapsed="false">
      <c r="H559" s="16"/>
      <c r="I559" s="16"/>
      <c r="J559" s="16"/>
      <c r="K559" s="16"/>
    </row>
    <row r="560" customFormat="false" ht="15.75" hidden="false" customHeight="false" outlineLevel="0" collapsed="false">
      <c r="H560" s="16"/>
      <c r="I560" s="16"/>
      <c r="J560" s="16"/>
      <c r="K560" s="16"/>
    </row>
    <row r="561" customFormat="false" ht="15.75" hidden="false" customHeight="false" outlineLevel="0" collapsed="false">
      <c r="H561" s="16"/>
      <c r="I561" s="16"/>
      <c r="J561" s="16"/>
      <c r="K561" s="16"/>
    </row>
    <row r="562" customFormat="false" ht="15.75" hidden="false" customHeight="false" outlineLevel="0" collapsed="false">
      <c r="H562" s="16"/>
      <c r="I562" s="16"/>
      <c r="J562" s="16"/>
      <c r="K562" s="16"/>
    </row>
    <row r="563" customFormat="false" ht="15.75" hidden="false" customHeight="false" outlineLevel="0" collapsed="false">
      <c r="H563" s="16"/>
      <c r="I563" s="16"/>
      <c r="J563" s="16"/>
      <c r="K563" s="16"/>
    </row>
    <row r="564" customFormat="false" ht="15.75" hidden="false" customHeight="false" outlineLevel="0" collapsed="false">
      <c r="H564" s="16"/>
      <c r="I564" s="16"/>
      <c r="J564" s="16"/>
      <c r="K564" s="1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5.75" zeroHeight="false" outlineLevelRow="0" outlineLevelCol="0"/>
  <cols>
    <col collapsed="false" customWidth="true" hidden="false" outlineLevel="0" max="2" min="1" style="0" width="20.76"/>
    <col collapsed="false" customWidth="true" hidden="false" outlineLevel="0" max="4" min="4" style="0" width="15.49"/>
  </cols>
  <sheetData>
    <row r="1" customFormat="false" ht="35.05" hidden="false" customHeight="false" outlineLevel="0" collapsed="false">
      <c r="A1" s="63" t="s">
        <v>30</v>
      </c>
      <c r="B1" s="63" t="s">
        <v>31</v>
      </c>
      <c r="C1" s="63" t="s">
        <v>403</v>
      </c>
      <c r="D1" s="63" t="s">
        <v>404</v>
      </c>
      <c r="E1" s="63" t="s">
        <v>405</v>
      </c>
      <c r="F1" s="63" t="s">
        <v>406</v>
      </c>
      <c r="G1" s="63" t="s">
        <v>407</v>
      </c>
      <c r="H1" s="63" t="s">
        <v>408</v>
      </c>
      <c r="I1" s="63" t="s">
        <v>409</v>
      </c>
      <c r="J1" s="63" t="s">
        <v>410</v>
      </c>
      <c r="K1" s="63" t="s">
        <v>411</v>
      </c>
      <c r="L1" s="63" t="s">
        <v>412</v>
      </c>
      <c r="M1" s="63" t="s">
        <v>413</v>
      </c>
      <c r="N1" s="63" t="s">
        <v>414</v>
      </c>
      <c r="O1" s="63" t="s">
        <v>415</v>
      </c>
      <c r="P1" s="63" t="s">
        <v>416</v>
      </c>
      <c r="Q1" s="63" t="s">
        <v>417</v>
      </c>
    </row>
    <row r="2" customFormat="false" ht="12.8" hidden="false" customHeight="false" outlineLevel="0" collapsed="false">
      <c r="A2" s="63" t="s">
        <v>33</v>
      </c>
      <c r="B2" s="63" t="s">
        <v>34</v>
      </c>
      <c r="C2" s="63" t="s">
        <v>34</v>
      </c>
      <c r="D2" s="23"/>
      <c r="E2" s="63" t="n">
        <v>0</v>
      </c>
      <c r="F2" s="63" t="n">
        <v>0</v>
      </c>
      <c r="G2" s="63" t="n">
        <v>0</v>
      </c>
      <c r="H2" s="63" t="n">
        <v>0</v>
      </c>
      <c r="I2" s="63" t="n">
        <v>0.001213895707</v>
      </c>
      <c r="J2" s="63" t="n">
        <v>0.001213895707</v>
      </c>
      <c r="K2" s="63" t="n">
        <v>0.25</v>
      </c>
      <c r="L2" s="63" t="n">
        <v>0.25</v>
      </c>
      <c r="M2" s="63" t="n">
        <v>0.2487861043</v>
      </c>
      <c r="N2" s="63" t="n">
        <v>0.2487861043</v>
      </c>
      <c r="O2" s="63" t="n">
        <v>0</v>
      </c>
      <c r="P2" s="63" t="n">
        <v>0</v>
      </c>
      <c r="Q2" s="63" t="n">
        <v>1</v>
      </c>
    </row>
    <row r="3" customFormat="false" ht="12.8" hidden="false" customHeight="false" outlineLevel="0" collapsed="false">
      <c r="A3" s="63" t="s">
        <v>35</v>
      </c>
      <c r="B3" s="63" t="s">
        <v>36</v>
      </c>
      <c r="C3" s="63" t="s">
        <v>36</v>
      </c>
      <c r="D3" s="23"/>
      <c r="E3" s="63" t="n">
        <v>0.153331113</v>
      </c>
      <c r="F3" s="63" t="n">
        <v>0.153331113</v>
      </c>
      <c r="G3" s="63" t="n">
        <v>0.153331113</v>
      </c>
      <c r="H3" s="63" t="n">
        <v>0.153331113</v>
      </c>
      <c r="I3" s="63" t="n">
        <v>0.001463033868</v>
      </c>
      <c r="J3" s="63" t="n">
        <v>0.001463033868</v>
      </c>
      <c r="K3" s="63" t="n">
        <v>0.09666888704</v>
      </c>
      <c r="L3" s="63" t="n">
        <v>0.09666888704</v>
      </c>
      <c r="M3" s="63" t="n">
        <v>0.09520585317</v>
      </c>
      <c r="N3" s="63" t="n">
        <v>0.09520585317</v>
      </c>
      <c r="O3" s="63" t="n">
        <v>0</v>
      </c>
      <c r="P3" s="63" t="n">
        <v>0</v>
      </c>
      <c r="Q3" s="63" t="n">
        <v>1</v>
      </c>
    </row>
    <row r="4" customFormat="false" ht="12.8" hidden="false" customHeight="false" outlineLevel="0" collapsed="false">
      <c r="A4" s="63" t="s">
        <v>37</v>
      </c>
      <c r="B4" s="63" t="s">
        <v>38</v>
      </c>
      <c r="C4" s="63" t="s">
        <v>38</v>
      </c>
      <c r="D4" s="23"/>
      <c r="E4" s="63" t="n">
        <v>0</v>
      </c>
      <c r="F4" s="63" t="n">
        <v>0</v>
      </c>
      <c r="G4" s="63" t="n">
        <v>0</v>
      </c>
      <c r="H4" s="63" t="n">
        <v>0</v>
      </c>
      <c r="I4" s="63" t="n">
        <v>0</v>
      </c>
      <c r="J4" s="63" t="n">
        <v>0</v>
      </c>
      <c r="K4" s="63" t="n">
        <v>0.25</v>
      </c>
      <c r="L4" s="63" t="n">
        <v>0.25</v>
      </c>
      <c r="M4" s="63" t="n">
        <v>0.25</v>
      </c>
      <c r="N4" s="63" t="n">
        <v>0.25</v>
      </c>
      <c r="O4" s="63" t="n">
        <v>0</v>
      </c>
      <c r="P4" s="63" t="n">
        <v>0</v>
      </c>
      <c r="Q4" s="63" t="n">
        <v>1</v>
      </c>
    </row>
    <row r="5" customFormat="false" ht="12.8" hidden="false" customHeight="false" outlineLevel="0" collapsed="false">
      <c r="A5" s="63" t="s">
        <v>39</v>
      </c>
      <c r="B5" s="63" t="s">
        <v>40</v>
      </c>
      <c r="C5" s="63" t="s">
        <v>40</v>
      </c>
      <c r="D5" s="23"/>
      <c r="E5" s="63" t="n">
        <v>0</v>
      </c>
      <c r="F5" s="63" t="n">
        <v>0</v>
      </c>
      <c r="G5" s="63" t="n">
        <v>0</v>
      </c>
      <c r="H5" s="63" t="n">
        <v>0</v>
      </c>
      <c r="I5" s="63" t="n">
        <v>0.2496587539</v>
      </c>
      <c r="J5" s="63" t="n">
        <v>0.2496587539</v>
      </c>
      <c r="K5" s="63" t="n">
        <v>0.25</v>
      </c>
      <c r="L5" s="63" t="n">
        <v>0.25</v>
      </c>
      <c r="M5" s="63" t="n">
        <v>0.0003412460772</v>
      </c>
      <c r="N5" s="63" t="n">
        <v>0.0003412460772</v>
      </c>
      <c r="O5" s="63" t="n">
        <v>0</v>
      </c>
      <c r="P5" s="63" t="n">
        <v>0</v>
      </c>
      <c r="Q5" s="63" t="n">
        <v>1</v>
      </c>
    </row>
    <row r="6" customFormat="false" ht="12.8" hidden="false" customHeight="false" outlineLevel="0" collapsed="false">
      <c r="A6" s="63" t="s">
        <v>41</v>
      </c>
      <c r="B6" s="63" t="s">
        <v>42</v>
      </c>
      <c r="C6" s="63" t="s">
        <v>42</v>
      </c>
      <c r="D6" s="23"/>
      <c r="E6" s="63" t="n">
        <v>0.1698745073</v>
      </c>
      <c r="F6" s="63" t="n">
        <v>0.03747429358</v>
      </c>
      <c r="G6" s="63" t="n">
        <v>0.1114670277</v>
      </c>
      <c r="H6" s="63" t="n">
        <v>0.07574032836</v>
      </c>
      <c r="I6" s="63" t="n">
        <v>0.08012549269</v>
      </c>
      <c r="J6" s="63" t="n">
        <v>0.08012549269</v>
      </c>
      <c r="K6" s="63" t="n">
        <v>0.006132758527</v>
      </c>
      <c r="L6" s="63" t="n">
        <v>0.004385164339</v>
      </c>
      <c r="M6" s="63" t="n">
        <v>0</v>
      </c>
      <c r="N6" s="63" t="n">
        <v>0.1324002137</v>
      </c>
      <c r="O6" s="63" t="n">
        <v>0.1324002137</v>
      </c>
      <c r="P6" s="63" t="n">
        <v>0.1698745073</v>
      </c>
      <c r="Q6" s="63" t="n">
        <v>1</v>
      </c>
    </row>
    <row r="7" customFormat="false" ht="12.8" hidden="false" customHeight="false" outlineLevel="0" collapsed="false">
      <c r="A7" s="63" t="s">
        <v>43</v>
      </c>
      <c r="B7" s="63" t="s">
        <v>44</v>
      </c>
      <c r="C7" s="63" t="s">
        <v>44</v>
      </c>
      <c r="D7" s="23"/>
      <c r="E7" s="63" t="n">
        <v>0.09255759604</v>
      </c>
      <c r="F7" s="63" t="n">
        <v>0.09255759604</v>
      </c>
      <c r="G7" s="63" t="n">
        <v>0.09255759604</v>
      </c>
      <c r="H7" s="63" t="n">
        <v>0.09255759604</v>
      </c>
      <c r="I7" s="63" t="n">
        <v>0.001573751916</v>
      </c>
      <c r="J7" s="63" t="n">
        <v>0.001573751916</v>
      </c>
      <c r="K7" s="63" t="n">
        <v>0.157442404</v>
      </c>
      <c r="L7" s="63" t="n">
        <v>0.157442404</v>
      </c>
      <c r="M7" s="63" t="n">
        <v>0.155868652</v>
      </c>
      <c r="N7" s="63" t="n">
        <v>0.155868652</v>
      </c>
      <c r="O7" s="63" t="n">
        <v>0</v>
      </c>
      <c r="P7" s="63" t="n">
        <v>0</v>
      </c>
      <c r="Q7" s="63" t="n">
        <v>1</v>
      </c>
    </row>
    <row r="8" customFormat="false" ht="12.8" hidden="false" customHeight="false" outlineLevel="0" collapsed="false">
      <c r="A8" s="63" t="s">
        <v>45</v>
      </c>
      <c r="B8" s="63" t="s">
        <v>46</v>
      </c>
      <c r="C8" s="63" t="s">
        <v>46</v>
      </c>
      <c r="D8" s="23"/>
      <c r="E8" s="63" t="n">
        <v>0.2090933172</v>
      </c>
      <c r="F8" s="63" t="n">
        <v>0.06513806118</v>
      </c>
      <c r="G8" s="63" t="n">
        <v>0.005182267607</v>
      </c>
      <c r="H8" s="63" t="n">
        <v>0.00547404545</v>
      </c>
      <c r="I8" s="63" t="n">
        <v>0.00547404545</v>
      </c>
      <c r="J8" s="63" t="n">
        <v>0.00547404545</v>
      </c>
      <c r="K8" s="63" t="n">
        <v>0.03572441523</v>
      </c>
      <c r="L8" s="63" t="n">
        <v>0.03543263739</v>
      </c>
      <c r="M8" s="63" t="n">
        <v>0.03543263739</v>
      </c>
      <c r="N8" s="63" t="n">
        <v>0.1793878934</v>
      </c>
      <c r="O8" s="63" t="n">
        <v>0.2090933172</v>
      </c>
      <c r="P8" s="63" t="n">
        <v>0.2090933172</v>
      </c>
      <c r="Q8" s="63" t="n">
        <v>1</v>
      </c>
    </row>
    <row r="9" customFormat="false" ht="12.8" hidden="false" customHeight="false" outlineLevel="0" collapsed="false">
      <c r="A9" s="63" t="s">
        <v>47</v>
      </c>
      <c r="B9" s="63" t="s">
        <v>48</v>
      </c>
      <c r="C9" s="63" t="s">
        <v>48</v>
      </c>
      <c r="D9" s="23"/>
      <c r="E9" s="63" t="n">
        <v>0.0004817789541</v>
      </c>
      <c r="F9" s="63" t="n">
        <v>0.0004817789541</v>
      </c>
      <c r="G9" s="63" t="n">
        <v>0.0004817789541</v>
      </c>
      <c r="H9" s="63" t="n">
        <v>0.0004817789541</v>
      </c>
      <c r="I9" s="63" t="n">
        <v>0.003317413768</v>
      </c>
      <c r="J9" s="63" t="n">
        <v>0.003317413768</v>
      </c>
      <c r="K9" s="63" t="n">
        <v>0.249518221</v>
      </c>
      <c r="L9" s="63" t="n">
        <v>0.249518221</v>
      </c>
      <c r="M9" s="63" t="n">
        <v>0.2462008073</v>
      </c>
      <c r="N9" s="63" t="n">
        <v>0.2462008073</v>
      </c>
      <c r="O9" s="63" t="n">
        <v>0</v>
      </c>
      <c r="P9" s="63" t="n">
        <v>0</v>
      </c>
      <c r="Q9" s="63" t="n">
        <v>1</v>
      </c>
    </row>
    <row r="10" customFormat="false" ht="12.8" hidden="false" customHeight="false" outlineLevel="0" collapsed="false">
      <c r="A10" s="63" t="s">
        <v>49</v>
      </c>
      <c r="B10" s="63" t="s">
        <v>50</v>
      </c>
      <c r="C10" s="63" t="s">
        <v>50</v>
      </c>
      <c r="D10" s="23"/>
      <c r="E10" s="63" t="n">
        <v>0</v>
      </c>
      <c r="F10" s="63" t="n">
        <v>0</v>
      </c>
      <c r="G10" s="63" t="n">
        <v>0</v>
      </c>
      <c r="H10" s="63" t="n">
        <v>0</v>
      </c>
      <c r="I10" s="63" t="n">
        <v>0.1371742112</v>
      </c>
      <c r="J10" s="63" t="n">
        <v>0.1371742112</v>
      </c>
      <c r="K10" s="63" t="n">
        <v>0.25</v>
      </c>
      <c r="L10" s="63" t="n">
        <v>0.25</v>
      </c>
      <c r="M10" s="63" t="n">
        <v>0.1128257888</v>
      </c>
      <c r="N10" s="63" t="n">
        <v>0.1128257888</v>
      </c>
      <c r="O10" s="63" t="n">
        <v>0</v>
      </c>
      <c r="P10" s="63" t="n">
        <v>0</v>
      </c>
      <c r="Q10" s="63" t="n">
        <v>1</v>
      </c>
    </row>
    <row r="11" customFormat="false" ht="12.8" hidden="false" customHeight="false" outlineLevel="0" collapsed="false">
      <c r="A11" s="63" t="s">
        <v>51</v>
      </c>
      <c r="B11" s="63" t="s">
        <v>52</v>
      </c>
      <c r="C11" s="63" t="s">
        <v>52</v>
      </c>
      <c r="D11" s="23"/>
      <c r="E11" s="63" t="n">
        <v>0</v>
      </c>
      <c r="F11" s="63" t="n">
        <v>0</v>
      </c>
      <c r="G11" s="63" t="n">
        <v>0</v>
      </c>
      <c r="H11" s="63" t="n">
        <v>0</v>
      </c>
      <c r="I11" s="63" t="n">
        <v>0.2414337376</v>
      </c>
      <c r="J11" s="63" t="n">
        <v>0.2414337376</v>
      </c>
      <c r="K11" s="63" t="n">
        <v>0.25</v>
      </c>
      <c r="L11" s="63" t="n">
        <v>0.25</v>
      </c>
      <c r="M11" s="63" t="n">
        <v>0.008566262413</v>
      </c>
      <c r="N11" s="63" t="n">
        <v>0.008566262413</v>
      </c>
      <c r="O11" s="63" t="n">
        <v>0</v>
      </c>
      <c r="P11" s="63" t="n">
        <v>0</v>
      </c>
      <c r="Q11" s="63" t="n">
        <v>1</v>
      </c>
    </row>
    <row r="12" customFormat="false" ht="12.8" hidden="false" customHeight="false" outlineLevel="0" collapsed="false">
      <c r="A12" s="63" t="s">
        <v>53</v>
      </c>
      <c r="B12" s="63" t="s">
        <v>54</v>
      </c>
      <c r="C12" s="63" t="s">
        <v>54</v>
      </c>
      <c r="D12" s="23"/>
      <c r="E12" s="63" t="n">
        <v>0.25</v>
      </c>
      <c r="F12" s="63" t="n">
        <v>0</v>
      </c>
      <c r="G12" s="63" t="n">
        <v>0</v>
      </c>
      <c r="H12" s="63" t="n">
        <v>0</v>
      </c>
      <c r="I12" s="63" t="n">
        <v>0</v>
      </c>
      <c r="J12" s="63" t="n">
        <v>0</v>
      </c>
      <c r="K12" s="63" t="n">
        <v>0</v>
      </c>
      <c r="L12" s="63" t="n">
        <v>0</v>
      </c>
      <c r="M12" s="63" t="n">
        <v>0</v>
      </c>
      <c r="N12" s="63" t="n">
        <v>0.25</v>
      </c>
      <c r="O12" s="63" t="n">
        <v>0.25</v>
      </c>
      <c r="P12" s="63" t="n">
        <v>0.25</v>
      </c>
      <c r="Q12" s="63" t="n">
        <v>1</v>
      </c>
    </row>
    <row r="13" customFormat="false" ht="12.8" hidden="false" customHeight="false" outlineLevel="0" collapsed="false">
      <c r="A13" s="63" t="s">
        <v>55</v>
      </c>
      <c r="B13" s="63" t="s">
        <v>56</v>
      </c>
      <c r="C13" s="63" t="s">
        <v>56</v>
      </c>
      <c r="D13" s="23"/>
      <c r="E13" s="63" t="n">
        <v>0.03347982605</v>
      </c>
      <c r="F13" s="63" t="n">
        <v>0</v>
      </c>
      <c r="G13" s="63" t="n">
        <v>0</v>
      </c>
      <c r="H13" s="63" t="n">
        <v>0</v>
      </c>
      <c r="I13" s="63" t="n">
        <v>0</v>
      </c>
      <c r="J13" s="63" t="n">
        <v>0</v>
      </c>
      <c r="K13" s="63" t="n">
        <v>0.2165201739</v>
      </c>
      <c r="L13" s="63" t="n">
        <v>0.2165201739</v>
      </c>
      <c r="M13" s="63" t="n">
        <v>0.2165201739</v>
      </c>
      <c r="N13" s="63" t="n">
        <v>0.25</v>
      </c>
      <c r="O13" s="63" t="n">
        <v>0.03347982605</v>
      </c>
      <c r="P13" s="63" t="n">
        <v>0.03347982605</v>
      </c>
      <c r="Q13" s="63" t="n">
        <v>1</v>
      </c>
    </row>
    <row r="14" customFormat="false" ht="12.8" hidden="false" customHeight="false" outlineLevel="0" collapsed="false">
      <c r="A14" s="63" t="s">
        <v>57</v>
      </c>
      <c r="B14" s="63" t="s">
        <v>58</v>
      </c>
      <c r="C14" s="63" t="s">
        <v>58</v>
      </c>
      <c r="D14" s="23"/>
      <c r="E14" s="63" t="n">
        <v>0.248275645</v>
      </c>
      <c r="F14" s="63" t="n">
        <v>0</v>
      </c>
      <c r="G14" s="63" t="n">
        <v>0</v>
      </c>
      <c r="H14" s="63" t="n">
        <v>0</v>
      </c>
      <c r="I14" s="63" t="n">
        <v>0.001724354962</v>
      </c>
      <c r="J14" s="63" t="n">
        <v>0.001724354962</v>
      </c>
      <c r="K14" s="63" t="n">
        <v>0.001724354962</v>
      </c>
      <c r="L14" s="63" t="n">
        <v>0.001724354962</v>
      </c>
      <c r="M14" s="63" t="n">
        <v>0</v>
      </c>
      <c r="N14" s="63" t="n">
        <v>0.248275645</v>
      </c>
      <c r="O14" s="63" t="n">
        <v>0.248275645</v>
      </c>
      <c r="P14" s="63" t="n">
        <v>0.248275645</v>
      </c>
      <c r="Q14" s="63" t="n">
        <v>1</v>
      </c>
    </row>
    <row r="15" customFormat="false" ht="12.8" hidden="false" customHeight="false" outlineLevel="0" collapsed="false">
      <c r="A15" s="63" t="s">
        <v>59</v>
      </c>
      <c r="B15" s="63" t="s">
        <v>60</v>
      </c>
      <c r="C15" s="63" t="s">
        <v>60</v>
      </c>
      <c r="D15" s="23"/>
      <c r="E15" s="63" t="n">
        <v>0.2401630752</v>
      </c>
      <c r="F15" s="63" t="n">
        <v>0</v>
      </c>
      <c r="G15" s="63" t="n">
        <v>0</v>
      </c>
      <c r="H15" s="63" t="n">
        <v>0</v>
      </c>
      <c r="I15" s="63" t="n">
        <v>0</v>
      </c>
      <c r="J15" s="63" t="n">
        <v>0</v>
      </c>
      <c r="K15" s="63" t="n">
        <v>0.009836924787</v>
      </c>
      <c r="L15" s="63" t="n">
        <v>0.009836924787</v>
      </c>
      <c r="M15" s="63" t="n">
        <v>0.009836924787</v>
      </c>
      <c r="N15" s="63" t="n">
        <v>0.25</v>
      </c>
      <c r="O15" s="63" t="n">
        <v>0.2401630752</v>
      </c>
      <c r="P15" s="63" t="n">
        <v>0.2401630752</v>
      </c>
      <c r="Q15" s="63" t="n">
        <v>1</v>
      </c>
    </row>
    <row r="16" customFormat="false" ht="23.85" hidden="false" customHeight="false" outlineLevel="0" collapsed="false">
      <c r="A16" s="63" t="s">
        <v>61</v>
      </c>
      <c r="B16" s="63" t="s">
        <v>62</v>
      </c>
      <c r="C16" s="63" t="s">
        <v>418</v>
      </c>
      <c r="D16" s="23"/>
      <c r="E16" s="63" t="n">
        <v>0.02156628758</v>
      </c>
      <c r="F16" s="63" t="n">
        <v>0</v>
      </c>
      <c r="G16" s="63" t="n">
        <v>0.1562754749</v>
      </c>
      <c r="H16" s="63" t="n">
        <v>0.1709787261</v>
      </c>
      <c r="I16" s="63" t="n">
        <v>0.1709787261</v>
      </c>
      <c r="J16" s="63" t="n">
        <v>0.1709787261</v>
      </c>
      <c r="K16" s="63" t="n">
        <v>0.07215823754</v>
      </c>
      <c r="L16" s="63" t="n">
        <v>0.05745498637</v>
      </c>
      <c r="M16" s="63" t="n">
        <v>0.05745498637</v>
      </c>
      <c r="N16" s="63" t="n">
        <v>0.07902127394</v>
      </c>
      <c r="O16" s="63" t="n">
        <v>0.02156628758</v>
      </c>
      <c r="P16" s="63" t="n">
        <v>0.02156628758</v>
      </c>
      <c r="Q16" s="63" t="n">
        <v>1</v>
      </c>
    </row>
    <row r="17" customFormat="false" ht="23.85" hidden="false" customHeight="false" outlineLevel="0" collapsed="false">
      <c r="A17" s="63" t="s">
        <v>63</v>
      </c>
      <c r="B17" s="63" t="s">
        <v>64</v>
      </c>
      <c r="C17" s="63" t="s">
        <v>64</v>
      </c>
      <c r="D17" s="23"/>
      <c r="E17" s="63" t="n">
        <v>0.1910285724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0.0589714276</v>
      </c>
      <c r="L17" s="63" t="n">
        <v>0.0589714276</v>
      </c>
      <c r="M17" s="63" t="n">
        <v>0.0589714276</v>
      </c>
      <c r="N17" s="63" t="n">
        <v>0.25</v>
      </c>
      <c r="O17" s="63" t="n">
        <v>0.1910285724</v>
      </c>
      <c r="P17" s="63" t="n">
        <v>0.1910285724</v>
      </c>
      <c r="Q17" s="63" t="n">
        <v>1</v>
      </c>
    </row>
    <row r="18" customFormat="false" ht="12.8" hidden="false" customHeight="false" outlineLevel="0" collapsed="false">
      <c r="A18" s="63" t="s">
        <v>65</v>
      </c>
      <c r="B18" s="63" t="s">
        <v>66</v>
      </c>
      <c r="C18" s="63" t="s">
        <v>66</v>
      </c>
      <c r="D18" s="23"/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0.25</v>
      </c>
      <c r="J18" s="63" t="n">
        <v>0.25</v>
      </c>
      <c r="K18" s="63" t="n">
        <v>0.25</v>
      </c>
      <c r="L18" s="63" t="n">
        <v>0.25</v>
      </c>
      <c r="M18" s="63" t="n">
        <v>0</v>
      </c>
      <c r="N18" s="63" t="n">
        <v>0</v>
      </c>
      <c r="O18" s="63" t="n">
        <v>0</v>
      </c>
      <c r="P18" s="63" t="n">
        <v>0</v>
      </c>
      <c r="Q18" s="63" t="n">
        <v>1</v>
      </c>
    </row>
    <row r="19" customFormat="false" ht="12.8" hidden="false" customHeight="false" outlineLevel="0" collapsed="false">
      <c r="A19" s="63" t="s">
        <v>67</v>
      </c>
      <c r="B19" s="63" t="s">
        <v>68</v>
      </c>
      <c r="C19" s="63" t="s">
        <v>68</v>
      </c>
      <c r="D19" s="23"/>
      <c r="E19" s="63" t="n">
        <v>0.1271477938</v>
      </c>
      <c r="F19" s="63" t="n">
        <v>0.0002766891597</v>
      </c>
      <c r="G19" s="63" t="n">
        <v>0.07904459826</v>
      </c>
      <c r="H19" s="63" t="n">
        <v>0.1228522062</v>
      </c>
      <c r="I19" s="63" t="n">
        <v>0.1228522062</v>
      </c>
      <c r="J19" s="63" t="n">
        <v>0.1228522062</v>
      </c>
      <c r="K19" s="63" t="n">
        <v>0.04408429707</v>
      </c>
      <c r="L19" s="63" t="n">
        <v>0</v>
      </c>
      <c r="M19" s="63" t="n">
        <v>0</v>
      </c>
      <c r="N19" s="63" t="n">
        <v>0.1268711047</v>
      </c>
      <c r="O19" s="63" t="n">
        <v>0.1268711047</v>
      </c>
      <c r="P19" s="63" t="n">
        <v>0.1271477938</v>
      </c>
      <c r="Q19" s="63" t="n">
        <v>1</v>
      </c>
    </row>
    <row r="20" customFormat="false" ht="12.8" hidden="false" customHeight="false" outlineLevel="0" collapsed="false">
      <c r="A20" s="63" t="s">
        <v>69</v>
      </c>
      <c r="B20" s="63" t="s">
        <v>70</v>
      </c>
      <c r="C20" s="63" t="s">
        <v>419</v>
      </c>
      <c r="D20" s="23"/>
      <c r="E20" s="63" t="n">
        <v>0.25</v>
      </c>
      <c r="F20" s="63" t="n">
        <v>0.25</v>
      </c>
      <c r="G20" s="63" t="n">
        <v>0.25</v>
      </c>
      <c r="H20" s="63" t="n">
        <v>0.25</v>
      </c>
      <c r="I20" s="63" t="n">
        <v>0</v>
      </c>
      <c r="J20" s="63" t="n">
        <v>0</v>
      </c>
      <c r="K20" s="63" t="n">
        <v>0</v>
      </c>
      <c r="L20" s="63" t="n">
        <v>0</v>
      </c>
      <c r="M20" s="63" t="n">
        <v>0</v>
      </c>
      <c r="N20" s="63" t="n">
        <v>0</v>
      </c>
      <c r="O20" s="63" t="n">
        <v>0</v>
      </c>
      <c r="P20" s="63" t="n">
        <v>0</v>
      </c>
      <c r="Q20" s="63" t="n">
        <v>1</v>
      </c>
    </row>
    <row r="21" customFormat="false" ht="12.8" hidden="false" customHeight="false" outlineLevel="0" collapsed="false">
      <c r="A21" s="63" t="s">
        <v>71</v>
      </c>
      <c r="B21" s="63" t="s">
        <v>72</v>
      </c>
      <c r="C21" s="63" t="s">
        <v>72</v>
      </c>
      <c r="D21" s="23"/>
      <c r="E21" s="63" t="n">
        <v>0.2457327741</v>
      </c>
      <c r="F21" s="63" t="n">
        <v>0</v>
      </c>
      <c r="G21" s="63" t="n">
        <v>0</v>
      </c>
      <c r="H21" s="63" t="n">
        <v>0</v>
      </c>
      <c r="I21" s="63" t="n">
        <v>0.004267225876</v>
      </c>
      <c r="J21" s="63" t="n">
        <v>0.004267225876</v>
      </c>
      <c r="K21" s="63" t="n">
        <v>0.004267225876</v>
      </c>
      <c r="L21" s="63" t="n">
        <v>0.004267225876</v>
      </c>
      <c r="M21" s="63" t="n">
        <v>0</v>
      </c>
      <c r="N21" s="63" t="n">
        <v>0.2457327741</v>
      </c>
      <c r="O21" s="63" t="n">
        <v>0.2457327741</v>
      </c>
      <c r="P21" s="63" t="n">
        <v>0.2457327741</v>
      </c>
      <c r="Q21" s="63" t="n">
        <v>1</v>
      </c>
    </row>
    <row r="22" customFormat="false" ht="12.8" hidden="false" customHeight="false" outlineLevel="0" collapsed="false">
      <c r="A22" s="63" t="s">
        <v>73</v>
      </c>
      <c r="B22" s="63" t="s">
        <v>74</v>
      </c>
      <c r="C22" s="63" t="s">
        <v>420</v>
      </c>
      <c r="D22" s="23"/>
      <c r="E22" s="63" t="n">
        <v>0.2381550489</v>
      </c>
      <c r="F22" s="63" t="n">
        <v>0.2028821571</v>
      </c>
      <c r="G22" s="63" t="n">
        <v>0.2028821571</v>
      </c>
      <c r="H22" s="63" t="n">
        <v>0.2059419384</v>
      </c>
      <c r="I22" s="63" t="n">
        <v>0.009508289432</v>
      </c>
      <c r="J22" s="63" t="n">
        <v>0.009508289432</v>
      </c>
      <c r="K22" s="63" t="n">
        <v>0.01184495114</v>
      </c>
      <c r="L22" s="63" t="n">
        <v>0.00878516985</v>
      </c>
      <c r="M22" s="63" t="n">
        <v>0.002336661707</v>
      </c>
      <c r="N22" s="63" t="n">
        <v>0.03760955344</v>
      </c>
      <c r="O22" s="63" t="n">
        <v>0.03527289173</v>
      </c>
      <c r="P22" s="63" t="n">
        <v>0.03527289173</v>
      </c>
      <c r="Q22" s="63" t="n">
        <v>1</v>
      </c>
    </row>
    <row r="23" customFormat="false" ht="12.8" hidden="false" customHeight="false" outlineLevel="0" collapsed="false">
      <c r="A23" s="63" t="s">
        <v>75</v>
      </c>
      <c r="B23" s="63" t="s">
        <v>76</v>
      </c>
      <c r="C23" s="63" t="s">
        <v>76</v>
      </c>
      <c r="D23" s="23"/>
      <c r="E23" s="63" t="n">
        <v>0.2274675948</v>
      </c>
      <c r="F23" s="63" t="n">
        <v>0.2274675948</v>
      </c>
      <c r="G23" s="63" t="n">
        <v>0.2274675948</v>
      </c>
      <c r="H23" s="63" t="n">
        <v>0.2274675948</v>
      </c>
      <c r="I23" s="63" t="n">
        <v>0.02253240516</v>
      </c>
      <c r="J23" s="63" t="n">
        <v>0.02253240516</v>
      </c>
      <c r="K23" s="63" t="n">
        <v>0.02253240516</v>
      </c>
      <c r="L23" s="63" t="n">
        <v>0.02253240516</v>
      </c>
      <c r="M23" s="63" t="n">
        <v>0</v>
      </c>
      <c r="N23" s="63" t="n">
        <v>0</v>
      </c>
      <c r="O23" s="63" t="n">
        <v>0</v>
      </c>
      <c r="P23" s="63" t="n">
        <v>0</v>
      </c>
      <c r="Q23" s="63" t="n">
        <v>1</v>
      </c>
    </row>
    <row r="24" customFormat="false" ht="12.8" hidden="false" customHeight="false" outlineLevel="0" collapsed="false">
      <c r="A24" s="63" t="s">
        <v>77</v>
      </c>
      <c r="B24" s="63" t="s">
        <v>78</v>
      </c>
      <c r="C24" s="63" t="s">
        <v>78</v>
      </c>
      <c r="D24" s="23"/>
      <c r="E24" s="63" t="n">
        <v>0.25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63" t="n">
        <v>0</v>
      </c>
      <c r="N24" s="63" t="n">
        <v>0.25</v>
      </c>
      <c r="O24" s="63" t="n">
        <v>0.25</v>
      </c>
      <c r="P24" s="63" t="n">
        <v>0.25</v>
      </c>
      <c r="Q24" s="63" t="n">
        <v>1</v>
      </c>
    </row>
    <row r="25" customFormat="false" ht="12.8" hidden="false" customHeight="false" outlineLevel="0" collapsed="false">
      <c r="A25" s="63" t="s">
        <v>79</v>
      </c>
      <c r="B25" s="63" t="s">
        <v>80</v>
      </c>
      <c r="C25" s="63" t="s">
        <v>80</v>
      </c>
      <c r="D25" s="23"/>
      <c r="E25" s="63" t="n">
        <v>0.2071448174</v>
      </c>
      <c r="F25" s="63" t="n">
        <v>0.2071448174</v>
      </c>
      <c r="G25" s="63" t="n">
        <v>0.2071448174</v>
      </c>
      <c r="H25" s="63" t="n">
        <v>0.2071448174</v>
      </c>
      <c r="I25" s="63" t="n">
        <v>0.008087071689</v>
      </c>
      <c r="J25" s="63" t="n">
        <v>0.008087071689</v>
      </c>
      <c r="K25" s="63" t="n">
        <v>0.04285518264</v>
      </c>
      <c r="L25" s="63" t="n">
        <v>0.04285518264</v>
      </c>
      <c r="M25" s="63" t="n">
        <v>0.03476811095</v>
      </c>
      <c r="N25" s="63" t="n">
        <v>0.03476811095</v>
      </c>
      <c r="O25" s="63" t="n">
        <v>0</v>
      </c>
      <c r="P25" s="63" t="n">
        <v>0</v>
      </c>
      <c r="Q25" s="63" t="n">
        <v>1</v>
      </c>
    </row>
    <row r="26" customFormat="false" ht="12.8" hidden="false" customHeight="false" outlineLevel="0" collapsed="false">
      <c r="A26" s="63" t="s">
        <v>81</v>
      </c>
      <c r="B26" s="63" t="s">
        <v>82</v>
      </c>
      <c r="C26" s="63" t="s">
        <v>82</v>
      </c>
      <c r="D26" s="23"/>
      <c r="E26" s="63" t="n">
        <v>0.2393525682</v>
      </c>
      <c r="F26" s="63" t="n">
        <v>0</v>
      </c>
      <c r="G26" s="63" t="n">
        <v>0</v>
      </c>
      <c r="H26" s="63" t="n">
        <v>0</v>
      </c>
      <c r="I26" s="63" t="n">
        <v>0.01064743182</v>
      </c>
      <c r="J26" s="63" t="n">
        <v>0.01064743182</v>
      </c>
      <c r="K26" s="63" t="n">
        <v>0.01064743182</v>
      </c>
      <c r="L26" s="63" t="n">
        <v>0.01064743182</v>
      </c>
      <c r="M26" s="63" t="n">
        <v>0</v>
      </c>
      <c r="N26" s="63" t="n">
        <v>0.2393525682</v>
      </c>
      <c r="O26" s="63" t="n">
        <v>0.2393525682</v>
      </c>
      <c r="P26" s="63" t="n">
        <v>0.2393525682</v>
      </c>
      <c r="Q26" s="63" t="n">
        <v>1</v>
      </c>
    </row>
    <row r="27" customFormat="false" ht="12.8" hidden="false" customHeight="false" outlineLevel="0" collapsed="false">
      <c r="A27" s="63" t="s">
        <v>83</v>
      </c>
      <c r="B27" s="63" t="s">
        <v>84</v>
      </c>
      <c r="C27" s="63" t="s">
        <v>84</v>
      </c>
      <c r="D27" s="23"/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0.0005333519457</v>
      </c>
      <c r="J27" s="63" t="n">
        <v>0.0005333519457</v>
      </c>
      <c r="K27" s="63" t="n">
        <v>0.0005333519457</v>
      </c>
      <c r="L27" s="63" t="n">
        <v>0.1912163179</v>
      </c>
      <c r="M27" s="63" t="n">
        <v>0.2494666481</v>
      </c>
      <c r="N27" s="63" t="n">
        <v>0.2494666481</v>
      </c>
      <c r="O27" s="63" t="n">
        <v>0.2494666481</v>
      </c>
      <c r="P27" s="63" t="n">
        <v>0.05878368206</v>
      </c>
      <c r="Q27" s="63" t="n">
        <v>1</v>
      </c>
    </row>
    <row r="28" customFormat="false" ht="23.85" hidden="false" customHeight="false" outlineLevel="0" collapsed="false">
      <c r="A28" s="63" t="s">
        <v>85</v>
      </c>
      <c r="B28" s="63" t="s">
        <v>86</v>
      </c>
      <c r="C28" s="63" t="s">
        <v>86</v>
      </c>
      <c r="D28" s="23"/>
      <c r="E28" s="63" t="n">
        <v>0.2269691386</v>
      </c>
      <c r="F28" s="63" t="n">
        <v>0</v>
      </c>
      <c r="G28" s="63" t="n">
        <v>0</v>
      </c>
      <c r="H28" s="63" t="n">
        <v>0</v>
      </c>
      <c r="I28" s="63" t="n">
        <v>0.02303086135</v>
      </c>
      <c r="J28" s="63" t="n">
        <v>0.02303086135</v>
      </c>
      <c r="K28" s="63" t="n">
        <v>0.02303086135</v>
      </c>
      <c r="L28" s="63" t="n">
        <v>0.02303086135</v>
      </c>
      <c r="M28" s="63" t="n">
        <v>0</v>
      </c>
      <c r="N28" s="63" t="n">
        <v>0.2269691386</v>
      </c>
      <c r="O28" s="63" t="n">
        <v>0.2269691386</v>
      </c>
      <c r="P28" s="63" t="n">
        <v>0.2269691386</v>
      </c>
      <c r="Q28" s="63" t="n">
        <v>1</v>
      </c>
    </row>
    <row r="29" customFormat="false" ht="12.8" hidden="false" customHeight="false" outlineLevel="0" collapsed="false">
      <c r="A29" s="63" t="s">
        <v>87</v>
      </c>
      <c r="B29" s="63" t="s">
        <v>88</v>
      </c>
      <c r="C29" s="63" t="s">
        <v>88</v>
      </c>
      <c r="D29" s="23"/>
      <c r="E29" s="63" t="n">
        <v>0.2397616397</v>
      </c>
      <c r="F29" s="63" t="n">
        <v>0</v>
      </c>
      <c r="G29" s="63" t="n">
        <v>0</v>
      </c>
      <c r="H29" s="63" t="n">
        <v>0</v>
      </c>
      <c r="I29" s="63" t="n">
        <v>0.009606267898</v>
      </c>
      <c r="J29" s="63" t="n">
        <v>0.009606267898</v>
      </c>
      <c r="K29" s="63" t="n">
        <v>0.01023836033</v>
      </c>
      <c r="L29" s="63" t="n">
        <v>0.01023836033</v>
      </c>
      <c r="M29" s="63" t="n">
        <v>0.0006320924277</v>
      </c>
      <c r="N29" s="63" t="n">
        <v>0.2403937321</v>
      </c>
      <c r="O29" s="63" t="n">
        <v>0.2397616397</v>
      </c>
      <c r="P29" s="63" t="n">
        <v>0.2397616397</v>
      </c>
      <c r="Q29" s="63" t="n">
        <v>1</v>
      </c>
    </row>
    <row r="30" customFormat="false" ht="12.8" hidden="false" customHeight="false" outlineLevel="0" collapsed="false">
      <c r="A30" s="63" t="s">
        <v>89</v>
      </c>
      <c r="B30" s="63" t="s">
        <v>90</v>
      </c>
      <c r="C30" s="63" t="s">
        <v>90</v>
      </c>
      <c r="D30" s="23"/>
      <c r="E30" s="63" t="n">
        <v>0.1207150021</v>
      </c>
      <c r="F30" s="63" t="n">
        <v>0.1207150021</v>
      </c>
      <c r="G30" s="63" t="n">
        <v>0.2174505989</v>
      </c>
      <c r="H30" s="63" t="n">
        <v>0.1053107041</v>
      </c>
      <c r="I30" s="63" t="n">
        <v>0.1292849979</v>
      </c>
      <c r="J30" s="63" t="n">
        <v>0.1292849979</v>
      </c>
      <c r="K30" s="63" t="n">
        <v>0.03254940107</v>
      </c>
      <c r="L30" s="63" t="n">
        <v>0.02397429377</v>
      </c>
      <c r="M30" s="63" t="n">
        <v>0</v>
      </c>
      <c r="N30" s="63" t="n">
        <v>0</v>
      </c>
      <c r="O30" s="63" t="n">
        <v>0</v>
      </c>
      <c r="P30" s="63" t="n">
        <v>0.1207150021</v>
      </c>
      <c r="Q30" s="63" t="n">
        <v>1</v>
      </c>
    </row>
    <row r="31" customFormat="false" ht="12.8" hidden="false" customHeight="false" outlineLevel="0" collapsed="false">
      <c r="A31" s="63" t="s">
        <v>91</v>
      </c>
      <c r="B31" s="63" t="s">
        <v>92</v>
      </c>
      <c r="C31" s="63" t="s">
        <v>92</v>
      </c>
      <c r="D31" s="23"/>
      <c r="E31" s="63" t="n">
        <v>0.1308889387</v>
      </c>
      <c r="F31" s="63" t="n">
        <v>0</v>
      </c>
      <c r="G31" s="63" t="n">
        <v>0</v>
      </c>
      <c r="H31" s="63" t="n">
        <v>0</v>
      </c>
      <c r="I31" s="63" t="n">
        <v>0</v>
      </c>
      <c r="J31" s="63" t="n">
        <v>0</v>
      </c>
      <c r="K31" s="63" t="n">
        <v>0.1191110613</v>
      </c>
      <c r="L31" s="63" t="n">
        <v>0.1191110613</v>
      </c>
      <c r="M31" s="63" t="n">
        <v>0.1191110613</v>
      </c>
      <c r="N31" s="63" t="n">
        <v>0.25</v>
      </c>
      <c r="O31" s="63" t="n">
        <v>0.1308889387</v>
      </c>
      <c r="P31" s="63" t="n">
        <v>0.1308889387</v>
      </c>
      <c r="Q31" s="63" t="n">
        <v>1</v>
      </c>
    </row>
    <row r="32" customFormat="false" ht="12.8" hidden="false" customHeight="false" outlineLevel="0" collapsed="false">
      <c r="A32" s="63" t="s">
        <v>93</v>
      </c>
      <c r="B32" s="63" t="s">
        <v>94</v>
      </c>
      <c r="C32" s="63" t="s">
        <v>94</v>
      </c>
      <c r="D32" s="23"/>
      <c r="E32" s="63" t="n">
        <v>0.1820120564</v>
      </c>
      <c r="F32" s="63" t="n">
        <v>0</v>
      </c>
      <c r="G32" s="63" t="n">
        <v>0</v>
      </c>
      <c r="H32" s="63" t="n">
        <v>0.06765801366</v>
      </c>
      <c r="I32" s="63" t="n">
        <v>0.06765801366</v>
      </c>
      <c r="J32" s="63" t="n">
        <v>0.06765801366</v>
      </c>
      <c r="K32" s="63" t="n">
        <v>0.06798794358</v>
      </c>
      <c r="L32" s="63" t="n">
        <v>0.0003299299195</v>
      </c>
      <c r="M32" s="63" t="n">
        <v>0.0003299299195</v>
      </c>
      <c r="N32" s="63" t="n">
        <v>0.1823419863</v>
      </c>
      <c r="O32" s="63" t="n">
        <v>0.1820120564</v>
      </c>
      <c r="P32" s="63" t="n">
        <v>0.1820120564</v>
      </c>
      <c r="Q32" s="63" t="n">
        <v>1</v>
      </c>
    </row>
    <row r="33" customFormat="false" ht="23.85" hidden="false" customHeight="false" outlineLevel="0" collapsed="false">
      <c r="A33" s="63" t="s">
        <v>95</v>
      </c>
      <c r="B33" s="63" t="s">
        <v>96</v>
      </c>
      <c r="C33" s="63" t="s">
        <v>421</v>
      </c>
      <c r="D33" s="23"/>
      <c r="E33" s="63" t="n">
        <v>0.0362604612</v>
      </c>
      <c r="F33" s="63" t="n">
        <v>0</v>
      </c>
      <c r="G33" s="63" t="n">
        <v>0</v>
      </c>
      <c r="H33" s="63" t="n">
        <v>0</v>
      </c>
      <c r="I33" s="63" t="n">
        <v>0.2137395388</v>
      </c>
      <c r="J33" s="63" t="n">
        <v>0.2137395388</v>
      </c>
      <c r="K33" s="63" t="n">
        <v>0.2137395388</v>
      </c>
      <c r="L33" s="63" t="n">
        <v>0.2137395388</v>
      </c>
      <c r="M33" s="63" t="n">
        <v>0</v>
      </c>
      <c r="N33" s="63" t="n">
        <v>0.0362604612</v>
      </c>
      <c r="O33" s="63" t="n">
        <v>0.0362604612</v>
      </c>
      <c r="P33" s="63" t="n">
        <v>0.0362604612</v>
      </c>
      <c r="Q33" s="63" t="n">
        <v>1</v>
      </c>
    </row>
    <row r="34" customFormat="false" ht="23.85" hidden="false" customHeight="false" outlineLevel="0" collapsed="false">
      <c r="A34" s="63" t="s">
        <v>97</v>
      </c>
      <c r="B34" s="63" t="s">
        <v>98</v>
      </c>
      <c r="C34" s="63" t="s">
        <v>422</v>
      </c>
      <c r="D34" s="23"/>
      <c r="E34" s="63" t="n">
        <v>0</v>
      </c>
      <c r="F34" s="63" t="n">
        <v>0</v>
      </c>
      <c r="G34" s="63" t="n">
        <v>0</v>
      </c>
      <c r="H34" s="63" t="n">
        <v>0</v>
      </c>
      <c r="I34" s="63" t="n">
        <v>0.0322196528</v>
      </c>
      <c r="J34" s="63" t="n">
        <v>0.0322196528</v>
      </c>
      <c r="K34" s="63" t="n">
        <v>0.25</v>
      </c>
      <c r="L34" s="63" t="n">
        <v>0.25</v>
      </c>
      <c r="M34" s="63" t="n">
        <v>0.2177803472</v>
      </c>
      <c r="N34" s="63" t="n">
        <v>0.2177803472</v>
      </c>
      <c r="O34" s="63" t="n">
        <v>0</v>
      </c>
      <c r="P34" s="63" t="n">
        <v>0</v>
      </c>
      <c r="Q34" s="63" t="n">
        <v>1</v>
      </c>
    </row>
    <row r="35" customFormat="false" ht="12.8" hidden="false" customHeight="false" outlineLevel="0" collapsed="false">
      <c r="A35" s="63" t="s">
        <v>99</v>
      </c>
      <c r="B35" s="63" t="s">
        <v>100</v>
      </c>
      <c r="C35" s="63" t="s">
        <v>100</v>
      </c>
      <c r="D35" s="23"/>
      <c r="E35" s="63" t="n">
        <v>0.25</v>
      </c>
      <c r="F35" s="63" t="n">
        <v>0</v>
      </c>
      <c r="G35" s="63" t="n">
        <v>0</v>
      </c>
      <c r="H35" s="63" t="n">
        <v>0</v>
      </c>
      <c r="I35" s="63" t="n">
        <v>0</v>
      </c>
      <c r="J35" s="63" t="n">
        <v>0</v>
      </c>
      <c r="K35" s="63" t="n">
        <v>0</v>
      </c>
      <c r="L35" s="63" t="n">
        <v>0</v>
      </c>
      <c r="M35" s="63" t="n">
        <v>0</v>
      </c>
      <c r="N35" s="63" t="n">
        <v>0.25</v>
      </c>
      <c r="O35" s="63" t="n">
        <v>0.25</v>
      </c>
      <c r="P35" s="63" t="n">
        <v>0.25</v>
      </c>
      <c r="Q35" s="63" t="n">
        <v>1</v>
      </c>
    </row>
    <row r="36" customFormat="false" ht="12.8" hidden="false" customHeight="false" outlineLevel="0" collapsed="false">
      <c r="A36" s="63" t="s">
        <v>101</v>
      </c>
      <c r="B36" s="63" t="s">
        <v>102</v>
      </c>
      <c r="C36" s="63" t="s">
        <v>102</v>
      </c>
      <c r="D36" s="23"/>
      <c r="E36" s="63" t="n">
        <v>0.2285355254</v>
      </c>
      <c r="F36" s="63" t="n">
        <v>0</v>
      </c>
      <c r="G36" s="63" t="n">
        <v>0</v>
      </c>
      <c r="H36" s="63" t="n">
        <v>0</v>
      </c>
      <c r="I36" s="63" t="n">
        <v>0.02146447463</v>
      </c>
      <c r="J36" s="63" t="n">
        <v>0.02146447463</v>
      </c>
      <c r="K36" s="63" t="n">
        <v>0.02146447463</v>
      </c>
      <c r="L36" s="63" t="n">
        <v>0.02146447463</v>
      </c>
      <c r="M36" s="63" t="n">
        <v>0</v>
      </c>
      <c r="N36" s="63" t="n">
        <v>0.2285355254</v>
      </c>
      <c r="O36" s="63" t="n">
        <v>0.2285355254</v>
      </c>
      <c r="P36" s="63" t="n">
        <v>0.2285355254</v>
      </c>
      <c r="Q36" s="63" t="n">
        <v>1</v>
      </c>
    </row>
    <row r="37" customFormat="false" ht="12.8" hidden="false" customHeight="false" outlineLevel="0" collapsed="false">
      <c r="A37" s="63" t="s">
        <v>103</v>
      </c>
      <c r="B37" s="63" t="s">
        <v>104</v>
      </c>
      <c r="C37" s="63" t="s">
        <v>104</v>
      </c>
      <c r="D37" s="23"/>
      <c r="E37" s="63" t="n">
        <v>0.2193266642</v>
      </c>
      <c r="F37" s="63" t="n">
        <v>0</v>
      </c>
      <c r="G37" s="63" t="n">
        <v>0</v>
      </c>
      <c r="H37" s="63" t="n">
        <v>0</v>
      </c>
      <c r="I37" s="63" t="n">
        <v>0</v>
      </c>
      <c r="J37" s="63" t="n">
        <v>0</v>
      </c>
      <c r="K37" s="63" t="n">
        <v>0.03067333577</v>
      </c>
      <c r="L37" s="63" t="n">
        <v>0.03067333577</v>
      </c>
      <c r="M37" s="63" t="n">
        <v>0.03067333577</v>
      </c>
      <c r="N37" s="63" t="n">
        <v>0.25</v>
      </c>
      <c r="O37" s="63" t="n">
        <v>0.2193266642</v>
      </c>
      <c r="P37" s="63" t="n">
        <v>0.2193266642</v>
      </c>
      <c r="Q37" s="63" t="n">
        <v>1</v>
      </c>
    </row>
    <row r="38" customFormat="false" ht="12.8" hidden="false" customHeight="false" outlineLevel="0" collapsed="false">
      <c r="A38" s="63" t="s">
        <v>105</v>
      </c>
      <c r="B38" s="63" t="s">
        <v>106</v>
      </c>
      <c r="C38" s="63" t="s">
        <v>106</v>
      </c>
      <c r="D38" s="23"/>
      <c r="E38" s="63" t="n">
        <v>0.1175496689</v>
      </c>
      <c r="F38" s="63" t="n">
        <v>0</v>
      </c>
      <c r="G38" s="63" t="n">
        <v>0</v>
      </c>
      <c r="H38" s="63" t="n">
        <v>0</v>
      </c>
      <c r="I38" s="63" t="n">
        <v>0.1324503311</v>
      </c>
      <c r="J38" s="63" t="n">
        <v>0.1324503311</v>
      </c>
      <c r="K38" s="63" t="n">
        <v>0.1324503311</v>
      </c>
      <c r="L38" s="63" t="n">
        <v>0.1324503311</v>
      </c>
      <c r="M38" s="63" t="n">
        <v>0</v>
      </c>
      <c r="N38" s="63" t="n">
        <v>0.1175496689</v>
      </c>
      <c r="O38" s="63" t="n">
        <v>0.1175496689</v>
      </c>
      <c r="P38" s="63" t="n">
        <v>0.1175496689</v>
      </c>
      <c r="Q38" s="63" t="n">
        <v>1</v>
      </c>
    </row>
    <row r="39" customFormat="false" ht="23.85" hidden="false" customHeight="false" outlineLevel="0" collapsed="false">
      <c r="A39" s="63" t="s">
        <v>107</v>
      </c>
      <c r="B39" s="63" t="s">
        <v>108</v>
      </c>
      <c r="C39" s="63" t="s">
        <v>108</v>
      </c>
      <c r="D39" s="23"/>
      <c r="E39" s="63" t="n">
        <v>0.1301379309</v>
      </c>
      <c r="F39" s="63" t="n">
        <v>0</v>
      </c>
      <c r="G39" s="63" t="n">
        <v>0</v>
      </c>
      <c r="H39" s="63" t="n">
        <v>0</v>
      </c>
      <c r="I39" s="63" t="n">
        <v>0</v>
      </c>
      <c r="J39" s="63" t="n">
        <v>0</v>
      </c>
      <c r="K39" s="63" t="n">
        <v>0.1198620691</v>
      </c>
      <c r="L39" s="63" t="n">
        <v>0.1198620691</v>
      </c>
      <c r="M39" s="63" t="n">
        <v>0.1198620691</v>
      </c>
      <c r="N39" s="63" t="n">
        <v>0.25</v>
      </c>
      <c r="O39" s="63" t="n">
        <v>0.1301379309</v>
      </c>
      <c r="P39" s="63" t="n">
        <v>0.1301379309</v>
      </c>
      <c r="Q39" s="63" t="n">
        <v>1</v>
      </c>
    </row>
    <row r="40" customFormat="false" ht="12.8" hidden="false" customHeight="false" outlineLevel="0" collapsed="false">
      <c r="A40" s="63" t="s">
        <v>109</v>
      </c>
      <c r="B40" s="63" t="s">
        <v>110</v>
      </c>
      <c r="C40" s="63" t="s">
        <v>110</v>
      </c>
      <c r="D40" s="23"/>
      <c r="E40" s="63" t="n">
        <v>0</v>
      </c>
      <c r="F40" s="63" t="n">
        <v>0</v>
      </c>
      <c r="G40" s="63" t="n">
        <v>0</v>
      </c>
      <c r="H40" s="63" t="n">
        <v>0.07267481517</v>
      </c>
      <c r="I40" s="63" t="n">
        <v>0.2450185188</v>
      </c>
      <c r="J40" s="63" t="n">
        <v>0.2484008947</v>
      </c>
      <c r="K40" s="63" t="n">
        <v>0.25</v>
      </c>
      <c r="L40" s="63" t="n">
        <v>0.1773251848</v>
      </c>
      <c r="M40" s="63" t="n">
        <v>0.004981481162</v>
      </c>
      <c r="N40" s="63" t="n">
        <v>0.001599105309</v>
      </c>
      <c r="O40" s="63" t="n">
        <v>0</v>
      </c>
      <c r="P40" s="63" t="n">
        <v>0</v>
      </c>
      <c r="Q40" s="63" t="n">
        <v>1</v>
      </c>
    </row>
    <row r="41" customFormat="false" ht="12.8" hidden="false" customHeight="false" outlineLevel="0" collapsed="false">
      <c r="A41" s="63" t="s">
        <v>111</v>
      </c>
      <c r="B41" s="63" t="s">
        <v>112</v>
      </c>
      <c r="C41" s="63" t="s">
        <v>112</v>
      </c>
      <c r="D41" s="23"/>
      <c r="E41" s="63" t="n">
        <v>0.1574889013</v>
      </c>
      <c r="F41" s="63" t="n">
        <v>0.001274287644</v>
      </c>
      <c r="G41" s="63" t="n">
        <v>0.001274287644</v>
      </c>
      <c r="H41" s="63" t="n">
        <v>0.001274287644</v>
      </c>
      <c r="I41" s="63" t="n">
        <v>0</v>
      </c>
      <c r="J41" s="63" t="n">
        <v>0</v>
      </c>
      <c r="K41" s="63" t="n">
        <v>0.09251109867</v>
      </c>
      <c r="L41" s="63" t="n">
        <v>0.09251109867</v>
      </c>
      <c r="M41" s="63" t="n">
        <v>0.09251109867</v>
      </c>
      <c r="N41" s="63" t="n">
        <v>0.2487257124</v>
      </c>
      <c r="O41" s="63" t="n">
        <v>0.1562146137</v>
      </c>
      <c r="P41" s="63" t="n">
        <v>0.1562146137</v>
      </c>
      <c r="Q41" s="63" t="n">
        <v>1</v>
      </c>
    </row>
    <row r="42" customFormat="false" ht="12.8" hidden="false" customHeight="false" outlineLevel="0" collapsed="false">
      <c r="A42" s="63" t="s">
        <v>113</v>
      </c>
      <c r="B42" s="63" t="s">
        <v>114</v>
      </c>
      <c r="C42" s="63" t="s">
        <v>114</v>
      </c>
      <c r="D42" s="23"/>
      <c r="E42" s="63" t="n">
        <v>0.25</v>
      </c>
      <c r="F42" s="63" t="n">
        <v>0</v>
      </c>
      <c r="G42" s="63" t="n">
        <v>0</v>
      </c>
      <c r="H42" s="63" t="n">
        <v>0</v>
      </c>
      <c r="I42" s="63" t="n">
        <v>0</v>
      </c>
      <c r="J42" s="63" t="n">
        <v>0</v>
      </c>
      <c r="K42" s="63" t="n">
        <v>0</v>
      </c>
      <c r="L42" s="63" t="n">
        <v>0</v>
      </c>
      <c r="M42" s="63" t="n">
        <v>0</v>
      </c>
      <c r="N42" s="63" t="n">
        <v>0.25</v>
      </c>
      <c r="O42" s="63" t="n">
        <v>0.25</v>
      </c>
      <c r="P42" s="63" t="n">
        <v>0.25</v>
      </c>
      <c r="Q42" s="63" t="n">
        <v>1</v>
      </c>
    </row>
    <row r="43" customFormat="false" ht="12.8" hidden="false" customHeight="false" outlineLevel="0" collapsed="false">
      <c r="A43" s="63" t="s">
        <v>115</v>
      </c>
      <c r="B43" s="63" t="s">
        <v>116</v>
      </c>
      <c r="C43" s="63" t="s">
        <v>116</v>
      </c>
      <c r="D43" s="23"/>
      <c r="E43" s="63" t="n">
        <v>0.194581217</v>
      </c>
      <c r="F43" s="63" t="n">
        <v>0</v>
      </c>
      <c r="G43" s="63" t="n">
        <v>0</v>
      </c>
      <c r="H43" s="63" t="n">
        <v>0</v>
      </c>
      <c r="I43" s="63" t="n">
        <v>0</v>
      </c>
      <c r="J43" s="63" t="n">
        <v>0</v>
      </c>
      <c r="K43" s="63" t="n">
        <v>0.05541878304</v>
      </c>
      <c r="L43" s="63" t="n">
        <v>0.05541878304</v>
      </c>
      <c r="M43" s="63" t="n">
        <v>0.05541878304</v>
      </c>
      <c r="N43" s="63" t="n">
        <v>0.25</v>
      </c>
      <c r="O43" s="63" t="n">
        <v>0.194581217</v>
      </c>
      <c r="P43" s="63" t="n">
        <v>0.194581217</v>
      </c>
      <c r="Q43" s="63" t="n">
        <v>1</v>
      </c>
    </row>
    <row r="44" customFormat="false" ht="12.8" hidden="false" customHeight="false" outlineLevel="0" collapsed="false">
      <c r="A44" s="63" t="s">
        <v>117</v>
      </c>
      <c r="B44" s="63" t="s">
        <v>118</v>
      </c>
      <c r="C44" s="63" t="s">
        <v>118</v>
      </c>
      <c r="D44" s="23"/>
      <c r="E44" s="63" t="n">
        <v>0</v>
      </c>
      <c r="F44" s="63" t="n">
        <v>0</v>
      </c>
      <c r="G44" s="63" t="n">
        <v>0</v>
      </c>
      <c r="H44" s="63" t="n">
        <v>0</v>
      </c>
      <c r="I44" s="63" t="n">
        <v>0.25</v>
      </c>
      <c r="J44" s="63" t="n">
        <v>0.25</v>
      </c>
      <c r="K44" s="63" t="n">
        <v>0.25</v>
      </c>
      <c r="L44" s="63" t="n">
        <v>0.25</v>
      </c>
      <c r="M44" s="63" t="n">
        <v>0</v>
      </c>
      <c r="N44" s="63" t="n">
        <v>0</v>
      </c>
      <c r="O44" s="63" t="n">
        <v>0</v>
      </c>
      <c r="P44" s="63" t="n">
        <v>0</v>
      </c>
      <c r="Q44" s="63" t="n">
        <v>1</v>
      </c>
    </row>
    <row r="45" customFormat="false" ht="12.8" hidden="false" customHeight="false" outlineLevel="0" collapsed="false">
      <c r="A45" s="63" t="s">
        <v>119</v>
      </c>
      <c r="B45" s="63" t="s">
        <v>120</v>
      </c>
      <c r="C45" s="63" t="s">
        <v>120</v>
      </c>
      <c r="D45" s="23"/>
      <c r="E45" s="63" t="n">
        <v>0.2434685604</v>
      </c>
      <c r="F45" s="63" t="n">
        <v>0</v>
      </c>
      <c r="G45" s="63" t="n">
        <v>0</v>
      </c>
      <c r="H45" s="63" t="n">
        <v>0</v>
      </c>
      <c r="I45" s="63" t="n">
        <v>0.006531439639</v>
      </c>
      <c r="J45" s="63" t="n">
        <v>0.006531439639</v>
      </c>
      <c r="K45" s="63" t="n">
        <v>0.006531439639</v>
      </c>
      <c r="L45" s="63" t="n">
        <v>0.006531439639</v>
      </c>
      <c r="M45" s="63" t="n">
        <v>0</v>
      </c>
      <c r="N45" s="63" t="n">
        <v>0.2434685604</v>
      </c>
      <c r="O45" s="63" t="n">
        <v>0.2434685604</v>
      </c>
      <c r="P45" s="63" t="n">
        <v>0.2434685604</v>
      </c>
      <c r="Q45" s="63" t="n">
        <v>1</v>
      </c>
    </row>
    <row r="46" customFormat="false" ht="12.8" hidden="false" customHeight="false" outlineLevel="0" collapsed="false">
      <c r="A46" s="63" t="s">
        <v>121</v>
      </c>
      <c r="B46" s="63" t="s">
        <v>122</v>
      </c>
      <c r="C46" s="63" t="s">
        <v>122</v>
      </c>
      <c r="D46" s="23"/>
      <c r="E46" s="63" t="n">
        <v>0</v>
      </c>
      <c r="F46" s="63" t="n">
        <v>0</v>
      </c>
      <c r="G46" s="63" t="n">
        <v>0</v>
      </c>
      <c r="H46" s="63" t="n">
        <v>0</v>
      </c>
      <c r="I46" s="63" t="n">
        <v>0.25</v>
      </c>
      <c r="J46" s="63" t="n">
        <v>0.25</v>
      </c>
      <c r="K46" s="63" t="n">
        <v>0.25</v>
      </c>
      <c r="L46" s="63" t="n">
        <v>0.25</v>
      </c>
      <c r="M46" s="63" t="n">
        <v>0</v>
      </c>
      <c r="N46" s="63" t="n">
        <v>0</v>
      </c>
      <c r="O46" s="63" t="n">
        <v>0</v>
      </c>
      <c r="P46" s="63" t="n">
        <v>0</v>
      </c>
      <c r="Q46" s="63" t="n">
        <v>1</v>
      </c>
    </row>
    <row r="47" customFormat="false" ht="12.8" hidden="false" customHeight="false" outlineLevel="0" collapsed="false">
      <c r="A47" s="63" t="s">
        <v>123</v>
      </c>
      <c r="B47" s="63" t="s">
        <v>124</v>
      </c>
      <c r="C47" s="63" t="s">
        <v>124</v>
      </c>
      <c r="D47" s="23"/>
      <c r="E47" s="63" t="n">
        <v>0</v>
      </c>
      <c r="F47" s="63" t="n">
        <v>0</v>
      </c>
      <c r="G47" s="63" t="n">
        <v>0</v>
      </c>
      <c r="H47" s="63" t="n">
        <v>0</v>
      </c>
      <c r="I47" s="63" t="n">
        <v>0.25</v>
      </c>
      <c r="J47" s="63" t="n">
        <v>0.25</v>
      </c>
      <c r="K47" s="63" t="n">
        <v>0.25</v>
      </c>
      <c r="L47" s="63" t="n">
        <v>0.25</v>
      </c>
      <c r="M47" s="63" t="n">
        <v>0</v>
      </c>
      <c r="N47" s="63" t="n">
        <v>0</v>
      </c>
      <c r="O47" s="63" t="n">
        <v>0</v>
      </c>
      <c r="P47" s="63" t="n">
        <v>0</v>
      </c>
      <c r="Q47" s="63" t="n">
        <v>1</v>
      </c>
    </row>
    <row r="48" customFormat="false" ht="13.8" hidden="false" customHeight="false" outlineLevel="0" collapsed="false">
      <c r="A48" s="63" t="s">
        <v>125</v>
      </c>
      <c r="B48" s="63" t="s">
        <v>126</v>
      </c>
      <c r="C48" s="63" t="s">
        <v>423</v>
      </c>
      <c r="D48" s="23"/>
      <c r="E48" s="63" t="n">
        <v>0.25</v>
      </c>
      <c r="F48" s="63" t="n">
        <v>0</v>
      </c>
      <c r="G48" s="63" t="n">
        <v>0</v>
      </c>
      <c r="H48" s="63" t="n">
        <v>0</v>
      </c>
      <c r="I48" s="63" t="n">
        <v>0</v>
      </c>
      <c r="J48" s="63" t="n">
        <v>0</v>
      </c>
      <c r="K48" s="63" t="n">
        <v>0</v>
      </c>
      <c r="L48" s="63" t="n">
        <v>0</v>
      </c>
      <c r="M48" s="63" t="n">
        <v>0</v>
      </c>
      <c r="N48" s="63" t="n">
        <v>0.25</v>
      </c>
      <c r="O48" s="63" t="n">
        <v>0.25</v>
      </c>
      <c r="P48" s="63" t="n">
        <v>0.25</v>
      </c>
      <c r="Q48" s="63" t="n">
        <v>1</v>
      </c>
      <c r="R48" s="5"/>
    </row>
    <row r="49" customFormat="false" ht="12.8" hidden="false" customHeight="false" outlineLevel="0" collapsed="false">
      <c r="A49" s="63" t="s">
        <v>127</v>
      </c>
      <c r="B49" s="63" t="s">
        <v>128</v>
      </c>
      <c r="C49" s="63" t="s">
        <v>128</v>
      </c>
      <c r="D49" s="23"/>
      <c r="E49" s="63" t="n">
        <v>0</v>
      </c>
      <c r="F49" s="63" t="n">
        <v>0</v>
      </c>
      <c r="G49" s="63" t="n">
        <v>0</v>
      </c>
      <c r="H49" s="63" t="n">
        <v>0</v>
      </c>
      <c r="I49" s="63" t="n">
        <v>0</v>
      </c>
      <c r="J49" s="63" t="n">
        <v>0</v>
      </c>
      <c r="K49" s="63" t="n">
        <v>0.25</v>
      </c>
      <c r="L49" s="63" t="n">
        <v>0.25</v>
      </c>
      <c r="M49" s="63" t="n">
        <v>0.25</v>
      </c>
      <c r="N49" s="63" t="n">
        <v>0.25</v>
      </c>
      <c r="O49" s="63" t="n">
        <v>0</v>
      </c>
      <c r="P49" s="63" t="n">
        <v>0</v>
      </c>
      <c r="Q49" s="63" t="n">
        <v>1</v>
      </c>
    </row>
    <row r="50" customFormat="false" ht="12.8" hidden="false" customHeight="false" outlineLevel="0" collapsed="false">
      <c r="A50" s="63" t="s">
        <v>129</v>
      </c>
      <c r="B50" s="63" t="s">
        <v>130</v>
      </c>
      <c r="C50" s="63" t="s">
        <v>130</v>
      </c>
      <c r="D50" s="23"/>
      <c r="E50" s="63" t="n">
        <v>0.04874464617</v>
      </c>
      <c r="F50" s="63" t="n">
        <v>0</v>
      </c>
      <c r="G50" s="63" t="n">
        <v>0</v>
      </c>
      <c r="H50" s="63" t="n">
        <v>0</v>
      </c>
      <c r="I50" s="63" t="n">
        <v>0</v>
      </c>
      <c r="J50" s="63" t="n">
        <v>0</v>
      </c>
      <c r="K50" s="63" t="n">
        <v>0.2012553538</v>
      </c>
      <c r="L50" s="63" t="n">
        <v>0.2012553538</v>
      </c>
      <c r="M50" s="63" t="n">
        <v>0.2012553538</v>
      </c>
      <c r="N50" s="63" t="n">
        <v>0.25</v>
      </c>
      <c r="O50" s="63" t="n">
        <v>0.04874464617</v>
      </c>
      <c r="P50" s="63" t="n">
        <v>0.04874464617</v>
      </c>
      <c r="Q50" s="63" t="n">
        <v>1</v>
      </c>
    </row>
    <row r="51" customFormat="false" ht="12.8" hidden="false" customHeight="false" outlineLevel="0" collapsed="false">
      <c r="A51" s="63" t="s">
        <v>131</v>
      </c>
      <c r="B51" s="63" t="s">
        <v>132</v>
      </c>
      <c r="C51" s="63" t="s">
        <v>132</v>
      </c>
      <c r="D51" s="23"/>
      <c r="E51" s="63" t="n">
        <v>0.1588232706</v>
      </c>
      <c r="F51" s="63" t="n">
        <v>0.002190865303</v>
      </c>
      <c r="G51" s="63" t="n">
        <v>0</v>
      </c>
      <c r="H51" s="63" t="n">
        <v>0</v>
      </c>
      <c r="I51" s="63" t="n">
        <v>0</v>
      </c>
      <c r="J51" s="63" t="n">
        <v>0</v>
      </c>
      <c r="K51" s="63" t="n">
        <v>0.09117672936</v>
      </c>
      <c r="L51" s="63" t="n">
        <v>0.09117672936</v>
      </c>
      <c r="M51" s="63" t="n">
        <v>0.09117672936</v>
      </c>
      <c r="N51" s="63" t="n">
        <v>0.2478091347</v>
      </c>
      <c r="O51" s="63" t="n">
        <v>0.1588232706</v>
      </c>
      <c r="P51" s="63" t="n">
        <v>0.1588232706</v>
      </c>
      <c r="Q51" s="63" t="n">
        <v>1</v>
      </c>
    </row>
    <row r="52" customFormat="false" ht="12.8" hidden="false" customHeight="false" outlineLevel="0" collapsed="false">
      <c r="A52" s="63" t="s">
        <v>133</v>
      </c>
      <c r="B52" s="63" t="s">
        <v>134</v>
      </c>
      <c r="C52" s="63" t="s">
        <v>134</v>
      </c>
      <c r="D52" s="23"/>
      <c r="E52" s="63" t="n">
        <v>0.25</v>
      </c>
      <c r="F52" s="63" t="n">
        <v>0</v>
      </c>
      <c r="G52" s="63" t="n">
        <v>0</v>
      </c>
      <c r="H52" s="63" t="n">
        <v>0</v>
      </c>
      <c r="I52" s="63" t="n">
        <v>0</v>
      </c>
      <c r="J52" s="63" t="n">
        <v>0</v>
      </c>
      <c r="K52" s="63" t="n">
        <v>0</v>
      </c>
      <c r="L52" s="63" t="n">
        <v>0</v>
      </c>
      <c r="M52" s="63" t="n">
        <v>0</v>
      </c>
      <c r="N52" s="63" t="n">
        <v>0.25</v>
      </c>
      <c r="O52" s="63" t="n">
        <v>0.25</v>
      </c>
      <c r="P52" s="63" t="n">
        <v>0.25</v>
      </c>
      <c r="Q52" s="63" t="n">
        <v>1</v>
      </c>
    </row>
    <row r="53" customFormat="false" ht="12.8" hidden="false" customHeight="false" outlineLevel="0" collapsed="false">
      <c r="A53" s="63" t="s">
        <v>135</v>
      </c>
      <c r="B53" s="63" t="s">
        <v>136</v>
      </c>
      <c r="C53" s="63" t="s">
        <v>136</v>
      </c>
      <c r="D53" s="23"/>
      <c r="E53" s="63" t="n">
        <v>0.25</v>
      </c>
      <c r="F53" s="63" t="n">
        <v>0</v>
      </c>
      <c r="G53" s="63" t="n">
        <v>0</v>
      </c>
      <c r="H53" s="63" t="n">
        <v>0</v>
      </c>
      <c r="I53" s="63" t="n">
        <v>0</v>
      </c>
      <c r="J53" s="63" t="n">
        <v>0</v>
      </c>
      <c r="K53" s="63" t="n">
        <v>0</v>
      </c>
      <c r="L53" s="63" t="n">
        <v>0</v>
      </c>
      <c r="M53" s="63" t="n">
        <v>0</v>
      </c>
      <c r="N53" s="63" t="n">
        <v>0.25</v>
      </c>
      <c r="O53" s="63" t="n">
        <v>0.25</v>
      </c>
      <c r="P53" s="63" t="n">
        <v>0.25</v>
      </c>
      <c r="Q53" s="63" t="n">
        <v>1</v>
      </c>
    </row>
    <row r="54" customFormat="false" ht="12.8" hidden="false" customHeight="false" outlineLevel="0" collapsed="false">
      <c r="A54" s="63" t="s">
        <v>137</v>
      </c>
      <c r="B54" s="63" t="s">
        <v>138</v>
      </c>
      <c r="C54" s="63" t="s">
        <v>138</v>
      </c>
      <c r="D54" s="23"/>
      <c r="E54" s="63" t="n">
        <v>0.25</v>
      </c>
      <c r="F54" s="63" t="n">
        <v>0.1864231768</v>
      </c>
      <c r="G54" s="63" t="n">
        <v>0.1864231768</v>
      </c>
      <c r="H54" s="63" t="n">
        <v>0.1864231768</v>
      </c>
      <c r="I54" s="63" t="n">
        <v>0</v>
      </c>
      <c r="J54" s="63" t="n">
        <v>0</v>
      </c>
      <c r="K54" s="63" t="n">
        <v>0</v>
      </c>
      <c r="L54" s="63" t="n">
        <v>0</v>
      </c>
      <c r="M54" s="63" t="n">
        <v>0</v>
      </c>
      <c r="N54" s="63" t="n">
        <v>0.06357682322</v>
      </c>
      <c r="O54" s="63" t="n">
        <v>0.06357682322</v>
      </c>
      <c r="P54" s="63" t="n">
        <v>0.06357682322</v>
      </c>
      <c r="Q54" s="63" t="n">
        <v>1</v>
      </c>
    </row>
    <row r="55" customFormat="false" ht="13.8" hidden="false" customHeight="false" outlineLevel="0" collapsed="false">
      <c r="A55" s="63" t="s">
        <v>139</v>
      </c>
      <c r="B55" s="63" t="s">
        <v>140</v>
      </c>
      <c r="C55" s="63" t="s">
        <v>140</v>
      </c>
      <c r="D55" s="23"/>
      <c r="E55" s="63" t="n">
        <v>0</v>
      </c>
      <c r="F55" s="63" t="n">
        <v>0</v>
      </c>
      <c r="G55" s="63" t="n">
        <v>0</v>
      </c>
      <c r="H55" s="63" t="n">
        <v>0</v>
      </c>
      <c r="I55" s="63" t="n">
        <v>0</v>
      </c>
      <c r="J55" s="63" t="n">
        <v>0</v>
      </c>
      <c r="K55" s="63" t="n">
        <v>0.25</v>
      </c>
      <c r="L55" s="63" t="n">
        <v>0.25</v>
      </c>
      <c r="M55" s="63" t="n">
        <v>0.25</v>
      </c>
      <c r="N55" s="63" t="n">
        <v>0.25</v>
      </c>
      <c r="O55" s="63" t="n">
        <v>0</v>
      </c>
      <c r="P55" s="63" t="n">
        <v>0</v>
      </c>
      <c r="Q55" s="63" t="n">
        <v>1</v>
      </c>
      <c r="R55" s="5"/>
    </row>
    <row r="56" customFormat="false" ht="12.8" hidden="false" customHeight="false" outlineLevel="0" collapsed="false">
      <c r="A56" s="63" t="s">
        <v>141</v>
      </c>
      <c r="B56" s="63" t="s">
        <v>142</v>
      </c>
      <c r="C56" s="63" t="s">
        <v>142</v>
      </c>
      <c r="D56" s="23"/>
      <c r="E56" s="63" t="n">
        <v>0.1435101141</v>
      </c>
      <c r="F56" s="63" t="n">
        <v>0</v>
      </c>
      <c r="G56" s="63" t="n">
        <v>0</v>
      </c>
      <c r="H56" s="63" t="n">
        <v>0</v>
      </c>
      <c r="I56" s="63" t="n">
        <v>0</v>
      </c>
      <c r="J56" s="63" t="n">
        <v>0</v>
      </c>
      <c r="K56" s="63" t="n">
        <v>0.1064898859</v>
      </c>
      <c r="L56" s="63" t="n">
        <v>0.1064898859</v>
      </c>
      <c r="M56" s="63" t="n">
        <v>0.1064898859</v>
      </c>
      <c r="N56" s="63" t="n">
        <v>0.25</v>
      </c>
      <c r="O56" s="63" t="n">
        <v>0.1435101141</v>
      </c>
      <c r="P56" s="63" t="n">
        <v>0.1435101141</v>
      </c>
      <c r="Q56" s="63" t="n">
        <v>1</v>
      </c>
    </row>
    <row r="57" customFormat="false" ht="12.8" hidden="false" customHeight="false" outlineLevel="0" collapsed="false">
      <c r="A57" s="63" t="s">
        <v>143</v>
      </c>
      <c r="B57" s="63" t="s">
        <v>144</v>
      </c>
      <c r="C57" s="63" t="s">
        <v>144</v>
      </c>
      <c r="D57" s="23"/>
      <c r="E57" s="63" t="n">
        <v>0.1675625879</v>
      </c>
      <c r="F57" s="63" t="n">
        <v>0.02476733476</v>
      </c>
      <c r="G57" s="63" t="n">
        <v>0</v>
      </c>
      <c r="H57" s="63" t="n">
        <v>0.08243741208</v>
      </c>
      <c r="I57" s="63" t="n">
        <v>0.08243741208</v>
      </c>
      <c r="J57" s="63" t="n">
        <v>0.08243741208</v>
      </c>
      <c r="K57" s="63" t="n">
        <v>0.08243741208</v>
      </c>
      <c r="L57" s="63" t="n">
        <v>0</v>
      </c>
      <c r="M57" s="63" t="n">
        <v>0</v>
      </c>
      <c r="N57" s="63" t="n">
        <v>0.1427952532</v>
      </c>
      <c r="O57" s="63" t="n">
        <v>0.1675625879</v>
      </c>
      <c r="P57" s="63" t="n">
        <v>0.1675625879</v>
      </c>
      <c r="Q57" s="63" t="n">
        <v>1</v>
      </c>
    </row>
    <row r="58" customFormat="false" ht="12.8" hidden="false" customHeight="false" outlineLevel="0" collapsed="false">
      <c r="A58" s="63" t="s">
        <v>145</v>
      </c>
      <c r="B58" s="63" t="s">
        <v>146</v>
      </c>
      <c r="C58" s="63" t="s">
        <v>146</v>
      </c>
      <c r="D58" s="23"/>
      <c r="E58" s="63" t="n">
        <v>0.2381378766</v>
      </c>
      <c r="F58" s="63" t="n">
        <v>0.1790125946</v>
      </c>
      <c r="G58" s="63" t="n">
        <v>0.1790125946</v>
      </c>
      <c r="H58" s="63" t="n">
        <v>0.1790125946</v>
      </c>
      <c r="I58" s="63" t="n">
        <v>0.01186212343</v>
      </c>
      <c r="J58" s="63" t="n">
        <v>0.01186212343</v>
      </c>
      <c r="K58" s="63" t="n">
        <v>0.01186212343</v>
      </c>
      <c r="L58" s="63" t="n">
        <v>0.01186212343</v>
      </c>
      <c r="M58" s="63" t="n">
        <v>0</v>
      </c>
      <c r="N58" s="63" t="n">
        <v>0.05912528197</v>
      </c>
      <c r="O58" s="63" t="n">
        <v>0.05912528197</v>
      </c>
      <c r="P58" s="63" t="n">
        <v>0.05912528197</v>
      </c>
      <c r="Q58" s="63" t="n">
        <v>1</v>
      </c>
    </row>
    <row r="59" customFormat="false" ht="12.8" hidden="false" customHeight="false" outlineLevel="0" collapsed="false">
      <c r="A59" s="63" t="s">
        <v>147</v>
      </c>
      <c r="B59" s="63" t="s">
        <v>148</v>
      </c>
      <c r="C59" s="63" t="s">
        <v>424</v>
      </c>
      <c r="D59" s="23"/>
      <c r="E59" s="63" t="n">
        <v>0.0604632868</v>
      </c>
      <c r="F59" s="63" t="n">
        <v>0</v>
      </c>
      <c r="G59" s="63" t="n">
        <v>0</v>
      </c>
      <c r="H59" s="63" t="n">
        <v>0.1524611487</v>
      </c>
      <c r="I59" s="63" t="n">
        <v>0.1524611487</v>
      </c>
      <c r="J59" s="63" t="n">
        <v>0.1524611487</v>
      </c>
      <c r="K59" s="63" t="n">
        <v>0.1895367132</v>
      </c>
      <c r="L59" s="63" t="n">
        <v>0.03707556452</v>
      </c>
      <c r="M59" s="63" t="n">
        <v>0.03707556452</v>
      </c>
      <c r="N59" s="63" t="n">
        <v>0.09753885132</v>
      </c>
      <c r="O59" s="63" t="n">
        <v>0.0604632868</v>
      </c>
      <c r="P59" s="63" t="n">
        <v>0.0604632868</v>
      </c>
      <c r="Q59" s="63" t="n">
        <v>1</v>
      </c>
    </row>
    <row r="60" customFormat="false" ht="12.8" hidden="false" customHeight="false" outlineLevel="0" collapsed="false">
      <c r="A60" s="63" t="s">
        <v>149</v>
      </c>
      <c r="B60" s="63" t="s">
        <v>150</v>
      </c>
      <c r="C60" s="63" t="s">
        <v>150</v>
      </c>
      <c r="D60" s="23"/>
      <c r="E60" s="63" t="n">
        <v>0.006262467797</v>
      </c>
      <c r="F60" s="63" t="n">
        <v>0</v>
      </c>
      <c r="G60" s="63" t="n">
        <v>0</v>
      </c>
      <c r="H60" s="63" t="n">
        <v>0</v>
      </c>
      <c r="I60" s="63" t="n">
        <v>0</v>
      </c>
      <c r="J60" s="63" t="n">
        <v>0</v>
      </c>
      <c r="K60" s="63" t="n">
        <v>0.2437375322</v>
      </c>
      <c r="L60" s="63" t="n">
        <v>0.2437375322</v>
      </c>
      <c r="M60" s="63" t="n">
        <v>0.2437375322</v>
      </c>
      <c r="N60" s="63" t="n">
        <v>0.25</v>
      </c>
      <c r="O60" s="63" t="n">
        <v>0.006262467797</v>
      </c>
      <c r="P60" s="63" t="n">
        <v>0.006262467797</v>
      </c>
      <c r="Q60" s="63" t="n">
        <v>1</v>
      </c>
    </row>
    <row r="61" customFormat="false" ht="12.8" hidden="false" customHeight="false" outlineLevel="0" collapsed="false">
      <c r="A61" s="63" t="s">
        <v>151</v>
      </c>
      <c r="B61" s="63" t="s">
        <v>152</v>
      </c>
      <c r="C61" s="63" t="s">
        <v>152</v>
      </c>
      <c r="D61" s="23"/>
      <c r="E61" s="63" t="n">
        <v>0.0262017535</v>
      </c>
      <c r="F61" s="63" t="n">
        <v>0</v>
      </c>
      <c r="G61" s="63" t="n">
        <v>0</v>
      </c>
      <c r="H61" s="63" t="n">
        <v>0</v>
      </c>
      <c r="I61" s="63" t="n">
        <v>0</v>
      </c>
      <c r="J61" s="63" t="n">
        <v>0</v>
      </c>
      <c r="K61" s="63" t="n">
        <v>0.2237982465</v>
      </c>
      <c r="L61" s="63" t="n">
        <v>0.2237982465</v>
      </c>
      <c r="M61" s="63" t="n">
        <v>0.2237982465</v>
      </c>
      <c r="N61" s="63" t="n">
        <v>0.25</v>
      </c>
      <c r="O61" s="63" t="n">
        <v>0.0262017535</v>
      </c>
      <c r="P61" s="63" t="n">
        <v>0.0262017535</v>
      </c>
      <c r="Q61" s="63" t="n">
        <v>1</v>
      </c>
    </row>
    <row r="62" customFormat="false" ht="12.8" hidden="false" customHeight="false" outlineLevel="0" collapsed="false">
      <c r="A62" s="63" t="s">
        <v>153</v>
      </c>
      <c r="B62" s="63" t="s">
        <v>154</v>
      </c>
      <c r="C62" s="63" t="s">
        <v>154</v>
      </c>
      <c r="D62" s="23"/>
      <c r="E62" s="63" t="n">
        <v>0.005403220297</v>
      </c>
      <c r="F62" s="63" t="n">
        <v>0</v>
      </c>
      <c r="G62" s="63" t="n">
        <v>0</v>
      </c>
      <c r="H62" s="63" t="n">
        <v>0</v>
      </c>
      <c r="I62" s="63" t="n">
        <v>0.2445967797</v>
      </c>
      <c r="J62" s="63" t="n">
        <v>0.2445967797</v>
      </c>
      <c r="K62" s="63" t="n">
        <v>0.2445967797</v>
      </c>
      <c r="L62" s="63" t="n">
        <v>0.2445967797</v>
      </c>
      <c r="M62" s="63" t="n">
        <v>0</v>
      </c>
      <c r="N62" s="63" t="n">
        <v>0.005403220297</v>
      </c>
      <c r="O62" s="63" t="n">
        <v>0.005403220297</v>
      </c>
      <c r="P62" s="63" t="n">
        <v>0.005403220297</v>
      </c>
      <c r="Q62" s="63" t="n">
        <v>1</v>
      </c>
    </row>
    <row r="63" customFormat="false" ht="12.8" hidden="false" customHeight="false" outlineLevel="0" collapsed="false">
      <c r="A63" s="63" t="s">
        <v>155</v>
      </c>
      <c r="B63" s="63" t="s">
        <v>156</v>
      </c>
      <c r="C63" s="63" t="s">
        <v>156</v>
      </c>
      <c r="D63" s="23"/>
      <c r="E63" s="63" t="n">
        <v>0.2064765374</v>
      </c>
      <c r="F63" s="63" t="n">
        <v>0.1948198775</v>
      </c>
      <c r="G63" s="63" t="n">
        <v>0</v>
      </c>
      <c r="H63" s="63" t="n">
        <v>0</v>
      </c>
      <c r="I63" s="63" t="n">
        <v>0.02201963169</v>
      </c>
      <c r="J63" s="63" t="n">
        <v>0.02201963169</v>
      </c>
      <c r="K63" s="63" t="n">
        <v>0.04352346257</v>
      </c>
      <c r="L63" s="63" t="n">
        <v>0.04352346257</v>
      </c>
      <c r="M63" s="63" t="n">
        <v>0.02150383089</v>
      </c>
      <c r="N63" s="63" t="n">
        <v>0.03316049085</v>
      </c>
      <c r="O63" s="63" t="n">
        <v>0.2064765374</v>
      </c>
      <c r="P63" s="63" t="n">
        <v>0.2064765374</v>
      </c>
      <c r="Q63" s="63" t="n">
        <v>1</v>
      </c>
    </row>
    <row r="64" customFormat="false" ht="12.8" hidden="false" customHeight="false" outlineLevel="0" collapsed="false">
      <c r="A64" s="63" t="s">
        <v>157</v>
      </c>
      <c r="B64" s="63" t="s">
        <v>158</v>
      </c>
      <c r="C64" s="63" t="s">
        <v>158</v>
      </c>
      <c r="D64" s="23"/>
      <c r="E64" s="63" t="n">
        <v>0.04558625169</v>
      </c>
      <c r="F64" s="63" t="n">
        <v>0</v>
      </c>
      <c r="G64" s="63" t="n">
        <v>0</v>
      </c>
      <c r="H64" s="63" t="n">
        <v>0</v>
      </c>
      <c r="I64" s="63" t="n">
        <v>0</v>
      </c>
      <c r="J64" s="63" t="n">
        <v>0</v>
      </c>
      <c r="K64" s="63" t="n">
        <v>0.2044137483</v>
      </c>
      <c r="L64" s="63" t="n">
        <v>0.2044137483</v>
      </c>
      <c r="M64" s="63" t="n">
        <v>0.2044137483</v>
      </c>
      <c r="N64" s="63" t="n">
        <v>0.25</v>
      </c>
      <c r="O64" s="63" t="n">
        <v>0.04558625169</v>
      </c>
      <c r="P64" s="63" t="n">
        <v>0.04558625169</v>
      </c>
      <c r="Q64" s="63" t="n">
        <v>1</v>
      </c>
    </row>
    <row r="65" customFormat="false" ht="12.8" hidden="false" customHeight="false" outlineLevel="0" collapsed="false">
      <c r="A65" s="63" t="s">
        <v>159</v>
      </c>
      <c r="B65" s="63" t="s">
        <v>160</v>
      </c>
      <c r="C65" s="63" t="s">
        <v>160</v>
      </c>
      <c r="D65" s="23"/>
      <c r="E65" s="63" t="n">
        <v>0.004179018845</v>
      </c>
      <c r="F65" s="63" t="n">
        <v>0.004179018845</v>
      </c>
      <c r="G65" s="63" t="n">
        <v>0.004179018845</v>
      </c>
      <c r="H65" s="63" t="n">
        <v>0.004179018845</v>
      </c>
      <c r="I65" s="63" t="n">
        <v>0.0003755247346</v>
      </c>
      <c r="J65" s="63" t="n">
        <v>0.0003755247346</v>
      </c>
      <c r="K65" s="63" t="n">
        <v>0.05652988532</v>
      </c>
      <c r="L65" s="63" t="n">
        <v>0.05652988532</v>
      </c>
      <c r="M65" s="63" t="n">
        <v>0.2454454564</v>
      </c>
      <c r="N65" s="63" t="n">
        <v>0.2454454564</v>
      </c>
      <c r="O65" s="63" t="n">
        <v>0.1892910958</v>
      </c>
      <c r="P65" s="63" t="n">
        <v>0.1892910958</v>
      </c>
      <c r="Q65" s="63" t="n">
        <v>1</v>
      </c>
    </row>
    <row r="66" customFormat="false" ht="12.8" hidden="false" customHeight="false" outlineLevel="0" collapsed="false">
      <c r="A66" s="63" t="s">
        <v>161</v>
      </c>
      <c r="B66" s="63" t="s">
        <v>162</v>
      </c>
      <c r="C66" s="63" t="s">
        <v>162</v>
      </c>
      <c r="D66" s="23"/>
      <c r="E66" s="63" t="n">
        <v>0.003729398828</v>
      </c>
      <c r="F66" s="63" t="n">
        <v>0</v>
      </c>
      <c r="G66" s="63" t="n">
        <v>0</v>
      </c>
      <c r="H66" s="63" t="n">
        <v>0</v>
      </c>
      <c r="I66" s="63" t="n">
        <v>0.03151604643</v>
      </c>
      <c r="J66" s="63" t="n">
        <v>0.03151604643</v>
      </c>
      <c r="K66" s="63" t="n">
        <v>0.2462706012</v>
      </c>
      <c r="L66" s="63" t="n">
        <v>0.2462706012</v>
      </c>
      <c r="M66" s="63" t="n">
        <v>0.2147545547</v>
      </c>
      <c r="N66" s="63" t="n">
        <v>0.2184839536</v>
      </c>
      <c r="O66" s="63" t="n">
        <v>0.003729398828</v>
      </c>
      <c r="P66" s="63" t="n">
        <v>0.003729398828</v>
      </c>
      <c r="Q66" s="63" t="n">
        <v>1</v>
      </c>
    </row>
    <row r="67" customFormat="false" ht="23.85" hidden="false" customHeight="false" outlineLevel="0" collapsed="false">
      <c r="A67" s="63" t="s">
        <v>163</v>
      </c>
      <c r="B67" s="63" t="s">
        <v>164</v>
      </c>
      <c r="C67" s="63" t="s">
        <v>425</v>
      </c>
      <c r="D67" s="23"/>
      <c r="E67" s="63" t="n">
        <v>0.1125219903</v>
      </c>
      <c r="F67" s="63" t="n">
        <v>0.0961795611</v>
      </c>
      <c r="G67" s="63" t="n">
        <v>0.0961795611</v>
      </c>
      <c r="H67" s="63" t="n">
        <v>0.0961795611</v>
      </c>
      <c r="I67" s="63" t="n">
        <v>0</v>
      </c>
      <c r="J67" s="63" t="n">
        <v>0</v>
      </c>
      <c r="K67" s="63" t="n">
        <v>0.1374780097</v>
      </c>
      <c r="L67" s="63" t="n">
        <v>0.1374780097</v>
      </c>
      <c r="M67" s="63" t="n">
        <v>0.1374780097</v>
      </c>
      <c r="N67" s="63" t="n">
        <v>0.1538204389</v>
      </c>
      <c r="O67" s="63" t="n">
        <v>0.01634242917</v>
      </c>
      <c r="P67" s="63" t="n">
        <v>0.01634242917</v>
      </c>
      <c r="Q67" s="63" t="n">
        <v>1</v>
      </c>
    </row>
    <row r="68" customFormat="false" ht="12.8" hidden="false" customHeight="false" outlineLevel="0" collapsed="false">
      <c r="A68" s="63" t="s">
        <v>165</v>
      </c>
      <c r="B68" s="63" t="s">
        <v>166</v>
      </c>
      <c r="C68" s="63" t="s">
        <v>426</v>
      </c>
      <c r="D68" s="23"/>
      <c r="E68" s="63" t="n">
        <v>0.2484358577</v>
      </c>
      <c r="F68" s="63" t="n">
        <v>0.2303055466</v>
      </c>
      <c r="G68" s="63" t="n">
        <v>0</v>
      </c>
      <c r="H68" s="63" t="n">
        <v>0</v>
      </c>
      <c r="I68" s="63" t="n">
        <v>0</v>
      </c>
      <c r="J68" s="63" t="n">
        <v>0</v>
      </c>
      <c r="K68" s="63" t="n">
        <v>0.001564142335</v>
      </c>
      <c r="L68" s="63" t="n">
        <v>0.001564142335</v>
      </c>
      <c r="M68" s="63" t="n">
        <v>0.001564142335</v>
      </c>
      <c r="N68" s="63" t="n">
        <v>0.01969445338</v>
      </c>
      <c r="O68" s="63" t="n">
        <v>0.2484358577</v>
      </c>
      <c r="P68" s="63" t="n">
        <v>0.2484358577</v>
      </c>
      <c r="Q68" s="63" t="n">
        <v>1</v>
      </c>
    </row>
    <row r="69" customFormat="false" ht="12.8" hidden="false" customHeight="false" outlineLevel="0" collapsed="false">
      <c r="A69" s="63" t="s">
        <v>167</v>
      </c>
      <c r="B69" s="63" t="s">
        <v>168</v>
      </c>
      <c r="C69" s="63" t="s">
        <v>168</v>
      </c>
      <c r="D69" s="23"/>
      <c r="E69" s="63" t="n">
        <v>0.1488062188</v>
      </c>
      <c r="F69" s="63" t="n">
        <v>0.04927817879</v>
      </c>
      <c r="G69" s="63" t="n">
        <v>0.04927817879</v>
      </c>
      <c r="H69" s="63" t="n">
        <v>0.04927817879</v>
      </c>
      <c r="I69" s="63" t="n">
        <v>0.0555247085</v>
      </c>
      <c r="J69" s="63" t="n">
        <v>0.0555247085</v>
      </c>
      <c r="K69" s="63" t="n">
        <v>0.1011937812</v>
      </c>
      <c r="L69" s="63" t="n">
        <v>0.1011937812</v>
      </c>
      <c r="M69" s="63" t="n">
        <v>0.04566907274</v>
      </c>
      <c r="N69" s="63" t="n">
        <v>0.1451971127</v>
      </c>
      <c r="O69" s="63" t="n">
        <v>0.09952803998</v>
      </c>
      <c r="P69" s="63" t="n">
        <v>0.09952803998</v>
      </c>
      <c r="Q69" s="63" t="n">
        <v>1</v>
      </c>
    </row>
    <row r="70" customFormat="false" ht="12.8" hidden="false" customHeight="false" outlineLevel="0" collapsed="false">
      <c r="A70" s="63" t="s">
        <v>169</v>
      </c>
      <c r="B70" s="63" t="s">
        <v>170</v>
      </c>
      <c r="C70" s="63" t="s">
        <v>170</v>
      </c>
      <c r="D70" s="23"/>
      <c r="E70" s="63" t="n">
        <v>0</v>
      </c>
      <c r="F70" s="63" t="n">
        <v>0</v>
      </c>
      <c r="G70" s="63" t="n">
        <v>0</v>
      </c>
      <c r="H70" s="63" t="n">
        <v>0</v>
      </c>
      <c r="I70" s="63" t="n">
        <v>0.003800943878</v>
      </c>
      <c r="J70" s="63" t="n">
        <v>0.003800943878</v>
      </c>
      <c r="K70" s="63" t="n">
        <v>0.25</v>
      </c>
      <c r="L70" s="63" t="n">
        <v>0.25</v>
      </c>
      <c r="M70" s="63" t="n">
        <v>0.2461990561</v>
      </c>
      <c r="N70" s="63" t="n">
        <v>0.2461990561</v>
      </c>
      <c r="O70" s="63" t="n">
        <v>0</v>
      </c>
      <c r="P70" s="63" t="n">
        <v>0</v>
      </c>
      <c r="Q70" s="63" t="n">
        <v>1</v>
      </c>
    </row>
    <row r="71" customFormat="false" ht="23.85" hidden="false" customHeight="false" outlineLevel="0" collapsed="false">
      <c r="A71" s="63" t="s">
        <v>171</v>
      </c>
      <c r="B71" s="63" t="s">
        <v>172</v>
      </c>
      <c r="C71" s="63" t="s">
        <v>427</v>
      </c>
      <c r="D71" s="23"/>
      <c r="E71" s="63" t="n">
        <v>0.1372871069</v>
      </c>
      <c r="F71" s="63" t="n">
        <v>0.1372871069</v>
      </c>
      <c r="G71" s="63" t="n">
        <v>0.1372871069</v>
      </c>
      <c r="H71" s="63" t="n">
        <v>0.1372871069</v>
      </c>
      <c r="I71" s="63" t="n">
        <v>0.01623995768</v>
      </c>
      <c r="J71" s="63" t="n">
        <v>0.01623995768</v>
      </c>
      <c r="K71" s="63" t="n">
        <v>0.1127128931</v>
      </c>
      <c r="L71" s="63" t="n">
        <v>0.1127128931</v>
      </c>
      <c r="M71" s="63" t="n">
        <v>0.09647293545</v>
      </c>
      <c r="N71" s="63" t="n">
        <v>0.09647293545</v>
      </c>
      <c r="O71" s="63" t="n">
        <v>0</v>
      </c>
      <c r="P71" s="63" t="n">
        <v>0</v>
      </c>
      <c r="Q71" s="63" t="n">
        <v>1</v>
      </c>
    </row>
    <row r="72" customFormat="false" ht="12.8" hidden="false" customHeight="false" outlineLevel="0" collapsed="false">
      <c r="A72" s="63" t="s">
        <v>173</v>
      </c>
      <c r="B72" s="63" t="s">
        <v>174</v>
      </c>
      <c r="C72" s="63" t="s">
        <v>174</v>
      </c>
      <c r="D72" s="23"/>
      <c r="E72" s="63" t="n">
        <v>0.004829302887</v>
      </c>
      <c r="F72" s="63" t="n">
        <v>0</v>
      </c>
      <c r="G72" s="63" t="n">
        <v>0</v>
      </c>
      <c r="H72" s="63" t="n">
        <v>0</v>
      </c>
      <c r="I72" s="63" t="n">
        <v>0</v>
      </c>
      <c r="J72" s="63" t="n">
        <v>0</v>
      </c>
      <c r="K72" s="63" t="n">
        <v>0.2451706971</v>
      </c>
      <c r="L72" s="63" t="n">
        <v>0.2451706971</v>
      </c>
      <c r="M72" s="63" t="n">
        <v>0.2451706971</v>
      </c>
      <c r="N72" s="63" t="n">
        <v>0.25</v>
      </c>
      <c r="O72" s="63" t="n">
        <v>0.004829302887</v>
      </c>
      <c r="P72" s="63" t="n">
        <v>0.004829302887</v>
      </c>
      <c r="Q72" s="63" t="n">
        <v>1</v>
      </c>
    </row>
    <row r="73" customFormat="false" ht="12.8" hidden="false" customHeight="false" outlineLevel="0" collapsed="false">
      <c r="A73" s="63" t="s">
        <v>175</v>
      </c>
      <c r="B73" s="63" t="s">
        <v>176</v>
      </c>
      <c r="C73" s="63" t="s">
        <v>176</v>
      </c>
      <c r="D73" s="23"/>
      <c r="E73" s="63" t="n">
        <v>0.01950589299</v>
      </c>
      <c r="F73" s="63" t="n">
        <v>0</v>
      </c>
      <c r="G73" s="63" t="n">
        <v>0</v>
      </c>
      <c r="H73" s="63" t="n">
        <v>0</v>
      </c>
      <c r="I73" s="63" t="n">
        <v>0.230494107</v>
      </c>
      <c r="J73" s="63" t="n">
        <v>0.230494107</v>
      </c>
      <c r="K73" s="63" t="n">
        <v>0.230494107</v>
      </c>
      <c r="L73" s="63" t="n">
        <v>0.230494107</v>
      </c>
      <c r="M73" s="63" t="n">
        <v>0</v>
      </c>
      <c r="N73" s="63" t="n">
        <v>0.01950589299</v>
      </c>
      <c r="O73" s="63" t="n">
        <v>0.01950589299</v>
      </c>
      <c r="P73" s="63" t="n">
        <v>0.01950589299</v>
      </c>
      <c r="Q73" s="63" t="n">
        <v>1</v>
      </c>
    </row>
    <row r="74" customFormat="false" ht="12.8" hidden="false" customHeight="false" outlineLevel="0" collapsed="false">
      <c r="A74" s="63" t="s">
        <v>177</v>
      </c>
      <c r="B74" s="63" t="s">
        <v>178</v>
      </c>
      <c r="C74" s="63" t="s">
        <v>178</v>
      </c>
      <c r="D74" s="23"/>
      <c r="E74" s="63" t="n">
        <v>0.25</v>
      </c>
      <c r="F74" s="63" t="n">
        <v>0</v>
      </c>
      <c r="G74" s="63" t="n">
        <v>0</v>
      </c>
      <c r="H74" s="63" t="n">
        <v>0</v>
      </c>
      <c r="I74" s="63" t="n">
        <v>0</v>
      </c>
      <c r="J74" s="63" t="n">
        <v>0</v>
      </c>
      <c r="K74" s="63" t="n">
        <v>0</v>
      </c>
      <c r="L74" s="63" t="n">
        <v>0</v>
      </c>
      <c r="M74" s="63" t="n">
        <v>0</v>
      </c>
      <c r="N74" s="63" t="n">
        <v>0.25</v>
      </c>
      <c r="O74" s="63" t="n">
        <v>0.25</v>
      </c>
      <c r="P74" s="63" t="n">
        <v>0.25</v>
      </c>
      <c r="Q74" s="63" t="n">
        <v>1</v>
      </c>
    </row>
    <row r="75" customFormat="false" ht="12.8" hidden="false" customHeight="false" outlineLevel="0" collapsed="false">
      <c r="A75" s="63" t="s">
        <v>179</v>
      </c>
      <c r="B75" s="63" t="s">
        <v>180</v>
      </c>
      <c r="C75" s="63" t="s">
        <v>180</v>
      </c>
      <c r="D75" s="23"/>
      <c r="E75" s="63" t="n">
        <v>0.08735544904</v>
      </c>
      <c r="F75" s="63" t="n">
        <v>0</v>
      </c>
      <c r="G75" s="63" t="n">
        <v>0</v>
      </c>
      <c r="H75" s="63" t="n">
        <v>0</v>
      </c>
      <c r="I75" s="63" t="n">
        <v>0</v>
      </c>
      <c r="J75" s="63" t="n">
        <v>0</v>
      </c>
      <c r="K75" s="63" t="n">
        <v>0.162644551</v>
      </c>
      <c r="L75" s="63" t="n">
        <v>0.162644551</v>
      </c>
      <c r="M75" s="63" t="n">
        <v>0.162644551</v>
      </c>
      <c r="N75" s="63" t="n">
        <v>0.25</v>
      </c>
      <c r="O75" s="63" t="n">
        <v>0.08735544904</v>
      </c>
      <c r="P75" s="63" t="n">
        <v>0.08735544904</v>
      </c>
      <c r="Q75" s="63" t="n">
        <v>1</v>
      </c>
    </row>
    <row r="76" customFormat="false" ht="12.8" hidden="false" customHeight="false" outlineLevel="0" collapsed="false">
      <c r="A76" s="63" t="s">
        <v>181</v>
      </c>
      <c r="B76" s="63" t="s">
        <v>182</v>
      </c>
      <c r="C76" s="63" t="s">
        <v>182</v>
      </c>
      <c r="D76" s="23"/>
      <c r="E76" s="63" t="n">
        <v>0</v>
      </c>
      <c r="F76" s="63" t="n">
        <v>0</v>
      </c>
      <c r="G76" s="63" t="n">
        <v>0</v>
      </c>
      <c r="H76" s="63" t="n">
        <v>0</v>
      </c>
      <c r="I76" s="63" t="n">
        <v>0.25</v>
      </c>
      <c r="J76" s="63" t="n">
        <v>0.25</v>
      </c>
      <c r="K76" s="63" t="n">
        <v>0.25</v>
      </c>
      <c r="L76" s="63" t="n">
        <v>0.25</v>
      </c>
      <c r="M76" s="63" t="n">
        <v>0</v>
      </c>
      <c r="N76" s="63" t="n">
        <v>0</v>
      </c>
      <c r="O76" s="63" t="n">
        <v>0</v>
      </c>
      <c r="P76" s="63" t="n">
        <v>0</v>
      </c>
      <c r="Q76" s="63" t="n">
        <v>1</v>
      </c>
    </row>
    <row r="77" customFormat="false" ht="12.8" hidden="false" customHeight="false" outlineLevel="0" collapsed="false">
      <c r="A77" s="63" t="s">
        <v>183</v>
      </c>
      <c r="B77" s="63" t="s">
        <v>184</v>
      </c>
      <c r="C77" s="63" t="s">
        <v>184</v>
      </c>
      <c r="D77" s="23"/>
      <c r="E77" s="63" t="n">
        <v>0</v>
      </c>
      <c r="F77" s="63" t="n">
        <v>0</v>
      </c>
      <c r="G77" s="63" t="n">
        <v>0</v>
      </c>
      <c r="H77" s="63" t="n">
        <v>0</v>
      </c>
      <c r="I77" s="63" t="n">
        <v>0.2499328096</v>
      </c>
      <c r="J77" s="63" t="n">
        <v>0.2499328096</v>
      </c>
      <c r="K77" s="63" t="n">
        <v>0.25</v>
      </c>
      <c r="L77" s="63" t="n">
        <v>0.25</v>
      </c>
      <c r="M77" s="63" t="n">
        <v>6.719035661E-005</v>
      </c>
      <c r="N77" s="63" t="n">
        <v>6.719035661E-005</v>
      </c>
      <c r="O77" s="63" t="n">
        <v>0</v>
      </c>
      <c r="P77" s="63" t="n">
        <v>0</v>
      </c>
      <c r="Q77" s="63" t="n">
        <v>1</v>
      </c>
    </row>
    <row r="78" customFormat="false" ht="12.8" hidden="false" customHeight="false" outlineLevel="0" collapsed="false">
      <c r="A78" s="63" t="s">
        <v>185</v>
      </c>
      <c r="B78" s="63" t="s">
        <v>186</v>
      </c>
      <c r="C78" s="63" t="s">
        <v>186</v>
      </c>
      <c r="D78" s="23"/>
      <c r="E78" s="63" t="n">
        <v>0.2491005024</v>
      </c>
      <c r="F78" s="63" t="n">
        <v>0.2412209031</v>
      </c>
      <c r="G78" s="63" t="n">
        <v>0.2412209031</v>
      </c>
      <c r="H78" s="63" t="n">
        <v>0.2412209031</v>
      </c>
      <c r="I78" s="63" t="n">
        <v>0.0008994976306</v>
      </c>
      <c r="J78" s="63" t="n">
        <v>0.0008994976306</v>
      </c>
      <c r="K78" s="63" t="n">
        <v>0.0008994976306</v>
      </c>
      <c r="L78" s="63" t="n">
        <v>0.0008994976306</v>
      </c>
      <c r="M78" s="63" t="n">
        <v>0</v>
      </c>
      <c r="N78" s="63" t="n">
        <v>0.007879599244</v>
      </c>
      <c r="O78" s="63" t="n">
        <v>0.007879599244</v>
      </c>
      <c r="P78" s="63" t="n">
        <v>0.007879599244</v>
      </c>
      <c r="Q78" s="63" t="n">
        <v>1</v>
      </c>
    </row>
    <row r="79" customFormat="false" ht="12.8" hidden="false" customHeight="false" outlineLevel="0" collapsed="false">
      <c r="A79" s="63" t="s">
        <v>187</v>
      </c>
      <c r="B79" s="63" t="s">
        <v>188</v>
      </c>
      <c r="C79" s="63" t="s">
        <v>188</v>
      </c>
      <c r="D79" s="23"/>
      <c r="E79" s="63" t="n">
        <v>0.2430093679</v>
      </c>
      <c r="F79" s="63" t="n">
        <v>0</v>
      </c>
      <c r="G79" s="63" t="n">
        <v>0</v>
      </c>
      <c r="H79" s="63" t="n">
        <v>0</v>
      </c>
      <c r="I79" s="63" t="n">
        <v>0.005237966783</v>
      </c>
      <c r="J79" s="63" t="n">
        <v>0.005237966783</v>
      </c>
      <c r="K79" s="63" t="n">
        <v>0.006990632134</v>
      </c>
      <c r="L79" s="63" t="n">
        <v>0.006990632134</v>
      </c>
      <c r="M79" s="63" t="n">
        <v>0.001752665351</v>
      </c>
      <c r="N79" s="63" t="n">
        <v>0.2447620332</v>
      </c>
      <c r="O79" s="63" t="n">
        <v>0.2430093679</v>
      </c>
      <c r="P79" s="63" t="n">
        <v>0.2430093679</v>
      </c>
      <c r="Q79" s="63" t="n">
        <v>1</v>
      </c>
    </row>
    <row r="80" customFormat="false" ht="12.8" hidden="false" customHeight="false" outlineLevel="0" collapsed="false">
      <c r="A80" s="63" t="s">
        <v>189</v>
      </c>
      <c r="B80" s="63" t="s">
        <v>190</v>
      </c>
      <c r="C80" s="63" t="s">
        <v>190</v>
      </c>
      <c r="D80" s="23"/>
      <c r="E80" s="63" t="n">
        <v>0.25</v>
      </c>
      <c r="F80" s="63" t="n">
        <v>0</v>
      </c>
      <c r="G80" s="63" t="n">
        <v>0</v>
      </c>
      <c r="H80" s="63" t="n">
        <v>0</v>
      </c>
      <c r="I80" s="63" t="n">
        <v>0</v>
      </c>
      <c r="J80" s="63" t="n">
        <v>0</v>
      </c>
      <c r="K80" s="63" t="n">
        <v>0</v>
      </c>
      <c r="L80" s="63" t="n">
        <v>0</v>
      </c>
      <c r="M80" s="63" t="n">
        <v>0</v>
      </c>
      <c r="N80" s="63" t="n">
        <v>0.25</v>
      </c>
      <c r="O80" s="63" t="n">
        <v>0.25</v>
      </c>
      <c r="P80" s="63" t="n">
        <v>0.25</v>
      </c>
      <c r="Q80" s="63" t="n">
        <v>1</v>
      </c>
    </row>
    <row r="81" customFormat="false" ht="12.8" hidden="false" customHeight="false" outlineLevel="0" collapsed="false">
      <c r="A81" s="63" t="s">
        <v>191</v>
      </c>
      <c r="B81" s="63" t="s">
        <v>192</v>
      </c>
      <c r="C81" s="63" t="s">
        <v>192</v>
      </c>
      <c r="D81" s="23"/>
      <c r="E81" s="63" t="n">
        <v>0</v>
      </c>
      <c r="F81" s="63" t="n">
        <v>0</v>
      </c>
      <c r="G81" s="63" t="n">
        <v>0</v>
      </c>
      <c r="H81" s="63" t="n">
        <v>0</v>
      </c>
      <c r="I81" s="63" t="n">
        <v>0.25</v>
      </c>
      <c r="J81" s="63" t="n">
        <v>0.25</v>
      </c>
      <c r="K81" s="63" t="n">
        <v>0.25</v>
      </c>
      <c r="L81" s="63" t="n">
        <v>0.25</v>
      </c>
      <c r="M81" s="63" t="n">
        <v>0</v>
      </c>
      <c r="N81" s="63" t="n">
        <v>0</v>
      </c>
      <c r="O81" s="63" t="n">
        <v>0</v>
      </c>
      <c r="P81" s="63" t="n">
        <v>0</v>
      </c>
      <c r="Q81" s="63" t="n">
        <v>1</v>
      </c>
    </row>
    <row r="82" customFormat="false" ht="12.8" hidden="false" customHeight="false" outlineLevel="0" collapsed="false">
      <c r="A82" s="63" t="s">
        <v>193</v>
      </c>
      <c r="B82" s="63" t="s">
        <v>194</v>
      </c>
      <c r="C82" s="63" t="s">
        <v>194</v>
      </c>
      <c r="D82" s="23"/>
      <c r="E82" s="63" t="n">
        <v>0.2203873913</v>
      </c>
      <c r="F82" s="63" t="n">
        <v>0</v>
      </c>
      <c r="G82" s="63" t="n">
        <v>0</v>
      </c>
      <c r="H82" s="63" t="n">
        <v>0</v>
      </c>
      <c r="I82" s="63" t="n">
        <v>0</v>
      </c>
      <c r="J82" s="63" t="n">
        <v>0</v>
      </c>
      <c r="K82" s="63" t="n">
        <v>0.0264189326</v>
      </c>
      <c r="L82" s="63" t="n">
        <v>0.0264189326</v>
      </c>
      <c r="M82" s="63" t="n">
        <v>0.02961260871</v>
      </c>
      <c r="N82" s="63" t="n">
        <v>0.25</v>
      </c>
      <c r="O82" s="63" t="n">
        <v>0.2235810674</v>
      </c>
      <c r="P82" s="63" t="n">
        <v>0.2235810674</v>
      </c>
      <c r="Q82" s="63" t="n">
        <v>1</v>
      </c>
    </row>
    <row r="83" customFormat="false" ht="12.8" hidden="false" customHeight="false" outlineLevel="0" collapsed="false">
      <c r="A83" s="63" t="s">
        <v>197</v>
      </c>
      <c r="B83" s="63" t="s">
        <v>198</v>
      </c>
      <c r="C83" s="63" t="s">
        <v>198</v>
      </c>
      <c r="D83" s="23"/>
      <c r="E83" s="63" t="n">
        <v>0</v>
      </c>
      <c r="F83" s="63" t="n">
        <v>0</v>
      </c>
      <c r="G83" s="63" t="n">
        <v>0</v>
      </c>
      <c r="H83" s="63" t="n">
        <v>0</v>
      </c>
      <c r="I83" s="63" t="n">
        <v>0</v>
      </c>
      <c r="J83" s="63" t="n">
        <v>0</v>
      </c>
      <c r="K83" s="63" t="n">
        <v>0.25</v>
      </c>
      <c r="L83" s="63" t="n">
        <v>0.25</v>
      </c>
      <c r="M83" s="63" t="n">
        <v>0.25</v>
      </c>
      <c r="N83" s="63" t="n">
        <v>0.25</v>
      </c>
      <c r="O83" s="63" t="n">
        <v>0</v>
      </c>
      <c r="P83" s="63" t="n">
        <v>0</v>
      </c>
      <c r="Q83" s="63" t="n">
        <v>1</v>
      </c>
    </row>
    <row r="84" customFormat="false" ht="12.8" hidden="false" customHeight="false" outlineLevel="0" collapsed="false">
      <c r="A84" s="63" t="s">
        <v>199</v>
      </c>
      <c r="B84" s="63" t="s">
        <v>200</v>
      </c>
      <c r="C84" s="63" t="s">
        <v>200</v>
      </c>
      <c r="D84" s="23"/>
      <c r="E84" s="63" t="n">
        <v>0.01919449804</v>
      </c>
      <c r="F84" s="63" t="n">
        <v>0</v>
      </c>
      <c r="G84" s="63" t="n">
        <v>0</v>
      </c>
      <c r="H84" s="63" t="n">
        <v>0</v>
      </c>
      <c r="I84" s="63" t="n">
        <v>0</v>
      </c>
      <c r="J84" s="63" t="n">
        <v>0.1637353443</v>
      </c>
      <c r="K84" s="63" t="n">
        <v>0.230805502</v>
      </c>
      <c r="L84" s="63" t="n">
        <v>0.230805502</v>
      </c>
      <c r="M84" s="63" t="n">
        <v>0.230805502</v>
      </c>
      <c r="N84" s="63" t="n">
        <v>0.08626465566</v>
      </c>
      <c r="O84" s="63" t="n">
        <v>0.01919449804</v>
      </c>
      <c r="P84" s="63" t="n">
        <v>0.01919449804</v>
      </c>
      <c r="Q84" s="63" t="n">
        <v>1</v>
      </c>
    </row>
    <row r="85" customFormat="false" ht="12.8" hidden="false" customHeight="false" outlineLevel="0" collapsed="false">
      <c r="A85" s="63" t="s">
        <v>201</v>
      </c>
      <c r="B85" s="63" t="s">
        <v>202</v>
      </c>
      <c r="C85" s="63" t="s">
        <v>202</v>
      </c>
      <c r="D85" s="23"/>
      <c r="E85" s="63" t="n">
        <v>0</v>
      </c>
      <c r="F85" s="63" t="n">
        <v>0</v>
      </c>
      <c r="G85" s="63" t="n">
        <v>0</v>
      </c>
      <c r="H85" s="63" t="n">
        <v>0</v>
      </c>
      <c r="I85" s="63" t="n">
        <v>0.2480161277</v>
      </c>
      <c r="J85" s="63" t="n">
        <v>0.2480161277</v>
      </c>
      <c r="K85" s="63" t="n">
        <v>0.25</v>
      </c>
      <c r="L85" s="63" t="n">
        <v>0.25</v>
      </c>
      <c r="M85" s="63" t="n">
        <v>0.00198387226</v>
      </c>
      <c r="N85" s="63" t="n">
        <v>0.00198387226</v>
      </c>
      <c r="O85" s="63" t="n">
        <v>0</v>
      </c>
      <c r="P85" s="63" t="n">
        <v>0</v>
      </c>
      <c r="Q85" s="63" t="n">
        <v>1</v>
      </c>
    </row>
    <row r="86" customFormat="false" ht="12.8" hidden="false" customHeight="false" outlineLevel="0" collapsed="false">
      <c r="A86" s="63" t="s">
        <v>203</v>
      </c>
      <c r="B86" s="63" t="s">
        <v>204</v>
      </c>
      <c r="C86" s="63" t="s">
        <v>204</v>
      </c>
      <c r="D86" s="23"/>
      <c r="E86" s="63" t="n">
        <v>0</v>
      </c>
      <c r="F86" s="63" t="n">
        <v>0</v>
      </c>
      <c r="G86" s="63" t="n">
        <v>0</v>
      </c>
      <c r="H86" s="63" t="n">
        <v>0</v>
      </c>
      <c r="I86" s="63" t="n">
        <v>0.2207760896</v>
      </c>
      <c r="J86" s="63" t="n">
        <v>0.2207760896</v>
      </c>
      <c r="K86" s="63" t="n">
        <v>0.25</v>
      </c>
      <c r="L86" s="63" t="n">
        <v>0.25</v>
      </c>
      <c r="M86" s="63" t="n">
        <v>0.0292239104</v>
      </c>
      <c r="N86" s="63" t="n">
        <v>0.0292239104</v>
      </c>
      <c r="O86" s="63" t="n">
        <v>0</v>
      </c>
      <c r="P86" s="63" t="n">
        <v>0</v>
      </c>
      <c r="Q86" s="63" t="n">
        <v>1</v>
      </c>
    </row>
    <row r="87" customFormat="false" ht="12.8" hidden="false" customHeight="false" outlineLevel="0" collapsed="false">
      <c r="A87" s="63" t="s">
        <v>205</v>
      </c>
      <c r="B87" s="63" t="s">
        <v>206</v>
      </c>
      <c r="C87" s="63" t="s">
        <v>206</v>
      </c>
      <c r="D87" s="23"/>
      <c r="E87" s="63" t="n">
        <v>0.1881031014</v>
      </c>
      <c r="F87" s="63" t="n">
        <v>0</v>
      </c>
      <c r="G87" s="63" t="n">
        <v>0</v>
      </c>
      <c r="H87" s="63" t="n">
        <v>0</v>
      </c>
      <c r="I87" s="63" t="n">
        <v>0.004799106843</v>
      </c>
      <c r="J87" s="63" t="n">
        <v>0.004799106843</v>
      </c>
      <c r="K87" s="63" t="n">
        <v>0.06189689861</v>
      </c>
      <c r="L87" s="63" t="n">
        <v>0.06189689861</v>
      </c>
      <c r="M87" s="63" t="n">
        <v>0.05709779176</v>
      </c>
      <c r="N87" s="63" t="n">
        <v>0.2452008932</v>
      </c>
      <c r="O87" s="63" t="n">
        <v>0.1881031014</v>
      </c>
      <c r="P87" s="63" t="n">
        <v>0.1881031014</v>
      </c>
      <c r="Q87" s="63" t="n">
        <v>1</v>
      </c>
    </row>
    <row r="88" customFormat="false" ht="12.8" hidden="false" customHeight="false" outlineLevel="0" collapsed="false">
      <c r="A88" s="63" t="s">
        <v>207</v>
      </c>
      <c r="B88" s="63" t="s">
        <v>208</v>
      </c>
      <c r="C88" s="63" t="s">
        <v>208</v>
      </c>
      <c r="D88" s="23"/>
      <c r="E88" s="63" t="n">
        <v>0.1514745281</v>
      </c>
      <c r="F88" s="63" t="n">
        <v>0.09631799105</v>
      </c>
      <c r="G88" s="63" t="n">
        <v>0.09631799105</v>
      </c>
      <c r="H88" s="63" t="n">
        <v>0.09631799105</v>
      </c>
      <c r="I88" s="63" t="n">
        <v>0</v>
      </c>
      <c r="J88" s="63" t="n">
        <v>0</v>
      </c>
      <c r="K88" s="63" t="n">
        <v>0.09852547189</v>
      </c>
      <c r="L88" s="63" t="n">
        <v>0.09852547189</v>
      </c>
      <c r="M88" s="63" t="n">
        <v>0.09852547189</v>
      </c>
      <c r="N88" s="63" t="n">
        <v>0.153682009</v>
      </c>
      <c r="O88" s="63" t="n">
        <v>0.05515653706</v>
      </c>
      <c r="P88" s="63" t="n">
        <v>0.05515653706</v>
      </c>
      <c r="Q88" s="63" t="n">
        <v>1</v>
      </c>
    </row>
    <row r="89" customFormat="false" ht="12.8" hidden="false" customHeight="false" outlineLevel="0" collapsed="false">
      <c r="A89" s="63" t="s">
        <v>209</v>
      </c>
      <c r="B89" s="63" t="s">
        <v>210</v>
      </c>
      <c r="C89" s="63" t="s">
        <v>210</v>
      </c>
      <c r="D89" s="23"/>
      <c r="E89" s="63" t="n">
        <v>0.1832331922</v>
      </c>
      <c r="F89" s="63" t="n">
        <v>0</v>
      </c>
      <c r="G89" s="63" t="n">
        <v>0</v>
      </c>
      <c r="H89" s="63" t="n">
        <v>0</v>
      </c>
      <c r="I89" s="63" t="n">
        <v>0</v>
      </c>
      <c r="J89" s="63" t="n">
        <v>0</v>
      </c>
      <c r="K89" s="63" t="n">
        <v>0.06676680777</v>
      </c>
      <c r="L89" s="63" t="n">
        <v>0.06676680777</v>
      </c>
      <c r="M89" s="63" t="n">
        <v>0.06676680777</v>
      </c>
      <c r="N89" s="63" t="n">
        <v>0.25</v>
      </c>
      <c r="O89" s="63" t="n">
        <v>0.1832331922</v>
      </c>
      <c r="P89" s="63" t="n">
        <v>0.1832331922</v>
      </c>
      <c r="Q89" s="63" t="n">
        <v>1</v>
      </c>
    </row>
    <row r="90" customFormat="false" ht="12.8" hidden="false" customHeight="false" outlineLevel="0" collapsed="false">
      <c r="A90" s="63" t="s">
        <v>211</v>
      </c>
      <c r="B90" s="63" t="s">
        <v>212</v>
      </c>
      <c r="C90" s="63" t="s">
        <v>212</v>
      </c>
      <c r="D90" s="23"/>
      <c r="E90" s="63" t="n">
        <v>0.2081239531</v>
      </c>
      <c r="F90" s="63" t="n">
        <v>0</v>
      </c>
      <c r="G90" s="63" t="n">
        <v>0</v>
      </c>
      <c r="H90" s="63" t="n">
        <v>0</v>
      </c>
      <c r="I90" s="63" t="n">
        <v>0.0418760469</v>
      </c>
      <c r="J90" s="63" t="n">
        <v>0.0418760469</v>
      </c>
      <c r="K90" s="63" t="n">
        <v>0.0418760469</v>
      </c>
      <c r="L90" s="63" t="n">
        <v>0.0418760469</v>
      </c>
      <c r="M90" s="63" t="n">
        <v>0</v>
      </c>
      <c r="N90" s="63" t="n">
        <v>0.2081239531</v>
      </c>
      <c r="O90" s="63" t="n">
        <v>0.2081239531</v>
      </c>
      <c r="P90" s="63" t="n">
        <v>0.2081239531</v>
      </c>
      <c r="Q90" s="63" t="n">
        <v>1</v>
      </c>
    </row>
    <row r="91" customFormat="false" ht="12.8" hidden="false" customHeight="false" outlineLevel="0" collapsed="false">
      <c r="A91" s="63" t="s">
        <v>213</v>
      </c>
      <c r="B91" s="63" t="s">
        <v>214</v>
      </c>
      <c r="C91" s="63" t="s">
        <v>214</v>
      </c>
      <c r="D91" s="23"/>
      <c r="E91" s="63" t="n">
        <v>0.2477778708</v>
      </c>
      <c r="F91" s="63" t="n">
        <v>0</v>
      </c>
      <c r="G91" s="63" t="n">
        <v>0</v>
      </c>
      <c r="H91" s="63" t="n">
        <v>0</v>
      </c>
      <c r="I91" s="63" t="n">
        <v>0.001268798536</v>
      </c>
      <c r="J91" s="63" t="n">
        <v>0.001268798536</v>
      </c>
      <c r="K91" s="63" t="n">
        <v>0.002222129177</v>
      </c>
      <c r="L91" s="63" t="n">
        <v>0.002222129177</v>
      </c>
      <c r="M91" s="63" t="n">
        <v>0.0009533306407</v>
      </c>
      <c r="N91" s="63" t="n">
        <v>0.2487312015</v>
      </c>
      <c r="O91" s="63" t="n">
        <v>0.2477778708</v>
      </c>
      <c r="P91" s="63" t="n">
        <v>0.2477778708</v>
      </c>
      <c r="Q91" s="63" t="n">
        <v>1</v>
      </c>
    </row>
    <row r="92" customFormat="false" ht="23.85" hidden="false" customHeight="false" outlineLevel="0" collapsed="false">
      <c r="A92" s="63" t="s">
        <v>215</v>
      </c>
      <c r="B92" s="63" t="s">
        <v>216</v>
      </c>
      <c r="C92" s="63" t="s">
        <v>216</v>
      </c>
      <c r="D92" s="23"/>
      <c r="E92" s="63" t="n">
        <v>0.07306168306</v>
      </c>
      <c r="F92" s="63" t="n">
        <v>0</v>
      </c>
      <c r="G92" s="63" t="n">
        <v>0</v>
      </c>
      <c r="H92" s="63" t="n">
        <v>0</v>
      </c>
      <c r="I92" s="63" t="n">
        <v>0.003543794097</v>
      </c>
      <c r="J92" s="63" t="n">
        <v>0.003543794097</v>
      </c>
      <c r="K92" s="63" t="n">
        <v>0.1769383169</v>
      </c>
      <c r="L92" s="63" t="n">
        <v>0.1769383169</v>
      </c>
      <c r="M92" s="63" t="n">
        <v>0.1733945228</v>
      </c>
      <c r="N92" s="63" t="n">
        <v>0.2464562059</v>
      </c>
      <c r="O92" s="63" t="n">
        <v>0.07306168306</v>
      </c>
      <c r="P92" s="63" t="n">
        <v>0.07306168306</v>
      </c>
      <c r="Q92" s="63" t="n">
        <v>1</v>
      </c>
    </row>
    <row r="93" customFormat="false" ht="12.8" hidden="false" customHeight="false" outlineLevel="0" collapsed="false">
      <c r="A93" s="63" t="s">
        <v>217</v>
      </c>
      <c r="B93" s="63" t="s">
        <v>218</v>
      </c>
      <c r="C93" s="63" t="s">
        <v>218</v>
      </c>
      <c r="D93" s="23"/>
      <c r="E93" s="63" t="n">
        <v>0</v>
      </c>
      <c r="F93" s="63" t="n">
        <v>0</v>
      </c>
      <c r="G93" s="63" t="n">
        <v>0</v>
      </c>
      <c r="H93" s="63" t="n">
        <v>0</v>
      </c>
      <c r="I93" s="63" t="n">
        <v>0</v>
      </c>
      <c r="J93" s="63" t="n">
        <v>0</v>
      </c>
      <c r="K93" s="63" t="n">
        <v>0.25</v>
      </c>
      <c r="L93" s="63" t="n">
        <v>0.25</v>
      </c>
      <c r="M93" s="63" t="n">
        <v>0.25</v>
      </c>
      <c r="N93" s="63" t="n">
        <v>0.25</v>
      </c>
      <c r="O93" s="63" t="n">
        <v>0</v>
      </c>
      <c r="P93" s="63" t="n">
        <v>0</v>
      </c>
      <c r="Q93" s="63" t="n">
        <v>1</v>
      </c>
    </row>
    <row r="94" customFormat="false" ht="12.8" hidden="false" customHeight="false" outlineLevel="0" collapsed="false">
      <c r="A94" s="63" t="s">
        <v>219</v>
      </c>
      <c r="B94" s="63" t="s">
        <v>220</v>
      </c>
      <c r="C94" s="63" t="s">
        <v>220</v>
      </c>
      <c r="D94" s="23"/>
      <c r="E94" s="63" t="n">
        <v>0.08187269373</v>
      </c>
      <c r="F94" s="63" t="n">
        <v>0.08187269373</v>
      </c>
      <c r="G94" s="63" t="n">
        <v>0.08187269373</v>
      </c>
      <c r="H94" s="63" t="n">
        <v>0.08187269373</v>
      </c>
      <c r="I94" s="63" t="n">
        <v>0.09225092251</v>
      </c>
      <c r="J94" s="63" t="n">
        <v>0.09225092251</v>
      </c>
      <c r="K94" s="63" t="n">
        <v>0.1681273063</v>
      </c>
      <c r="L94" s="63" t="n">
        <v>0.1681273063</v>
      </c>
      <c r="M94" s="63" t="n">
        <v>0.07587638376</v>
      </c>
      <c r="N94" s="63" t="n">
        <v>0.07587638376</v>
      </c>
      <c r="O94" s="63" t="n">
        <v>0</v>
      </c>
      <c r="P94" s="63" t="n">
        <v>0</v>
      </c>
      <c r="Q94" s="63" t="n">
        <v>1</v>
      </c>
    </row>
    <row r="95" customFormat="false" ht="12.8" hidden="false" customHeight="false" outlineLevel="0" collapsed="false">
      <c r="A95" s="63" t="s">
        <v>221</v>
      </c>
      <c r="B95" s="63" t="s">
        <v>222</v>
      </c>
      <c r="C95" s="63" t="s">
        <v>222</v>
      </c>
      <c r="D95" s="23"/>
      <c r="E95" s="63" t="n">
        <v>0.07923091077</v>
      </c>
      <c r="F95" s="63" t="n">
        <v>0.04040165732</v>
      </c>
      <c r="G95" s="63" t="n">
        <v>0</v>
      </c>
      <c r="H95" s="63" t="n">
        <v>0</v>
      </c>
      <c r="I95" s="63" t="n">
        <v>0.1365664037</v>
      </c>
      <c r="J95" s="63" t="n">
        <v>0.1365664037</v>
      </c>
      <c r="K95" s="63" t="n">
        <v>0.1707690892</v>
      </c>
      <c r="L95" s="63" t="n">
        <v>0.1707690892</v>
      </c>
      <c r="M95" s="63" t="n">
        <v>0.0342026855</v>
      </c>
      <c r="N95" s="63" t="n">
        <v>0.07303193895</v>
      </c>
      <c r="O95" s="63" t="n">
        <v>0.07923091077</v>
      </c>
      <c r="P95" s="63" t="n">
        <v>0.07923091077</v>
      </c>
      <c r="Q95" s="63" t="n">
        <v>1</v>
      </c>
    </row>
    <row r="96" customFormat="false" ht="12.8" hidden="false" customHeight="false" outlineLevel="0" collapsed="false">
      <c r="A96" s="63" t="s">
        <v>223</v>
      </c>
      <c r="B96" s="63" t="s">
        <v>224</v>
      </c>
      <c r="C96" s="63" t="s">
        <v>224</v>
      </c>
      <c r="D96" s="23"/>
      <c r="E96" s="63" t="n">
        <v>0.25</v>
      </c>
      <c r="F96" s="63" t="n">
        <v>0</v>
      </c>
      <c r="G96" s="63" t="n">
        <v>0</v>
      </c>
      <c r="H96" s="63" t="n">
        <v>0</v>
      </c>
      <c r="I96" s="63" t="n">
        <v>0</v>
      </c>
      <c r="J96" s="63" t="n">
        <v>0</v>
      </c>
      <c r="K96" s="63" t="n">
        <v>0</v>
      </c>
      <c r="L96" s="63" t="n">
        <v>0</v>
      </c>
      <c r="M96" s="63" t="n">
        <v>0</v>
      </c>
      <c r="N96" s="63" t="n">
        <v>0.25</v>
      </c>
      <c r="O96" s="63" t="n">
        <v>0.25</v>
      </c>
      <c r="P96" s="63" t="n">
        <v>0.25</v>
      </c>
      <c r="Q96" s="63" t="n">
        <v>1</v>
      </c>
    </row>
    <row r="97" customFormat="false" ht="23.85" hidden="false" customHeight="false" outlineLevel="0" collapsed="false">
      <c r="A97" s="63" t="s">
        <v>225</v>
      </c>
      <c r="B97" s="63" t="s">
        <v>226</v>
      </c>
      <c r="C97" s="63" t="s">
        <v>226</v>
      </c>
      <c r="D97" s="23"/>
      <c r="E97" s="63" t="n">
        <v>0</v>
      </c>
      <c r="F97" s="63" t="n">
        <v>0</v>
      </c>
      <c r="G97" s="63" t="n">
        <v>0</v>
      </c>
      <c r="H97" s="63" t="n">
        <v>0</v>
      </c>
      <c r="I97" s="63" t="n">
        <v>0.25</v>
      </c>
      <c r="J97" s="63" t="n">
        <v>0.25</v>
      </c>
      <c r="K97" s="63" t="n">
        <v>0.25</v>
      </c>
      <c r="L97" s="63" t="n">
        <v>0.25</v>
      </c>
      <c r="M97" s="63" t="n">
        <v>0</v>
      </c>
      <c r="N97" s="63" t="n">
        <v>0</v>
      </c>
      <c r="O97" s="63" t="n">
        <v>0</v>
      </c>
      <c r="P97" s="63" t="n">
        <v>0</v>
      </c>
      <c r="Q97" s="63" t="n">
        <v>1</v>
      </c>
    </row>
    <row r="98" customFormat="false" ht="12.8" hidden="false" customHeight="false" outlineLevel="0" collapsed="false">
      <c r="A98" s="63" t="s">
        <v>227</v>
      </c>
      <c r="B98" s="63" t="s">
        <v>228</v>
      </c>
      <c r="C98" s="63" t="s">
        <v>228</v>
      </c>
      <c r="D98" s="23"/>
      <c r="E98" s="63" t="n">
        <v>0.1739554831</v>
      </c>
      <c r="F98" s="63" t="n">
        <v>0.1739554831</v>
      </c>
      <c r="G98" s="63" t="n">
        <v>0.1739554831</v>
      </c>
      <c r="H98" s="63" t="n">
        <v>0.1739554831</v>
      </c>
      <c r="I98" s="63" t="n">
        <v>0.002025208747</v>
      </c>
      <c r="J98" s="63" t="n">
        <v>0.06127415931</v>
      </c>
      <c r="K98" s="63" t="n">
        <v>0.06127415931</v>
      </c>
      <c r="L98" s="63" t="n">
        <v>0.06127415931</v>
      </c>
      <c r="M98" s="63" t="n">
        <v>0.07401930812</v>
      </c>
      <c r="N98" s="63" t="n">
        <v>0.01477035756</v>
      </c>
      <c r="O98" s="63" t="n">
        <v>0.01477035756</v>
      </c>
      <c r="P98" s="63" t="n">
        <v>0.01477035756</v>
      </c>
      <c r="Q98" s="63" t="n">
        <v>1</v>
      </c>
    </row>
    <row r="99" customFormat="false" ht="12.8" hidden="false" customHeight="false" outlineLevel="0" collapsed="false">
      <c r="A99" s="63" t="s">
        <v>229</v>
      </c>
      <c r="B99" s="63" t="s">
        <v>230</v>
      </c>
      <c r="C99" s="63" t="s">
        <v>230</v>
      </c>
      <c r="D99" s="23"/>
      <c r="E99" s="63" t="n">
        <v>0.08209745411</v>
      </c>
      <c r="F99" s="63" t="n">
        <v>0.00959563861</v>
      </c>
      <c r="G99" s="63" t="n">
        <v>0.00959563861</v>
      </c>
      <c r="H99" s="63" t="n">
        <v>0.1073772015</v>
      </c>
      <c r="I99" s="63" t="n">
        <v>0.1596282855</v>
      </c>
      <c r="J99" s="63" t="n">
        <v>0.1596282855</v>
      </c>
      <c r="K99" s="63" t="n">
        <v>0.1679025459</v>
      </c>
      <c r="L99" s="63" t="n">
        <v>0.070120983</v>
      </c>
      <c r="M99" s="63" t="n">
        <v>0.008274260367</v>
      </c>
      <c r="N99" s="63" t="n">
        <v>0.08077607587</v>
      </c>
      <c r="O99" s="63" t="n">
        <v>0.0725018155</v>
      </c>
      <c r="P99" s="63" t="n">
        <v>0.0725018155</v>
      </c>
      <c r="Q99" s="63" t="n">
        <v>1</v>
      </c>
    </row>
    <row r="100" customFormat="false" ht="12.8" hidden="false" customHeight="false" outlineLevel="0" collapsed="false">
      <c r="A100" s="63" t="s">
        <v>231</v>
      </c>
      <c r="B100" s="63" t="s">
        <v>232</v>
      </c>
      <c r="C100" s="63" t="s">
        <v>232</v>
      </c>
      <c r="D100" s="23"/>
      <c r="E100" s="63" t="n">
        <v>0.02919195237</v>
      </c>
      <c r="F100" s="63" t="n">
        <v>0.02919195237</v>
      </c>
      <c r="G100" s="63" t="n">
        <v>0.02919195237</v>
      </c>
      <c r="H100" s="63" t="n">
        <v>1.415842991E-005</v>
      </c>
      <c r="I100" s="63" t="n">
        <v>0</v>
      </c>
      <c r="J100" s="63" t="n">
        <v>0</v>
      </c>
      <c r="K100" s="63" t="n">
        <v>0.2208080476</v>
      </c>
      <c r="L100" s="63" t="n">
        <v>0.2208080476</v>
      </c>
      <c r="M100" s="63" t="n">
        <v>0.2208080476</v>
      </c>
      <c r="N100" s="63" t="n">
        <v>0.2208080476</v>
      </c>
      <c r="O100" s="63" t="n">
        <v>0</v>
      </c>
      <c r="P100" s="63" t="n">
        <v>0.02917779394</v>
      </c>
      <c r="Q100" s="63" t="n">
        <v>1</v>
      </c>
    </row>
    <row r="101" customFormat="false" ht="12.8" hidden="false" customHeight="false" outlineLevel="0" collapsed="false">
      <c r="A101" s="63" t="s">
        <v>233</v>
      </c>
      <c r="B101" s="63" t="s">
        <v>234</v>
      </c>
      <c r="C101" s="63" t="s">
        <v>234</v>
      </c>
      <c r="D101" s="23"/>
      <c r="E101" s="63" t="n">
        <v>0.1175496689</v>
      </c>
      <c r="F101" s="63" t="n">
        <v>0.1175496689</v>
      </c>
      <c r="G101" s="63" t="n">
        <v>0.1175496689</v>
      </c>
      <c r="H101" s="63" t="n">
        <v>0.1175496689</v>
      </c>
      <c r="I101" s="63" t="n">
        <v>0.1324503311</v>
      </c>
      <c r="J101" s="63" t="n">
        <v>0.1324503311</v>
      </c>
      <c r="K101" s="63" t="n">
        <v>0.1324503311</v>
      </c>
      <c r="L101" s="63" t="n">
        <v>0.1324503311</v>
      </c>
      <c r="M101" s="63" t="n">
        <v>0</v>
      </c>
      <c r="N101" s="63" t="n">
        <v>0</v>
      </c>
      <c r="O101" s="63" t="n">
        <v>0</v>
      </c>
      <c r="P101" s="63" t="n">
        <v>0</v>
      </c>
      <c r="Q101" s="63" t="n">
        <v>1</v>
      </c>
    </row>
    <row r="102" customFormat="false" ht="12.8" hidden="false" customHeight="false" outlineLevel="0" collapsed="false">
      <c r="A102" s="63" t="s">
        <v>235</v>
      </c>
      <c r="B102" s="63" t="s">
        <v>236</v>
      </c>
      <c r="C102" s="63" t="s">
        <v>428</v>
      </c>
      <c r="D102" s="23"/>
      <c r="E102" s="63" t="n">
        <v>0.04666368397</v>
      </c>
      <c r="F102" s="63" t="n">
        <v>0.001601797007</v>
      </c>
      <c r="G102" s="63" t="n">
        <v>0.001601797007</v>
      </c>
      <c r="H102" s="63" t="n">
        <v>0.001601797007</v>
      </c>
      <c r="I102" s="63" t="n">
        <v>0</v>
      </c>
      <c r="J102" s="63" t="n">
        <v>0</v>
      </c>
      <c r="K102" s="63" t="n">
        <v>0.194020157</v>
      </c>
      <c r="L102" s="63" t="n">
        <v>0.194020157</v>
      </c>
      <c r="M102" s="63" t="n">
        <v>0.203336316</v>
      </c>
      <c r="N102" s="63" t="n">
        <v>0.248398203</v>
      </c>
      <c r="O102" s="63" t="n">
        <v>0.05437804599</v>
      </c>
      <c r="P102" s="63" t="n">
        <v>0.05437804599</v>
      </c>
      <c r="Q102" s="63" t="n">
        <v>1</v>
      </c>
    </row>
    <row r="103" customFormat="false" ht="12.8" hidden="false" customHeight="false" outlineLevel="0" collapsed="false">
      <c r="A103" s="63" t="s">
        <v>237</v>
      </c>
      <c r="B103" s="63" t="s">
        <v>238</v>
      </c>
      <c r="C103" s="63" t="s">
        <v>238</v>
      </c>
      <c r="D103" s="23"/>
      <c r="E103" s="63" t="n">
        <v>0.2092747859</v>
      </c>
      <c r="F103" s="63" t="n">
        <v>0.2092747859</v>
      </c>
      <c r="G103" s="63" t="n">
        <v>0.2092747859</v>
      </c>
      <c r="H103" s="63" t="n">
        <v>0.2092747859</v>
      </c>
      <c r="I103" s="63" t="n">
        <v>0.006239860227</v>
      </c>
      <c r="J103" s="63" t="n">
        <v>0.006239860227</v>
      </c>
      <c r="K103" s="63" t="n">
        <v>0.04072521407</v>
      </c>
      <c r="L103" s="63" t="n">
        <v>0.04072521407</v>
      </c>
      <c r="M103" s="63" t="n">
        <v>0.03448535384</v>
      </c>
      <c r="N103" s="63" t="n">
        <v>0.03448535384</v>
      </c>
      <c r="O103" s="63" t="n">
        <v>0</v>
      </c>
      <c r="P103" s="63" t="n">
        <v>0</v>
      </c>
      <c r="Q103" s="63" t="n">
        <v>1</v>
      </c>
    </row>
    <row r="104" customFormat="false" ht="12.8" hidden="false" customHeight="false" outlineLevel="0" collapsed="false">
      <c r="A104" s="63" t="s">
        <v>239</v>
      </c>
      <c r="B104" s="63" t="s">
        <v>240</v>
      </c>
      <c r="C104" s="63" t="s">
        <v>240</v>
      </c>
      <c r="D104" s="23"/>
      <c r="E104" s="63" t="n">
        <v>0.01751445437</v>
      </c>
      <c r="F104" s="63" t="n">
        <v>0</v>
      </c>
      <c r="G104" s="63" t="n">
        <v>0</v>
      </c>
      <c r="H104" s="63" t="n">
        <v>0</v>
      </c>
      <c r="I104" s="63" t="n">
        <v>0</v>
      </c>
      <c r="J104" s="63" t="n">
        <v>0</v>
      </c>
      <c r="K104" s="63" t="n">
        <v>0.2324855456</v>
      </c>
      <c r="L104" s="63" t="n">
        <v>0.2324855456</v>
      </c>
      <c r="M104" s="63" t="n">
        <v>0.2324855456</v>
      </c>
      <c r="N104" s="63" t="n">
        <v>0.25</v>
      </c>
      <c r="O104" s="63" t="n">
        <v>0.01751445437</v>
      </c>
      <c r="P104" s="63" t="n">
        <v>0.01751445437</v>
      </c>
      <c r="Q104" s="63" t="n">
        <v>1</v>
      </c>
    </row>
    <row r="105" customFormat="false" ht="12.8" hidden="false" customHeight="false" outlineLevel="0" collapsed="false">
      <c r="A105" s="63" t="s">
        <v>241</v>
      </c>
      <c r="B105" s="63" t="s">
        <v>242</v>
      </c>
      <c r="C105" s="63" t="s">
        <v>242</v>
      </c>
      <c r="D105" s="23"/>
      <c r="E105" s="63" t="n">
        <v>0.2250924951</v>
      </c>
      <c r="F105" s="63" t="n">
        <v>0</v>
      </c>
      <c r="G105" s="63" t="n">
        <v>0</v>
      </c>
      <c r="H105" s="63" t="n">
        <v>0</v>
      </c>
      <c r="I105" s="63" t="n">
        <v>0.02490750494</v>
      </c>
      <c r="J105" s="63" t="n">
        <v>0.02490750494</v>
      </c>
      <c r="K105" s="63" t="n">
        <v>0.02490750494</v>
      </c>
      <c r="L105" s="63" t="n">
        <v>0.02490750494</v>
      </c>
      <c r="M105" s="63" t="n">
        <v>0</v>
      </c>
      <c r="N105" s="63" t="n">
        <v>0.2250924951</v>
      </c>
      <c r="O105" s="63" t="n">
        <v>0.2250924951</v>
      </c>
      <c r="P105" s="63" t="n">
        <v>0.2250924951</v>
      </c>
      <c r="Q105" s="63" t="n">
        <v>1</v>
      </c>
    </row>
    <row r="106" customFormat="false" ht="12.8" hidden="false" customHeight="false" outlineLevel="0" collapsed="false">
      <c r="A106" s="63" t="s">
        <v>243</v>
      </c>
      <c r="B106" s="63" t="s">
        <v>244</v>
      </c>
      <c r="C106" s="63" t="s">
        <v>244</v>
      </c>
      <c r="D106" s="23"/>
      <c r="E106" s="63" t="n">
        <v>0.1835198753</v>
      </c>
      <c r="F106" s="63" t="n">
        <v>0</v>
      </c>
      <c r="G106" s="63" t="n">
        <v>0</v>
      </c>
      <c r="H106" s="63" t="n">
        <v>0</v>
      </c>
      <c r="I106" s="63" t="n">
        <v>0</v>
      </c>
      <c r="J106" s="63" t="n">
        <v>0</v>
      </c>
      <c r="K106" s="63" t="n">
        <v>0.0664801247</v>
      </c>
      <c r="L106" s="63" t="n">
        <v>0.0664801247</v>
      </c>
      <c r="M106" s="63" t="n">
        <v>0.0664801247</v>
      </c>
      <c r="N106" s="63" t="n">
        <v>0.25</v>
      </c>
      <c r="O106" s="63" t="n">
        <v>0.1835198753</v>
      </c>
      <c r="P106" s="63" t="n">
        <v>0.1835198753</v>
      </c>
      <c r="Q106" s="63" t="n">
        <v>1</v>
      </c>
    </row>
    <row r="107" customFormat="false" ht="12.8" hidden="false" customHeight="false" outlineLevel="0" collapsed="false">
      <c r="A107" s="63" t="s">
        <v>245</v>
      </c>
      <c r="B107" s="63" t="s">
        <v>246</v>
      </c>
      <c r="C107" s="63" t="s">
        <v>246</v>
      </c>
      <c r="D107" s="23"/>
      <c r="E107" s="63" t="n">
        <v>0.2474803784</v>
      </c>
      <c r="F107" s="63" t="n">
        <v>0</v>
      </c>
      <c r="G107" s="63" t="n">
        <v>0</v>
      </c>
      <c r="H107" s="63" t="n">
        <v>0</v>
      </c>
      <c r="I107" s="63" t="n">
        <v>0.002519621553</v>
      </c>
      <c r="J107" s="63" t="n">
        <v>0.002519621553</v>
      </c>
      <c r="K107" s="63" t="n">
        <v>0.002519621553</v>
      </c>
      <c r="L107" s="63" t="n">
        <v>0.002519621553</v>
      </c>
      <c r="M107" s="63" t="n">
        <v>0</v>
      </c>
      <c r="N107" s="63" t="n">
        <v>0.2474803784</v>
      </c>
      <c r="O107" s="63" t="n">
        <v>0.2474803784</v>
      </c>
      <c r="P107" s="63" t="n">
        <v>0.2474803784</v>
      </c>
      <c r="Q107" s="63" t="n">
        <v>1</v>
      </c>
    </row>
    <row r="108" customFormat="false" ht="12.8" hidden="false" customHeight="false" outlineLevel="0" collapsed="false">
      <c r="A108" s="63" t="s">
        <v>247</v>
      </c>
      <c r="B108" s="63" t="s">
        <v>248</v>
      </c>
      <c r="C108" s="63" t="s">
        <v>248</v>
      </c>
      <c r="D108" s="23"/>
      <c r="E108" s="63" t="n">
        <v>0.1297285269</v>
      </c>
      <c r="F108" s="63" t="n">
        <v>0.0891188251</v>
      </c>
      <c r="G108" s="63" t="n">
        <v>0.0891188251</v>
      </c>
      <c r="H108" s="63" t="n">
        <v>0.0891188251</v>
      </c>
      <c r="I108" s="63" t="n">
        <v>0.04450378282</v>
      </c>
      <c r="J108" s="63" t="n">
        <v>0.04450378282</v>
      </c>
      <c r="K108" s="63" t="n">
        <v>0.1202714731</v>
      </c>
      <c r="L108" s="63" t="n">
        <v>0.1202714731</v>
      </c>
      <c r="M108" s="63" t="n">
        <v>0.07576769025</v>
      </c>
      <c r="N108" s="63" t="n">
        <v>0.1163773921</v>
      </c>
      <c r="O108" s="63" t="n">
        <v>0.04060970182</v>
      </c>
      <c r="P108" s="63" t="n">
        <v>0.04060970182</v>
      </c>
      <c r="Q108" s="63" t="n">
        <v>1</v>
      </c>
    </row>
    <row r="109" customFormat="false" ht="12.8" hidden="false" customHeight="false" outlineLevel="0" collapsed="false">
      <c r="A109" s="63" t="s">
        <v>249</v>
      </c>
      <c r="B109" s="63" t="s">
        <v>250</v>
      </c>
      <c r="C109" s="63" t="s">
        <v>250</v>
      </c>
      <c r="D109" s="23"/>
      <c r="E109" s="63" t="n">
        <v>0.1992660012</v>
      </c>
      <c r="F109" s="63" t="n">
        <v>0</v>
      </c>
      <c r="G109" s="63" t="n">
        <v>0</v>
      </c>
      <c r="H109" s="63" t="n">
        <v>0</v>
      </c>
      <c r="I109" s="63" t="n">
        <v>0.05073399883</v>
      </c>
      <c r="J109" s="63" t="n">
        <v>0.05073399883</v>
      </c>
      <c r="K109" s="63" t="n">
        <v>0.05073399883</v>
      </c>
      <c r="L109" s="63" t="n">
        <v>0.05073399883</v>
      </c>
      <c r="M109" s="63" t="n">
        <v>0</v>
      </c>
      <c r="N109" s="63" t="n">
        <v>0.1992660012</v>
      </c>
      <c r="O109" s="63" t="n">
        <v>0.1992660012</v>
      </c>
      <c r="P109" s="63" t="n">
        <v>0.1992660012</v>
      </c>
      <c r="Q109" s="63" t="n">
        <v>1</v>
      </c>
    </row>
    <row r="110" customFormat="false" ht="12.8" hidden="false" customHeight="false" outlineLevel="0" collapsed="false">
      <c r="A110" s="63" t="s">
        <v>251</v>
      </c>
      <c r="B110" s="63" t="s">
        <v>252</v>
      </c>
      <c r="C110" s="63" t="s">
        <v>252</v>
      </c>
      <c r="D110" s="23"/>
      <c r="E110" s="63" t="n">
        <v>0.02627049841</v>
      </c>
      <c r="F110" s="63" t="n">
        <v>0.004669510531</v>
      </c>
      <c r="G110" s="63" t="n">
        <v>0</v>
      </c>
      <c r="H110" s="63" t="n">
        <v>0</v>
      </c>
      <c r="I110" s="63" t="n">
        <v>0.2036589209</v>
      </c>
      <c r="J110" s="63" t="n">
        <v>0.2237295016</v>
      </c>
      <c r="K110" s="63" t="n">
        <v>0.2237295016</v>
      </c>
      <c r="L110" s="63" t="n">
        <v>0.2237295016</v>
      </c>
      <c r="M110" s="63" t="n">
        <v>0.0200705807</v>
      </c>
      <c r="N110" s="63" t="n">
        <v>0.02160098788</v>
      </c>
      <c r="O110" s="63" t="n">
        <v>0.02627049841</v>
      </c>
      <c r="P110" s="63" t="n">
        <v>0.02627049841</v>
      </c>
      <c r="Q110" s="63" t="n">
        <v>1</v>
      </c>
    </row>
    <row r="111" customFormat="false" ht="12.8" hidden="false" customHeight="false" outlineLevel="0" collapsed="false">
      <c r="A111" s="63" t="s">
        <v>253</v>
      </c>
      <c r="B111" s="63" t="s">
        <v>254</v>
      </c>
      <c r="C111" s="63" t="s">
        <v>254</v>
      </c>
      <c r="D111" s="23"/>
      <c r="E111" s="63" t="n">
        <v>0.25</v>
      </c>
      <c r="F111" s="63" t="n">
        <v>0</v>
      </c>
      <c r="G111" s="63" t="n">
        <v>0</v>
      </c>
      <c r="H111" s="63" t="n">
        <v>0</v>
      </c>
      <c r="I111" s="63" t="n">
        <v>0</v>
      </c>
      <c r="J111" s="63" t="n">
        <v>0</v>
      </c>
      <c r="K111" s="63" t="n">
        <v>0</v>
      </c>
      <c r="L111" s="63" t="n">
        <v>0</v>
      </c>
      <c r="M111" s="63" t="n">
        <v>0</v>
      </c>
      <c r="N111" s="63" t="n">
        <v>0.25</v>
      </c>
      <c r="O111" s="63" t="n">
        <v>0.25</v>
      </c>
      <c r="P111" s="63" t="n">
        <v>0.25</v>
      </c>
      <c r="Q111" s="63" t="n">
        <v>1</v>
      </c>
    </row>
    <row r="112" customFormat="false" ht="12.8" hidden="false" customHeight="false" outlineLevel="0" collapsed="false">
      <c r="A112" s="63" t="s">
        <v>255</v>
      </c>
      <c r="B112" s="63" t="s">
        <v>256</v>
      </c>
      <c r="C112" s="63" t="s">
        <v>256</v>
      </c>
      <c r="D112" s="23"/>
      <c r="E112" s="63" t="n">
        <v>0.2231125085</v>
      </c>
      <c r="F112" s="63" t="n">
        <v>0</v>
      </c>
      <c r="G112" s="63" t="n">
        <v>0</v>
      </c>
      <c r="H112" s="63" t="n">
        <v>0</v>
      </c>
      <c r="I112" s="63" t="n">
        <v>0.02688749153</v>
      </c>
      <c r="J112" s="63" t="n">
        <v>0.02688749153</v>
      </c>
      <c r="K112" s="63" t="n">
        <v>0.02688749153</v>
      </c>
      <c r="L112" s="63" t="n">
        <v>0.02688749153</v>
      </c>
      <c r="M112" s="63" t="n">
        <v>0</v>
      </c>
      <c r="N112" s="63" t="n">
        <v>0.2231125085</v>
      </c>
      <c r="O112" s="63" t="n">
        <v>0.2231125085</v>
      </c>
      <c r="P112" s="63" t="n">
        <v>0.2231125085</v>
      </c>
      <c r="Q112" s="63" t="n">
        <v>1</v>
      </c>
    </row>
    <row r="113" customFormat="false" ht="12.8" hidden="false" customHeight="false" outlineLevel="0" collapsed="false">
      <c r="A113" s="63" t="s">
        <v>257</v>
      </c>
      <c r="B113" s="63" t="s">
        <v>258</v>
      </c>
      <c r="C113" s="63" t="s">
        <v>258</v>
      </c>
      <c r="D113" s="23"/>
      <c r="E113" s="63" t="n">
        <v>0.1451569934</v>
      </c>
      <c r="F113" s="63" t="n">
        <v>0</v>
      </c>
      <c r="G113" s="63" t="n">
        <v>0</v>
      </c>
      <c r="H113" s="63" t="n">
        <v>0</v>
      </c>
      <c r="I113" s="63" t="n">
        <v>0</v>
      </c>
      <c r="J113" s="63" t="n">
        <v>0</v>
      </c>
      <c r="K113" s="63" t="n">
        <v>0.1048430066</v>
      </c>
      <c r="L113" s="63" t="n">
        <v>0.1048430066</v>
      </c>
      <c r="M113" s="63" t="n">
        <v>0.1048430066</v>
      </c>
      <c r="N113" s="63" t="n">
        <v>0.25</v>
      </c>
      <c r="O113" s="63" t="n">
        <v>0.1451569934</v>
      </c>
      <c r="P113" s="63" t="n">
        <v>0.1451569934</v>
      </c>
      <c r="Q113" s="63" t="n">
        <v>1</v>
      </c>
    </row>
    <row r="114" customFormat="false" ht="12.8" hidden="false" customHeight="false" outlineLevel="0" collapsed="false">
      <c r="A114" s="63" t="s">
        <v>259</v>
      </c>
      <c r="B114" s="63" t="s">
        <v>260</v>
      </c>
      <c r="C114" s="63" t="s">
        <v>260</v>
      </c>
      <c r="D114" s="23"/>
      <c r="E114" s="63" t="n">
        <v>0.2487159527</v>
      </c>
      <c r="F114" s="63" t="n">
        <v>0.2487159527</v>
      </c>
      <c r="G114" s="63" t="n">
        <v>0.2487159527</v>
      </c>
      <c r="H114" s="63" t="n">
        <v>0.2487159527</v>
      </c>
      <c r="I114" s="63" t="n">
        <v>0.001284047317</v>
      </c>
      <c r="J114" s="63" t="n">
        <v>0.001284047317</v>
      </c>
      <c r="K114" s="63" t="n">
        <v>0.001284047317</v>
      </c>
      <c r="L114" s="63" t="n">
        <v>0.001284047317</v>
      </c>
      <c r="M114" s="63" t="n">
        <v>0</v>
      </c>
      <c r="N114" s="63" t="n">
        <v>0</v>
      </c>
      <c r="O114" s="63" t="n">
        <v>0</v>
      </c>
      <c r="P114" s="63" t="n">
        <v>0</v>
      </c>
      <c r="Q114" s="63" t="n">
        <v>1</v>
      </c>
    </row>
    <row r="115" customFormat="false" ht="12.8" hidden="false" customHeight="false" outlineLevel="0" collapsed="false">
      <c r="A115" s="63" t="s">
        <v>261</v>
      </c>
      <c r="B115" s="63" t="s">
        <v>262</v>
      </c>
      <c r="C115" s="63" t="s">
        <v>262</v>
      </c>
      <c r="D115" s="23"/>
      <c r="E115" s="63" t="n">
        <v>0.0008165905817</v>
      </c>
      <c r="F115" s="63" t="n">
        <v>0</v>
      </c>
      <c r="G115" s="63" t="n">
        <v>0</v>
      </c>
      <c r="H115" s="63" t="n">
        <v>0</v>
      </c>
      <c r="I115" s="63" t="n">
        <v>0.06786612309</v>
      </c>
      <c r="J115" s="63" t="n">
        <v>0.06786612309</v>
      </c>
      <c r="K115" s="63" t="n">
        <v>0.2491834094</v>
      </c>
      <c r="L115" s="63" t="n">
        <v>0.2491834094</v>
      </c>
      <c r="M115" s="63" t="n">
        <v>0.1813172863</v>
      </c>
      <c r="N115" s="63" t="n">
        <v>0.1821338769</v>
      </c>
      <c r="O115" s="63" t="n">
        <v>0.0008165905817</v>
      </c>
      <c r="P115" s="63" t="n">
        <v>0.0008165905817</v>
      </c>
      <c r="Q115" s="63" t="n">
        <v>1</v>
      </c>
    </row>
    <row r="116" customFormat="false" ht="12.8" hidden="false" customHeight="false" outlineLevel="0" collapsed="false">
      <c r="A116" s="63" t="s">
        <v>263</v>
      </c>
      <c r="B116" s="63" t="s">
        <v>264</v>
      </c>
      <c r="C116" s="63" t="s">
        <v>429</v>
      </c>
      <c r="D116" s="23"/>
      <c r="E116" s="63" t="n">
        <v>0.0001974685768</v>
      </c>
      <c r="F116" s="63" t="n">
        <v>0.0001974685768</v>
      </c>
      <c r="G116" s="63" t="n">
        <v>0.0001974685768</v>
      </c>
      <c r="H116" s="63" t="n">
        <v>0.0001974685768</v>
      </c>
      <c r="I116" s="63" t="n">
        <v>0.006818421711</v>
      </c>
      <c r="J116" s="63" t="n">
        <v>0.006818421711</v>
      </c>
      <c r="K116" s="63" t="n">
        <v>0.2498025314</v>
      </c>
      <c r="L116" s="63" t="n">
        <v>0.2498025314</v>
      </c>
      <c r="M116" s="63" t="n">
        <v>0.2429841097</v>
      </c>
      <c r="N116" s="63" t="n">
        <v>0.2429841097</v>
      </c>
      <c r="O116" s="63" t="n">
        <v>0</v>
      </c>
      <c r="P116" s="63" t="n">
        <v>0</v>
      </c>
      <c r="Q116" s="63" t="n">
        <v>1</v>
      </c>
    </row>
    <row r="117" customFormat="false" ht="12.8" hidden="false" customHeight="false" outlineLevel="0" collapsed="false">
      <c r="A117" s="63" t="s">
        <v>265</v>
      </c>
      <c r="B117" s="63" t="s">
        <v>266</v>
      </c>
      <c r="C117" s="63" t="s">
        <v>266</v>
      </c>
      <c r="D117" s="23"/>
      <c r="E117" s="63" t="n">
        <v>0.2421750343</v>
      </c>
      <c r="F117" s="63" t="n">
        <v>0.2276199872</v>
      </c>
      <c r="G117" s="63" t="n">
        <v>0.2276199872</v>
      </c>
      <c r="H117" s="63" t="n">
        <v>0.2276199872</v>
      </c>
      <c r="I117" s="63" t="n">
        <v>0.006809776967</v>
      </c>
      <c r="J117" s="63" t="n">
        <v>0.006809776967</v>
      </c>
      <c r="K117" s="63" t="n">
        <v>0.007824965749</v>
      </c>
      <c r="L117" s="63" t="n">
        <v>0.007824965749</v>
      </c>
      <c r="M117" s="63" t="n">
        <v>0.001015188782</v>
      </c>
      <c r="N117" s="63" t="n">
        <v>0.01557023583</v>
      </c>
      <c r="O117" s="63" t="n">
        <v>0.01455504704</v>
      </c>
      <c r="P117" s="63" t="n">
        <v>0.01455504704</v>
      </c>
      <c r="Q117" s="63" t="n">
        <v>1</v>
      </c>
    </row>
    <row r="118" customFormat="false" ht="12.8" hidden="false" customHeight="false" outlineLevel="0" collapsed="false">
      <c r="A118" s="63" t="s">
        <v>267</v>
      </c>
      <c r="B118" s="63" t="s">
        <v>268</v>
      </c>
      <c r="C118" s="63" t="s">
        <v>268</v>
      </c>
      <c r="D118" s="23"/>
      <c r="E118" s="63" t="n">
        <v>0</v>
      </c>
      <c r="F118" s="63" t="n">
        <v>0</v>
      </c>
      <c r="G118" s="63" t="n">
        <v>0</v>
      </c>
      <c r="H118" s="63" t="n">
        <v>0</v>
      </c>
      <c r="I118" s="63" t="n">
        <v>0</v>
      </c>
      <c r="J118" s="63" t="n">
        <v>0</v>
      </c>
      <c r="K118" s="63" t="n">
        <v>0.25</v>
      </c>
      <c r="L118" s="63" t="n">
        <v>0.25</v>
      </c>
      <c r="M118" s="63" t="n">
        <v>0.25</v>
      </c>
      <c r="N118" s="63" t="n">
        <v>0.25</v>
      </c>
      <c r="O118" s="63" t="n">
        <v>0</v>
      </c>
      <c r="P118" s="63" t="n">
        <v>0</v>
      </c>
      <c r="Q118" s="63" t="n">
        <v>1</v>
      </c>
    </row>
    <row r="119" customFormat="false" ht="23.85" hidden="false" customHeight="false" outlineLevel="0" collapsed="false">
      <c r="A119" s="63" t="s">
        <v>269</v>
      </c>
      <c r="B119" s="63" t="s">
        <v>270</v>
      </c>
      <c r="C119" s="63" t="s">
        <v>430</v>
      </c>
      <c r="D119" s="23"/>
      <c r="E119" s="63" t="n">
        <v>0</v>
      </c>
      <c r="F119" s="63" t="n">
        <v>0</v>
      </c>
      <c r="G119" s="63" t="n">
        <v>0</v>
      </c>
      <c r="H119" s="63" t="n">
        <v>0</v>
      </c>
      <c r="I119" s="63" t="n">
        <v>0.0647970706</v>
      </c>
      <c r="J119" s="63" t="n">
        <v>0.0647970706</v>
      </c>
      <c r="K119" s="63" t="n">
        <v>0.25</v>
      </c>
      <c r="L119" s="63" t="n">
        <v>0.25</v>
      </c>
      <c r="M119" s="63" t="n">
        <v>0.1852029294</v>
      </c>
      <c r="N119" s="63" t="n">
        <v>0.1852029294</v>
      </c>
      <c r="O119" s="63" t="n">
        <v>0</v>
      </c>
      <c r="P119" s="63" t="n">
        <v>0</v>
      </c>
      <c r="Q119" s="63" t="n">
        <v>1</v>
      </c>
    </row>
    <row r="120" customFormat="false" ht="12.8" hidden="false" customHeight="false" outlineLevel="0" collapsed="false">
      <c r="A120" s="63" t="s">
        <v>271</v>
      </c>
      <c r="B120" s="63" t="s">
        <v>272</v>
      </c>
      <c r="C120" s="63" t="s">
        <v>272</v>
      </c>
      <c r="D120" s="23"/>
      <c r="E120" s="63" t="n">
        <v>0.2143332212</v>
      </c>
      <c r="F120" s="63" t="n">
        <v>0.2143332212</v>
      </c>
      <c r="G120" s="63" t="n">
        <v>0.2143332212</v>
      </c>
      <c r="H120" s="63" t="n">
        <v>0.1280506226</v>
      </c>
      <c r="I120" s="63" t="n">
        <v>0</v>
      </c>
      <c r="J120" s="63" t="n">
        <v>0</v>
      </c>
      <c r="K120" s="63" t="n">
        <v>0.03518585531</v>
      </c>
      <c r="L120" s="63" t="n">
        <v>0.03518585531</v>
      </c>
      <c r="M120" s="63" t="n">
        <v>0.03566677884</v>
      </c>
      <c r="N120" s="63" t="n">
        <v>0.03566677884</v>
      </c>
      <c r="O120" s="63" t="n">
        <v>0.0004809235244</v>
      </c>
      <c r="P120" s="63" t="n">
        <v>0.08676352208</v>
      </c>
      <c r="Q120" s="63" t="n">
        <v>1</v>
      </c>
    </row>
    <row r="121" customFormat="false" ht="12.8" hidden="false" customHeight="false" outlineLevel="0" collapsed="false">
      <c r="A121" s="63" t="s">
        <v>273</v>
      </c>
      <c r="B121" s="63" t="s">
        <v>274</v>
      </c>
      <c r="C121" s="63" t="s">
        <v>274</v>
      </c>
      <c r="D121" s="23"/>
      <c r="E121" s="63" t="n">
        <v>0.2485348157</v>
      </c>
      <c r="F121" s="63" t="n">
        <v>0</v>
      </c>
      <c r="G121" s="63" t="n">
        <v>0</v>
      </c>
      <c r="H121" s="63" t="n">
        <v>0</v>
      </c>
      <c r="I121" s="63" t="n">
        <v>0.001465184291</v>
      </c>
      <c r="J121" s="63" t="n">
        <v>0.001465184291</v>
      </c>
      <c r="K121" s="63" t="n">
        <v>0.001465184291</v>
      </c>
      <c r="L121" s="63" t="n">
        <v>0.001465184291</v>
      </c>
      <c r="M121" s="63" t="n">
        <v>0</v>
      </c>
      <c r="N121" s="63" t="n">
        <v>0.2485348157</v>
      </c>
      <c r="O121" s="63" t="n">
        <v>0.2485348157</v>
      </c>
      <c r="P121" s="63" t="n">
        <v>0.2485348157</v>
      </c>
      <c r="Q121" s="63" t="n">
        <v>1</v>
      </c>
    </row>
    <row r="122" customFormat="false" ht="23.85" hidden="false" customHeight="false" outlineLevel="0" collapsed="false">
      <c r="A122" s="63" t="s">
        <v>275</v>
      </c>
      <c r="B122" s="63" t="s">
        <v>276</v>
      </c>
      <c r="C122" s="63" t="s">
        <v>276</v>
      </c>
      <c r="D122" s="23"/>
      <c r="E122" s="63" t="n">
        <v>0.25</v>
      </c>
      <c r="F122" s="63" t="n">
        <v>0.08397016012</v>
      </c>
      <c r="G122" s="63" t="n">
        <v>0.08397016012</v>
      </c>
      <c r="H122" s="63" t="n">
        <v>0.08397016012</v>
      </c>
      <c r="I122" s="63" t="n">
        <v>0</v>
      </c>
      <c r="J122" s="63" t="n">
        <v>0</v>
      </c>
      <c r="K122" s="63" t="n">
        <v>0</v>
      </c>
      <c r="L122" s="63" t="n">
        <v>0</v>
      </c>
      <c r="M122" s="63" t="n">
        <v>0</v>
      </c>
      <c r="N122" s="63" t="n">
        <v>0.1660298399</v>
      </c>
      <c r="O122" s="63" t="n">
        <v>0.1660298399</v>
      </c>
      <c r="P122" s="63" t="n">
        <v>0.1660298399</v>
      </c>
      <c r="Q122" s="63" t="n">
        <v>1</v>
      </c>
    </row>
    <row r="123" customFormat="false" ht="12.8" hidden="false" customHeight="false" outlineLevel="0" collapsed="false">
      <c r="A123" s="63" t="s">
        <v>277</v>
      </c>
      <c r="B123" s="63" t="s">
        <v>278</v>
      </c>
      <c r="C123" s="63" t="s">
        <v>278</v>
      </c>
      <c r="D123" s="23"/>
      <c r="E123" s="63" t="n">
        <v>0</v>
      </c>
      <c r="F123" s="63" t="n">
        <v>0</v>
      </c>
      <c r="G123" s="63" t="n">
        <v>0</v>
      </c>
      <c r="H123" s="63" t="n">
        <v>0</v>
      </c>
      <c r="I123" s="63" t="n">
        <v>0.002111079637</v>
      </c>
      <c r="J123" s="63" t="n">
        <v>0.002111079637</v>
      </c>
      <c r="K123" s="63" t="n">
        <v>0.25</v>
      </c>
      <c r="L123" s="63" t="n">
        <v>0.25</v>
      </c>
      <c r="M123" s="63" t="n">
        <v>0.2478889204</v>
      </c>
      <c r="N123" s="63" t="n">
        <v>0.2478889204</v>
      </c>
      <c r="O123" s="63" t="n">
        <v>0</v>
      </c>
      <c r="P123" s="63" t="n">
        <v>0</v>
      </c>
      <c r="Q123" s="63" t="n">
        <v>1</v>
      </c>
    </row>
    <row r="124" customFormat="false" ht="12.8" hidden="false" customHeight="false" outlineLevel="0" collapsed="false">
      <c r="A124" s="63" t="s">
        <v>279</v>
      </c>
      <c r="B124" s="63" t="s">
        <v>280</v>
      </c>
      <c r="C124" s="63" t="s">
        <v>431</v>
      </c>
      <c r="D124" s="23"/>
      <c r="E124" s="63" t="n">
        <v>0.02116081657</v>
      </c>
      <c r="F124" s="63" t="n">
        <v>0</v>
      </c>
      <c r="G124" s="63" t="n">
        <v>0</v>
      </c>
      <c r="H124" s="63" t="n">
        <v>0</v>
      </c>
      <c r="I124" s="63" t="n">
        <v>0</v>
      </c>
      <c r="J124" s="63" t="n">
        <v>0.1802715474</v>
      </c>
      <c r="K124" s="63" t="n">
        <v>0.1802715474</v>
      </c>
      <c r="L124" s="63" t="n">
        <v>0.1802715474</v>
      </c>
      <c r="M124" s="63" t="n">
        <v>0.2288391834</v>
      </c>
      <c r="N124" s="63" t="n">
        <v>0.06972845262</v>
      </c>
      <c r="O124" s="63" t="n">
        <v>0.06972845262</v>
      </c>
      <c r="P124" s="63" t="n">
        <v>0.06972845262</v>
      </c>
      <c r="Q124" s="63" t="n">
        <v>1</v>
      </c>
    </row>
    <row r="125" customFormat="false" ht="12.8" hidden="false" customHeight="false" outlineLevel="0" collapsed="false">
      <c r="A125" s="63" t="s">
        <v>281</v>
      </c>
      <c r="B125" s="63" t="s">
        <v>282</v>
      </c>
      <c r="C125" s="63" t="s">
        <v>282</v>
      </c>
      <c r="D125" s="23"/>
      <c r="E125" s="63" t="n">
        <v>0.01781670575</v>
      </c>
      <c r="F125" s="63" t="n">
        <v>0.01781670575</v>
      </c>
      <c r="G125" s="63" t="n">
        <v>0.01781670575</v>
      </c>
      <c r="H125" s="63" t="n">
        <v>0.01781670575</v>
      </c>
      <c r="I125" s="63" t="n">
        <v>0.002834140434</v>
      </c>
      <c r="J125" s="63" t="n">
        <v>0.002834140434</v>
      </c>
      <c r="K125" s="63" t="n">
        <v>0.2321832943</v>
      </c>
      <c r="L125" s="63" t="n">
        <v>0.2321832943</v>
      </c>
      <c r="M125" s="63" t="n">
        <v>0.2293491538</v>
      </c>
      <c r="N125" s="63" t="n">
        <v>0.2293491538</v>
      </c>
      <c r="O125" s="63" t="n">
        <v>0</v>
      </c>
      <c r="P125" s="63" t="n">
        <v>0</v>
      </c>
      <c r="Q125" s="63" t="n">
        <v>1</v>
      </c>
    </row>
    <row r="126" customFormat="false" ht="12.8" hidden="false" customHeight="false" outlineLevel="0" collapsed="false">
      <c r="A126" s="63" t="s">
        <v>283</v>
      </c>
      <c r="B126" s="63" t="s">
        <v>284</v>
      </c>
      <c r="C126" s="63" t="s">
        <v>284</v>
      </c>
      <c r="D126" s="23"/>
      <c r="E126" s="63" t="n">
        <v>0.2114757466</v>
      </c>
      <c r="F126" s="63" t="n">
        <v>0</v>
      </c>
      <c r="G126" s="63" t="n">
        <v>0</v>
      </c>
      <c r="H126" s="63" t="n">
        <v>0</v>
      </c>
      <c r="I126" s="63" t="n">
        <v>0.03703474691</v>
      </c>
      <c r="J126" s="63" t="n">
        <v>0.03703474691</v>
      </c>
      <c r="K126" s="63" t="n">
        <v>0.03852425344</v>
      </c>
      <c r="L126" s="63" t="n">
        <v>0.03852425344</v>
      </c>
      <c r="M126" s="63" t="n">
        <v>0.001489506523</v>
      </c>
      <c r="N126" s="63" t="n">
        <v>0.2129652531</v>
      </c>
      <c r="O126" s="63" t="n">
        <v>0.2114757466</v>
      </c>
      <c r="P126" s="63" t="n">
        <v>0.2114757466</v>
      </c>
      <c r="Q126" s="63" t="n">
        <v>1</v>
      </c>
    </row>
    <row r="127" customFormat="false" ht="12.8" hidden="false" customHeight="false" outlineLevel="0" collapsed="false">
      <c r="A127" s="63" t="s">
        <v>285</v>
      </c>
      <c r="B127" s="63" t="s">
        <v>286</v>
      </c>
      <c r="C127" s="63" t="s">
        <v>286</v>
      </c>
      <c r="D127" s="23"/>
      <c r="E127" s="63" t="n">
        <v>0.1113445202</v>
      </c>
      <c r="F127" s="63" t="n">
        <v>0.000146929424</v>
      </c>
      <c r="G127" s="63" t="n">
        <v>0.000146929424</v>
      </c>
      <c r="H127" s="63" t="n">
        <v>0.000146929424</v>
      </c>
      <c r="I127" s="63" t="n">
        <v>0</v>
      </c>
      <c r="J127" s="63" t="n">
        <v>0</v>
      </c>
      <c r="K127" s="63" t="n">
        <v>0.1196196653</v>
      </c>
      <c r="L127" s="63" t="n">
        <v>0.1196196653</v>
      </c>
      <c r="M127" s="63" t="n">
        <v>0.1386554798</v>
      </c>
      <c r="N127" s="63" t="n">
        <v>0.2498530706</v>
      </c>
      <c r="O127" s="63" t="n">
        <v>0.1302334053</v>
      </c>
      <c r="P127" s="63" t="n">
        <v>0.1302334053</v>
      </c>
      <c r="Q127" s="63" t="n">
        <v>1</v>
      </c>
    </row>
    <row r="128" customFormat="false" ht="23.85" hidden="false" customHeight="false" outlineLevel="0" collapsed="false">
      <c r="A128" s="63" t="s">
        <v>287</v>
      </c>
      <c r="B128" s="63" t="s">
        <v>288</v>
      </c>
      <c r="C128" s="63" t="s">
        <v>288</v>
      </c>
      <c r="D128" s="23"/>
      <c r="E128" s="63" t="n">
        <v>0.1531615303</v>
      </c>
      <c r="F128" s="63" t="n">
        <v>0.04715727949</v>
      </c>
      <c r="G128" s="63" t="n">
        <v>0.04715727949</v>
      </c>
      <c r="H128" s="63" t="n">
        <v>0.04715727949</v>
      </c>
      <c r="I128" s="63" t="n">
        <v>0.05313496281</v>
      </c>
      <c r="J128" s="63" t="n">
        <v>0.05313496281</v>
      </c>
      <c r="K128" s="63" t="n">
        <v>0.09683846971</v>
      </c>
      <c r="L128" s="63" t="n">
        <v>0.09683846971</v>
      </c>
      <c r="M128" s="63" t="n">
        <v>0.04370350691</v>
      </c>
      <c r="N128" s="63" t="n">
        <v>0.1497077577</v>
      </c>
      <c r="O128" s="63" t="n">
        <v>0.1060042508</v>
      </c>
      <c r="P128" s="63" t="n">
        <v>0.1060042508</v>
      </c>
      <c r="Q128" s="63" t="n">
        <v>1</v>
      </c>
    </row>
    <row r="129" customFormat="false" ht="23.85" hidden="false" customHeight="false" outlineLevel="0" collapsed="false">
      <c r="A129" s="63" t="s">
        <v>289</v>
      </c>
      <c r="B129" s="63" t="s">
        <v>290</v>
      </c>
      <c r="C129" s="63" t="s">
        <v>432</v>
      </c>
      <c r="D129" s="23"/>
      <c r="E129" s="63" t="n">
        <v>0.064742584</v>
      </c>
      <c r="F129" s="63" t="n">
        <v>0</v>
      </c>
      <c r="G129" s="63" t="n">
        <v>0</v>
      </c>
      <c r="H129" s="63" t="n">
        <v>0</v>
      </c>
      <c r="I129" s="63" t="n">
        <v>0</v>
      </c>
      <c r="J129" s="63" t="n">
        <v>0.02309078761</v>
      </c>
      <c r="K129" s="63" t="n">
        <v>0.02309078761</v>
      </c>
      <c r="L129" s="63" t="n">
        <v>0.02590081213</v>
      </c>
      <c r="M129" s="63" t="n">
        <v>0.185257416</v>
      </c>
      <c r="N129" s="63" t="n">
        <v>0.2269092124</v>
      </c>
      <c r="O129" s="63" t="n">
        <v>0.2269092124</v>
      </c>
      <c r="P129" s="63" t="n">
        <v>0.2240991879</v>
      </c>
      <c r="Q129" s="63" t="n">
        <v>1</v>
      </c>
    </row>
    <row r="130" customFormat="false" ht="12.8" hidden="false" customHeight="false" outlineLevel="0" collapsed="false">
      <c r="A130" s="63" t="s">
        <v>291</v>
      </c>
      <c r="B130" s="63" t="s">
        <v>292</v>
      </c>
      <c r="C130" s="63" t="s">
        <v>292</v>
      </c>
      <c r="D130" s="23"/>
      <c r="E130" s="63" t="n">
        <v>0.05231431542</v>
      </c>
      <c r="F130" s="63" t="n">
        <v>0.05231431542</v>
      </c>
      <c r="G130" s="63" t="n">
        <v>0.05231431542</v>
      </c>
      <c r="H130" s="63" t="n">
        <v>0.1966051738</v>
      </c>
      <c r="I130" s="63" t="n">
        <v>0.1976856846</v>
      </c>
      <c r="J130" s="63" t="n">
        <v>0.1976856846</v>
      </c>
      <c r="K130" s="63" t="n">
        <v>0.1976856846</v>
      </c>
      <c r="L130" s="63" t="n">
        <v>0.00108051077</v>
      </c>
      <c r="M130" s="63" t="n">
        <v>0</v>
      </c>
      <c r="N130" s="63" t="n">
        <v>0</v>
      </c>
      <c r="O130" s="63" t="n">
        <v>0</v>
      </c>
      <c r="P130" s="63" t="n">
        <v>0.05231431542</v>
      </c>
      <c r="Q130" s="63" t="n">
        <v>1</v>
      </c>
    </row>
    <row r="131" customFormat="false" ht="12.8" hidden="false" customHeight="false" outlineLevel="0" collapsed="false">
      <c r="A131" s="63" t="s">
        <v>293</v>
      </c>
      <c r="B131" s="63" t="s">
        <v>294</v>
      </c>
      <c r="C131" s="63" t="s">
        <v>294</v>
      </c>
      <c r="D131" s="23"/>
      <c r="E131" s="63" t="n">
        <v>0.004998057013</v>
      </c>
      <c r="F131" s="63" t="n">
        <v>0.004998057013</v>
      </c>
      <c r="G131" s="63" t="n">
        <v>0.004998057013</v>
      </c>
      <c r="H131" s="63" t="n">
        <v>0.004998057013</v>
      </c>
      <c r="I131" s="63" t="n">
        <v>0</v>
      </c>
      <c r="J131" s="63" t="n">
        <v>0</v>
      </c>
      <c r="K131" s="63" t="n">
        <v>0.245001943</v>
      </c>
      <c r="L131" s="63" t="n">
        <v>0.245001943</v>
      </c>
      <c r="M131" s="63" t="n">
        <v>0.245001943</v>
      </c>
      <c r="N131" s="63" t="n">
        <v>0.245001943</v>
      </c>
      <c r="O131" s="63" t="n">
        <v>0</v>
      </c>
      <c r="P131" s="63" t="n">
        <v>0</v>
      </c>
      <c r="Q131" s="63" t="n">
        <v>1</v>
      </c>
    </row>
    <row r="132" customFormat="false" ht="23.85" hidden="false" customHeight="false" outlineLevel="0" collapsed="false">
      <c r="A132" s="63" t="s">
        <v>295</v>
      </c>
      <c r="B132" s="63" t="s">
        <v>296</v>
      </c>
      <c r="C132" s="63" t="s">
        <v>433</v>
      </c>
      <c r="D132" s="23"/>
      <c r="E132" s="63" t="n">
        <v>0.2081612914</v>
      </c>
      <c r="F132" s="63" t="n">
        <v>0</v>
      </c>
      <c r="G132" s="63" t="n">
        <v>0</v>
      </c>
      <c r="H132" s="63" t="n">
        <v>0.04183870863</v>
      </c>
      <c r="I132" s="63" t="n">
        <v>0.04183870863</v>
      </c>
      <c r="J132" s="63" t="n">
        <v>0.04183870863</v>
      </c>
      <c r="K132" s="63" t="n">
        <v>0.04183870863</v>
      </c>
      <c r="L132" s="63" t="n">
        <v>0</v>
      </c>
      <c r="M132" s="63" t="n">
        <v>0</v>
      </c>
      <c r="N132" s="63" t="n">
        <v>0.2081612914</v>
      </c>
      <c r="O132" s="63" t="n">
        <v>0.2081612914</v>
      </c>
      <c r="P132" s="63" t="n">
        <v>0.2081612914</v>
      </c>
      <c r="Q132" s="63" t="n">
        <v>1</v>
      </c>
    </row>
    <row r="133" customFormat="false" ht="12.8" hidden="false" customHeight="false" outlineLevel="0" collapsed="false">
      <c r="A133" s="63" t="s">
        <v>297</v>
      </c>
      <c r="B133" s="63" t="s">
        <v>298</v>
      </c>
      <c r="C133" s="63" t="s">
        <v>434</v>
      </c>
      <c r="D133" s="23"/>
      <c r="E133" s="63" t="n">
        <v>0.2119830387</v>
      </c>
      <c r="F133" s="63" t="n">
        <v>0.1996317176</v>
      </c>
      <c r="G133" s="63" t="n">
        <v>0.1996317176</v>
      </c>
      <c r="H133" s="63" t="n">
        <v>0.1996317176</v>
      </c>
      <c r="I133" s="63" t="n">
        <v>0.0380169613</v>
      </c>
      <c r="J133" s="63" t="n">
        <v>0.0380169613</v>
      </c>
      <c r="K133" s="63" t="n">
        <v>0.0380169613</v>
      </c>
      <c r="L133" s="63" t="n">
        <v>0.0380169613</v>
      </c>
      <c r="M133" s="63" t="n">
        <v>0</v>
      </c>
      <c r="N133" s="63" t="n">
        <v>0.01235132107</v>
      </c>
      <c r="O133" s="63" t="n">
        <v>0.01235132107</v>
      </c>
      <c r="P133" s="63" t="n">
        <v>0.01235132107</v>
      </c>
      <c r="Q133" s="63" t="n">
        <v>1</v>
      </c>
    </row>
    <row r="134" customFormat="false" ht="12.8" hidden="false" customHeight="false" outlineLevel="0" collapsed="false">
      <c r="A134" s="63" t="s">
        <v>299</v>
      </c>
      <c r="B134" s="63" t="s">
        <v>300</v>
      </c>
      <c r="C134" s="63" t="s">
        <v>300</v>
      </c>
      <c r="D134" s="23"/>
      <c r="E134" s="63" t="n">
        <v>0.05670060057</v>
      </c>
      <c r="F134" s="63" t="n">
        <v>0</v>
      </c>
      <c r="G134" s="63" t="n">
        <v>0</v>
      </c>
      <c r="H134" s="63" t="n">
        <v>0</v>
      </c>
      <c r="I134" s="63" t="n">
        <v>0.02601569044</v>
      </c>
      <c r="J134" s="63" t="n">
        <v>0.02601569044</v>
      </c>
      <c r="K134" s="63" t="n">
        <v>0.1932993994</v>
      </c>
      <c r="L134" s="63" t="n">
        <v>0.1932993994</v>
      </c>
      <c r="M134" s="63" t="n">
        <v>0.167283709</v>
      </c>
      <c r="N134" s="63" t="n">
        <v>0.2239843096</v>
      </c>
      <c r="O134" s="63" t="n">
        <v>0.05670060057</v>
      </c>
      <c r="P134" s="63" t="n">
        <v>0.05670060057</v>
      </c>
      <c r="Q134" s="63" t="n">
        <v>1</v>
      </c>
    </row>
    <row r="135" customFormat="false" ht="12.8" hidden="false" customHeight="false" outlineLevel="0" collapsed="false">
      <c r="A135" s="63" t="s">
        <v>301</v>
      </c>
      <c r="B135" s="63" t="s">
        <v>302</v>
      </c>
      <c r="C135" s="63" t="s">
        <v>302</v>
      </c>
      <c r="D135" s="23"/>
      <c r="E135" s="63" t="n">
        <v>0</v>
      </c>
      <c r="F135" s="63" t="n">
        <v>0</v>
      </c>
      <c r="G135" s="63" t="n">
        <v>0</v>
      </c>
      <c r="H135" s="63" t="n">
        <v>0</v>
      </c>
      <c r="I135" s="63" t="n">
        <v>0.2187136212</v>
      </c>
      <c r="J135" s="63" t="n">
        <v>0.2187136212</v>
      </c>
      <c r="K135" s="63" t="n">
        <v>0.25</v>
      </c>
      <c r="L135" s="63" t="n">
        <v>0.25</v>
      </c>
      <c r="M135" s="63" t="n">
        <v>0.03128637878</v>
      </c>
      <c r="N135" s="63" t="n">
        <v>0.03128637878</v>
      </c>
      <c r="O135" s="63" t="n">
        <v>0</v>
      </c>
      <c r="P135" s="63" t="n">
        <v>0</v>
      </c>
      <c r="Q135" s="63" t="n">
        <v>1</v>
      </c>
    </row>
    <row r="136" customFormat="false" ht="12.8" hidden="false" customHeight="false" outlineLevel="0" collapsed="false">
      <c r="A136" s="63" t="s">
        <v>303</v>
      </c>
      <c r="B136" s="63" t="s">
        <v>304</v>
      </c>
      <c r="C136" s="63" t="s">
        <v>304</v>
      </c>
      <c r="D136" s="23"/>
      <c r="E136" s="63" t="n">
        <v>0</v>
      </c>
      <c r="F136" s="63" t="n">
        <v>0</v>
      </c>
      <c r="G136" s="63" t="n">
        <v>0</v>
      </c>
      <c r="H136" s="63" t="n">
        <v>0.007846109953</v>
      </c>
      <c r="I136" s="63" t="n">
        <v>0.2319139437</v>
      </c>
      <c r="J136" s="63" t="n">
        <v>0.2319139437</v>
      </c>
      <c r="K136" s="63" t="n">
        <v>0.25</v>
      </c>
      <c r="L136" s="63" t="n">
        <v>0.24215389</v>
      </c>
      <c r="M136" s="63" t="n">
        <v>0.01808605626</v>
      </c>
      <c r="N136" s="63" t="n">
        <v>0.01808605626</v>
      </c>
      <c r="O136" s="63" t="n">
        <v>0</v>
      </c>
      <c r="P136" s="63" t="n">
        <v>0</v>
      </c>
      <c r="Q136" s="63" t="n">
        <v>1</v>
      </c>
    </row>
    <row r="137" customFormat="false" ht="23.85" hidden="false" customHeight="false" outlineLevel="0" collapsed="false">
      <c r="A137" s="63" t="s">
        <v>305</v>
      </c>
      <c r="B137" s="63" t="s">
        <v>306</v>
      </c>
      <c r="C137" s="63" t="s">
        <v>435</v>
      </c>
      <c r="D137" s="23"/>
      <c r="E137" s="63" t="n">
        <v>0.07978254932</v>
      </c>
      <c r="F137" s="63" t="n">
        <v>0</v>
      </c>
      <c r="G137" s="63" t="n">
        <v>0</v>
      </c>
      <c r="H137" s="63" t="n">
        <v>0</v>
      </c>
      <c r="I137" s="63" t="n">
        <v>0</v>
      </c>
      <c r="J137" s="63" t="n">
        <v>0</v>
      </c>
      <c r="K137" s="63" t="n">
        <v>0.1683928576</v>
      </c>
      <c r="L137" s="63" t="n">
        <v>0.1683928576</v>
      </c>
      <c r="M137" s="63" t="n">
        <v>0.1702174507</v>
      </c>
      <c r="N137" s="63" t="n">
        <v>0.25</v>
      </c>
      <c r="O137" s="63" t="n">
        <v>0.08160714242</v>
      </c>
      <c r="P137" s="63" t="n">
        <v>0.08160714242</v>
      </c>
      <c r="Q137" s="63" t="n">
        <v>1</v>
      </c>
    </row>
    <row r="138" customFormat="false" ht="23.85" hidden="false" customHeight="false" outlineLevel="0" collapsed="false">
      <c r="A138" s="63" t="s">
        <v>307</v>
      </c>
      <c r="B138" s="63" t="s">
        <v>308</v>
      </c>
      <c r="C138" s="63" t="s">
        <v>435</v>
      </c>
      <c r="D138" s="23"/>
      <c r="E138" s="63" t="n">
        <v>0.07978254932</v>
      </c>
      <c r="F138" s="63" t="n">
        <v>0</v>
      </c>
      <c r="G138" s="63" t="n">
        <v>0</v>
      </c>
      <c r="H138" s="63" t="n">
        <v>0</v>
      </c>
      <c r="I138" s="63" t="n">
        <v>0</v>
      </c>
      <c r="J138" s="63" t="n">
        <v>0</v>
      </c>
      <c r="K138" s="63" t="n">
        <v>0.1683928576</v>
      </c>
      <c r="L138" s="63" t="n">
        <v>0.1683928576</v>
      </c>
      <c r="M138" s="63" t="n">
        <v>0.1702174507</v>
      </c>
      <c r="N138" s="63" t="n">
        <v>0.25</v>
      </c>
      <c r="O138" s="63" t="n">
        <v>0.08160714242</v>
      </c>
      <c r="P138" s="63" t="n">
        <v>0.08160714242</v>
      </c>
      <c r="Q138" s="63" t="n">
        <v>1</v>
      </c>
    </row>
    <row r="139" customFormat="false" ht="12.8" hidden="false" customHeight="false" outlineLevel="0" collapsed="false">
      <c r="A139" s="63" t="s">
        <v>309</v>
      </c>
      <c r="B139" s="63" t="s">
        <v>310</v>
      </c>
      <c r="C139" s="63" t="s">
        <v>310</v>
      </c>
      <c r="D139" s="23"/>
      <c r="E139" s="63" t="n">
        <v>0.1742323097</v>
      </c>
      <c r="F139" s="63" t="n">
        <v>0.08400089008</v>
      </c>
      <c r="G139" s="63" t="n">
        <v>0.08400089008</v>
      </c>
      <c r="H139" s="63" t="n">
        <v>0.08400089008</v>
      </c>
      <c r="I139" s="63" t="n">
        <v>0</v>
      </c>
      <c r="J139" s="63" t="n">
        <v>0</v>
      </c>
      <c r="K139" s="63" t="n">
        <v>0.07576769025</v>
      </c>
      <c r="L139" s="63" t="n">
        <v>0.07576769025</v>
      </c>
      <c r="M139" s="63" t="n">
        <v>0.07576769025</v>
      </c>
      <c r="N139" s="63" t="n">
        <v>0.1659991099</v>
      </c>
      <c r="O139" s="63" t="n">
        <v>0.09023141967</v>
      </c>
      <c r="P139" s="63" t="n">
        <v>0.09023141967</v>
      </c>
      <c r="Q139" s="63" t="n">
        <v>1</v>
      </c>
    </row>
    <row r="140" customFormat="false" ht="12.8" hidden="false" customHeight="false" outlineLevel="0" collapsed="false">
      <c r="A140" s="63" t="s">
        <v>311</v>
      </c>
      <c r="B140" s="63" t="s">
        <v>312</v>
      </c>
      <c r="C140" s="63" t="s">
        <v>312</v>
      </c>
      <c r="D140" s="23"/>
      <c r="E140" s="63" t="n">
        <v>0.1297285269</v>
      </c>
      <c r="F140" s="63" t="n">
        <v>0.03949710725</v>
      </c>
      <c r="G140" s="63" t="n">
        <v>0.03949710725</v>
      </c>
      <c r="H140" s="63" t="n">
        <v>0.03949710725</v>
      </c>
      <c r="I140" s="63" t="n">
        <v>0</v>
      </c>
      <c r="J140" s="63" t="n">
        <v>0</v>
      </c>
      <c r="K140" s="63" t="n">
        <v>0.07576769025</v>
      </c>
      <c r="L140" s="63" t="n">
        <v>0.07576769025</v>
      </c>
      <c r="M140" s="63" t="n">
        <v>0.1202714731</v>
      </c>
      <c r="N140" s="63" t="n">
        <v>0.2105028927</v>
      </c>
      <c r="O140" s="63" t="n">
        <v>0.1347352025</v>
      </c>
      <c r="P140" s="63" t="n">
        <v>0.1347352025</v>
      </c>
      <c r="Q140" s="63" t="n">
        <v>1</v>
      </c>
    </row>
    <row r="141" customFormat="false" ht="12.8" hidden="false" customHeight="false" outlineLevel="0" collapsed="false">
      <c r="A141" s="63" t="s">
        <v>313</v>
      </c>
      <c r="B141" s="63" t="s">
        <v>314</v>
      </c>
      <c r="C141" s="63" t="s">
        <v>314</v>
      </c>
      <c r="D141" s="23"/>
      <c r="E141" s="63" t="n">
        <v>0.2133956386</v>
      </c>
      <c r="F141" s="63" t="n">
        <v>0.1336226079</v>
      </c>
      <c r="G141" s="63" t="n">
        <v>0.1336226079</v>
      </c>
      <c r="H141" s="63" t="n">
        <v>0.1336226079</v>
      </c>
      <c r="I141" s="63" t="n">
        <v>0</v>
      </c>
      <c r="J141" s="63" t="n">
        <v>0</v>
      </c>
      <c r="K141" s="63" t="n">
        <v>0.03660436137</v>
      </c>
      <c r="L141" s="63" t="n">
        <v>0.03660436137</v>
      </c>
      <c r="M141" s="63" t="n">
        <v>0.03660436137</v>
      </c>
      <c r="N141" s="63" t="n">
        <v>0.1163773921</v>
      </c>
      <c r="O141" s="63" t="n">
        <v>0.07977303071</v>
      </c>
      <c r="P141" s="63" t="n">
        <v>0.07977303071</v>
      </c>
      <c r="Q141" s="63" t="n">
        <v>1</v>
      </c>
    </row>
    <row r="142" customFormat="false" ht="23.85" hidden="false" customHeight="false" outlineLevel="0" collapsed="false">
      <c r="A142" s="63" t="s">
        <v>315</v>
      </c>
      <c r="B142" s="63" t="s">
        <v>316</v>
      </c>
      <c r="C142" s="63" t="s">
        <v>436</v>
      </c>
      <c r="D142" s="23"/>
      <c r="E142" s="63" t="n">
        <v>0.2133956386</v>
      </c>
      <c r="F142" s="63" t="n">
        <v>0.03949710725</v>
      </c>
      <c r="G142" s="63" t="n">
        <v>0.03949710725</v>
      </c>
      <c r="H142" s="63" t="n">
        <v>0.03949710725</v>
      </c>
      <c r="I142" s="63" t="n">
        <v>0</v>
      </c>
      <c r="J142" s="63" t="n">
        <v>0</v>
      </c>
      <c r="K142" s="63" t="n">
        <v>0.03660436137</v>
      </c>
      <c r="L142" s="63" t="n">
        <v>0.03660436137</v>
      </c>
      <c r="M142" s="63" t="n">
        <v>0.03660436137</v>
      </c>
      <c r="N142" s="63" t="n">
        <v>0.2105028927</v>
      </c>
      <c r="O142" s="63" t="n">
        <v>0.1738985314</v>
      </c>
      <c r="P142" s="63" t="n">
        <v>0.1738985314</v>
      </c>
      <c r="Q142" s="63" t="n">
        <v>1</v>
      </c>
    </row>
    <row r="143" customFormat="false" ht="23.85" hidden="false" customHeight="false" outlineLevel="0" collapsed="false">
      <c r="A143" s="63" t="s">
        <v>317</v>
      </c>
      <c r="B143" s="63" t="s">
        <v>318</v>
      </c>
      <c r="C143" s="63" t="s">
        <v>435</v>
      </c>
      <c r="D143" s="23"/>
      <c r="E143" s="63" t="n">
        <v>0.07978254932</v>
      </c>
      <c r="F143" s="63" t="n">
        <v>0</v>
      </c>
      <c r="G143" s="63" t="n">
        <v>0</v>
      </c>
      <c r="H143" s="63" t="n">
        <v>0</v>
      </c>
      <c r="I143" s="63" t="n">
        <v>0</v>
      </c>
      <c r="J143" s="63" t="n">
        <v>0</v>
      </c>
      <c r="K143" s="63" t="n">
        <v>0.1683928576</v>
      </c>
      <c r="L143" s="63" t="n">
        <v>0.1683928576</v>
      </c>
      <c r="M143" s="63" t="n">
        <v>0.1702174507</v>
      </c>
      <c r="N143" s="63" t="n">
        <v>0.25</v>
      </c>
      <c r="O143" s="63" t="n">
        <v>0.08160714242</v>
      </c>
      <c r="P143" s="63" t="n">
        <v>0.08160714242</v>
      </c>
      <c r="Q143" s="63" t="n">
        <v>1</v>
      </c>
      <c r="R143" s="5"/>
    </row>
    <row r="144" customFormat="false" ht="12.8" hidden="false" customHeight="false" outlineLevel="0" collapsed="false">
      <c r="A144" s="63" t="s">
        <v>319</v>
      </c>
      <c r="B144" s="63" t="s">
        <v>320</v>
      </c>
      <c r="C144" s="63" t="s">
        <v>320</v>
      </c>
      <c r="D144" s="23"/>
      <c r="E144" s="63" t="n">
        <v>0.0891188251</v>
      </c>
      <c r="F144" s="63" t="n">
        <v>0.03949710725</v>
      </c>
      <c r="G144" s="63" t="n">
        <v>0.03949710725</v>
      </c>
      <c r="H144" s="63" t="n">
        <v>0.03949710725</v>
      </c>
      <c r="I144" s="63" t="n">
        <v>0</v>
      </c>
      <c r="J144" s="63" t="n">
        <v>0</v>
      </c>
      <c r="K144" s="63" t="n">
        <v>0.1163773921</v>
      </c>
      <c r="L144" s="63" t="n">
        <v>0.1163773921</v>
      </c>
      <c r="M144" s="63" t="n">
        <v>0.1608811749</v>
      </c>
      <c r="N144" s="63" t="n">
        <v>0.2105028927</v>
      </c>
      <c r="O144" s="63" t="n">
        <v>0.09412550067</v>
      </c>
      <c r="P144" s="63" t="n">
        <v>0.09412550067</v>
      </c>
      <c r="Q144" s="63" t="n">
        <v>1</v>
      </c>
    </row>
    <row r="145" customFormat="false" ht="23.85" hidden="false" customHeight="false" outlineLevel="0" collapsed="false">
      <c r="A145" s="63" t="s">
        <v>321</v>
      </c>
      <c r="B145" s="63" t="s">
        <v>322</v>
      </c>
      <c r="C145" s="63" t="s">
        <v>435</v>
      </c>
      <c r="D145" s="23"/>
      <c r="E145" s="63" t="n">
        <v>0.07978254932</v>
      </c>
      <c r="F145" s="63" t="n">
        <v>0</v>
      </c>
      <c r="G145" s="63" t="n">
        <v>0</v>
      </c>
      <c r="H145" s="63" t="n">
        <v>0</v>
      </c>
      <c r="I145" s="63" t="n">
        <v>0</v>
      </c>
      <c r="J145" s="63" t="n">
        <v>0</v>
      </c>
      <c r="K145" s="63" t="n">
        <v>0.1683928576</v>
      </c>
      <c r="L145" s="63" t="n">
        <v>0.1683928576</v>
      </c>
      <c r="M145" s="63" t="n">
        <v>0.1702174507</v>
      </c>
      <c r="N145" s="63" t="n">
        <v>0.25</v>
      </c>
      <c r="O145" s="63" t="n">
        <v>0.08160714242</v>
      </c>
      <c r="P145" s="63" t="n">
        <v>0.08160714242</v>
      </c>
      <c r="Q145" s="63" t="n">
        <v>1</v>
      </c>
    </row>
    <row r="146" customFormat="false" ht="23.85" hidden="false" customHeight="false" outlineLevel="0" collapsed="false">
      <c r="A146" s="63" t="s">
        <v>323</v>
      </c>
      <c r="B146" s="63" t="s">
        <v>324</v>
      </c>
      <c r="C146" s="63" t="s">
        <v>435</v>
      </c>
      <c r="D146" s="23"/>
      <c r="E146" s="63" t="n">
        <v>0.07978254932</v>
      </c>
      <c r="F146" s="63" t="n">
        <v>0</v>
      </c>
      <c r="G146" s="63" t="n">
        <v>0</v>
      </c>
      <c r="H146" s="63" t="n">
        <v>0</v>
      </c>
      <c r="I146" s="63" t="n">
        <v>0</v>
      </c>
      <c r="J146" s="63" t="n">
        <v>0</v>
      </c>
      <c r="K146" s="63" t="n">
        <v>0.1683928576</v>
      </c>
      <c r="L146" s="63" t="n">
        <v>0.1683928576</v>
      </c>
      <c r="M146" s="63" t="n">
        <v>0.1702174507</v>
      </c>
      <c r="N146" s="63" t="n">
        <v>0.25</v>
      </c>
      <c r="O146" s="63" t="n">
        <v>0.08160714242</v>
      </c>
      <c r="P146" s="63" t="n">
        <v>0.08160714242</v>
      </c>
      <c r="Q146" s="63" t="n">
        <v>1</v>
      </c>
    </row>
    <row r="147" customFormat="false" ht="23.85" hidden="false" customHeight="false" outlineLevel="0" collapsed="false">
      <c r="A147" s="63" t="s">
        <v>325</v>
      </c>
      <c r="B147" s="63" t="s">
        <v>326</v>
      </c>
      <c r="C147" s="63" t="s">
        <v>435</v>
      </c>
      <c r="D147" s="23"/>
      <c r="E147" s="63" t="n">
        <v>0.07978254932</v>
      </c>
      <c r="F147" s="63" t="n">
        <v>0</v>
      </c>
      <c r="G147" s="63" t="n">
        <v>0</v>
      </c>
      <c r="H147" s="63" t="n">
        <v>0</v>
      </c>
      <c r="I147" s="63" t="n">
        <v>0</v>
      </c>
      <c r="J147" s="63" t="n">
        <v>0</v>
      </c>
      <c r="K147" s="63" t="n">
        <v>0.1683928576</v>
      </c>
      <c r="L147" s="63" t="n">
        <v>0.1683928576</v>
      </c>
      <c r="M147" s="63" t="n">
        <v>0.1702174507</v>
      </c>
      <c r="N147" s="63" t="n">
        <v>0.25</v>
      </c>
      <c r="O147" s="63" t="n">
        <v>0.08160714242</v>
      </c>
      <c r="P147" s="63" t="n">
        <v>0.08160714242</v>
      </c>
      <c r="Q147" s="63" t="n">
        <v>1</v>
      </c>
    </row>
    <row r="148" customFormat="false" ht="23.85" hidden="false" customHeight="false" outlineLevel="0" collapsed="false">
      <c r="A148" s="63" t="s">
        <v>327</v>
      </c>
      <c r="B148" s="63" t="s">
        <v>328</v>
      </c>
      <c r="C148" s="63" t="s">
        <v>435</v>
      </c>
      <c r="D148" s="23"/>
      <c r="E148" s="63" t="n">
        <v>0.07978254932</v>
      </c>
      <c r="F148" s="63" t="n">
        <v>0</v>
      </c>
      <c r="G148" s="63" t="n">
        <v>0</v>
      </c>
      <c r="H148" s="63" t="n">
        <v>0</v>
      </c>
      <c r="I148" s="63" t="n">
        <v>0</v>
      </c>
      <c r="J148" s="63" t="n">
        <v>0</v>
      </c>
      <c r="K148" s="63" t="n">
        <v>0.1683928576</v>
      </c>
      <c r="L148" s="63" t="n">
        <v>0.1683928576</v>
      </c>
      <c r="M148" s="63" t="n">
        <v>0.1702174507</v>
      </c>
      <c r="N148" s="63" t="n">
        <v>0.25</v>
      </c>
      <c r="O148" s="63" t="n">
        <v>0.08160714242</v>
      </c>
      <c r="P148" s="63" t="n">
        <v>0.08160714242</v>
      </c>
      <c r="Q148" s="63" t="n">
        <v>1</v>
      </c>
    </row>
    <row r="149" customFormat="false" ht="12.8" hidden="false" customHeight="false" outlineLevel="0" collapsed="false">
      <c r="A149" s="63" t="s">
        <v>329</v>
      </c>
      <c r="B149" s="63" t="s">
        <v>330</v>
      </c>
      <c r="C149" s="63" t="s">
        <v>330</v>
      </c>
      <c r="D149" s="23"/>
      <c r="E149" s="63" t="n">
        <v>0.1742323097</v>
      </c>
      <c r="F149" s="63" t="n">
        <v>0.03949710725</v>
      </c>
      <c r="G149" s="63" t="n">
        <v>0.03949710725</v>
      </c>
      <c r="H149" s="63" t="n">
        <v>0.03949710725</v>
      </c>
      <c r="I149" s="63" t="n">
        <v>0</v>
      </c>
      <c r="J149" s="63" t="n">
        <v>0</v>
      </c>
      <c r="K149" s="63" t="n">
        <v>0.07576769025</v>
      </c>
      <c r="L149" s="63" t="n">
        <v>0.07576769025</v>
      </c>
      <c r="M149" s="63" t="n">
        <v>0.07576769025</v>
      </c>
      <c r="N149" s="63" t="n">
        <v>0.2105028927</v>
      </c>
      <c r="O149" s="63" t="n">
        <v>0.1347352025</v>
      </c>
      <c r="P149" s="63" t="n">
        <v>0.1347352025</v>
      </c>
      <c r="Q149" s="63" t="n">
        <v>1</v>
      </c>
    </row>
    <row r="150" customFormat="false" ht="23.85" hidden="false" customHeight="false" outlineLevel="0" collapsed="false">
      <c r="A150" s="63" t="s">
        <v>331</v>
      </c>
      <c r="B150" s="63" t="s">
        <v>332</v>
      </c>
      <c r="C150" s="63" t="s">
        <v>435</v>
      </c>
      <c r="D150" s="23"/>
      <c r="E150" s="63" t="n">
        <v>0.07978254932</v>
      </c>
      <c r="F150" s="63" t="n">
        <v>0</v>
      </c>
      <c r="G150" s="63" t="n">
        <v>0</v>
      </c>
      <c r="H150" s="63" t="n">
        <v>0</v>
      </c>
      <c r="I150" s="63" t="n">
        <v>0</v>
      </c>
      <c r="J150" s="63" t="n">
        <v>0</v>
      </c>
      <c r="K150" s="63" t="n">
        <v>0.1683928576</v>
      </c>
      <c r="L150" s="63" t="n">
        <v>0.1683928576</v>
      </c>
      <c r="M150" s="63" t="n">
        <v>0.1702174507</v>
      </c>
      <c r="N150" s="63" t="n">
        <v>0.25</v>
      </c>
      <c r="O150" s="63" t="n">
        <v>0.08160714242</v>
      </c>
      <c r="P150" s="63" t="n">
        <v>0.08160714242</v>
      </c>
      <c r="Q150" s="63" t="n">
        <v>1</v>
      </c>
    </row>
    <row r="151" customFormat="false" ht="23.85" hidden="false" customHeight="false" outlineLevel="0" collapsed="false">
      <c r="A151" s="63" t="s">
        <v>333</v>
      </c>
      <c r="B151" s="63" t="s">
        <v>334</v>
      </c>
      <c r="C151" s="63" t="s">
        <v>435</v>
      </c>
      <c r="D151" s="23"/>
      <c r="E151" s="63" t="n">
        <v>0.07978254932</v>
      </c>
      <c r="F151" s="63" t="n">
        <v>0</v>
      </c>
      <c r="G151" s="63" t="n">
        <v>0</v>
      </c>
      <c r="H151" s="63" t="n">
        <v>0</v>
      </c>
      <c r="I151" s="63" t="n">
        <v>0</v>
      </c>
      <c r="J151" s="63" t="n">
        <v>0</v>
      </c>
      <c r="K151" s="63" t="n">
        <v>0.1683928576</v>
      </c>
      <c r="L151" s="63" t="n">
        <v>0.1683928576</v>
      </c>
      <c r="M151" s="63" t="n">
        <v>0.1702174507</v>
      </c>
      <c r="N151" s="63" t="n">
        <v>0.25</v>
      </c>
      <c r="O151" s="63" t="n">
        <v>0.08160714242</v>
      </c>
      <c r="P151" s="63" t="n">
        <v>0.08160714242</v>
      </c>
      <c r="Q151" s="63" t="n">
        <v>1</v>
      </c>
    </row>
    <row r="152" customFormat="false" ht="12.8" hidden="false" customHeight="false" outlineLevel="0" collapsed="false">
      <c r="A152" s="63" t="s">
        <v>335</v>
      </c>
      <c r="B152" s="63" t="s">
        <v>336</v>
      </c>
      <c r="C152" s="63" t="s">
        <v>336</v>
      </c>
      <c r="D152" s="23"/>
      <c r="E152" s="63" t="n">
        <v>0.05893234672</v>
      </c>
      <c r="F152" s="63" t="n">
        <v>0</v>
      </c>
      <c r="G152" s="63" t="n">
        <v>0</v>
      </c>
      <c r="H152" s="63" t="n">
        <v>0</v>
      </c>
      <c r="I152" s="63" t="n">
        <v>0</v>
      </c>
      <c r="J152" s="63" t="n">
        <v>0</v>
      </c>
      <c r="K152" s="63" t="n">
        <v>0.1382135307</v>
      </c>
      <c r="L152" s="63" t="n">
        <v>0.1382135307</v>
      </c>
      <c r="M152" s="63" t="n">
        <v>0.1910676533</v>
      </c>
      <c r="N152" s="63" t="n">
        <v>0.25</v>
      </c>
      <c r="O152" s="63" t="n">
        <v>0.1117864693</v>
      </c>
      <c r="P152" s="63" t="n">
        <v>0.1117864693</v>
      </c>
      <c r="Q152" s="63" t="n">
        <v>1</v>
      </c>
    </row>
    <row r="153" customFormat="false" ht="12.8" hidden="false" customHeight="false" outlineLevel="0" collapsed="false">
      <c r="A153" s="63" t="s">
        <v>337</v>
      </c>
      <c r="B153" s="63" t="s">
        <v>338</v>
      </c>
      <c r="C153" s="63" t="s">
        <v>338</v>
      </c>
      <c r="D153" s="23"/>
      <c r="E153" s="63" t="n">
        <v>0.05893234672</v>
      </c>
      <c r="F153" s="63" t="n">
        <v>0</v>
      </c>
      <c r="G153" s="63" t="n">
        <v>0</v>
      </c>
      <c r="H153" s="63" t="n">
        <v>0</v>
      </c>
      <c r="I153" s="63" t="n">
        <v>0</v>
      </c>
      <c r="J153" s="63" t="n">
        <v>0</v>
      </c>
      <c r="K153" s="63" t="n">
        <v>0.1382135307</v>
      </c>
      <c r="L153" s="63" t="n">
        <v>0.1382135307</v>
      </c>
      <c r="M153" s="63" t="n">
        <v>0.1910676533</v>
      </c>
      <c r="N153" s="63" t="n">
        <v>0.25</v>
      </c>
      <c r="O153" s="63" t="n">
        <v>0.1117864693</v>
      </c>
      <c r="P153" s="63" t="n">
        <v>0.1117864693</v>
      </c>
      <c r="Q153" s="63" t="n">
        <v>1</v>
      </c>
    </row>
    <row r="154" customFormat="false" ht="23.85" hidden="false" customHeight="false" outlineLevel="0" collapsed="false">
      <c r="A154" s="63" t="s">
        <v>339</v>
      </c>
      <c r="B154" s="63" t="s">
        <v>340</v>
      </c>
      <c r="C154" s="63" t="s">
        <v>435</v>
      </c>
      <c r="D154" s="23"/>
      <c r="E154" s="63" t="n">
        <v>0.07978254932</v>
      </c>
      <c r="F154" s="63" t="n">
        <v>0</v>
      </c>
      <c r="G154" s="63" t="n">
        <v>0</v>
      </c>
      <c r="H154" s="63" t="n">
        <v>0</v>
      </c>
      <c r="I154" s="63" t="n">
        <v>0</v>
      </c>
      <c r="J154" s="63" t="n">
        <v>0</v>
      </c>
      <c r="K154" s="63" t="n">
        <v>0.1683928576</v>
      </c>
      <c r="L154" s="63" t="n">
        <v>0.1683928576</v>
      </c>
      <c r="M154" s="63" t="n">
        <v>0.1702174507</v>
      </c>
      <c r="N154" s="63" t="n">
        <v>0.25</v>
      </c>
      <c r="O154" s="63" t="n">
        <v>0.08160714242</v>
      </c>
      <c r="P154" s="63" t="n">
        <v>0.08160714242</v>
      </c>
      <c r="Q154" s="63" t="n">
        <v>1</v>
      </c>
    </row>
    <row r="155" customFormat="false" ht="12.8" hidden="false" customHeight="false" outlineLevel="0" collapsed="false">
      <c r="A155" s="63" t="s">
        <v>341</v>
      </c>
      <c r="B155" s="63" t="s">
        <v>342</v>
      </c>
      <c r="C155" s="63" t="s">
        <v>342</v>
      </c>
      <c r="D155" s="23"/>
      <c r="E155" s="63" t="n">
        <v>0.2065274841</v>
      </c>
      <c r="F155" s="63" t="n">
        <v>0.1117864693</v>
      </c>
      <c r="G155" s="63" t="n">
        <v>0.1117864693</v>
      </c>
      <c r="H155" s="63" t="n">
        <v>0.1117864693</v>
      </c>
      <c r="I155" s="63" t="n">
        <v>0</v>
      </c>
      <c r="J155" s="63" t="n">
        <v>0</v>
      </c>
      <c r="K155" s="63" t="n">
        <v>0.04347251586</v>
      </c>
      <c r="L155" s="63" t="n">
        <v>0.04347251586</v>
      </c>
      <c r="M155" s="63" t="n">
        <v>0.04347251586</v>
      </c>
      <c r="N155" s="63" t="n">
        <v>0.1382135307</v>
      </c>
      <c r="O155" s="63" t="n">
        <v>0.0947410148</v>
      </c>
      <c r="P155" s="63" t="n">
        <v>0.0947410148</v>
      </c>
      <c r="Q155" s="63" t="n">
        <v>1</v>
      </c>
    </row>
    <row r="156" customFormat="false" ht="12.8" hidden="false" customHeight="false" outlineLevel="0" collapsed="false">
      <c r="A156" s="63" t="s">
        <v>195</v>
      </c>
      <c r="B156" s="63" t="s">
        <v>196</v>
      </c>
      <c r="C156" s="63" t="s">
        <v>437</v>
      </c>
      <c r="D156" s="23"/>
      <c r="E156" s="63" t="n">
        <v>0</v>
      </c>
      <c r="F156" s="63" t="n">
        <v>0</v>
      </c>
      <c r="G156" s="63" t="n">
        <v>0</v>
      </c>
      <c r="H156" s="63" t="n">
        <v>0</v>
      </c>
      <c r="I156" s="63" t="n">
        <v>0.01221557378</v>
      </c>
      <c r="J156" s="63" t="n">
        <v>0.01221557378</v>
      </c>
      <c r="K156" s="63" t="n">
        <v>0.25</v>
      </c>
      <c r="L156" s="63" t="n">
        <v>0.25</v>
      </c>
      <c r="M156" s="63" t="n">
        <v>0.2377844262</v>
      </c>
      <c r="N156" s="63" t="n">
        <v>0.2377844262</v>
      </c>
      <c r="O156" s="63" t="n">
        <v>0</v>
      </c>
      <c r="P156" s="63" t="n">
        <v>0</v>
      </c>
      <c r="Q156" s="63" t="n">
        <v>1</v>
      </c>
    </row>
    <row r="157" customFormat="false" ht="23.85" hidden="false" customHeight="false" outlineLevel="0" collapsed="false">
      <c r="A157" s="63" t="s">
        <v>394</v>
      </c>
      <c r="B157" s="63" t="s">
        <v>395</v>
      </c>
      <c r="C157" s="63" t="s">
        <v>435</v>
      </c>
      <c r="D157" s="23"/>
      <c r="E157" s="63" t="n">
        <v>0.07978254932</v>
      </c>
      <c r="F157" s="63" t="n">
        <v>0</v>
      </c>
      <c r="G157" s="63" t="n">
        <v>0</v>
      </c>
      <c r="H157" s="63" t="n">
        <v>0</v>
      </c>
      <c r="I157" s="63" t="n">
        <v>0</v>
      </c>
      <c r="J157" s="63" t="n">
        <v>0</v>
      </c>
      <c r="K157" s="63" t="n">
        <v>0.1683928576</v>
      </c>
      <c r="L157" s="63" t="n">
        <v>0.1683928576</v>
      </c>
      <c r="M157" s="63" t="n">
        <v>0.1702174507</v>
      </c>
      <c r="N157" s="63" t="n">
        <v>0.25</v>
      </c>
      <c r="O157" s="63" t="n">
        <v>0.08160714242</v>
      </c>
      <c r="P157" s="63" t="n">
        <v>0.08160714242</v>
      </c>
      <c r="Q157" s="63" t="n">
        <v>1</v>
      </c>
    </row>
    <row r="158" customFormat="false" ht="23.85" hidden="false" customHeight="false" outlineLevel="0" collapsed="false">
      <c r="A158" s="63" t="s">
        <v>343</v>
      </c>
      <c r="B158" s="63" t="s">
        <v>344</v>
      </c>
      <c r="C158" s="63" t="s">
        <v>435</v>
      </c>
      <c r="D158" s="23"/>
      <c r="E158" s="63" t="n">
        <v>0.07978254932</v>
      </c>
      <c r="F158" s="63" t="n">
        <v>0</v>
      </c>
      <c r="G158" s="63" t="n">
        <v>0</v>
      </c>
      <c r="H158" s="63" t="n">
        <v>0</v>
      </c>
      <c r="I158" s="63" t="n">
        <v>0</v>
      </c>
      <c r="J158" s="63" t="n">
        <v>0</v>
      </c>
      <c r="K158" s="63" t="n">
        <v>0.1683928576</v>
      </c>
      <c r="L158" s="63" t="n">
        <v>0.1683928576</v>
      </c>
      <c r="M158" s="63" t="n">
        <v>0.1702174507</v>
      </c>
      <c r="N158" s="63" t="n">
        <v>0.25</v>
      </c>
      <c r="O158" s="63" t="n">
        <v>0.08160714242</v>
      </c>
      <c r="P158" s="63" t="n">
        <v>0.08160714242</v>
      </c>
      <c r="Q158" s="63" t="n">
        <v>1</v>
      </c>
    </row>
    <row r="159" customFormat="false" ht="12.8" hidden="false" customHeight="false" outlineLevel="0" collapsed="false">
      <c r="A159" s="63" t="s">
        <v>345</v>
      </c>
      <c r="B159" s="63" t="s">
        <v>346</v>
      </c>
      <c r="C159" s="63" t="s">
        <v>346</v>
      </c>
      <c r="D159" s="23"/>
      <c r="E159" s="63" t="n">
        <v>0.0891188251</v>
      </c>
      <c r="F159" s="63" t="n">
        <v>0.03949710725</v>
      </c>
      <c r="G159" s="63" t="n">
        <v>0.03949710725</v>
      </c>
      <c r="H159" s="63" t="n">
        <v>0.03949710725</v>
      </c>
      <c r="I159" s="63" t="n">
        <v>0</v>
      </c>
      <c r="J159" s="63" t="n">
        <v>0</v>
      </c>
      <c r="K159" s="63" t="n">
        <v>0.1163773921</v>
      </c>
      <c r="L159" s="63" t="n">
        <v>0.1163773921</v>
      </c>
      <c r="M159" s="63" t="n">
        <v>0.1608811749</v>
      </c>
      <c r="N159" s="63" t="n">
        <v>0.2105028927</v>
      </c>
      <c r="O159" s="63" t="n">
        <v>0.09412550067</v>
      </c>
      <c r="P159" s="63" t="n">
        <v>0.09412550067</v>
      </c>
      <c r="Q159" s="63" t="n">
        <v>1</v>
      </c>
    </row>
    <row r="160" customFormat="false" ht="23.85" hidden="false" customHeight="false" outlineLevel="0" collapsed="false">
      <c r="A160" s="63" t="s">
        <v>347</v>
      </c>
      <c r="B160" s="63" t="s">
        <v>348</v>
      </c>
      <c r="C160" s="63" t="s">
        <v>435</v>
      </c>
      <c r="D160" s="23"/>
      <c r="E160" s="63" t="n">
        <v>0.07978254932</v>
      </c>
      <c r="F160" s="63" t="n">
        <v>0</v>
      </c>
      <c r="G160" s="63" t="n">
        <v>0</v>
      </c>
      <c r="H160" s="63" t="n">
        <v>0</v>
      </c>
      <c r="I160" s="63" t="n">
        <v>0</v>
      </c>
      <c r="J160" s="63" t="n">
        <v>0</v>
      </c>
      <c r="K160" s="63" t="n">
        <v>0.1683928576</v>
      </c>
      <c r="L160" s="63" t="n">
        <v>0.1683928576</v>
      </c>
      <c r="M160" s="63" t="n">
        <v>0.1702174507</v>
      </c>
      <c r="N160" s="63" t="n">
        <v>0.25</v>
      </c>
      <c r="O160" s="63" t="n">
        <v>0.08160714242</v>
      </c>
      <c r="P160" s="63" t="n">
        <v>0.08160714242</v>
      </c>
      <c r="Q160" s="63" t="n">
        <v>1</v>
      </c>
    </row>
    <row r="161" customFormat="false" ht="12.8" hidden="false" customHeight="false" outlineLevel="0" collapsed="false">
      <c r="A161" s="63" t="s">
        <v>349</v>
      </c>
      <c r="B161" s="63" t="s">
        <v>350</v>
      </c>
      <c r="C161" s="63" t="s">
        <v>350</v>
      </c>
      <c r="D161" s="23"/>
      <c r="E161" s="63" t="n">
        <v>0.1297285269</v>
      </c>
      <c r="F161" s="63" t="n">
        <v>0.03949710725</v>
      </c>
      <c r="G161" s="63" t="n">
        <v>0.03949710725</v>
      </c>
      <c r="H161" s="63" t="n">
        <v>0.03949710725</v>
      </c>
      <c r="I161" s="63" t="n">
        <v>0</v>
      </c>
      <c r="J161" s="63" t="n">
        <v>0</v>
      </c>
      <c r="K161" s="63" t="n">
        <v>0.07576769025</v>
      </c>
      <c r="L161" s="63" t="n">
        <v>0.1202714731</v>
      </c>
      <c r="M161" s="63" t="n">
        <v>0.1202714731</v>
      </c>
      <c r="N161" s="63" t="n">
        <v>0.2105028927</v>
      </c>
      <c r="O161" s="63" t="n">
        <v>0.1347352025</v>
      </c>
      <c r="P161" s="63" t="n">
        <v>0.09023141967</v>
      </c>
      <c r="Q161" s="63" t="n">
        <v>1</v>
      </c>
    </row>
    <row r="162" customFormat="false" ht="12.8" hidden="false" customHeight="false" outlineLevel="0" collapsed="false">
      <c r="A162" s="63" t="s">
        <v>351</v>
      </c>
      <c r="B162" s="63" t="s">
        <v>352</v>
      </c>
      <c r="C162" s="63" t="s">
        <v>352</v>
      </c>
      <c r="D162" s="23"/>
      <c r="E162" s="63" t="n">
        <v>0.1488062188</v>
      </c>
      <c r="F162" s="63" t="n">
        <v>0.04927817879</v>
      </c>
      <c r="G162" s="63" t="n">
        <v>0.04927817879</v>
      </c>
      <c r="H162" s="63" t="n">
        <v>0.04927817879</v>
      </c>
      <c r="I162" s="63" t="n">
        <v>0</v>
      </c>
      <c r="J162" s="63" t="n">
        <v>0</v>
      </c>
      <c r="K162" s="63" t="n">
        <v>0.04566907274</v>
      </c>
      <c r="L162" s="63" t="n">
        <v>0.04566907274</v>
      </c>
      <c r="M162" s="63" t="n">
        <v>0.1011937812</v>
      </c>
      <c r="N162" s="63" t="n">
        <v>0.2007218212</v>
      </c>
      <c r="O162" s="63" t="n">
        <v>0.1550527485</v>
      </c>
      <c r="P162" s="63" t="n">
        <v>0.1550527485</v>
      </c>
      <c r="Q162" s="63" t="n">
        <v>1</v>
      </c>
    </row>
    <row r="163" customFormat="false" ht="12.8" hidden="false" customHeight="false" outlineLevel="0" collapsed="false">
      <c r="A163" s="63" t="s">
        <v>353</v>
      </c>
      <c r="B163" s="63" t="s">
        <v>354</v>
      </c>
      <c r="C163" s="63" t="s">
        <v>354</v>
      </c>
      <c r="D163" s="23"/>
      <c r="E163" s="63" t="n">
        <v>0.1297285269</v>
      </c>
      <c r="F163" s="63" t="n">
        <v>0.03949710725</v>
      </c>
      <c r="G163" s="63" t="n">
        <v>0.03949710725</v>
      </c>
      <c r="H163" s="63" t="n">
        <v>0.03949710725</v>
      </c>
      <c r="I163" s="63" t="n">
        <v>0</v>
      </c>
      <c r="J163" s="63" t="n">
        <v>0</v>
      </c>
      <c r="K163" s="63" t="n">
        <v>0.07576769025</v>
      </c>
      <c r="L163" s="63" t="n">
        <v>0.07576769025</v>
      </c>
      <c r="M163" s="63" t="n">
        <v>0.1202714731</v>
      </c>
      <c r="N163" s="63" t="n">
        <v>0.2105028927</v>
      </c>
      <c r="O163" s="63" t="n">
        <v>0.1347352025</v>
      </c>
      <c r="P163" s="63" t="n">
        <v>0.1347352025</v>
      </c>
      <c r="Q163" s="63" t="n">
        <v>1</v>
      </c>
    </row>
    <row r="164" customFormat="false" ht="23.85" hidden="false" customHeight="false" outlineLevel="0" collapsed="false">
      <c r="A164" s="63" t="s">
        <v>355</v>
      </c>
      <c r="B164" s="63" t="s">
        <v>356</v>
      </c>
      <c r="C164" s="63" t="s">
        <v>435</v>
      </c>
      <c r="D164" s="23"/>
      <c r="E164" s="63" t="n">
        <v>0.07978254932</v>
      </c>
      <c r="F164" s="63" t="n">
        <v>0</v>
      </c>
      <c r="G164" s="63" t="n">
        <v>0</v>
      </c>
      <c r="H164" s="63" t="n">
        <v>0</v>
      </c>
      <c r="I164" s="63" t="n">
        <v>0</v>
      </c>
      <c r="J164" s="63" t="n">
        <v>0</v>
      </c>
      <c r="K164" s="63" t="n">
        <v>0.1683928576</v>
      </c>
      <c r="L164" s="63" t="n">
        <v>0.1683928576</v>
      </c>
      <c r="M164" s="63" t="n">
        <v>0.1702174507</v>
      </c>
      <c r="N164" s="63" t="n">
        <v>0.25</v>
      </c>
      <c r="O164" s="63" t="n">
        <v>0.08160714242</v>
      </c>
      <c r="P164" s="63" t="n">
        <v>0.08160714242</v>
      </c>
      <c r="Q164" s="63" t="n">
        <v>1</v>
      </c>
    </row>
    <row r="165" customFormat="false" ht="23.85" hidden="false" customHeight="false" outlineLevel="0" collapsed="false">
      <c r="A165" s="63" t="s">
        <v>357</v>
      </c>
      <c r="B165" s="63" t="s">
        <v>358</v>
      </c>
      <c r="C165" s="63" t="s">
        <v>435</v>
      </c>
      <c r="D165" s="23"/>
      <c r="E165" s="63" t="n">
        <v>0.07978254932</v>
      </c>
      <c r="F165" s="63" t="n">
        <v>0</v>
      </c>
      <c r="G165" s="63" t="n">
        <v>0</v>
      </c>
      <c r="H165" s="63" t="n">
        <v>0</v>
      </c>
      <c r="I165" s="63" t="n">
        <v>0</v>
      </c>
      <c r="J165" s="63" t="n">
        <v>0</v>
      </c>
      <c r="K165" s="63" t="n">
        <v>0.1683928576</v>
      </c>
      <c r="L165" s="63" t="n">
        <v>0.1683928576</v>
      </c>
      <c r="M165" s="63" t="n">
        <v>0.1702174507</v>
      </c>
      <c r="N165" s="63" t="n">
        <v>0.25</v>
      </c>
      <c r="O165" s="63" t="n">
        <v>0.08160714242</v>
      </c>
      <c r="P165" s="63" t="n">
        <v>0.08160714242</v>
      </c>
      <c r="Q165" s="63" t="n">
        <v>1</v>
      </c>
    </row>
    <row r="166" customFormat="false" ht="35.05" hidden="false" customHeight="false" outlineLevel="0" collapsed="false">
      <c r="A166" s="63" t="s">
        <v>359</v>
      </c>
      <c r="B166" s="63" t="s">
        <v>360</v>
      </c>
      <c r="C166" s="63" t="s">
        <v>435</v>
      </c>
      <c r="D166" s="23"/>
      <c r="E166" s="63" t="n">
        <v>0.07978254932</v>
      </c>
      <c r="F166" s="63" t="n">
        <v>0</v>
      </c>
      <c r="G166" s="63" t="n">
        <v>0</v>
      </c>
      <c r="H166" s="63" t="n">
        <v>0</v>
      </c>
      <c r="I166" s="63" t="n">
        <v>0</v>
      </c>
      <c r="J166" s="63" t="n">
        <v>0</v>
      </c>
      <c r="K166" s="63" t="n">
        <v>0.1683928576</v>
      </c>
      <c r="L166" s="63" t="n">
        <v>0.1683928576</v>
      </c>
      <c r="M166" s="63" t="n">
        <v>0.1702174507</v>
      </c>
      <c r="N166" s="63" t="n">
        <v>0.25</v>
      </c>
      <c r="O166" s="63" t="n">
        <v>0.08160714242</v>
      </c>
      <c r="P166" s="63" t="n">
        <v>0.08160714242</v>
      </c>
      <c r="Q166" s="63" t="n">
        <v>1</v>
      </c>
    </row>
    <row r="167" customFormat="false" ht="15.75" hidden="false" customHeight="false" outlineLevel="0" collapsed="false">
      <c r="R167" s="64"/>
    </row>
    <row r="168" customFormat="false" ht="15.75" hidden="false" customHeight="false" outlineLevel="0" collapsed="false">
      <c r="R168" s="5"/>
    </row>
    <row r="169" customFormat="false" ht="15.75" hidden="false" customHeight="false" outlineLevel="0" collapsed="false">
      <c r="R169" s="64"/>
    </row>
    <row r="170" customFormat="false" ht="15.75" hidden="false" customHeight="false" outlineLevel="0" collapsed="false">
      <c r="R170" s="5"/>
    </row>
    <row r="171" customFormat="false" ht="15.75" hidden="false" customHeight="false" outlineLevel="0" collapsed="false">
      <c r="R171" s="5"/>
    </row>
    <row r="172" customFormat="false" ht="15.75" hidden="false" customHeight="false" outlineLevel="0" collapsed="false">
      <c r="R172" s="5"/>
    </row>
    <row r="173" customFormat="false" ht="15.75" hidden="false" customHeight="false" outlineLevel="0" collapsed="false">
      <c r="R173" s="5"/>
    </row>
    <row r="174" customFormat="false" ht="15.75" hidden="false" customHeight="false" outlineLevel="0" collapsed="false">
      <c r="R174" s="5"/>
    </row>
    <row r="175" customFormat="false" ht="15.75" hidden="false" customHeight="false" outlineLevel="0" collapsed="false">
      <c r="R175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E138" colorId="64" zoomScale="100" zoomScaleNormal="100" zoomScalePageLayoutView="100" workbookViewId="0">
      <selection pane="topLeft" activeCell="G161" activeCellId="0" sqref="G161"/>
    </sheetView>
  </sheetViews>
  <sheetFormatPr defaultColWidth="12.695312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5" min="3" style="0" width="26.63"/>
    <col collapsed="false" customWidth="true" hidden="false" outlineLevel="0" max="6" min="6" style="0" width="5.88"/>
    <col collapsed="false" customWidth="true" hidden="false" outlineLevel="0" max="7" min="7" style="0" width="16.63"/>
    <col collapsed="false" customWidth="true" hidden="false" outlineLevel="0" max="8" min="8" style="0" width="5.62"/>
    <col collapsed="false" customWidth="true" hidden="false" outlineLevel="0" max="9" min="9" style="0" width="19.63"/>
  </cols>
  <sheetData>
    <row r="1" customFormat="false" ht="15.75" hidden="false" customHeight="false" outlineLevel="0" collapsed="false">
      <c r="A1" s="65" t="s">
        <v>30</v>
      </c>
      <c r="B1" s="8" t="s">
        <v>31</v>
      </c>
      <c r="C1" s="9" t="s">
        <v>438</v>
      </c>
      <c r="D1" s="9" t="s">
        <v>439</v>
      </c>
      <c r="E1" s="9" t="s">
        <v>440</v>
      </c>
      <c r="F1" s="3"/>
      <c r="G1" s="66" t="s">
        <v>441</v>
      </c>
      <c r="H1" s="3"/>
      <c r="I1" s="9" t="s">
        <v>442</v>
      </c>
      <c r="J1" s="9" t="s">
        <v>443</v>
      </c>
      <c r="K1" s="9" t="s">
        <v>444</v>
      </c>
      <c r="L1" s="9" t="s">
        <v>445</v>
      </c>
      <c r="M1" s="9" t="s">
        <v>446</v>
      </c>
      <c r="N1" s="9" t="s">
        <v>409</v>
      </c>
      <c r="O1" s="9" t="s">
        <v>447</v>
      </c>
      <c r="P1" s="9" t="s">
        <v>448</v>
      </c>
      <c r="Q1" s="9" t="s">
        <v>449</v>
      </c>
      <c r="R1" s="9" t="s">
        <v>450</v>
      </c>
      <c r="S1" s="9" t="s">
        <v>451</v>
      </c>
      <c r="T1" s="9" t="s">
        <v>452</v>
      </c>
      <c r="U1" s="9" t="s">
        <v>453</v>
      </c>
      <c r="V1" s="9"/>
    </row>
    <row r="2" customFormat="false" ht="15.75" hidden="false" customHeight="false" outlineLevel="0" collapsed="false">
      <c r="A2" s="12" t="s">
        <v>33</v>
      </c>
      <c r="B2" s="13" t="s">
        <v>34</v>
      </c>
      <c r="C2" s="39" t="n">
        <v>0.432732416666667</v>
      </c>
      <c r="D2" s="67" t="n">
        <v>0.0298186266666667</v>
      </c>
      <c r="E2" s="39" t="n">
        <v>0.0692039166666667</v>
      </c>
      <c r="F2" s="68"/>
      <c r="G2" s="69" t="n">
        <f aca="false">C2/(((2100*(1+'Food waste'!N2)*(365/12)/(4*10^6)))*Population!C2)</f>
        <v>0.6961175971</v>
      </c>
      <c r="H2" s="68"/>
      <c r="I2" s="68"/>
      <c r="J2" s="68" t="n">
        <v>0.569531416666667</v>
      </c>
      <c r="K2" s="68" t="n">
        <v>0.535206666666667</v>
      </c>
      <c r="L2" s="68" t="n">
        <v>0.500881916666667</v>
      </c>
      <c r="M2" s="68" t="n">
        <v>0.466557166666667</v>
      </c>
      <c r="N2" s="68" t="n">
        <v>0.432732416666667</v>
      </c>
      <c r="O2" s="68" t="n">
        <v>0.398907666666667</v>
      </c>
      <c r="P2" s="68" t="n">
        <v>0.467557166666667</v>
      </c>
      <c r="Q2" s="68" t="n">
        <v>0.536206666666667</v>
      </c>
      <c r="R2" s="68" t="n">
        <v>0.604356166666667</v>
      </c>
      <c r="S2" s="68" t="n">
        <v>0.672505666666667</v>
      </c>
      <c r="T2" s="68" t="n">
        <v>0.638180916666667</v>
      </c>
      <c r="U2" s="68" t="n">
        <v>0.603856166666667</v>
      </c>
    </row>
    <row r="3" customFormat="false" ht="15.75" hidden="false" customHeight="false" outlineLevel="0" collapsed="false">
      <c r="A3" s="12" t="s">
        <v>35</v>
      </c>
      <c r="B3" s="13" t="s">
        <v>36</v>
      </c>
      <c r="C3" s="39" t="n">
        <v>0.220339208333333</v>
      </c>
      <c r="D3" s="67" t="n">
        <v>0.00433722666666667</v>
      </c>
      <c r="E3" s="39" t="n">
        <v>0.02503058</v>
      </c>
      <c r="F3" s="68"/>
      <c r="G3" s="69" t="n">
        <f aca="false">C3/(((2100*(1+'Food waste'!N3)*(365/12)/(4*10^6)))*Population!C3)</f>
        <v>3.818778215</v>
      </c>
      <c r="H3" s="68"/>
      <c r="I3" s="68"/>
      <c r="J3" s="68" t="n">
        <v>0.145901708333333</v>
      </c>
      <c r="K3" s="68" t="n">
        <v>0.186569333333333</v>
      </c>
      <c r="L3" s="68" t="n">
        <v>0.227236958333333</v>
      </c>
      <c r="M3" s="68" t="n">
        <v>0.267904583333333</v>
      </c>
      <c r="N3" s="68" t="n">
        <v>0.220339208333333</v>
      </c>
      <c r="O3" s="68" t="n">
        <v>0.172773833333333</v>
      </c>
      <c r="P3" s="68" t="n">
        <v>0.180521583333333</v>
      </c>
      <c r="Q3" s="68" t="n">
        <v>0.188269333333333</v>
      </c>
      <c r="R3" s="68" t="n">
        <v>0.195167083333333</v>
      </c>
      <c r="S3" s="68" t="n">
        <v>0.202064833333333</v>
      </c>
      <c r="T3" s="68" t="n">
        <v>0.153649458333333</v>
      </c>
      <c r="U3" s="68" t="n">
        <v>0.194317083333333</v>
      </c>
    </row>
    <row r="4" customFormat="false" ht="15.75" hidden="false" customHeight="false" outlineLevel="0" collapsed="false">
      <c r="A4" s="12" t="s">
        <v>37</v>
      </c>
      <c r="B4" s="13" t="s">
        <v>38</v>
      </c>
      <c r="C4" s="39" t="n">
        <v>5.97144920833333</v>
      </c>
      <c r="D4" s="67" t="n">
        <v>0.342210683333333</v>
      </c>
      <c r="E4" s="39" t="n">
        <v>0.856740576666667</v>
      </c>
      <c r="F4" s="68"/>
      <c r="G4" s="69" t="n">
        <f aca="false">C4/(((2100*(1+'Food waste'!N4)*(365/12)/(4*10^6)))*Population!C4)</f>
        <v>6.830047015</v>
      </c>
      <c r="H4" s="68"/>
      <c r="I4" s="68"/>
      <c r="J4" s="68" t="n">
        <v>7.06368604166666</v>
      </c>
      <c r="K4" s="68" t="n">
        <v>6.79062683333333</v>
      </c>
      <c r="L4" s="68" t="n">
        <v>6.517567625</v>
      </c>
      <c r="M4" s="68" t="n">
        <v>6.24450841666666</v>
      </c>
      <c r="N4" s="68" t="n">
        <v>5.97144920833333</v>
      </c>
      <c r="O4" s="68" t="n">
        <v>5.69839</v>
      </c>
      <c r="P4" s="68" t="n">
        <v>6.24450841666667</v>
      </c>
      <c r="Q4" s="68" t="n">
        <v>6.79062683333333</v>
      </c>
      <c r="R4" s="68" t="n">
        <v>7.33674525</v>
      </c>
      <c r="S4" s="68" t="n">
        <v>7.88286366666667</v>
      </c>
      <c r="T4" s="68" t="n">
        <v>7.60980445833333</v>
      </c>
      <c r="U4" s="68" t="n">
        <v>7.33674525</v>
      </c>
    </row>
    <row r="5" customFormat="false" ht="15.75" hidden="false" customHeight="false" outlineLevel="0" collapsed="false">
      <c r="A5" s="12" t="s">
        <v>39</v>
      </c>
      <c r="B5" s="13" t="s">
        <v>40</v>
      </c>
      <c r="C5" s="39" t="n">
        <v>1.170343875</v>
      </c>
      <c r="D5" s="67" t="n">
        <v>0.0692894933333333</v>
      </c>
      <c r="E5" s="39" t="n">
        <v>0.0763562966666667</v>
      </c>
      <c r="F5" s="68"/>
      <c r="G5" s="69" t="n">
        <f aca="false">C5/(((2100*(1+'Food waste'!N5)*(365/12)/(4*10^6)))*Population!C5)</f>
        <v>1.927573638</v>
      </c>
      <c r="H5" s="68"/>
      <c r="I5" s="68"/>
      <c r="J5" s="68" t="n">
        <v>1.34177145833333</v>
      </c>
      <c r="K5" s="68" t="n">
        <v>1.171043</v>
      </c>
      <c r="L5" s="68" t="n">
        <v>1.00031454166667</v>
      </c>
      <c r="M5" s="68" t="n">
        <v>0.829586083333333</v>
      </c>
      <c r="N5" s="68" t="n">
        <v>1.170343875</v>
      </c>
      <c r="O5" s="68" t="n">
        <v>1.51110166666667</v>
      </c>
      <c r="P5" s="68" t="n">
        <v>1.85255858333333</v>
      </c>
      <c r="Q5" s="68" t="n">
        <v>2.1940155</v>
      </c>
      <c r="R5" s="68" t="n">
        <v>2.02398616666667</v>
      </c>
      <c r="S5" s="68" t="n">
        <v>1.85395683333333</v>
      </c>
      <c r="T5" s="68" t="n">
        <v>1.683228375</v>
      </c>
      <c r="U5" s="68" t="n">
        <v>1.51249991666667</v>
      </c>
    </row>
    <row r="6" customFormat="false" ht="15.75" hidden="false" customHeight="false" outlineLevel="0" collapsed="false">
      <c r="A6" s="12" t="s">
        <v>41</v>
      </c>
      <c r="B6" s="13" t="s">
        <v>42</v>
      </c>
      <c r="C6" s="39" t="n">
        <v>78.46533675</v>
      </c>
      <c r="D6" s="67" t="n">
        <v>10.3402345866667</v>
      </c>
      <c r="E6" s="39" t="n">
        <v>18.6872912133333</v>
      </c>
      <c r="F6" s="68"/>
      <c r="G6" s="69" t="n">
        <f aca="false">C6/(((2100*(1+'Food waste'!N6)*(365/12)/(4*10^6)))*Population!C6)</f>
        <v>81.12454795</v>
      </c>
      <c r="H6" s="68"/>
      <c r="I6" s="68"/>
      <c r="J6" s="68" t="n">
        <v>81.688643</v>
      </c>
      <c r="K6" s="68" t="n">
        <v>76.506818</v>
      </c>
      <c r="L6" s="68" t="n">
        <v>79.68577425</v>
      </c>
      <c r="M6" s="68" t="n">
        <v>78.8278055</v>
      </c>
      <c r="N6" s="68" t="n">
        <v>78.46533675</v>
      </c>
      <c r="O6" s="68" t="n">
        <v>78.102868</v>
      </c>
      <c r="P6" s="68" t="n">
        <v>69.379618</v>
      </c>
      <c r="Q6" s="68" t="n">
        <v>60.45889925</v>
      </c>
      <c r="R6" s="68" t="n">
        <v>51.0426805</v>
      </c>
      <c r="S6" s="68" t="n">
        <v>56.58697425</v>
      </c>
      <c r="T6" s="68" t="n">
        <v>66.36566175</v>
      </c>
      <c r="U6" s="68" t="n">
        <v>76.14434925</v>
      </c>
    </row>
    <row r="7" customFormat="false" ht="15.75" hidden="false" customHeight="false" outlineLevel="0" collapsed="false">
      <c r="A7" s="12" t="s">
        <v>43</v>
      </c>
      <c r="B7" s="13" t="s">
        <v>44</v>
      </c>
      <c r="C7" s="39" t="n">
        <v>0.144387708333333</v>
      </c>
      <c r="D7" s="67" t="n">
        <v>0.00261381333333333</v>
      </c>
      <c r="E7" s="39" t="n">
        <v>0.02142258</v>
      </c>
      <c r="F7" s="68"/>
      <c r="G7" s="69" t="n">
        <f aca="false">C7/(((2100*(1+'Food waste'!N7)*(365/12)/(4*10^6)))*Population!C7)</f>
        <v>2.396455397</v>
      </c>
      <c r="H7" s="68"/>
      <c r="I7" s="68"/>
      <c r="J7" s="68" t="n">
        <v>0.165008541666667</v>
      </c>
      <c r="K7" s="68" t="n">
        <v>0.168525333333333</v>
      </c>
      <c r="L7" s="68" t="n">
        <v>0.172042125</v>
      </c>
      <c r="M7" s="68" t="n">
        <v>0.175558916666667</v>
      </c>
      <c r="N7" s="68" t="n">
        <v>0.144387708333333</v>
      </c>
      <c r="O7" s="68" t="n">
        <v>0.1132165</v>
      </c>
      <c r="P7" s="68" t="n">
        <v>0.141470916666667</v>
      </c>
      <c r="Q7" s="68" t="n">
        <v>0.169725333333333</v>
      </c>
      <c r="R7" s="68" t="n">
        <v>0.19737975</v>
      </c>
      <c r="S7" s="68" t="n">
        <v>0.225034166666667</v>
      </c>
      <c r="T7" s="68" t="n">
        <v>0.193262958333333</v>
      </c>
      <c r="U7" s="68" t="n">
        <v>0.19677975</v>
      </c>
    </row>
    <row r="8" customFormat="false" ht="15.75" hidden="false" customHeight="false" outlineLevel="0" collapsed="false">
      <c r="A8" s="12" t="s">
        <v>45</v>
      </c>
      <c r="B8" s="13" t="s">
        <v>46</v>
      </c>
      <c r="C8" s="39" t="n">
        <v>16.5429474166667</v>
      </c>
      <c r="D8" s="67" t="n">
        <v>0.425785793333333</v>
      </c>
      <c r="E8" s="39" t="n">
        <v>2.51643729</v>
      </c>
      <c r="F8" s="68"/>
      <c r="G8" s="69" t="n">
        <f aca="false">C8/(((2100*(1+'Food waste'!N8)*(365/12)/(4*10^6)))*Population!C8)</f>
        <v>28.42405482</v>
      </c>
      <c r="H8" s="68"/>
      <c r="I8" s="68"/>
      <c r="J8" s="68" t="n">
        <v>24.9231440416667</v>
      </c>
      <c r="K8" s="68" t="n">
        <v>24.3182206666667</v>
      </c>
      <c r="L8" s="68" t="n">
        <v>21.7199959166667</v>
      </c>
      <c r="M8" s="68" t="n">
        <v>19.1314716666667</v>
      </c>
      <c r="N8" s="68" t="n">
        <v>16.5429474166667</v>
      </c>
      <c r="O8" s="68" t="n">
        <v>13.9544231666667</v>
      </c>
      <c r="P8" s="68" t="n">
        <v>12.3716082916667</v>
      </c>
      <c r="Q8" s="68" t="n">
        <v>10.7790929166667</v>
      </c>
      <c r="R8" s="68" t="n">
        <v>9.18657754166667</v>
      </c>
      <c r="S8" s="68" t="n">
        <v>12.3800251666667</v>
      </c>
      <c r="T8" s="68" t="n">
        <v>16.5610647916667</v>
      </c>
      <c r="U8" s="68" t="n">
        <v>20.7421044166667</v>
      </c>
    </row>
    <row r="9" customFormat="false" ht="15.75" hidden="false" customHeight="false" outlineLevel="0" collapsed="false">
      <c r="A9" s="12" t="s">
        <v>47</v>
      </c>
      <c r="B9" s="13" t="s">
        <v>48</v>
      </c>
      <c r="C9" s="39" t="n">
        <v>0.655920375</v>
      </c>
      <c r="D9" s="67" t="n">
        <v>0.01209368</v>
      </c>
      <c r="E9" s="39" t="n">
        <v>0.0938805483333333</v>
      </c>
      <c r="F9" s="68"/>
      <c r="G9" s="69" t="n">
        <f aca="false">C9/(((2100*(1+'Food waste'!N9)*(365/12)/(4*10^6)))*Population!C9)</f>
        <v>3.171494289</v>
      </c>
      <c r="H9" s="68"/>
      <c r="I9" s="68"/>
      <c r="J9" s="68" t="n">
        <v>1.473035</v>
      </c>
      <c r="K9" s="68" t="n">
        <v>1.266993375</v>
      </c>
      <c r="L9" s="68" t="n">
        <v>1.06095175</v>
      </c>
      <c r="M9" s="68" t="n">
        <v>0.854910125</v>
      </c>
      <c r="N9" s="68" t="n">
        <v>0.655920375</v>
      </c>
      <c r="O9" s="68" t="n">
        <v>0.456930625</v>
      </c>
      <c r="P9" s="68" t="n">
        <v>0.870212</v>
      </c>
      <c r="Q9" s="68" t="n">
        <v>1.283493375</v>
      </c>
      <c r="R9" s="68" t="n">
        <v>1.68852475</v>
      </c>
      <c r="S9" s="68" t="n">
        <v>2.093556125</v>
      </c>
      <c r="T9" s="68" t="n">
        <v>1.886316375</v>
      </c>
      <c r="U9" s="68" t="n">
        <v>1.68027475</v>
      </c>
    </row>
    <row r="10" customFormat="false" ht="15.75" hidden="false" customHeight="false" outlineLevel="0" collapsed="false">
      <c r="A10" s="12" t="s">
        <v>49</v>
      </c>
      <c r="B10" s="13" t="s">
        <v>50</v>
      </c>
      <c r="C10" s="39" t="n">
        <v>0.0417295</v>
      </c>
      <c r="D10" s="67" t="n">
        <v>0.00070016</v>
      </c>
      <c r="E10" s="39" t="n">
        <v>0.0052668</v>
      </c>
      <c r="F10" s="68"/>
      <c r="G10" s="69" t="n">
        <f aca="false">C10/(((2100*(1+'Food waste'!N10)*(365/12)/(4*10^6)))*Population!C10)</f>
        <v>1.089767483</v>
      </c>
      <c r="H10" s="68"/>
      <c r="I10" s="68"/>
      <c r="J10" s="68" t="n">
        <v>0.0417295</v>
      </c>
      <c r="K10" s="68" t="n">
        <v>0.0417295</v>
      </c>
      <c r="L10" s="68" t="n">
        <v>0.0417295</v>
      </c>
      <c r="M10" s="68" t="n">
        <v>0.0417295</v>
      </c>
      <c r="N10" s="68" t="n">
        <v>0.0417295</v>
      </c>
      <c r="O10" s="68" t="n">
        <v>0.0417295</v>
      </c>
      <c r="P10" s="68" t="n">
        <v>0.0417295</v>
      </c>
      <c r="Q10" s="68" t="n">
        <v>0.0417295</v>
      </c>
      <c r="R10" s="68" t="n">
        <v>0.0417295</v>
      </c>
      <c r="S10" s="68" t="n">
        <v>0.0417295</v>
      </c>
      <c r="T10" s="68" t="n">
        <v>0.0417295</v>
      </c>
      <c r="U10" s="68" t="n">
        <v>0.0417295</v>
      </c>
    </row>
    <row r="11" customFormat="false" ht="15.75" hidden="false" customHeight="false" outlineLevel="0" collapsed="false">
      <c r="A11" s="12" t="s">
        <v>51</v>
      </c>
      <c r="B11" s="13" t="s">
        <v>52</v>
      </c>
      <c r="C11" s="39" t="n">
        <v>9.60177370833334</v>
      </c>
      <c r="D11" s="67" t="n">
        <v>0.430395866666667</v>
      </c>
      <c r="E11" s="39" t="n">
        <v>0.874350638333334</v>
      </c>
      <c r="F11" s="68"/>
      <c r="G11" s="69" t="n">
        <f aca="false">C11/(((2100*(1+'Food waste'!N11)*(365/12)/(4*10^6)))*Population!C11)</f>
        <v>3.350158641</v>
      </c>
      <c r="H11" s="68"/>
      <c r="I11" s="68"/>
      <c r="J11" s="68" t="n">
        <v>12.7550490416667</v>
      </c>
      <c r="K11" s="68" t="n">
        <v>9.89570083333333</v>
      </c>
      <c r="L11" s="68" t="n">
        <v>7.036352625</v>
      </c>
      <c r="M11" s="68" t="n">
        <v>4.17700441666667</v>
      </c>
      <c r="N11" s="68" t="n">
        <v>9.60177370833334</v>
      </c>
      <c r="O11" s="68" t="n">
        <v>15.026543</v>
      </c>
      <c r="P11" s="68" t="n">
        <v>20.7452394166667</v>
      </c>
      <c r="Q11" s="68" t="n">
        <v>26.4639358333333</v>
      </c>
      <c r="R11" s="68" t="n">
        <v>23.89851475</v>
      </c>
      <c r="S11" s="68" t="n">
        <v>21.3330936666667</v>
      </c>
      <c r="T11" s="68" t="n">
        <v>18.4737454583333</v>
      </c>
      <c r="U11" s="68" t="n">
        <v>15.61439725</v>
      </c>
    </row>
    <row r="12" customFormat="false" ht="15.75" hidden="false" customHeight="false" outlineLevel="0" collapsed="false">
      <c r="A12" s="12" t="s">
        <v>53</v>
      </c>
      <c r="B12" s="13" t="s">
        <v>54</v>
      </c>
      <c r="C12" s="39" t="n">
        <v>0.00940933333333333</v>
      </c>
      <c r="D12" s="67" t="n">
        <v>0.000499146666666667</v>
      </c>
      <c r="E12" s="39" t="n">
        <v>0.000876</v>
      </c>
      <c r="F12" s="68"/>
      <c r="G12" s="69" t="n">
        <f aca="false">C12/(((2100*(1+'Food waste'!N12)*(365/12)/(4*10^6)))*Population!C12)</f>
        <v>1.58725163</v>
      </c>
      <c r="H12" s="68"/>
      <c r="I12" s="68"/>
      <c r="J12" s="68" t="n">
        <v>0.0133426666666667</v>
      </c>
      <c r="K12" s="68" t="n">
        <v>0.0123593333333333</v>
      </c>
      <c r="L12" s="68" t="n">
        <v>0.011376</v>
      </c>
      <c r="M12" s="68" t="n">
        <v>0.0103926666666667</v>
      </c>
      <c r="N12" s="68" t="n">
        <v>0.00940933333333333</v>
      </c>
      <c r="O12" s="68" t="n">
        <v>0.008426</v>
      </c>
      <c r="P12" s="68" t="n">
        <v>0.00744266666666666</v>
      </c>
      <c r="Q12" s="68" t="n">
        <v>0.00645933333333333</v>
      </c>
      <c r="R12" s="68" t="n">
        <v>0.005476</v>
      </c>
      <c r="S12" s="68" t="n">
        <v>0.00744266666666667</v>
      </c>
      <c r="T12" s="68" t="n">
        <v>0.00940933333333333</v>
      </c>
      <c r="U12" s="68" t="n">
        <v>0.011376</v>
      </c>
    </row>
    <row r="13" customFormat="false" ht="15.75" hidden="false" customHeight="false" outlineLevel="0" collapsed="false">
      <c r="A13" s="12" t="s">
        <v>55</v>
      </c>
      <c r="B13" s="13" t="s">
        <v>56</v>
      </c>
      <c r="C13" s="39" t="n">
        <v>1.76819720833333</v>
      </c>
      <c r="D13" s="67" t="n">
        <v>0.123251566666667</v>
      </c>
      <c r="E13" s="39" t="n">
        <v>0.189816883333333</v>
      </c>
      <c r="F13" s="68"/>
      <c r="G13" s="69" t="n">
        <f aca="false">C13/(((2100*(1+'Food waste'!N13)*(365/12)/(4*10^6)))*Population!C13)</f>
        <v>8.934388022</v>
      </c>
      <c r="H13" s="68"/>
      <c r="I13" s="68"/>
      <c r="J13" s="68" t="n">
        <v>3.30892604166667</v>
      </c>
      <c r="K13" s="68" t="n">
        <v>2.92374383333333</v>
      </c>
      <c r="L13" s="68" t="n">
        <v>2.538561625</v>
      </c>
      <c r="M13" s="68" t="n">
        <v>2.15337941666667</v>
      </c>
      <c r="N13" s="68" t="n">
        <v>1.76819720833333</v>
      </c>
      <c r="O13" s="68" t="n">
        <v>1.383015</v>
      </c>
      <c r="P13" s="68" t="n">
        <v>1.99862941666667</v>
      </c>
      <c r="Q13" s="68" t="n">
        <v>2.61424383333333</v>
      </c>
      <c r="R13" s="68" t="n">
        <v>3.22985825</v>
      </c>
      <c r="S13" s="68" t="n">
        <v>4.00022266666667</v>
      </c>
      <c r="T13" s="68" t="n">
        <v>3.76979045833333</v>
      </c>
      <c r="U13" s="68" t="n">
        <v>3.53935825</v>
      </c>
    </row>
    <row r="14" customFormat="false" ht="15.75" hidden="false" customHeight="false" outlineLevel="0" collapsed="false">
      <c r="A14" s="12" t="s">
        <v>57</v>
      </c>
      <c r="B14" s="13" t="s">
        <v>58</v>
      </c>
      <c r="C14" s="39" t="n">
        <v>0.704613833333334</v>
      </c>
      <c r="D14" s="67" t="n">
        <v>0.0495502933333333</v>
      </c>
      <c r="E14" s="39" t="n">
        <v>0.0392712133333333</v>
      </c>
      <c r="F14" s="68"/>
      <c r="G14" s="69" t="n">
        <f aca="false">C14/(((2100*(1+'Food waste'!N14)*(365/12)/(4*10^6)))*Population!C14)</f>
        <v>3.639678683</v>
      </c>
      <c r="H14" s="68"/>
      <c r="I14" s="68"/>
      <c r="J14" s="68" t="n">
        <v>1.18538633333333</v>
      </c>
      <c r="K14" s="68" t="n">
        <v>1.06456820833333</v>
      </c>
      <c r="L14" s="68" t="n">
        <v>0.943750083333334</v>
      </c>
      <c r="M14" s="68" t="n">
        <v>0.822931958333334</v>
      </c>
      <c r="N14" s="68" t="n">
        <v>0.704613833333334</v>
      </c>
      <c r="O14" s="68" t="n">
        <v>0.586295708333334</v>
      </c>
      <c r="P14" s="68" t="n">
        <v>0.467977583333334</v>
      </c>
      <c r="Q14" s="68" t="n">
        <v>0.349659458333334</v>
      </c>
      <c r="R14" s="68" t="n">
        <v>0.228841333333333</v>
      </c>
      <c r="S14" s="68" t="n">
        <v>0.467977583333333</v>
      </c>
      <c r="T14" s="68" t="n">
        <v>0.707113833333333</v>
      </c>
      <c r="U14" s="68" t="n">
        <v>0.946250083333334</v>
      </c>
    </row>
    <row r="15" customFormat="false" ht="15.75" hidden="false" customHeight="false" outlineLevel="0" collapsed="false">
      <c r="A15" s="12" t="s">
        <v>59</v>
      </c>
      <c r="B15" s="13" t="s">
        <v>60</v>
      </c>
      <c r="C15" s="39" t="n">
        <v>0.022991375</v>
      </c>
      <c r="D15" s="67" t="n">
        <v>0.00042144</v>
      </c>
      <c r="E15" s="39" t="n">
        <v>0.00165546666666667</v>
      </c>
      <c r="F15" s="68"/>
      <c r="G15" s="69" t="n">
        <f aca="false">C15/(((2100*(1+'Food waste'!N15)*(365/12)/(4*10^6)))*Population!C15)</f>
        <v>1.489581997</v>
      </c>
      <c r="H15" s="68"/>
      <c r="I15" s="68"/>
      <c r="J15" s="68" t="n">
        <v>0.046681875</v>
      </c>
      <c r="K15" s="68" t="n">
        <v>0.04075925</v>
      </c>
      <c r="L15" s="68" t="n">
        <v>0.034836625</v>
      </c>
      <c r="M15" s="68" t="n">
        <v>0.028914</v>
      </c>
      <c r="N15" s="68" t="n">
        <v>0.022991375</v>
      </c>
      <c r="O15" s="68" t="n">
        <v>0.01706875</v>
      </c>
      <c r="P15" s="68" t="n">
        <v>0.01184525</v>
      </c>
      <c r="Q15" s="68" t="n">
        <v>0.00662175</v>
      </c>
      <c r="R15" s="68" t="n">
        <v>0.00139825</v>
      </c>
      <c r="S15" s="68" t="n">
        <v>0.0132435</v>
      </c>
      <c r="T15" s="68" t="n">
        <v>0.024389625</v>
      </c>
      <c r="U15" s="68" t="n">
        <v>0.03553575</v>
      </c>
    </row>
    <row r="16" customFormat="false" ht="15.75" hidden="false" customHeight="false" outlineLevel="0" collapsed="false">
      <c r="A16" s="12" t="s">
        <v>61</v>
      </c>
      <c r="B16" s="13" t="s">
        <v>62</v>
      </c>
      <c r="C16" s="39" t="n">
        <v>3.24764208333333</v>
      </c>
      <c r="D16" s="67" t="n">
        <v>0.501233326666667</v>
      </c>
      <c r="E16" s="39" t="n">
        <v>0.826887205</v>
      </c>
      <c r="F16" s="68"/>
      <c r="G16" s="69" t="n">
        <f aca="false">C16/(((2100*(1+'Food waste'!N16)*(365/12)/(4*10^6)))*Population!C16)</f>
        <v>14.46324995</v>
      </c>
      <c r="H16" s="68"/>
      <c r="I16" s="68"/>
      <c r="J16" s="68" t="n">
        <v>2.37024358333333</v>
      </c>
      <c r="K16" s="68" t="n">
        <v>1.92684320833333</v>
      </c>
      <c r="L16" s="68" t="n">
        <v>2.31495408333333</v>
      </c>
      <c r="M16" s="68" t="n">
        <v>2.78129808333333</v>
      </c>
      <c r="N16" s="68" t="n">
        <v>3.24764208333333</v>
      </c>
      <c r="O16" s="68" t="n">
        <v>3.71398608333333</v>
      </c>
      <c r="P16" s="68" t="n">
        <v>3.65452558333333</v>
      </c>
      <c r="Q16" s="68" t="n">
        <v>3.51683195833333</v>
      </c>
      <c r="R16" s="68" t="n">
        <v>3.37913833333333</v>
      </c>
      <c r="S16" s="68" t="n">
        <v>3.35619470833333</v>
      </c>
      <c r="T16" s="68" t="n">
        <v>3.02754433333333</v>
      </c>
      <c r="U16" s="68" t="n">
        <v>2.69889395833333</v>
      </c>
    </row>
    <row r="17" customFormat="false" ht="15.75" hidden="false" customHeight="false" outlineLevel="0" collapsed="false">
      <c r="A17" s="12" t="s">
        <v>63</v>
      </c>
      <c r="B17" s="13" t="s">
        <v>64</v>
      </c>
      <c r="C17" s="39" t="n">
        <v>0.717374791666667</v>
      </c>
      <c r="D17" s="67" t="n">
        <v>0.02120612</v>
      </c>
      <c r="E17" s="39" t="n">
        <v>0.0693706733333333</v>
      </c>
      <c r="F17" s="68"/>
      <c r="G17" s="69" t="n">
        <f aca="false">C17/(((2100*(1+'Food waste'!N17)*(365/12)/(4*10^6)))*Population!C17)</f>
        <v>10.63075407</v>
      </c>
      <c r="H17" s="68"/>
      <c r="I17" s="68"/>
      <c r="J17" s="68" t="n">
        <v>1.09838345833333</v>
      </c>
      <c r="K17" s="68" t="n">
        <v>1.00313129166667</v>
      </c>
      <c r="L17" s="68" t="n">
        <v>0.907879125</v>
      </c>
      <c r="M17" s="68" t="n">
        <v>0.812626958333334</v>
      </c>
      <c r="N17" s="68" t="n">
        <v>0.717374791666667</v>
      </c>
      <c r="O17" s="68" t="n">
        <v>0.622122625</v>
      </c>
      <c r="P17" s="68" t="n">
        <v>0.594276333333334</v>
      </c>
      <c r="Q17" s="68" t="n">
        <v>0.566430041666667</v>
      </c>
      <c r="R17" s="68" t="n">
        <v>0.53858375</v>
      </c>
      <c r="S17" s="68" t="n">
        <v>0.729088083333333</v>
      </c>
      <c r="T17" s="68" t="n">
        <v>0.852186541666667</v>
      </c>
      <c r="U17" s="68" t="n">
        <v>0.975285</v>
      </c>
    </row>
    <row r="18" customFormat="false" ht="15.75" hidden="false" customHeight="false" outlineLevel="0" collapsed="false">
      <c r="A18" s="12" t="s">
        <v>65</v>
      </c>
      <c r="B18" s="13" t="s">
        <v>66</v>
      </c>
      <c r="C18" s="39" t="n">
        <v>0.00649416666666667</v>
      </c>
      <c r="D18" s="67" t="n">
        <v>5.92666666666667E-005</v>
      </c>
      <c r="E18" s="39" t="n">
        <v>0.000169466666666667</v>
      </c>
      <c r="F18" s="68"/>
      <c r="G18" s="69" t="n">
        <f aca="false">C18/(((2100*(1+'Food waste'!N18)*(365/12)/(4*10^6)))*Population!C18)</f>
        <v>0.1321678107</v>
      </c>
      <c r="H18" s="68"/>
      <c r="I18" s="68"/>
      <c r="J18" s="68" t="n">
        <v>0.00774125</v>
      </c>
      <c r="K18" s="68" t="n">
        <v>0.00649416666666667</v>
      </c>
      <c r="L18" s="68" t="n">
        <v>0.00524708333333333</v>
      </c>
      <c r="M18" s="68" t="n">
        <v>0.004</v>
      </c>
      <c r="N18" s="68" t="n">
        <v>0.00649416666666667</v>
      </c>
      <c r="O18" s="68" t="n">
        <v>0.00898833333333333</v>
      </c>
      <c r="P18" s="68" t="n">
        <v>0.0114825</v>
      </c>
      <c r="Q18" s="68" t="n">
        <v>0.0139766666666667</v>
      </c>
      <c r="R18" s="68" t="n">
        <v>0.0127295833333333</v>
      </c>
      <c r="S18" s="68" t="n">
        <v>0.0114825</v>
      </c>
      <c r="T18" s="68" t="n">
        <v>0.0102354166666667</v>
      </c>
      <c r="U18" s="68" t="n">
        <v>0.00898833333333333</v>
      </c>
    </row>
    <row r="19" customFormat="false" ht="15.75" hidden="false" customHeight="false" outlineLevel="0" collapsed="false">
      <c r="A19" s="12" t="s">
        <v>67</v>
      </c>
      <c r="B19" s="13" t="s">
        <v>68</v>
      </c>
      <c r="C19" s="39" t="n">
        <v>141.113490166667</v>
      </c>
      <c r="D19" s="67" t="n">
        <v>14.8501903</v>
      </c>
      <c r="E19" s="39" t="n">
        <v>27.8906323983333</v>
      </c>
      <c r="F19" s="68"/>
      <c r="G19" s="69" t="n">
        <f aca="false">C19/(((2100*(1+'Food waste'!N19)*(365/12)/(4*10^6)))*Population!C19)</f>
        <v>32.30949933</v>
      </c>
      <c r="H19" s="68"/>
      <c r="I19" s="68"/>
      <c r="J19" s="68" t="n">
        <v>143.1995175</v>
      </c>
      <c r="K19" s="68" t="n">
        <v>122.344188666667</v>
      </c>
      <c r="L19" s="68" t="n">
        <v>121.267297333333</v>
      </c>
      <c r="M19" s="68" t="n">
        <v>131.19039375</v>
      </c>
      <c r="N19" s="68" t="n">
        <v>141.113490166667</v>
      </c>
      <c r="O19" s="68" t="n">
        <v>151.036586583333</v>
      </c>
      <c r="P19" s="68" t="n">
        <v>141.1812455</v>
      </c>
      <c r="Q19" s="68" t="n">
        <v>120.256440666667</v>
      </c>
      <c r="R19" s="68" t="n">
        <v>99.3316358333333</v>
      </c>
      <c r="S19" s="68" t="n">
        <v>110.26386825</v>
      </c>
      <c r="T19" s="68" t="n">
        <v>121.265576666667</v>
      </c>
      <c r="U19" s="68" t="n">
        <v>132.267285083333</v>
      </c>
    </row>
    <row r="20" customFormat="false" ht="15.75" hidden="false" customHeight="false" outlineLevel="0" collapsed="false">
      <c r="A20" s="12" t="s">
        <v>69</v>
      </c>
      <c r="B20" s="13" t="s">
        <v>70</v>
      </c>
      <c r="C20" s="39" t="n">
        <v>0.000895833333333333</v>
      </c>
      <c r="D20" s="67" t="n">
        <v>4.12E-006</v>
      </c>
      <c r="E20" s="39" t="n">
        <v>2.37666666666667E-005</v>
      </c>
      <c r="F20" s="68"/>
      <c r="G20" s="69" t="n">
        <f aca="false">C20/(((2100*(1+'Food waste'!N20)*(365/12)/(4*10^6)))*Population!C20)</f>
        <v>0.08920412509</v>
      </c>
      <c r="H20" s="68"/>
      <c r="I20" s="68"/>
      <c r="J20" s="68" t="n">
        <v>0.000526041666666667</v>
      </c>
      <c r="K20" s="68" t="n">
        <v>0.000673958333333333</v>
      </c>
      <c r="L20" s="68" t="n">
        <v>0.000821875</v>
      </c>
      <c r="M20" s="68" t="n">
        <v>0.000969791666666667</v>
      </c>
      <c r="N20" s="68" t="n">
        <v>0.000895833333333333</v>
      </c>
      <c r="O20" s="68" t="n">
        <v>0.000821875</v>
      </c>
      <c r="P20" s="68" t="n">
        <v>0.000747916666666667</v>
      </c>
      <c r="Q20" s="68" t="n">
        <v>0.000673958333333333</v>
      </c>
      <c r="R20" s="68" t="n">
        <v>0.0006</v>
      </c>
      <c r="S20" s="68" t="n">
        <v>0.000526041666666667</v>
      </c>
      <c r="T20" s="68" t="n">
        <v>0.000452083333333333</v>
      </c>
      <c r="U20" s="68" t="n">
        <v>0.0006</v>
      </c>
    </row>
    <row r="21" customFormat="false" ht="15.75" hidden="false" customHeight="false" outlineLevel="0" collapsed="false">
      <c r="A21" s="12" t="s">
        <v>71</v>
      </c>
      <c r="B21" s="13" t="s">
        <v>72</v>
      </c>
      <c r="C21" s="39" t="n">
        <v>0.002</v>
      </c>
      <c r="D21" s="67" t="n">
        <v>0.01309328</v>
      </c>
      <c r="E21" s="39" t="n">
        <v>0.0535100333333333</v>
      </c>
      <c r="F21" s="68"/>
      <c r="G21" s="69" t="n">
        <f aca="false">C21/(((2100*(1+'Food waste'!N21)*(365/12)/(4*10^6)))*Population!C21)</f>
        <v>0.005991625734</v>
      </c>
      <c r="H21" s="68"/>
      <c r="I21" s="68"/>
      <c r="J21" s="68" t="n">
        <v>1.3089065</v>
      </c>
      <c r="K21" s="68" t="n">
        <v>1.17220566666667</v>
      </c>
      <c r="L21" s="68" t="n">
        <v>1.03550483333333</v>
      </c>
      <c r="M21" s="68" t="n">
        <v>0.898804</v>
      </c>
      <c r="N21" s="68" t="n">
        <v>0.769103166666667</v>
      </c>
      <c r="O21" s="68" t="n">
        <v>0.639402333333334</v>
      </c>
      <c r="P21" s="68" t="n">
        <v>0.5097015</v>
      </c>
      <c r="Q21" s="68" t="n">
        <v>0.380000666666667</v>
      </c>
      <c r="R21" s="68" t="n">
        <v>0.243299833333333</v>
      </c>
      <c r="S21" s="68" t="n">
        <v>0.5097015</v>
      </c>
      <c r="T21" s="68" t="n">
        <v>0.776103166666667</v>
      </c>
      <c r="U21" s="68" t="n">
        <v>1.04250483333333</v>
      </c>
    </row>
    <row r="22" customFormat="false" ht="15.75" hidden="false" customHeight="false" outlineLevel="0" collapsed="false">
      <c r="A22" s="12" t="s">
        <v>73</v>
      </c>
      <c r="B22" s="13" t="s">
        <v>74</v>
      </c>
      <c r="C22" s="39" t="n">
        <v>5.84070070833333</v>
      </c>
      <c r="D22" s="67" t="n">
        <v>0.158292253333333</v>
      </c>
      <c r="E22" s="39" t="n">
        <v>0.451648346666667</v>
      </c>
      <c r="F22" s="68"/>
      <c r="G22" s="69" t="n">
        <f aca="false">C22/(((2100*(1+'Food waste'!N22)*(365/12)/(4*10^6)))*Population!C22)</f>
        <v>6.098519422</v>
      </c>
      <c r="H22" s="68"/>
      <c r="I22" s="68"/>
      <c r="J22" s="68" t="n">
        <v>1.82282429166667</v>
      </c>
      <c r="K22" s="68" t="n">
        <v>3.49133333333333</v>
      </c>
      <c r="L22" s="68" t="n">
        <v>5.159842375</v>
      </c>
      <c r="M22" s="68" t="n">
        <v>6.87105591666667</v>
      </c>
      <c r="N22" s="68" t="n">
        <v>5.84070070833333</v>
      </c>
      <c r="O22" s="68" t="n">
        <v>4.8103455</v>
      </c>
      <c r="P22" s="68" t="n">
        <v>3.81260241666667</v>
      </c>
      <c r="Q22" s="68" t="n">
        <v>2.77215483333333</v>
      </c>
      <c r="R22" s="68" t="n">
        <v>1.64170725</v>
      </c>
      <c r="S22" s="68" t="n">
        <v>1.00355341666667</v>
      </c>
      <c r="T22" s="68" t="n">
        <v>0.332787458333334</v>
      </c>
      <c r="U22" s="68" t="n">
        <v>2.49359025</v>
      </c>
    </row>
    <row r="23" customFormat="false" ht="15.75" hidden="false" customHeight="false" outlineLevel="0" collapsed="false">
      <c r="A23" s="12" t="s">
        <v>75</v>
      </c>
      <c r="B23" s="13" t="s">
        <v>76</v>
      </c>
      <c r="C23" s="39" t="n">
        <v>0.0701025</v>
      </c>
      <c r="D23" s="67" t="n">
        <v>0.00121086666666667</v>
      </c>
      <c r="E23" s="39" t="n">
        <v>0.00434413333333333</v>
      </c>
      <c r="F23" s="68"/>
      <c r="G23" s="69" t="n">
        <f aca="false">C23/(((2100*(1+'Food waste'!N23)*(365/12)/(4*10^6)))*Population!C23)</f>
        <v>0.3691919337</v>
      </c>
      <c r="H23" s="68"/>
      <c r="I23" s="68"/>
      <c r="J23" s="68" t="n">
        <v>-0.00823395833333333</v>
      </c>
      <c r="K23" s="68" t="n">
        <v>0.022150625</v>
      </c>
      <c r="L23" s="68" t="n">
        <v>0.0525352083333333</v>
      </c>
      <c r="M23" s="68" t="n">
        <v>0.0829197916666666</v>
      </c>
      <c r="N23" s="68" t="n">
        <v>0.0701025</v>
      </c>
      <c r="O23" s="68" t="n">
        <v>0.0572852083333333</v>
      </c>
      <c r="P23" s="68" t="n">
        <v>0.0444679166666666</v>
      </c>
      <c r="Q23" s="68" t="n">
        <v>0.031650625</v>
      </c>
      <c r="R23" s="68" t="n">
        <v>0.0140833333333333</v>
      </c>
      <c r="S23" s="68" t="n">
        <v>-0.00348395833333336</v>
      </c>
      <c r="T23" s="68" t="n">
        <v>-0.02105125</v>
      </c>
      <c r="U23" s="68" t="n">
        <v>0.00933333333333333</v>
      </c>
    </row>
    <row r="24" customFormat="false" ht="15.75" hidden="false" customHeight="false" outlineLevel="0" collapsed="false">
      <c r="A24" s="12" t="s">
        <v>77</v>
      </c>
      <c r="B24" s="13" t="s">
        <v>78</v>
      </c>
      <c r="C24" s="39" t="n">
        <v>0.002495</v>
      </c>
      <c r="D24" s="67" t="n">
        <v>2.488E-005</v>
      </c>
      <c r="E24" s="39" t="n">
        <v>7.44E-005</v>
      </c>
      <c r="F24" s="68"/>
      <c r="G24" s="69" t="n">
        <f aca="false">C24/(((2100*(1+'Food waste'!N24)*(365/12)/(4*10^6)))*Population!C24)</f>
        <v>0.2401224561</v>
      </c>
      <c r="H24" s="68"/>
      <c r="I24" s="68"/>
      <c r="J24" s="68" t="n">
        <v>0.00359</v>
      </c>
      <c r="K24" s="68" t="n">
        <v>0.00331625</v>
      </c>
      <c r="L24" s="68" t="n">
        <v>0.0030425</v>
      </c>
      <c r="M24" s="68" t="n">
        <v>0.00276875</v>
      </c>
      <c r="N24" s="68" t="n">
        <v>0.002495</v>
      </c>
      <c r="O24" s="68" t="n">
        <v>0.00222125</v>
      </c>
      <c r="P24" s="68" t="n">
        <v>0.0019475</v>
      </c>
      <c r="Q24" s="68" t="n">
        <v>0.00167375</v>
      </c>
      <c r="R24" s="68" t="n">
        <v>0.0014</v>
      </c>
      <c r="S24" s="68" t="n">
        <v>0.0019475</v>
      </c>
      <c r="T24" s="68" t="n">
        <v>0.002495</v>
      </c>
      <c r="U24" s="68" t="n">
        <v>0.0030425</v>
      </c>
    </row>
    <row r="25" customFormat="false" ht="15.75" hidden="false" customHeight="false" outlineLevel="0" collapsed="false">
      <c r="A25" s="12" t="s">
        <v>79</v>
      </c>
      <c r="B25" s="13" t="s">
        <v>80</v>
      </c>
      <c r="C25" s="39" t="n">
        <v>2.28508395833333</v>
      </c>
      <c r="D25" s="67" t="n">
        <v>0.01892093</v>
      </c>
      <c r="E25" s="39" t="n">
        <v>0.165757206666667</v>
      </c>
      <c r="F25" s="68"/>
      <c r="G25" s="69" t="n">
        <f aca="false">C25/(((2100*(1+'Food waste'!N25)*(365/12)/(4*10^6)))*Population!C25)</f>
        <v>8.000702988</v>
      </c>
      <c r="H25" s="68"/>
      <c r="I25" s="68"/>
      <c r="J25" s="68" t="n">
        <v>0.609494791666667</v>
      </c>
      <c r="K25" s="68" t="n">
        <v>1.30991833333333</v>
      </c>
      <c r="L25" s="68" t="n">
        <v>2.010341875</v>
      </c>
      <c r="M25" s="68" t="n">
        <v>2.71076541666667</v>
      </c>
      <c r="N25" s="68" t="n">
        <v>2.28508395833333</v>
      </c>
      <c r="O25" s="68" t="n">
        <v>1.8594025</v>
      </c>
      <c r="P25" s="68" t="n">
        <v>1.63041041666667</v>
      </c>
      <c r="Q25" s="68" t="n">
        <v>1.40141833333333</v>
      </c>
      <c r="R25" s="68" t="n">
        <v>1.12667625</v>
      </c>
      <c r="S25" s="68" t="n">
        <v>0.851934166666666</v>
      </c>
      <c r="T25" s="68" t="n">
        <v>0.380502708333333</v>
      </c>
      <c r="U25" s="68" t="n">
        <v>1.08092625</v>
      </c>
    </row>
    <row r="26" customFormat="false" ht="15.75" hidden="false" customHeight="false" outlineLevel="0" collapsed="false">
      <c r="A26" s="12" t="s">
        <v>81</v>
      </c>
      <c r="B26" s="13" t="s">
        <v>82</v>
      </c>
      <c r="C26" s="39" t="n">
        <v>1.1984575</v>
      </c>
      <c r="D26" s="67" t="n">
        <v>0.0512883466666667</v>
      </c>
      <c r="E26" s="39" t="n">
        <v>0.0755619733333333</v>
      </c>
      <c r="F26" s="68"/>
      <c r="G26" s="69" t="n">
        <f aca="false">C26/(((2100*(1+'Food waste'!N26)*(365/12)/(4*10^6)))*Population!C26)</f>
        <v>2.758443144</v>
      </c>
      <c r="H26" s="68"/>
      <c r="I26" s="68"/>
      <c r="J26" s="68" t="n">
        <v>1.91065916666667</v>
      </c>
      <c r="K26" s="68" t="n">
        <v>1.72673375</v>
      </c>
      <c r="L26" s="68" t="n">
        <v>1.54280833333333</v>
      </c>
      <c r="M26" s="68" t="n">
        <v>1.35888291666667</v>
      </c>
      <c r="N26" s="68" t="n">
        <v>1.1984575</v>
      </c>
      <c r="O26" s="68" t="n">
        <v>1.03803208333333</v>
      </c>
      <c r="P26" s="68" t="n">
        <v>0.877606666666667</v>
      </c>
      <c r="Q26" s="68" t="n">
        <v>0.71718125</v>
      </c>
      <c r="R26" s="68" t="n">
        <v>0.533255833333333</v>
      </c>
      <c r="S26" s="68" t="n">
        <v>0.877606666666667</v>
      </c>
      <c r="T26" s="68" t="n">
        <v>1.2219575</v>
      </c>
      <c r="U26" s="68" t="n">
        <v>1.56630833333333</v>
      </c>
    </row>
    <row r="27" customFormat="false" ht="15.75" hidden="false" customHeight="false" outlineLevel="0" collapsed="false">
      <c r="A27" s="12" t="s">
        <v>83</v>
      </c>
      <c r="B27" s="13" t="s">
        <v>84</v>
      </c>
      <c r="C27" s="39" t="n">
        <v>32.8254849166667</v>
      </c>
      <c r="D27" s="67" t="n">
        <v>1.63702102666667</v>
      </c>
      <c r="E27" s="39" t="n">
        <v>5.17140976666667</v>
      </c>
      <c r="F27" s="68"/>
      <c r="G27" s="69" t="n">
        <f aca="false">C27/(((2100*(1+'Food waste'!N27)*(365/12)/(4*10^6)))*Population!C27)</f>
        <v>38.19283477</v>
      </c>
      <c r="H27" s="68"/>
      <c r="I27" s="68"/>
      <c r="J27" s="68" t="n">
        <v>50.1720785833333</v>
      </c>
      <c r="K27" s="68" t="n">
        <v>45.8284801666667</v>
      </c>
      <c r="L27" s="68" t="n">
        <v>41.48488175</v>
      </c>
      <c r="M27" s="68" t="n">
        <v>37.1412833333333</v>
      </c>
      <c r="N27" s="68" t="n">
        <v>32.8254849166667</v>
      </c>
      <c r="O27" s="68" t="n">
        <v>28.5096865</v>
      </c>
      <c r="P27" s="68" t="n">
        <v>14.2548853333333</v>
      </c>
      <c r="Q27" s="68" t="n">
        <v>16.8140971666667</v>
      </c>
      <c r="R27" s="68" t="n">
        <v>25.473494</v>
      </c>
      <c r="S27" s="68" t="n">
        <v>34.1328908333333</v>
      </c>
      <c r="T27" s="68" t="n">
        <v>42.7922876666667</v>
      </c>
      <c r="U27" s="68" t="n">
        <v>41.51268175</v>
      </c>
    </row>
    <row r="28" customFormat="false" ht="15.75" hidden="false" customHeight="false" outlineLevel="0" collapsed="false">
      <c r="A28" s="12" t="s">
        <v>85</v>
      </c>
      <c r="B28" s="13" t="s">
        <v>86</v>
      </c>
      <c r="C28" s="39" t="n">
        <v>0.0288133333333333</v>
      </c>
      <c r="D28" s="67" t="n">
        <v>0.000497706666666667</v>
      </c>
      <c r="E28" s="39" t="n">
        <v>0.0017856</v>
      </c>
      <c r="F28" s="68"/>
      <c r="G28" s="69" t="n">
        <f aca="false">C28/(((2100*(1+'Food waste'!N28)*(365/12)/(4*10^6)))*Population!C28)</f>
        <v>0.3735912291</v>
      </c>
      <c r="H28" s="68"/>
      <c r="I28" s="68"/>
      <c r="J28" s="68" t="n">
        <v>0.05576</v>
      </c>
      <c r="K28" s="68" t="n">
        <v>0.0485233333333333</v>
      </c>
      <c r="L28" s="68" t="n">
        <v>0.0412866666666667</v>
      </c>
      <c r="M28" s="68" t="n">
        <v>0.03405</v>
      </c>
      <c r="N28" s="68" t="n">
        <v>0.0288133333333333</v>
      </c>
      <c r="O28" s="68" t="n">
        <v>0.0235766666666667</v>
      </c>
      <c r="P28" s="68" t="n">
        <v>0.01834</v>
      </c>
      <c r="Q28" s="68" t="n">
        <v>0.0131033333333333</v>
      </c>
      <c r="R28" s="68" t="n">
        <v>0.00586666666666667</v>
      </c>
      <c r="S28" s="68" t="n">
        <v>0.01834</v>
      </c>
      <c r="T28" s="68" t="n">
        <v>0.0308133333333333</v>
      </c>
      <c r="U28" s="68" t="n">
        <v>0.0432866666666667</v>
      </c>
    </row>
    <row r="29" customFormat="false" ht="15.75" hidden="false" customHeight="false" outlineLevel="0" collapsed="false">
      <c r="A29" s="12" t="s">
        <v>87</v>
      </c>
      <c r="B29" s="13" t="s">
        <v>88</v>
      </c>
      <c r="C29" s="39" t="n">
        <v>0.194528</v>
      </c>
      <c r="D29" s="67" t="n">
        <v>0.00297258666666667</v>
      </c>
      <c r="E29" s="39" t="n">
        <v>0.0132606333333333</v>
      </c>
      <c r="F29" s="68"/>
      <c r="G29" s="69" t="n">
        <f aca="false">C29/(((2100*(1+'Food waste'!N29)*(365/12)/(4*10^6)))*Population!C29)</f>
        <v>0.7416228621</v>
      </c>
      <c r="H29" s="68"/>
      <c r="I29" s="68"/>
      <c r="J29" s="68" t="n">
        <v>0.363025833333333</v>
      </c>
      <c r="K29" s="68" t="n">
        <v>0.319651375</v>
      </c>
      <c r="L29" s="68" t="n">
        <v>0.276276916666667</v>
      </c>
      <c r="M29" s="68" t="n">
        <v>0.232902458333333</v>
      </c>
      <c r="N29" s="68" t="n">
        <v>0.194528</v>
      </c>
      <c r="O29" s="68" t="n">
        <v>0.156153541666667</v>
      </c>
      <c r="P29" s="68" t="n">
        <v>0.118108083333333</v>
      </c>
      <c r="Q29" s="68" t="n">
        <v>0.080062625</v>
      </c>
      <c r="R29" s="68" t="n">
        <v>0.0370171666666667</v>
      </c>
      <c r="S29" s="68" t="n">
        <v>0.118766083333333</v>
      </c>
      <c r="T29" s="68" t="n">
        <v>0.200186</v>
      </c>
      <c r="U29" s="68" t="n">
        <v>0.281605916666667</v>
      </c>
    </row>
    <row r="30" customFormat="false" ht="15.75" hidden="false" customHeight="false" outlineLevel="0" collapsed="false">
      <c r="A30" s="12" t="s">
        <v>89</v>
      </c>
      <c r="B30" s="13" t="s">
        <v>90</v>
      </c>
      <c r="C30" s="39" t="n">
        <v>1.93553491666667</v>
      </c>
      <c r="D30" s="67" t="n">
        <v>0.0927865733333333</v>
      </c>
      <c r="E30" s="39" t="n">
        <v>0.203479805</v>
      </c>
      <c r="F30" s="68"/>
      <c r="G30" s="69" t="n">
        <f aca="false">C30/(((2100*(1+'Food waste'!N30)*(365/12)/(4*10^6)))*Population!C30)</f>
        <v>4.700881714</v>
      </c>
      <c r="H30" s="68"/>
      <c r="I30" s="68"/>
      <c r="J30" s="68" t="n">
        <v>1.27390529166667</v>
      </c>
      <c r="K30" s="68" t="n">
        <v>1.37720491666667</v>
      </c>
      <c r="L30" s="68" t="n">
        <v>1.74782141666667</v>
      </c>
      <c r="M30" s="68" t="n">
        <v>1.80855316666667</v>
      </c>
      <c r="N30" s="68" t="n">
        <v>1.93553491666667</v>
      </c>
      <c r="O30" s="68" t="n">
        <v>2.06251666666667</v>
      </c>
      <c r="P30" s="68" t="n">
        <v>1.92218154166667</v>
      </c>
      <c r="Q30" s="68" t="n">
        <v>1.75815016666667</v>
      </c>
      <c r="R30" s="68" t="n">
        <v>1.52786879166667</v>
      </c>
      <c r="S30" s="68" t="n">
        <v>1.29758741666667</v>
      </c>
      <c r="T30" s="68" t="n">
        <v>1.40088704166667</v>
      </c>
      <c r="U30" s="68" t="n">
        <v>1.50418666666667</v>
      </c>
    </row>
    <row r="31" customFormat="false" ht="15.75" hidden="false" customHeight="false" outlineLevel="0" collapsed="false">
      <c r="A31" s="12" t="s">
        <v>91</v>
      </c>
      <c r="B31" s="13" t="s">
        <v>92</v>
      </c>
      <c r="C31" s="39" t="n">
        <v>511.730149875</v>
      </c>
      <c r="D31" s="67" t="n">
        <v>15.5039924466667</v>
      </c>
      <c r="E31" s="39" t="n">
        <v>53.6205759566667</v>
      </c>
      <c r="F31" s="68"/>
      <c r="G31" s="69" t="n">
        <f aca="false">C31/(((2100*(1+'Food waste'!N31)*(365/12)/(4*10^6)))*Population!C31)</f>
        <v>17.66744759</v>
      </c>
      <c r="H31" s="68"/>
      <c r="I31" s="68"/>
      <c r="J31" s="68" t="n">
        <v>679.628083375</v>
      </c>
      <c r="K31" s="68" t="n">
        <v>637.6536</v>
      </c>
      <c r="L31" s="68" t="n">
        <v>595.679116625</v>
      </c>
      <c r="M31" s="68" t="n">
        <v>553.70463325</v>
      </c>
      <c r="N31" s="68" t="n">
        <v>511.730149875</v>
      </c>
      <c r="O31" s="68" t="n">
        <v>469.7556665</v>
      </c>
      <c r="P31" s="68" t="n">
        <v>487.77668625</v>
      </c>
      <c r="Q31" s="68" t="n">
        <v>505.797706</v>
      </c>
      <c r="R31" s="68" t="n">
        <v>523.81872575</v>
      </c>
      <c r="S31" s="68" t="n">
        <v>607.7676925</v>
      </c>
      <c r="T31" s="68" t="n">
        <v>631.721156125</v>
      </c>
      <c r="U31" s="68" t="n">
        <v>655.67461975</v>
      </c>
    </row>
    <row r="32" customFormat="false" ht="15.75" hidden="false" customHeight="false" outlineLevel="0" collapsed="false">
      <c r="A32" s="12" t="s">
        <v>93</v>
      </c>
      <c r="B32" s="13" t="s">
        <v>94</v>
      </c>
      <c r="C32" s="39" t="n">
        <v>4.14665970833333</v>
      </c>
      <c r="D32" s="67" t="n">
        <v>0.546180906666667</v>
      </c>
      <c r="E32" s="39" t="n">
        <v>0.230935766666667</v>
      </c>
      <c r="F32" s="68"/>
      <c r="G32" s="69" t="n">
        <f aca="false">C32/(((2100*(1+'Food waste'!N32)*(365/12)/(4*10^6)))*Population!C32)</f>
        <v>3.968075253</v>
      </c>
      <c r="H32" s="68"/>
      <c r="I32" s="68"/>
      <c r="J32" s="68" t="n">
        <v>5.15863804166667</v>
      </c>
      <c r="K32" s="68" t="n">
        <v>4.73275845833333</v>
      </c>
      <c r="L32" s="68" t="n">
        <v>4.306878875</v>
      </c>
      <c r="M32" s="68" t="n">
        <v>4.22676929166667</v>
      </c>
      <c r="N32" s="68" t="n">
        <v>4.14665970833333</v>
      </c>
      <c r="O32" s="68" t="n">
        <v>4.066550125</v>
      </c>
      <c r="P32" s="68" t="n">
        <v>3.98812666666667</v>
      </c>
      <c r="Q32" s="68" t="n">
        <v>3.56393320833333</v>
      </c>
      <c r="R32" s="68" t="n">
        <v>3.13973975</v>
      </c>
      <c r="S32" s="68" t="n">
        <v>3.64572891666667</v>
      </c>
      <c r="T32" s="68" t="n">
        <v>4.15003195833333</v>
      </c>
      <c r="U32" s="68" t="n">
        <v>4.654335</v>
      </c>
    </row>
    <row r="33" customFormat="false" ht="15.75" hidden="false" customHeight="false" outlineLevel="0" collapsed="false">
      <c r="A33" s="12" t="s">
        <v>95</v>
      </c>
      <c r="B33" s="13" t="s">
        <v>96</v>
      </c>
      <c r="C33" s="39" t="n">
        <v>0.0501858333333333</v>
      </c>
      <c r="D33" s="67" t="n">
        <v>0.000471066666666667</v>
      </c>
      <c r="E33" s="39" t="n">
        <v>0.0025828</v>
      </c>
      <c r="F33" s="68"/>
      <c r="G33" s="69" t="n">
        <f aca="false">C33/(((2100*(1+'Food waste'!N33)*(365/12)/(4*10^6)))*Population!C33)</f>
        <v>0.5485527589</v>
      </c>
      <c r="H33" s="68"/>
      <c r="I33" s="68"/>
      <c r="J33" s="68" t="n">
        <v>0.0601175</v>
      </c>
      <c r="K33" s="68" t="n">
        <v>0.0531970833333333</v>
      </c>
      <c r="L33" s="68" t="n">
        <v>0.0462766666666667</v>
      </c>
      <c r="M33" s="68" t="n">
        <v>0.03935625</v>
      </c>
      <c r="N33" s="68" t="n">
        <v>0.0501858333333333</v>
      </c>
      <c r="O33" s="68" t="n">
        <v>0.0610154166666667</v>
      </c>
      <c r="P33" s="68" t="n">
        <v>0.071845</v>
      </c>
      <c r="Q33" s="68" t="n">
        <v>0.0826745833333333</v>
      </c>
      <c r="R33" s="68" t="n">
        <v>0.0757541666666667</v>
      </c>
      <c r="S33" s="68" t="n">
        <v>0.071845</v>
      </c>
      <c r="T33" s="68" t="n">
        <v>0.0679358333333333</v>
      </c>
      <c r="U33" s="68" t="n">
        <v>0.0640266666666667</v>
      </c>
    </row>
    <row r="34" customFormat="false" ht="15.75" hidden="false" customHeight="false" outlineLevel="0" collapsed="false">
      <c r="A34" s="12" t="s">
        <v>97</v>
      </c>
      <c r="B34" s="18" t="s">
        <v>98</v>
      </c>
      <c r="C34" s="39" t="n">
        <v>0.539426458333333</v>
      </c>
      <c r="D34" s="67" t="n">
        <v>0.0431397</v>
      </c>
      <c r="E34" s="39" t="n">
        <v>0.0329269666666667</v>
      </c>
      <c r="F34" s="68"/>
      <c r="G34" s="69" t="n">
        <f aca="false">C34/(((2100*(1+'Food waste'!N34)*(365/12)/(4*10^6)))*Population!C34)</f>
        <v>0.3771728552</v>
      </c>
      <c r="H34" s="68"/>
      <c r="I34" s="68"/>
      <c r="J34" s="68" t="n">
        <v>1.20448645833333</v>
      </c>
      <c r="K34" s="68" t="n">
        <v>1.02043083333333</v>
      </c>
      <c r="L34" s="68" t="n">
        <v>0.836375208333333</v>
      </c>
      <c r="M34" s="68" t="n">
        <v>0.652319583333333</v>
      </c>
      <c r="N34" s="68" t="n">
        <v>0.539426458333333</v>
      </c>
      <c r="O34" s="68" t="n">
        <v>0.426533333333333</v>
      </c>
      <c r="P34" s="68" t="n">
        <v>0.794644583333333</v>
      </c>
      <c r="Q34" s="68" t="n">
        <v>1.16275583333333</v>
      </c>
      <c r="R34" s="68" t="n">
        <v>1.45970458333333</v>
      </c>
      <c r="S34" s="68" t="n">
        <v>1.75665333333333</v>
      </c>
      <c r="T34" s="68" t="n">
        <v>1.57259770833333</v>
      </c>
      <c r="U34" s="68" t="n">
        <v>1.38854208333333</v>
      </c>
    </row>
    <row r="35" customFormat="false" ht="15.75" hidden="false" customHeight="false" outlineLevel="0" collapsed="false">
      <c r="A35" s="12" t="s">
        <v>99</v>
      </c>
      <c r="B35" s="13" t="s">
        <v>100</v>
      </c>
      <c r="C35" s="39" t="n">
        <v>0.684832333333334</v>
      </c>
      <c r="D35" s="67" t="n">
        <v>0.0359645466666667</v>
      </c>
      <c r="E35" s="39" t="n">
        <v>0.02876784</v>
      </c>
      <c r="F35" s="68"/>
      <c r="G35" s="69" t="n">
        <f aca="false">C35/(((2100*(1+'Food waste'!N35)*(365/12)/(4*10^6)))*Population!C35)</f>
        <v>6.337273601</v>
      </c>
      <c r="H35" s="68"/>
      <c r="I35" s="68"/>
      <c r="J35" s="68" t="n">
        <v>0.873078166666667</v>
      </c>
      <c r="K35" s="68" t="n">
        <v>0.826016708333333</v>
      </c>
      <c r="L35" s="68" t="n">
        <v>0.77895525</v>
      </c>
      <c r="M35" s="68" t="n">
        <v>0.731893791666667</v>
      </c>
      <c r="N35" s="68" t="n">
        <v>0.684832333333334</v>
      </c>
      <c r="O35" s="68" t="n">
        <v>0.637770875</v>
      </c>
      <c r="P35" s="68" t="n">
        <v>0.590709416666667</v>
      </c>
      <c r="Q35" s="68" t="n">
        <v>0.543647958333333</v>
      </c>
      <c r="R35" s="68" t="n">
        <v>0.4965865</v>
      </c>
      <c r="S35" s="68" t="n">
        <v>0.590709416666667</v>
      </c>
      <c r="T35" s="68" t="n">
        <v>0.684832333333334</v>
      </c>
      <c r="U35" s="68" t="n">
        <v>0.77895525</v>
      </c>
    </row>
    <row r="36" customFormat="false" ht="15.75" hidden="false" customHeight="false" outlineLevel="0" collapsed="false">
      <c r="A36" s="12" t="s">
        <v>101</v>
      </c>
      <c r="B36" s="13" t="s">
        <v>102</v>
      </c>
      <c r="C36" s="39" t="n">
        <v>1.67014516666667</v>
      </c>
      <c r="D36" s="67" t="n">
        <v>0.11827168</v>
      </c>
      <c r="E36" s="39" t="n">
        <v>0.111791973333333</v>
      </c>
      <c r="F36" s="68"/>
      <c r="G36" s="69" t="n">
        <f aca="false">C36/(((2100*(1+'Food waste'!N36)*(365/12)/(4*10^6)))*Population!C36)</f>
        <v>3.579598786</v>
      </c>
      <c r="H36" s="68"/>
      <c r="I36" s="68"/>
      <c r="J36" s="68" t="n">
        <v>2.37482766666667</v>
      </c>
      <c r="K36" s="68" t="n">
        <v>2.18653204166667</v>
      </c>
      <c r="L36" s="68" t="n">
        <v>1.99823641666667</v>
      </c>
      <c r="M36" s="68" t="n">
        <v>1.80994079166667</v>
      </c>
      <c r="N36" s="68" t="n">
        <v>1.67014516666667</v>
      </c>
      <c r="O36" s="68" t="n">
        <v>1.53034954166667</v>
      </c>
      <c r="P36" s="68" t="n">
        <v>1.39055391666667</v>
      </c>
      <c r="Q36" s="68" t="n">
        <v>1.25075829166667</v>
      </c>
      <c r="R36" s="68" t="n">
        <v>1.06246266666667</v>
      </c>
      <c r="S36" s="68" t="n">
        <v>1.39055391666667</v>
      </c>
      <c r="T36" s="68" t="n">
        <v>1.71864516666667</v>
      </c>
      <c r="U36" s="68" t="n">
        <v>2.04673641666667</v>
      </c>
    </row>
    <row r="37" customFormat="false" ht="15.75" hidden="false" customHeight="false" outlineLevel="0" collapsed="false">
      <c r="A37" s="12" t="s">
        <v>103</v>
      </c>
      <c r="B37" s="13" t="s">
        <v>104</v>
      </c>
      <c r="C37" s="39" t="n">
        <v>0.935625125</v>
      </c>
      <c r="D37" s="67" t="n">
        <v>0.0170007233333333</v>
      </c>
      <c r="E37" s="39" t="n">
        <v>0.0167744616666667</v>
      </c>
      <c r="F37" s="68"/>
      <c r="G37" s="69" t="n">
        <f aca="false">C37/(((2100*(1+'Food waste'!N37)*(365/12)/(4*10^6)))*Population!C37)</f>
        <v>5.172860621</v>
      </c>
      <c r="H37" s="68"/>
      <c r="I37" s="68"/>
      <c r="J37" s="68" t="n">
        <v>1.682602625</v>
      </c>
      <c r="K37" s="68" t="n">
        <v>1.49585825</v>
      </c>
      <c r="L37" s="68" t="n">
        <v>1.309113875</v>
      </c>
      <c r="M37" s="68" t="n">
        <v>1.1223695</v>
      </c>
      <c r="N37" s="68" t="n">
        <v>0.935625125</v>
      </c>
      <c r="O37" s="68" t="n">
        <v>0.74888075</v>
      </c>
      <c r="P37" s="68" t="n">
        <v>0.63087325</v>
      </c>
      <c r="Q37" s="68" t="n">
        <v>0.51286575</v>
      </c>
      <c r="R37" s="68" t="n">
        <v>0.39485825</v>
      </c>
      <c r="S37" s="68" t="n">
        <v>0.768347</v>
      </c>
      <c r="T37" s="68" t="n">
        <v>1.073098875</v>
      </c>
      <c r="U37" s="68" t="n">
        <v>1.37785075</v>
      </c>
    </row>
    <row r="38" customFormat="false" ht="15.75" hidden="false" customHeight="false" outlineLevel="0" collapsed="false">
      <c r="A38" s="12" t="s">
        <v>105</v>
      </c>
      <c r="B38" s="13" t="s">
        <v>106</v>
      </c>
      <c r="C38" s="39" t="n">
        <v>0.041</v>
      </c>
      <c r="D38" s="67" t="n">
        <v>0.0001312</v>
      </c>
      <c r="E38" s="39" t="n">
        <v>0</v>
      </c>
      <c r="F38" s="68"/>
      <c r="G38" s="69" t="n">
        <f aca="false">C38/(((2100*(1+'Food waste'!N38)*(365/12)/(4*10^6)))*Population!C38)</f>
        <v>2.319970929</v>
      </c>
      <c r="H38" s="68"/>
      <c r="I38" s="68"/>
      <c r="J38" s="68" t="n">
        <v>0.041</v>
      </c>
      <c r="K38" s="68" t="n">
        <v>0.041</v>
      </c>
      <c r="L38" s="68" t="n">
        <v>0.041</v>
      </c>
      <c r="M38" s="68" t="n">
        <v>0.041</v>
      </c>
      <c r="N38" s="68" t="n">
        <v>0.041</v>
      </c>
      <c r="O38" s="68" t="n">
        <v>0.041</v>
      </c>
      <c r="P38" s="68" t="n">
        <v>0.041</v>
      </c>
      <c r="Q38" s="68" t="n">
        <v>0.041</v>
      </c>
      <c r="R38" s="68" t="n">
        <v>0.041</v>
      </c>
      <c r="S38" s="68" t="n">
        <v>0.041</v>
      </c>
      <c r="T38" s="68" t="n">
        <v>0.041</v>
      </c>
      <c r="U38" s="68" t="n">
        <v>0.041</v>
      </c>
    </row>
    <row r="39" customFormat="false" ht="15.75" hidden="false" customHeight="false" outlineLevel="0" collapsed="false">
      <c r="A39" s="12" t="s">
        <v>107</v>
      </c>
      <c r="B39" s="13" t="s">
        <v>108</v>
      </c>
      <c r="C39" s="39" t="n">
        <v>0.741722791666667</v>
      </c>
      <c r="D39" s="67" t="n">
        <v>0.03673291</v>
      </c>
      <c r="E39" s="39" t="n">
        <v>0.0412849483333333</v>
      </c>
      <c r="F39" s="68"/>
      <c r="G39" s="69" t="n">
        <f aca="false">C39/(((2100*(1+'Food waste'!N39)*(365/12)/(4*10^6)))*Population!C39)</f>
        <v>3.261353894</v>
      </c>
      <c r="H39" s="68"/>
      <c r="I39" s="68"/>
      <c r="J39" s="68" t="n">
        <v>1.09824195833333</v>
      </c>
      <c r="K39" s="68" t="n">
        <v>1.00911216666667</v>
      </c>
      <c r="L39" s="68" t="n">
        <v>0.919982375</v>
      </c>
      <c r="M39" s="68" t="n">
        <v>0.830852583333333</v>
      </c>
      <c r="N39" s="68" t="n">
        <v>0.741722791666667</v>
      </c>
      <c r="O39" s="68" t="n">
        <v>0.652593</v>
      </c>
      <c r="P39" s="68" t="n">
        <v>0.691662583333333</v>
      </c>
      <c r="Q39" s="68" t="n">
        <v>0.730732166666667</v>
      </c>
      <c r="R39" s="68" t="n">
        <v>0.76980175</v>
      </c>
      <c r="S39" s="68" t="n">
        <v>0.948061333333333</v>
      </c>
      <c r="T39" s="68" t="n">
        <v>0.998121541666667</v>
      </c>
      <c r="U39" s="68" t="n">
        <v>1.04818175</v>
      </c>
    </row>
    <row r="40" customFormat="false" ht="15.75" hidden="false" customHeight="false" outlineLevel="0" collapsed="false">
      <c r="A40" s="12" t="s">
        <v>109</v>
      </c>
      <c r="B40" s="13" t="s">
        <v>110</v>
      </c>
      <c r="C40" s="39" t="n">
        <v>1.57370020833333</v>
      </c>
      <c r="D40" s="67" t="n">
        <v>0.1162565</v>
      </c>
      <c r="E40" s="39" t="n">
        <v>0.0815968133333334</v>
      </c>
      <c r="F40" s="68"/>
      <c r="G40" s="69" t="n">
        <f aca="false">C40/(((2100*(1+'Food waste'!N40)*(365/12)/(4*10^6)))*Population!C40)</f>
        <v>4.480343478</v>
      </c>
      <c r="H40" s="68"/>
      <c r="I40" s="68"/>
      <c r="J40" s="68" t="n">
        <v>1.61726608333333</v>
      </c>
      <c r="K40" s="68" t="n">
        <v>1.38513758333333</v>
      </c>
      <c r="L40" s="68" t="n">
        <v>1.15300908333333</v>
      </c>
      <c r="M40" s="68" t="n">
        <v>1.12331933333333</v>
      </c>
      <c r="N40" s="68" t="n">
        <v>1.57370020833333</v>
      </c>
      <c r="O40" s="68" t="n">
        <v>2.03350283333333</v>
      </c>
      <c r="P40" s="68" t="n">
        <v>2.49775983333333</v>
      </c>
      <c r="Q40" s="68" t="n">
        <v>2.75957808333333</v>
      </c>
      <c r="R40" s="68" t="n">
        <v>2.54132570833333</v>
      </c>
      <c r="S40" s="68" t="n">
        <v>2.31365158333333</v>
      </c>
      <c r="T40" s="68" t="n">
        <v>2.08152308333333</v>
      </c>
      <c r="U40" s="68" t="n">
        <v>1.84939458333333</v>
      </c>
    </row>
    <row r="41" customFormat="false" ht="15.75" hidden="false" customHeight="false" outlineLevel="0" collapsed="false">
      <c r="A41" s="12" t="s">
        <v>111</v>
      </c>
      <c r="B41" s="13" t="s">
        <v>112</v>
      </c>
      <c r="C41" s="39" t="n">
        <v>12.0828593333333</v>
      </c>
      <c r="D41" s="67" t="n">
        <v>0.591566</v>
      </c>
      <c r="E41" s="39" t="n">
        <v>1.25880604666667</v>
      </c>
      <c r="F41" s="68"/>
      <c r="G41" s="69" t="n">
        <f aca="false">C41/(((2100*(1+'Food waste'!N41)*(365/12)/(4*10^6)))*Population!C41)</f>
        <v>5.926092475</v>
      </c>
      <c r="H41" s="68"/>
      <c r="I41" s="68"/>
      <c r="J41" s="68" t="n">
        <v>18.1471726666667</v>
      </c>
      <c r="K41" s="68" t="n">
        <v>16.6369573333333</v>
      </c>
      <c r="L41" s="68" t="n">
        <v>15.126742</v>
      </c>
      <c r="M41" s="68" t="n">
        <v>13.6165266666667</v>
      </c>
      <c r="N41" s="68" t="n">
        <v>12.0828593333333</v>
      </c>
      <c r="O41" s="68" t="n">
        <v>10.549192</v>
      </c>
      <c r="P41" s="68" t="n">
        <v>10.7180996666667</v>
      </c>
      <c r="Q41" s="68" t="n">
        <v>10.8870073333333</v>
      </c>
      <c r="R41" s="68" t="n">
        <v>11.055915</v>
      </c>
      <c r="S41" s="68" t="n">
        <v>14.0997976666667</v>
      </c>
      <c r="T41" s="68" t="n">
        <v>15.4411053333333</v>
      </c>
      <c r="U41" s="68" t="n">
        <v>16.805865</v>
      </c>
    </row>
    <row r="42" customFormat="false" ht="15.75" hidden="false" customHeight="false" outlineLevel="0" collapsed="false">
      <c r="A42" s="12" t="s">
        <v>113</v>
      </c>
      <c r="B42" s="13" t="s">
        <v>114</v>
      </c>
      <c r="C42" s="39" t="n">
        <v>0.854398666666667</v>
      </c>
      <c r="D42" s="67" t="n">
        <v>0.0214654133333333</v>
      </c>
      <c r="E42" s="39" t="n">
        <v>0.04550844</v>
      </c>
      <c r="F42" s="68"/>
      <c r="G42" s="69" t="n">
        <f aca="false">C42/(((2100*(1+'Food waste'!N42)*(365/12)/(4*10^6)))*Population!C42)</f>
        <v>6.840033309</v>
      </c>
      <c r="H42" s="68"/>
      <c r="I42" s="68"/>
      <c r="J42" s="68" t="n">
        <v>1.35967783333333</v>
      </c>
      <c r="K42" s="68" t="n">
        <v>1.23335804166667</v>
      </c>
      <c r="L42" s="68" t="n">
        <v>1.10703825</v>
      </c>
      <c r="M42" s="68" t="n">
        <v>0.980718458333334</v>
      </c>
      <c r="N42" s="68" t="n">
        <v>0.854398666666667</v>
      </c>
      <c r="O42" s="68" t="n">
        <v>0.728078875</v>
      </c>
      <c r="P42" s="68" t="n">
        <v>0.601759083333334</v>
      </c>
      <c r="Q42" s="68" t="n">
        <v>0.475439291666667</v>
      </c>
      <c r="R42" s="68" t="n">
        <v>0.3491195</v>
      </c>
      <c r="S42" s="68" t="n">
        <v>0.601759083333333</v>
      </c>
      <c r="T42" s="68" t="n">
        <v>0.854398666666667</v>
      </c>
      <c r="U42" s="68" t="n">
        <v>1.10703825</v>
      </c>
    </row>
    <row r="43" customFormat="false" ht="15.75" hidden="false" customHeight="false" outlineLevel="0" collapsed="false">
      <c r="A43" s="12" t="s">
        <v>115</v>
      </c>
      <c r="B43" s="13" t="s">
        <v>116</v>
      </c>
      <c r="C43" s="39" t="n">
        <v>0.0268104166666667</v>
      </c>
      <c r="D43" s="67" t="n">
        <v>0.000404</v>
      </c>
      <c r="E43" s="39" t="n">
        <v>0.0028859</v>
      </c>
      <c r="F43" s="68"/>
      <c r="G43" s="69" t="n">
        <f aca="false">C43/(((2100*(1+'Food waste'!N43)*(365/12)/(4*10^6)))*Population!C43)</f>
        <v>0.4663695006</v>
      </c>
      <c r="H43" s="68"/>
      <c r="I43" s="68"/>
      <c r="J43" s="68" t="n">
        <v>0.0589670833333333</v>
      </c>
      <c r="K43" s="68" t="n">
        <v>0.0509279166666667</v>
      </c>
      <c r="L43" s="68" t="n">
        <v>0.04288875</v>
      </c>
      <c r="M43" s="68" t="n">
        <v>0.0348495833333333</v>
      </c>
      <c r="N43" s="68" t="n">
        <v>0.0268104166666667</v>
      </c>
      <c r="O43" s="68" t="n">
        <v>0.01877125</v>
      </c>
      <c r="P43" s="68" t="n">
        <v>0.0160783333333333</v>
      </c>
      <c r="Q43" s="68" t="n">
        <v>0.0133854166666667</v>
      </c>
      <c r="R43" s="68" t="n">
        <v>0.0106925</v>
      </c>
      <c r="S43" s="68" t="n">
        <v>0.0267708333333333</v>
      </c>
      <c r="T43" s="68" t="n">
        <v>0.0375029166666667</v>
      </c>
      <c r="U43" s="68" t="n">
        <v>0.048235</v>
      </c>
    </row>
    <row r="44" customFormat="false" ht="15.75" hidden="false" customHeight="false" outlineLevel="0" collapsed="false">
      <c r="A44" s="12" t="s">
        <v>117</v>
      </c>
      <c r="B44" s="13" t="s">
        <v>118</v>
      </c>
      <c r="C44" s="39" t="n">
        <v>0.163</v>
      </c>
      <c r="D44" s="67" t="n">
        <v>0.000709333333333333</v>
      </c>
      <c r="E44" s="39" t="n">
        <v>0.000826666666666667</v>
      </c>
      <c r="F44" s="68"/>
      <c r="G44" s="69" t="n">
        <f aca="false">C44/(((2100*(1+'Food waste'!N44)*(365/12)/(4*10^6)))*Population!C44)</f>
        <v>7.315904834</v>
      </c>
      <c r="H44" s="68"/>
      <c r="I44" s="68"/>
      <c r="J44" s="68" t="n">
        <v>0.224</v>
      </c>
      <c r="K44" s="68" t="n">
        <v>0.163</v>
      </c>
      <c r="L44" s="68" t="n">
        <v>0.102</v>
      </c>
      <c r="M44" s="68" t="n">
        <v>0.041</v>
      </c>
      <c r="N44" s="68" t="n">
        <v>0.163</v>
      </c>
      <c r="O44" s="68" t="n">
        <v>0.285</v>
      </c>
      <c r="P44" s="68" t="n">
        <v>0.407</v>
      </c>
      <c r="Q44" s="68" t="n">
        <v>0.529</v>
      </c>
      <c r="R44" s="68" t="n">
        <v>0.468</v>
      </c>
      <c r="S44" s="68" t="n">
        <v>0.407</v>
      </c>
      <c r="T44" s="68" t="n">
        <v>0.346</v>
      </c>
      <c r="U44" s="68" t="n">
        <v>0.285</v>
      </c>
    </row>
    <row r="45" customFormat="false" ht="15.75" hidden="false" customHeight="false" outlineLevel="0" collapsed="false">
      <c r="A45" s="12" t="s">
        <v>119</v>
      </c>
      <c r="B45" s="13" t="s">
        <v>120</v>
      </c>
      <c r="C45" s="39" t="n">
        <v>6.32335616666667</v>
      </c>
      <c r="D45" s="67" t="n">
        <v>0.16759088</v>
      </c>
      <c r="E45" s="39" t="n">
        <v>0.680178933333333</v>
      </c>
      <c r="F45" s="68"/>
      <c r="G45" s="69" t="n">
        <f aca="false">C45/(((2100*(1+'Food waste'!N45)*(365/12)/(4*10^6)))*Population!C45)</f>
        <v>3.44333187</v>
      </c>
      <c r="H45" s="68"/>
      <c r="I45" s="68"/>
      <c r="J45" s="68" t="n">
        <v>10.6013658333333</v>
      </c>
      <c r="K45" s="68" t="n">
        <v>9.51048841666667</v>
      </c>
      <c r="L45" s="68" t="n">
        <v>8.419611</v>
      </c>
      <c r="M45" s="68" t="n">
        <v>7.32873358333333</v>
      </c>
      <c r="N45" s="68" t="n">
        <v>6.32335616666667</v>
      </c>
      <c r="O45" s="68" t="n">
        <v>5.31797875</v>
      </c>
      <c r="P45" s="68" t="n">
        <v>4.31260133333333</v>
      </c>
      <c r="Q45" s="68" t="n">
        <v>3.30722391666667</v>
      </c>
      <c r="R45" s="68" t="n">
        <v>2.2163465</v>
      </c>
      <c r="S45" s="68" t="n">
        <v>4.31260133333333</v>
      </c>
      <c r="T45" s="68" t="n">
        <v>6.40885616666667</v>
      </c>
      <c r="U45" s="68" t="n">
        <v>8.505111</v>
      </c>
    </row>
    <row r="46" customFormat="false" ht="15.75" hidden="false" customHeight="false" outlineLevel="0" collapsed="false">
      <c r="A46" s="12" t="s">
        <v>121</v>
      </c>
      <c r="B46" s="13" t="s">
        <v>122</v>
      </c>
      <c r="C46" s="39" t="n">
        <v>0.0650538333333333</v>
      </c>
      <c r="D46" s="67" t="n">
        <v>0.000635626666666667</v>
      </c>
      <c r="E46" s="39" t="n">
        <v>0.0039732</v>
      </c>
      <c r="F46" s="68"/>
      <c r="G46" s="69" t="n">
        <f aca="false">C46/(((2100*(1+'Food waste'!N46)*(365/12)/(4*10^6)))*Population!C46)</f>
        <v>3.568189556</v>
      </c>
      <c r="H46" s="68"/>
      <c r="I46" s="68"/>
      <c r="J46" s="68" t="n">
        <v>0.0824705</v>
      </c>
      <c r="K46" s="68" t="n">
        <v>0.0650538333333333</v>
      </c>
      <c r="L46" s="68" t="n">
        <v>0.0476371666666667</v>
      </c>
      <c r="M46" s="68" t="n">
        <v>0.0302205</v>
      </c>
      <c r="N46" s="68" t="n">
        <v>0.0650538333333333</v>
      </c>
      <c r="O46" s="68" t="n">
        <v>0.0998871666666667</v>
      </c>
      <c r="P46" s="68" t="n">
        <v>0.1347205</v>
      </c>
      <c r="Q46" s="68" t="n">
        <v>0.169553833333333</v>
      </c>
      <c r="R46" s="68" t="n">
        <v>0.152137166666667</v>
      </c>
      <c r="S46" s="68" t="n">
        <v>0.1347205</v>
      </c>
      <c r="T46" s="68" t="n">
        <v>0.117303833333333</v>
      </c>
      <c r="U46" s="68" t="n">
        <v>0.0998871666666667</v>
      </c>
    </row>
    <row r="47" customFormat="false" ht="15.75" hidden="false" customHeight="false" outlineLevel="0" collapsed="false">
      <c r="A47" s="12" t="s">
        <v>123</v>
      </c>
      <c r="B47" s="13" t="s">
        <v>124</v>
      </c>
      <c r="C47" s="39" t="n">
        <v>0.012</v>
      </c>
      <c r="D47" s="67" t="n">
        <v>3.84E-005</v>
      </c>
      <c r="E47" s="39" t="n">
        <v>0</v>
      </c>
      <c r="F47" s="68"/>
      <c r="G47" s="69" t="n">
        <f aca="false">C47/(((2100*(1+'Food waste'!N47)*(365/12)/(4*10^6)))*Population!C47)</f>
        <v>0.2625886249</v>
      </c>
      <c r="H47" s="68"/>
      <c r="I47" s="68"/>
      <c r="J47" s="68" t="n">
        <v>0.0145</v>
      </c>
      <c r="K47" s="68" t="n">
        <v>0.012</v>
      </c>
      <c r="L47" s="68" t="n">
        <v>0.0095</v>
      </c>
      <c r="M47" s="68" t="n">
        <v>0.007</v>
      </c>
      <c r="N47" s="68" t="n">
        <v>0.012</v>
      </c>
      <c r="O47" s="68" t="n">
        <v>0.017</v>
      </c>
      <c r="P47" s="68" t="n">
        <v>0.022</v>
      </c>
      <c r="Q47" s="68" t="n">
        <v>0.027</v>
      </c>
      <c r="R47" s="68" t="n">
        <v>0.0245</v>
      </c>
      <c r="S47" s="68" t="n">
        <v>0.022</v>
      </c>
      <c r="T47" s="68" t="n">
        <v>0.0195</v>
      </c>
      <c r="U47" s="68" t="n">
        <v>0.017</v>
      </c>
    </row>
    <row r="48" customFormat="false" ht="15.75" hidden="false" customHeight="false" outlineLevel="0" collapsed="false">
      <c r="A48" s="12" t="s">
        <v>125</v>
      </c>
      <c r="B48" s="13" t="s">
        <v>126</v>
      </c>
      <c r="C48" s="39" t="n">
        <v>0.0636933333333333</v>
      </c>
      <c r="D48" s="67" t="n">
        <v>0.00141217333333333</v>
      </c>
      <c r="E48" s="39" t="n">
        <v>0.00258705333333333</v>
      </c>
      <c r="F48" s="68"/>
      <c r="G48" s="69" t="n">
        <f aca="false">C48/(((2100*(1+'Food waste'!N48)*(365/12)/(4*10^6)))*Population!C48)</f>
        <v>1.650466765</v>
      </c>
      <c r="H48" s="68"/>
      <c r="I48" s="68"/>
      <c r="J48" s="68" t="n">
        <v>0.0806641666666667</v>
      </c>
      <c r="K48" s="68" t="n">
        <v>0.0764214583333333</v>
      </c>
      <c r="L48" s="68" t="n">
        <v>0.07217875</v>
      </c>
      <c r="M48" s="68" t="n">
        <v>0.0679360416666667</v>
      </c>
      <c r="N48" s="68" t="n">
        <v>0.0636933333333333</v>
      </c>
      <c r="O48" s="68" t="n">
        <v>0.059450625</v>
      </c>
      <c r="P48" s="68" t="n">
        <v>0.0552079166666667</v>
      </c>
      <c r="Q48" s="68" t="n">
        <v>0.0509652083333333</v>
      </c>
      <c r="R48" s="68" t="n">
        <v>0.0467225</v>
      </c>
      <c r="S48" s="68" t="n">
        <v>0.0552079166666667</v>
      </c>
      <c r="T48" s="68" t="n">
        <v>0.0636933333333333</v>
      </c>
      <c r="U48" s="68" t="n">
        <v>0.07217875</v>
      </c>
    </row>
    <row r="49" customFormat="false" ht="15.75" hidden="false" customHeight="false" outlineLevel="0" collapsed="false">
      <c r="A49" s="12" t="s">
        <v>127</v>
      </c>
      <c r="B49" s="13" t="s">
        <v>128</v>
      </c>
      <c r="C49" s="39" t="n">
        <v>0.1792595</v>
      </c>
      <c r="D49" s="67" t="n">
        <v>0.00332984</v>
      </c>
      <c r="E49" s="39" t="n">
        <v>0.0209000116666666</v>
      </c>
      <c r="F49" s="68"/>
      <c r="G49" s="69" t="n">
        <f aca="false">C49/(((2100*(1+'Food waste'!N49)*(365/12)/(4*10^6)))*Population!C49)</f>
        <v>2.350106177</v>
      </c>
      <c r="H49" s="68"/>
      <c r="I49" s="68"/>
      <c r="J49" s="68" t="n">
        <v>0.2840975</v>
      </c>
      <c r="K49" s="68" t="n">
        <v>0.257888</v>
      </c>
      <c r="L49" s="68" t="n">
        <v>0.2316785</v>
      </c>
      <c r="M49" s="68" t="n">
        <v>0.205469</v>
      </c>
      <c r="N49" s="68" t="n">
        <v>0.1792595</v>
      </c>
      <c r="O49" s="68" t="n">
        <v>0.15305</v>
      </c>
      <c r="P49" s="68" t="n">
        <v>0.205469</v>
      </c>
      <c r="Q49" s="68" t="n">
        <v>0.257888</v>
      </c>
      <c r="R49" s="68" t="n">
        <v>0.310307</v>
      </c>
      <c r="S49" s="68" t="n">
        <v>0.362726</v>
      </c>
      <c r="T49" s="68" t="n">
        <v>0.3365165</v>
      </c>
      <c r="U49" s="68" t="n">
        <v>0.310307</v>
      </c>
    </row>
    <row r="50" customFormat="false" ht="15.75" hidden="false" customHeight="false" outlineLevel="0" collapsed="false">
      <c r="A50" s="12" t="s">
        <v>129</v>
      </c>
      <c r="B50" s="13" t="s">
        <v>130</v>
      </c>
      <c r="C50" s="39" t="n">
        <v>1.16769470833333</v>
      </c>
      <c r="D50" s="67" t="n">
        <v>0.136477803333333</v>
      </c>
      <c r="E50" s="39" t="n">
        <v>0.0757013533333334</v>
      </c>
      <c r="F50" s="68"/>
      <c r="G50" s="69" t="n">
        <f aca="false">C50/(((2100*(1+'Food waste'!N50)*(365/12)/(4*10^6)))*Population!C50)</f>
        <v>2.110710551</v>
      </c>
      <c r="H50" s="68"/>
      <c r="I50" s="68"/>
      <c r="J50" s="68" t="n">
        <v>1.88505554166667</v>
      </c>
      <c r="K50" s="68" t="n">
        <v>1.70571533333333</v>
      </c>
      <c r="L50" s="68" t="n">
        <v>1.526375125</v>
      </c>
      <c r="M50" s="68" t="n">
        <v>1.34703491666667</v>
      </c>
      <c r="N50" s="68" t="n">
        <v>1.16769470833333</v>
      </c>
      <c r="O50" s="68" t="n">
        <v>0.9883545</v>
      </c>
      <c r="P50" s="68" t="n">
        <v>1.24213241666667</v>
      </c>
      <c r="Q50" s="68" t="n">
        <v>1.49591033333333</v>
      </c>
      <c r="R50" s="68" t="n">
        <v>1.74968825</v>
      </c>
      <c r="S50" s="68" t="n">
        <v>2.10836866666667</v>
      </c>
      <c r="T50" s="68" t="n">
        <v>2.03393095833333</v>
      </c>
      <c r="U50" s="68" t="n">
        <v>1.95949325</v>
      </c>
    </row>
    <row r="51" customFormat="false" ht="15.75" hidden="false" customHeight="false" outlineLevel="0" collapsed="false">
      <c r="A51" s="12" t="s">
        <v>131</v>
      </c>
      <c r="B51" s="13" t="s">
        <v>132</v>
      </c>
      <c r="C51" s="39" t="n">
        <v>1.98015875</v>
      </c>
      <c r="D51" s="67" t="n">
        <v>0.0907699333333333</v>
      </c>
      <c r="E51" s="39" t="n">
        <v>0.0614838266666667</v>
      </c>
      <c r="F51" s="68"/>
      <c r="G51" s="69" t="n">
        <f aca="false">C51/(((2100*(1+'Food waste'!N51)*(365/12)/(4*10^6)))*Population!C51)</f>
        <v>6.113125557</v>
      </c>
      <c r="H51" s="68"/>
      <c r="I51" s="68"/>
      <c r="J51" s="68" t="n">
        <v>3.49691775</v>
      </c>
      <c r="K51" s="68" t="n">
        <v>3.12525425</v>
      </c>
      <c r="L51" s="68" t="n">
        <v>2.74355575</v>
      </c>
      <c r="M51" s="68" t="n">
        <v>2.36185725</v>
      </c>
      <c r="N51" s="68" t="n">
        <v>1.98015875</v>
      </c>
      <c r="O51" s="68" t="n">
        <v>1.59846025</v>
      </c>
      <c r="P51" s="68" t="n">
        <v>1.634386</v>
      </c>
      <c r="Q51" s="68" t="n">
        <v>1.67031175</v>
      </c>
      <c r="R51" s="68" t="n">
        <v>1.7062375</v>
      </c>
      <c r="S51" s="68" t="n">
        <v>2.4595995</v>
      </c>
      <c r="T51" s="68" t="n">
        <v>2.80537225</v>
      </c>
      <c r="U51" s="68" t="n">
        <v>3.151145</v>
      </c>
    </row>
    <row r="52" customFormat="false" ht="15.75" hidden="false" customHeight="false" outlineLevel="0" collapsed="false">
      <c r="A52" s="12" t="s">
        <v>133</v>
      </c>
      <c r="B52" s="13" t="s">
        <v>134</v>
      </c>
      <c r="C52" s="39" t="n">
        <v>0.936918166666667</v>
      </c>
      <c r="D52" s="67" t="n">
        <v>0.02703024</v>
      </c>
      <c r="E52" s="39" t="n">
        <v>0.0756930733333333</v>
      </c>
      <c r="F52" s="68"/>
      <c r="G52" s="69" t="n">
        <f aca="false">C52/(((2100*(1+'Food waste'!N52)*(365/12)/(4*10^6)))*Population!C52)</f>
        <v>4.467593725</v>
      </c>
      <c r="H52" s="68"/>
      <c r="I52" s="68"/>
      <c r="J52" s="68" t="n">
        <v>1.58623233333333</v>
      </c>
      <c r="K52" s="68" t="n">
        <v>1.42390379166667</v>
      </c>
      <c r="L52" s="68" t="n">
        <v>1.26157525</v>
      </c>
      <c r="M52" s="68" t="n">
        <v>1.09924670833333</v>
      </c>
      <c r="N52" s="68" t="n">
        <v>0.936918166666667</v>
      </c>
      <c r="O52" s="68" t="n">
        <v>0.774589625</v>
      </c>
      <c r="P52" s="68" t="n">
        <v>0.612261083333334</v>
      </c>
      <c r="Q52" s="68" t="n">
        <v>0.449932541666667</v>
      </c>
      <c r="R52" s="68" t="n">
        <v>0.287604</v>
      </c>
      <c r="S52" s="68" t="n">
        <v>0.612261083333333</v>
      </c>
      <c r="T52" s="68" t="n">
        <v>0.936918166666667</v>
      </c>
      <c r="U52" s="68" t="n">
        <v>1.26157525</v>
      </c>
    </row>
    <row r="53" customFormat="false" ht="15.75" hidden="false" customHeight="false" outlineLevel="0" collapsed="false">
      <c r="A53" s="12" t="s">
        <v>135</v>
      </c>
      <c r="B53" s="13" t="s">
        <v>136</v>
      </c>
      <c r="C53" s="39" t="n">
        <v>0.0399641666666666</v>
      </c>
      <c r="D53" s="67" t="n">
        <v>0.00031628</v>
      </c>
      <c r="E53" s="39" t="n">
        <v>0.00312149333333333</v>
      </c>
      <c r="F53" s="68"/>
      <c r="G53" s="69" t="n">
        <f aca="false">C53/(((2100*(1+'Food waste'!N53)*(365/12)/(4*10^6)))*Population!C53)</f>
        <v>1.271672228</v>
      </c>
      <c r="H53" s="68"/>
      <c r="I53" s="68"/>
      <c r="J53" s="68" t="n">
        <v>0.0714958333333333</v>
      </c>
      <c r="K53" s="68" t="n">
        <v>0.0636129166666667</v>
      </c>
      <c r="L53" s="68" t="n">
        <v>0.05573</v>
      </c>
      <c r="M53" s="68" t="n">
        <v>0.0478470833333333</v>
      </c>
      <c r="N53" s="68" t="n">
        <v>0.0399641666666666</v>
      </c>
      <c r="O53" s="68" t="n">
        <v>0.03208125</v>
      </c>
      <c r="P53" s="68" t="n">
        <v>0.0241983333333333</v>
      </c>
      <c r="Q53" s="68" t="n">
        <v>0.0163154166666667</v>
      </c>
      <c r="R53" s="68" t="n">
        <v>0.0084325</v>
      </c>
      <c r="S53" s="68" t="n">
        <v>0.0241983333333333</v>
      </c>
      <c r="T53" s="68" t="n">
        <v>0.0399641666666667</v>
      </c>
      <c r="U53" s="68" t="n">
        <v>0.05573</v>
      </c>
    </row>
    <row r="54" customFormat="false" ht="15.75" hidden="false" customHeight="false" outlineLevel="0" collapsed="false">
      <c r="A54" s="12" t="s">
        <v>137</v>
      </c>
      <c r="B54" s="13" t="s">
        <v>138</v>
      </c>
      <c r="C54" s="39" t="n">
        <v>0.394643833333333</v>
      </c>
      <c r="D54" s="67" t="n">
        <v>0.0028154</v>
      </c>
      <c r="E54" s="39" t="n">
        <v>0.0270485466666667</v>
      </c>
      <c r="F54" s="68"/>
      <c r="G54" s="69" t="n">
        <f aca="false">C54/(((2100*(1+'Food waste'!N54)*(365/12)/(4*10^6)))*Population!C54)</f>
        <v>24.79385637</v>
      </c>
      <c r="H54" s="68"/>
      <c r="I54" s="68"/>
      <c r="J54" s="68" t="n">
        <v>0.227117791666667</v>
      </c>
      <c r="K54" s="68" t="n">
        <v>0.303556333333333</v>
      </c>
      <c r="L54" s="68" t="n">
        <v>0.379994875</v>
      </c>
      <c r="M54" s="68" t="n">
        <v>0.456433416666667</v>
      </c>
      <c r="N54" s="68" t="n">
        <v>0.394643833333333</v>
      </c>
      <c r="O54" s="68" t="n">
        <v>0.33285425</v>
      </c>
      <c r="P54" s="68" t="n">
        <v>0.271064666666667</v>
      </c>
      <c r="Q54" s="68" t="n">
        <v>0.209275083333333</v>
      </c>
      <c r="R54" s="68" t="n">
        <v>0.1474855</v>
      </c>
      <c r="S54" s="68" t="n">
        <v>0.132836541666667</v>
      </c>
      <c r="T54" s="68" t="n">
        <v>0.118187583333333</v>
      </c>
      <c r="U54" s="68" t="n">
        <v>0.24176675</v>
      </c>
    </row>
    <row r="55" customFormat="false" ht="15.75" hidden="false" customHeight="false" outlineLevel="0" collapsed="false">
      <c r="A55" s="12" t="s">
        <v>139</v>
      </c>
      <c r="B55" s="13" t="s">
        <v>140</v>
      </c>
      <c r="C55" s="39" t="n">
        <v>0.175292416666667</v>
      </c>
      <c r="D55" s="67" t="n">
        <v>0.0228394</v>
      </c>
      <c r="E55" s="39" t="n">
        <v>0.00733496833333334</v>
      </c>
      <c r="F55" s="68"/>
      <c r="G55" s="69" t="n">
        <f aca="false">C55/(((2100*(1+'Food waste'!N55)*(365/12)/(4*10^6)))*Population!C55)</f>
        <v>0.9626997718</v>
      </c>
      <c r="H55" s="68"/>
      <c r="I55" s="68"/>
      <c r="J55" s="68" t="n">
        <v>0.270544083333333</v>
      </c>
      <c r="K55" s="68" t="n">
        <v>0.246731166666667</v>
      </c>
      <c r="L55" s="68" t="n">
        <v>0.22291825</v>
      </c>
      <c r="M55" s="68" t="n">
        <v>0.199105333333333</v>
      </c>
      <c r="N55" s="68" t="n">
        <v>0.175292416666667</v>
      </c>
      <c r="O55" s="68" t="n">
        <v>0.1514795</v>
      </c>
      <c r="P55" s="68" t="n">
        <v>0.199105333333333</v>
      </c>
      <c r="Q55" s="68" t="n">
        <v>0.246731166666667</v>
      </c>
      <c r="R55" s="68" t="n">
        <v>0.294357</v>
      </c>
      <c r="S55" s="68" t="n">
        <v>0.341982833333333</v>
      </c>
      <c r="T55" s="68" t="n">
        <v>0.318169916666667</v>
      </c>
      <c r="U55" s="68" t="n">
        <v>0.294357</v>
      </c>
    </row>
    <row r="56" customFormat="false" ht="15.75" hidden="false" customHeight="false" outlineLevel="0" collapsed="false">
      <c r="A56" s="12" t="s">
        <v>141</v>
      </c>
      <c r="B56" s="13" t="s">
        <v>142</v>
      </c>
      <c r="C56" s="39" t="n">
        <v>0.888406666666667</v>
      </c>
      <c r="D56" s="67" t="n">
        <v>0.117569373333333</v>
      </c>
      <c r="E56" s="39" t="n">
        <v>0.01770222</v>
      </c>
      <c r="F56" s="68"/>
      <c r="G56" s="69" t="n">
        <f aca="false">C56/(((2100*(1+'Food waste'!N56)*(365/12)/(4*10^6)))*Population!C56)</f>
        <v>4.982164282</v>
      </c>
      <c r="H56" s="68"/>
      <c r="I56" s="68"/>
      <c r="J56" s="68" t="n">
        <v>1.22259333333333</v>
      </c>
      <c r="K56" s="68" t="n">
        <v>1.13904666666667</v>
      </c>
      <c r="L56" s="68" t="n">
        <v>1.0555</v>
      </c>
      <c r="M56" s="68" t="n">
        <v>0.971953333333333</v>
      </c>
      <c r="N56" s="68" t="n">
        <v>0.888406666666667</v>
      </c>
      <c r="O56" s="68" t="n">
        <v>0.80486</v>
      </c>
      <c r="P56" s="68" t="n">
        <v>0.828075833333333</v>
      </c>
      <c r="Q56" s="68" t="n">
        <v>0.851291666666667</v>
      </c>
      <c r="R56" s="68" t="n">
        <v>0.8745075</v>
      </c>
      <c r="S56" s="68" t="n">
        <v>1.04160083333333</v>
      </c>
      <c r="T56" s="68" t="n">
        <v>1.10193166666667</v>
      </c>
      <c r="U56" s="68" t="n">
        <v>1.1622625</v>
      </c>
    </row>
    <row r="57" customFormat="false" ht="15.75" hidden="false" customHeight="false" outlineLevel="0" collapsed="false">
      <c r="A57" s="12" t="s">
        <v>143</v>
      </c>
      <c r="B57" s="13" t="s">
        <v>144</v>
      </c>
      <c r="C57" s="39" t="n">
        <v>128.550814666667</v>
      </c>
      <c r="D57" s="67" t="n">
        <v>4.11582302666667</v>
      </c>
      <c r="E57" s="39" t="n">
        <v>13.2963752933333</v>
      </c>
      <c r="F57" s="68"/>
      <c r="G57" s="69" t="n">
        <f aca="false">C57/(((2100*(1+'Food waste'!N57)*(365/12)/(4*10^6)))*Population!C57)</f>
        <v>5.037132373</v>
      </c>
      <c r="H57" s="68"/>
      <c r="I57" s="68"/>
      <c r="J57" s="68" t="n">
        <v>162.725683083333</v>
      </c>
      <c r="K57" s="68" t="n">
        <v>148.796607041667</v>
      </c>
      <c r="L57" s="68" t="n">
        <v>128.9769785</v>
      </c>
      <c r="M57" s="68" t="n">
        <v>128.763896583333</v>
      </c>
      <c r="N57" s="68" t="n">
        <v>128.550814666667</v>
      </c>
      <c r="O57" s="68" t="n">
        <v>128.33773275</v>
      </c>
      <c r="P57" s="68" t="n">
        <v>128.124650833333</v>
      </c>
      <c r="Q57" s="68" t="n">
        <v>108.305022291667</v>
      </c>
      <c r="R57" s="68" t="n">
        <v>88.48539375</v>
      </c>
      <c r="S57" s="68" t="n">
        <v>102.627551708333</v>
      </c>
      <c r="T57" s="68" t="n">
        <v>122.660262166667</v>
      </c>
      <c r="U57" s="68" t="n">
        <v>142.692972625</v>
      </c>
    </row>
    <row r="58" customFormat="false" ht="15.75" hidden="false" customHeight="false" outlineLevel="0" collapsed="false">
      <c r="A58" s="12" t="s">
        <v>145</v>
      </c>
      <c r="B58" s="13" t="s">
        <v>146</v>
      </c>
      <c r="C58" s="39" t="n">
        <v>30.9867096666667</v>
      </c>
      <c r="D58" s="67" t="n">
        <v>4.16130052</v>
      </c>
      <c r="E58" s="39" t="n">
        <v>1.84809335333333</v>
      </c>
      <c r="F58" s="68"/>
      <c r="G58" s="69" t="n">
        <f aca="false">C58/(((2100*(1+'Food waste'!N58)*(365/12)/(4*10^6)))*Population!C58)</f>
        <v>5.65471969</v>
      </c>
      <c r="H58" s="68"/>
      <c r="I58" s="68"/>
      <c r="J58" s="68" t="n">
        <v>21.3779050833333</v>
      </c>
      <c r="K58" s="68" t="n">
        <v>25.6427746666667</v>
      </c>
      <c r="L58" s="68" t="n">
        <v>29.90764425</v>
      </c>
      <c r="M58" s="68" t="n">
        <v>34.1725138333333</v>
      </c>
      <c r="N58" s="68" t="n">
        <v>30.9867096666667</v>
      </c>
      <c r="O58" s="68" t="n">
        <v>27.8009055</v>
      </c>
      <c r="P58" s="68" t="n">
        <v>24.6151013333333</v>
      </c>
      <c r="Q58" s="68" t="n">
        <v>21.4292971666667</v>
      </c>
      <c r="R58" s="68" t="n">
        <v>17.714743</v>
      </c>
      <c r="S58" s="68" t="n">
        <v>16.6356775833333</v>
      </c>
      <c r="T58" s="68" t="n">
        <v>15.5566121666667</v>
      </c>
      <c r="U58" s="68" t="n">
        <v>22.4569705</v>
      </c>
    </row>
    <row r="59" customFormat="false" ht="15.75" hidden="false" customHeight="false" outlineLevel="0" collapsed="false">
      <c r="A59" s="12" t="s">
        <v>147</v>
      </c>
      <c r="B59" s="13" t="s">
        <v>148</v>
      </c>
      <c r="C59" s="39" t="n">
        <v>16.8899595</v>
      </c>
      <c r="D59" s="67" t="n">
        <v>0.750900786666667</v>
      </c>
      <c r="E59" s="39" t="n">
        <v>2.54259816666667</v>
      </c>
      <c r="F59" s="68"/>
      <c r="G59" s="69" t="n">
        <f aca="false">C59/(((2100*(1+'Food waste'!N59)*(365/12)/(4*10^6)))*Population!C59)</f>
        <v>9.998824406</v>
      </c>
      <c r="H59" s="68"/>
      <c r="I59" s="68"/>
      <c r="J59" s="68" t="n">
        <v>17.4302445</v>
      </c>
      <c r="K59" s="68" t="n">
        <v>15.845517</v>
      </c>
      <c r="L59" s="68" t="n">
        <v>14.2607895</v>
      </c>
      <c r="M59" s="68" t="n">
        <v>15.5753745</v>
      </c>
      <c r="N59" s="68" t="n">
        <v>16.8899595</v>
      </c>
      <c r="O59" s="68" t="n">
        <v>18.2045445</v>
      </c>
      <c r="P59" s="68" t="n">
        <v>20.2241855</v>
      </c>
      <c r="Q59" s="68" t="n">
        <v>19.344514</v>
      </c>
      <c r="R59" s="68" t="n">
        <v>18.4648425</v>
      </c>
      <c r="S59" s="68" t="n">
        <v>18.734985</v>
      </c>
      <c r="T59" s="68" t="n">
        <v>18.3000715</v>
      </c>
      <c r="U59" s="68" t="n">
        <v>17.865158</v>
      </c>
    </row>
    <row r="60" customFormat="false" ht="15.75" hidden="false" customHeight="false" outlineLevel="0" collapsed="false">
      <c r="A60" s="12" t="s">
        <v>149</v>
      </c>
      <c r="B60" s="13" t="s">
        <v>150</v>
      </c>
      <c r="C60" s="39" t="n">
        <v>1.84824883333333</v>
      </c>
      <c r="D60" s="67" t="n">
        <v>0.177183303333333</v>
      </c>
      <c r="E60" s="39" t="n">
        <v>0.221422921666667</v>
      </c>
      <c r="F60" s="68"/>
      <c r="G60" s="69" t="n">
        <f aca="false">C60/(((2100*(1+'Food waste'!N60)*(365/12)/(4*10^6)))*Population!C60)</f>
        <v>2.329062904</v>
      </c>
      <c r="H60" s="68"/>
      <c r="I60" s="68"/>
      <c r="J60" s="68" t="n">
        <v>3.35045216666667</v>
      </c>
      <c r="K60" s="68" t="n">
        <v>2.97490133333333</v>
      </c>
      <c r="L60" s="68" t="n">
        <v>2.5993505</v>
      </c>
      <c r="M60" s="68" t="n">
        <v>2.22379966666667</v>
      </c>
      <c r="N60" s="68" t="n">
        <v>1.84824883333333</v>
      </c>
      <c r="O60" s="68" t="n">
        <v>1.472698</v>
      </c>
      <c r="P60" s="68" t="n">
        <v>2.19557716666667</v>
      </c>
      <c r="Q60" s="68" t="n">
        <v>2.91845633333333</v>
      </c>
      <c r="R60" s="68" t="n">
        <v>3.6413355</v>
      </c>
      <c r="S60" s="68" t="n">
        <v>4.39243716666667</v>
      </c>
      <c r="T60" s="68" t="n">
        <v>4.04510883333333</v>
      </c>
      <c r="U60" s="68" t="n">
        <v>3.6977805</v>
      </c>
    </row>
    <row r="61" customFormat="false" ht="15.75" hidden="false" customHeight="false" outlineLevel="0" collapsed="false">
      <c r="A61" s="12" t="s">
        <v>151</v>
      </c>
      <c r="B61" s="13" t="s">
        <v>152</v>
      </c>
      <c r="C61" s="39" t="n">
        <v>0.759859083333333</v>
      </c>
      <c r="D61" s="67" t="n">
        <v>0.0531069866666667</v>
      </c>
      <c r="E61" s="39" t="n">
        <v>0.0936396133333333</v>
      </c>
      <c r="F61" s="68"/>
      <c r="G61" s="69" t="n">
        <f aca="false">C61/(((2100*(1+'Food waste'!N61)*(365/12)/(4*10^6)))*Population!C61)</f>
        <v>3.691358345</v>
      </c>
      <c r="H61" s="68"/>
      <c r="I61" s="68"/>
      <c r="J61" s="68" t="n">
        <v>0.796243416666667</v>
      </c>
      <c r="K61" s="68" t="n">
        <v>0.787147333333333</v>
      </c>
      <c r="L61" s="68" t="n">
        <v>0.77805125</v>
      </c>
      <c r="M61" s="68" t="n">
        <v>0.768955166666667</v>
      </c>
      <c r="N61" s="68" t="n">
        <v>0.759859083333333</v>
      </c>
      <c r="O61" s="68" t="n">
        <v>0.750763</v>
      </c>
      <c r="P61" s="68" t="n">
        <v>0.766095166666667</v>
      </c>
      <c r="Q61" s="68" t="n">
        <v>0.781427333333333</v>
      </c>
      <c r="R61" s="68" t="n">
        <v>0.7967595</v>
      </c>
      <c r="S61" s="68" t="n">
        <v>0.814951666666667</v>
      </c>
      <c r="T61" s="68" t="n">
        <v>0.808715583333333</v>
      </c>
      <c r="U61" s="68" t="n">
        <v>0.8024795</v>
      </c>
    </row>
    <row r="62" customFormat="false" ht="15.75" hidden="false" customHeight="false" outlineLevel="0" collapsed="false">
      <c r="A62" s="12" t="s">
        <v>153</v>
      </c>
      <c r="B62" s="13" t="s">
        <v>154</v>
      </c>
      <c r="C62" s="39" t="n">
        <v>0.0422153333333333</v>
      </c>
      <c r="D62" s="67" t="n">
        <v>0.00307981333333333</v>
      </c>
      <c r="E62" s="39" t="n">
        <v>0.000958933333333333</v>
      </c>
      <c r="F62" s="68"/>
      <c r="G62" s="69" t="n">
        <f aca="false">C62/(((2100*(1+'Food waste'!N62)*(365/12)/(4*10^6)))*Population!C62)</f>
        <v>0.7298140525</v>
      </c>
      <c r="H62" s="68"/>
      <c r="I62" s="68"/>
      <c r="J62" s="68" t="n">
        <v>0.0519561666666667</v>
      </c>
      <c r="K62" s="68" t="n">
        <v>0.0428084583333333</v>
      </c>
      <c r="L62" s="68" t="n">
        <v>0.03366075</v>
      </c>
      <c r="M62" s="68" t="n">
        <v>0.0245130416666667</v>
      </c>
      <c r="N62" s="68" t="n">
        <v>0.0422153333333333</v>
      </c>
      <c r="O62" s="68" t="n">
        <v>0.059917625</v>
      </c>
      <c r="P62" s="68" t="n">
        <v>0.0776199166666667</v>
      </c>
      <c r="Q62" s="68" t="n">
        <v>0.0953222083333334</v>
      </c>
      <c r="R62" s="68" t="n">
        <v>0.0861745</v>
      </c>
      <c r="S62" s="68" t="n">
        <v>0.0776199166666667</v>
      </c>
      <c r="T62" s="68" t="n">
        <v>0.0690653333333333</v>
      </c>
      <c r="U62" s="68" t="n">
        <v>0.06051075</v>
      </c>
    </row>
    <row r="63" customFormat="false" ht="15.75" hidden="false" customHeight="false" outlineLevel="0" collapsed="false">
      <c r="A63" s="12" t="s">
        <v>155</v>
      </c>
      <c r="B63" s="13" t="s">
        <v>156</v>
      </c>
      <c r="C63" s="39" t="n">
        <v>8.9166645</v>
      </c>
      <c r="D63" s="67" t="n">
        <v>0.243331933333333</v>
      </c>
      <c r="E63" s="39" t="n">
        <v>0.834067826666667</v>
      </c>
      <c r="F63" s="68"/>
      <c r="G63" s="69" t="n">
        <f aca="false">C63/(((2100*(1+'Food waste'!N63)*(365/12)/(4*10^6)))*Population!C63)</f>
        <v>3.167330134</v>
      </c>
      <c r="H63" s="68"/>
      <c r="I63" s="68"/>
      <c r="J63" s="68" t="n">
        <v>9.96020633333333</v>
      </c>
      <c r="K63" s="68" t="n">
        <v>10.958893375</v>
      </c>
      <c r="L63" s="68" t="n">
        <v>10.2124004166667</v>
      </c>
      <c r="M63" s="68" t="n">
        <v>9.46590745833334</v>
      </c>
      <c r="N63" s="68" t="n">
        <v>8.9166645</v>
      </c>
      <c r="O63" s="68" t="n">
        <v>8.36742154166667</v>
      </c>
      <c r="P63" s="68" t="n">
        <v>8.01080808333334</v>
      </c>
      <c r="Q63" s="68" t="n">
        <v>7.654194625</v>
      </c>
      <c r="R63" s="68" t="n">
        <v>7.10033116666667</v>
      </c>
      <c r="S63" s="68" t="n">
        <v>6.65088708333333</v>
      </c>
      <c r="T63" s="68" t="n">
        <v>7.7539935</v>
      </c>
      <c r="U63" s="68" t="n">
        <v>8.85709991666667</v>
      </c>
    </row>
    <row r="64" customFormat="false" ht="15.75" hidden="false" customHeight="false" outlineLevel="0" collapsed="false">
      <c r="A64" s="12" t="s">
        <v>157</v>
      </c>
      <c r="B64" s="13" t="s">
        <v>158</v>
      </c>
      <c r="C64" s="39" t="n">
        <v>0.925599958333333</v>
      </c>
      <c r="D64" s="67" t="n">
        <v>0.0567645933333333</v>
      </c>
      <c r="E64" s="39" t="n">
        <v>0.118709551666667</v>
      </c>
      <c r="F64" s="68"/>
      <c r="G64" s="69" t="n">
        <f aca="false">C64/(((2100*(1+'Food waste'!N64)*(365/12)/(4*10^6)))*Population!C64)</f>
        <v>4.626170946</v>
      </c>
      <c r="H64" s="68"/>
      <c r="I64" s="68"/>
      <c r="J64" s="68" t="n">
        <v>0.942280791666667</v>
      </c>
      <c r="K64" s="68" t="n">
        <v>0.938110583333333</v>
      </c>
      <c r="L64" s="68" t="n">
        <v>0.933940375</v>
      </c>
      <c r="M64" s="68" t="n">
        <v>0.929770166666667</v>
      </c>
      <c r="N64" s="68" t="n">
        <v>0.925599958333333</v>
      </c>
      <c r="O64" s="68" t="n">
        <v>0.92142975</v>
      </c>
      <c r="P64" s="68" t="n">
        <v>0.927488916666667</v>
      </c>
      <c r="Q64" s="68" t="n">
        <v>0.933548083333333</v>
      </c>
      <c r="R64" s="68" t="n">
        <v>0.93960725</v>
      </c>
      <c r="S64" s="68" t="n">
        <v>0.947947666666667</v>
      </c>
      <c r="T64" s="68" t="n">
        <v>0.946058708333333</v>
      </c>
      <c r="U64" s="68" t="n">
        <v>0.94416975</v>
      </c>
    </row>
    <row r="65" customFormat="false" ht="15.75" hidden="false" customHeight="false" outlineLevel="0" collapsed="false">
      <c r="A65" s="12" t="s">
        <v>159</v>
      </c>
      <c r="B65" s="13" t="s">
        <v>160</v>
      </c>
      <c r="C65" s="39" t="n">
        <v>9.14457929166667</v>
      </c>
      <c r="D65" s="67" t="n">
        <v>0.263718956666667</v>
      </c>
      <c r="E65" s="39" t="n">
        <v>1.59450845666667</v>
      </c>
      <c r="F65" s="68"/>
      <c r="G65" s="69" t="n">
        <f aca="false">C65/(((2100*(1+'Food waste'!N65)*(365/12)/(4*10^6)))*Population!C65)</f>
        <v>22.53417279</v>
      </c>
      <c r="H65" s="68"/>
      <c r="I65" s="68"/>
      <c r="J65" s="68" t="n">
        <v>14.0508322083333</v>
      </c>
      <c r="K65" s="68" t="n">
        <v>12.8388286666667</v>
      </c>
      <c r="L65" s="68" t="n">
        <v>11.626825125</v>
      </c>
      <c r="M65" s="68" t="n">
        <v>10.4148215833333</v>
      </c>
      <c r="N65" s="68" t="n">
        <v>9.14457929166667</v>
      </c>
      <c r="O65" s="68" t="n">
        <v>7.874337</v>
      </c>
      <c r="P65" s="68" t="n">
        <v>7.46392508333334</v>
      </c>
      <c r="Q65" s="68" t="n">
        <v>4.15510541666667</v>
      </c>
      <c r="R65" s="68" t="n">
        <v>6.63735125</v>
      </c>
      <c r="S65" s="68" t="n">
        <v>9.11959708333333</v>
      </c>
      <c r="T65" s="68" t="n">
        <v>10.7420125416667</v>
      </c>
      <c r="U65" s="68" t="n">
        <v>12.42841675</v>
      </c>
    </row>
    <row r="66" customFormat="false" ht="15.75" hidden="false" customHeight="false" outlineLevel="0" collapsed="false">
      <c r="A66" s="12" t="s">
        <v>161</v>
      </c>
      <c r="B66" s="13" t="s">
        <v>162</v>
      </c>
      <c r="C66" s="39" t="n">
        <v>1.26524808333333</v>
      </c>
      <c r="D66" s="67" t="n">
        <v>0.12149529</v>
      </c>
      <c r="E66" s="39" t="n">
        <v>0.0686843316666667</v>
      </c>
      <c r="F66" s="68"/>
      <c r="G66" s="69" t="n">
        <f aca="false">C66/(((2100*(1+'Food waste'!N66)*(365/12)/(4*10^6)))*Population!C66)</f>
        <v>1.381421746</v>
      </c>
      <c r="H66" s="68"/>
      <c r="I66" s="68"/>
      <c r="J66" s="68" t="n">
        <v>2.50063241666667</v>
      </c>
      <c r="K66" s="68" t="n">
        <v>2.15953633333333</v>
      </c>
      <c r="L66" s="68" t="n">
        <v>1.81844025</v>
      </c>
      <c r="M66" s="68" t="n">
        <v>1.47734416666667</v>
      </c>
      <c r="N66" s="68" t="n">
        <v>1.26524808333333</v>
      </c>
      <c r="O66" s="68" t="n">
        <v>1.053152</v>
      </c>
      <c r="P66" s="68" t="n">
        <v>1.72007916666667</v>
      </c>
      <c r="Q66" s="68" t="n">
        <v>2.38700633333333</v>
      </c>
      <c r="R66" s="68" t="n">
        <v>2.9249335</v>
      </c>
      <c r="S66" s="68" t="n">
        <v>3.47812566666667</v>
      </c>
      <c r="T66" s="68" t="n">
        <v>3.15229458333333</v>
      </c>
      <c r="U66" s="68" t="n">
        <v>2.8264635</v>
      </c>
    </row>
    <row r="67" customFormat="false" ht="15.75" hidden="false" customHeight="false" outlineLevel="0" collapsed="false">
      <c r="A67" s="12" t="s">
        <v>163</v>
      </c>
      <c r="B67" s="13" t="s">
        <v>164</v>
      </c>
      <c r="C67" s="39" t="n">
        <v>0.844523125</v>
      </c>
      <c r="D67" s="67" t="n">
        <v>0.0594464833333333</v>
      </c>
      <c r="E67" s="39" t="n">
        <v>0.0870326733333333</v>
      </c>
      <c r="F67" s="68"/>
      <c r="G67" s="69" t="n">
        <f aca="false">C67/(((2100*(1+'Food waste'!N67)*(365/12)/(4*10^6)))*Population!C67)</f>
        <v>2.051529066</v>
      </c>
      <c r="H67" s="68"/>
      <c r="I67" s="68"/>
      <c r="J67" s="68" t="n">
        <v>1.014448875</v>
      </c>
      <c r="K67" s="68" t="n">
        <v>1.06318025</v>
      </c>
      <c r="L67" s="68" t="n">
        <v>1.111911625</v>
      </c>
      <c r="M67" s="68" t="n">
        <v>1.160643</v>
      </c>
      <c r="N67" s="68" t="n">
        <v>0.844523125</v>
      </c>
      <c r="O67" s="68" t="n">
        <v>0.52840325</v>
      </c>
      <c r="P67" s="68" t="n">
        <v>0.73379775</v>
      </c>
      <c r="Q67" s="68" t="n">
        <v>0.93919225</v>
      </c>
      <c r="R67" s="68" t="n">
        <v>1.14458675</v>
      </c>
      <c r="S67" s="68" t="n">
        <v>1.41197525</v>
      </c>
      <c r="T67" s="68" t="n">
        <v>1.157849375</v>
      </c>
      <c r="U67" s="68" t="n">
        <v>1.26857475</v>
      </c>
    </row>
    <row r="68" customFormat="false" ht="15.75" hidden="false" customHeight="false" outlineLevel="0" collapsed="false">
      <c r="A68" s="12" t="s">
        <v>165</v>
      </c>
      <c r="B68" s="13" t="s">
        <v>166</v>
      </c>
      <c r="C68" s="39" t="n">
        <v>6.67102075</v>
      </c>
      <c r="D68" s="67" t="n">
        <v>0.23053203</v>
      </c>
      <c r="E68" s="39" t="n">
        <v>0.617040181666667</v>
      </c>
      <c r="F68" s="68"/>
      <c r="G68" s="69" t="n">
        <f aca="false">C68/(((2100*(1+'Food waste'!N68)*(365/12)/(4*10^6)))*Population!C68)</f>
        <v>5.761244055</v>
      </c>
      <c r="H68" s="68"/>
      <c r="I68" s="68"/>
      <c r="J68" s="68" t="n">
        <v>7.08005620833333</v>
      </c>
      <c r="K68" s="68" t="n">
        <v>7.6635575</v>
      </c>
      <c r="L68" s="68" t="n">
        <v>7.33271191666667</v>
      </c>
      <c r="M68" s="68" t="n">
        <v>7.00186633333333</v>
      </c>
      <c r="N68" s="68" t="n">
        <v>6.67102075</v>
      </c>
      <c r="O68" s="68" t="n">
        <v>6.34017516666667</v>
      </c>
      <c r="P68" s="68" t="n">
        <v>6.01553945833334</v>
      </c>
      <c r="Q68" s="68" t="n">
        <v>5.69090375</v>
      </c>
      <c r="R68" s="68" t="n">
        <v>5.36626804166667</v>
      </c>
      <c r="S68" s="68" t="n">
        <v>5.11361233333333</v>
      </c>
      <c r="T68" s="68" t="n">
        <v>5.769093625</v>
      </c>
      <c r="U68" s="68" t="n">
        <v>6.42457491666667</v>
      </c>
    </row>
    <row r="69" customFormat="false" ht="15.75" hidden="false" customHeight="false" outlineLevel="0" collapsed="false">
      <c r="A69" s="12" t="s">
        <v>167</v>
      </c>
      <c r="B69" s="13" t="s">
        <v>168</v>
      </c>
      <c r="C69" s="39" t="n">
        <v>0.0259635</v>
      </c>
      <c r="D69" s="67" t="n">
        <v>0.0016296</v>
      </c>
      <c r="E69" s="39" t="n">
        <v>0.000806</v>
      </c>
      <c r="F69" s="68"/>
      <c r="G69" s="69" t="n">
        <f aca="false">C69/(((2100*(1+'Food waste'!N69)*(365/12)/(4*10^6)))*Population!C69)</f>
        <v>0.2684060776</v>
      </c>
      <c r="H69" s="68"/>
      <c r="I69" s="68"/>
      <c r="J69" s="68" t="n">
        <v>0.0259635</v>
      </c>
      <c r="K69" s="68" t="n">
        <v>0.0259635</v>
      </c>
      <c r="L69" s="68" t="n">
        <v>0.0259635</v>
      </c>
      <c r="M69" s="68" t="n">
        <v>0.0259635</v>
      </c>
      <c r="N69" s="68" t="n">
        <v>0.0259635</v>
      </c>
      <c r="O69" s="68" t="n">
        <v>0.0259635</v>
      </c>
      <c r="P69" s="68" t="n">
        <v>0.0259635</v>
      </c>
      <c r="Q69" s="68" t="n">
        <v>0.0259635</v>
      </c>
      <c r="R69" s="68" t="n">
        <v>0.0259635</v>
      </c>
      <c r="S69" s="68" t="n">
        <v>0.0259635</v>
      </c>
      <c r="T69" s="68" t="n">
        <v>0.0259635</v>
      </c>
      <c r="U69" s="68" t="n">
        <v>0.0259635</v>
      </c>
    </row>
    <row r="70" customFormat="false" ht="15.75" hidden="false" customHeight="false" outlineLevel="0" collapsed="false">
      <c r="A70" s="12" t="s">
        <v>169</v>
      </c>
      <c r="B70" s="13" t="s">
        <v>170</v>
      </c>
      <c r="C70" s="39" t="n">
        <v>0.405742916666667</v>
      </c>
      <c r="D70" s="67" t="n">
        <v>0.00793778333333333</v>
      </c>
      <c r="E70" s="39" t="n">
        <v>0.0537369283333334</v>
      </c>
      <c r="F70" s="68"/>
      <c r="G70" s="69" t="n">
        <f aca="false">C70/(((2100*(1+'Food waste'!N70)*(365/12)/(4*10^6)))*Population!C70)</f>
        <v>3.474274157</v>
      </c>
      <c r="H70" s="68"/>
      <c r="I70" s="68"/>
      <c r="J70" s="68" t="n">
        <v>0.88257925</v>
      </c>
      <c r="K70" s="68" t="n">
        <v>0.761995166666667</v>
      </c>
      <c r="L70" s="68" t="n">
        <v>0.641411083333334</v>
      </c>
      <c r="M70" s="68" t="n">
        <v>0.520827</v>
      </c>
      <c r="N70" s="68" t="n">
        <v>0.405742916666667</v>
      </c>
      <c r="O70" s="68" t="n">
        <v>0.290658833333333</v>
      </c>
      <c r="P70" s="68" t="n">
        <v>0.531827</v>
      </c>
      <c r="Q70" s="68" t="n">
        <v>0.772995166666667</v>
      </c>
      <c r="R70" s="68" t="n">
        <v>1.00866333333333</v>
      </c>
      <c r="S70" s="68" t="n">
        <v>1.2443315</v>
      </c>
      <c r="T70" s="68" t="n">
        <v>1.12374741666667</v>
      </c>
      <c r="U70" s="68" t="n">
        <v>1.00316333333333</v>
      </c>
    </row>
    <row r="71" customFormat="false" ht="15.75" hidden="false" customHeight="false" outlineLevel="0" collapsed="false">
      <c r="A71" s="12" t="s">
        <v>171</v>
      </c>
      <c r="B71" s="13" t="s">
        <v>172</v>
      </c>
      <c r="C71" s="39" t="n">
        <v>1.406116875</v>
      </c>
      <c r="D71" s="67" t="n">
        <v>0.0149467633333333</v>
      </c>
      <c r="E71" s="39" t="n">
        <v>0.100936206666667</v>
      </c>
      <c r="F71" s="68"/>
      <c r="G71" s="69" t="n">
        <f aca="false">C71/(((2100*(1+'Food waste'!N71)*(365/12)/(4*10^6)))*Population!C71)</f>
        <v>10.19347943</v>
      </c>
      <c r="H71" s="68"/>
      <c r="I71" s="68"/>
      <c r="J71" s="68" t="n">
        <v>1.117260625</v>
      </c>
      <c r="K71" s="68" t="n">
        <v>1.28171375</v>
      </c>
      <c r="L71" s="68" t="n">
        <v>1.446166875</v>
      </c>
      <c r="M71" s="68" t="n">
        <v>1.61062</v>
      </c>
      <c r="N71" s="68" t="n">
        <v>1.406116875</v>
      </c>
      <c r="O71" s="68" t="n">
        <v>1.20161375</v>
      </c>
      <c r="P71" s="68" t="n">
        <v>1.29116375</v>
      </c>
      <c r="Q71" s="68" t="n">
        <v>1.38071375</v>
      </c>
      <c r="R71" s="68" t="n">
        <v>1.42076375</v>
      </c>
      <c r="S71" s="68" t="n">
        <v>1.46081375</v>
      </c>
      <c r="T71" s="68" t="n">
        <v>1.206810625</v>
      </c>
      <c r="U71" s="68" t="n">
        <v>1.37126375</v>
      </c>
    </row>
    <row r="72" customFormat="false" ht="15.75" hidden="false" customHeight="false" outlineLevel="0" collapsed="false">
      <c r="A72" s="12" t="s">
        <v>173</v>
      </c>
      <c r="B72" s="13" t="s">
        <v>174</v>
      </c>
      <c r="C72" s="39" t="n">
        <v>0.381475291666667</v>
      </c>
      <c r="D72" s="67" t="n">
        <v>0.0611618866666667</v>
      </c>
      <c r="E72" s="39" t="n">
        <v>0.045993555</v>
      </c>
      <c r="F72" s="68"/>
      <c r="G72" s="69" t="n">
        <f aca="false">C72/(((2100*(1+'Food waste'!N72)*(365/12)/(4*10^6)))*Population!C72)</f>
        <v>2.729890247</v>
      </c>
      <c r="H72" s="68"/>
      <c r="I72" s="68"/>
      <c r="J72" s="68" t="n">
        <v>0.428712958333333</v>
      </c>
      <c r="K72" s="68" t="n">
        <v>0.416903541666667</v>
      </c>
      <c r="L72" s="68" t="n">
        <v>0.405094125</v>
      </c>
      <c r="M72" s="68" t="n">
        <v>0.393284708333333</v>
      </c>
      <c r="N72" s="68" t="n">
        <v>0.381475291666667</v>
      </c>
      <c r="O72" s="68" t="n">
        <v>0.369665875</v>
      </c>
      <c r="P72" s="68" t="n">
        <v>0.392600333333333</v>
      </c>
      <c r="Q72" s="68" t="n">
        <v>0.415534791666667</v>
      </c>
      <c r="R72" s="68" t="n">
        <v>0.43846925</v>
      </c>
      <c r="S72" s="68" t="n">
        <v>0.462088083333333</v>
      </c>
      <c r="T72" s="68" t="n">
        <v>0.450963041666667</v>
      </c>
      <c r="U72" s="68" t="n">
        <v>0.439838</v>
      </c>
    </row>
    <row r="73" customFormat="false" ht="15.75" hidden="false" customHeight="false" outlineLevel="0" collapsed="false">
      <c r="A73" s="12" t="s">
        <v>175</v>
      </c>
      <c r="B73" s="13" t="s">
        <v>176</v>
      </c>
      <c r="C73" s="39" t="n">
        <v>0.0162886666666667</v>
      </c>
      <c r="D73" s="67" t="n">
        <v>0.000314573333333333</v>
      </c>
      <c r="E73" s="39" t="n">
        <v>0.001388</v>
      </c>
      <c r="F73" s="68"/>
      <c r="G73" s="69" t="n">
        <f aca="false">C73/(((2100*(1+'Food waste'!N73)*(365/12)/(4*10^6)))*Population!C73)</f>
        <v>0.4761502944</v>
      </c>
      <c r="H73" s="68"/>
      <c r="I73" s="68"/>
      <c r="J73" s="68" t="n">
        <v>0.0256119166666667</v>
      </c>
      <c r="K73" s="68" t="n">
        <v>0.0180570416666667</v>
      </c>
      <c r="L73" s="68" t="n">
        <v>0.0105021666666667</v>
      </c>
      <c r="M73" s="68" t="n">
        <v>0.00294729166666667</v>
      </c>
      <c r="N73" s="68" t="n">
        <v>0.0162886666666667</v>
      </c>
      <c r="O73" s="68" t="n">
        <v>0.0296300416666667</v>
      </c>
      <c r="P73" s="68" t="n">
        <v>0.0429714166666667</v>
      </c>
      <c r="Q73" s="68" t="n">
        <v>0.0563127916666667</v>
      </c>
      <c r="R73" s="68" t="n">
        <v>0.0487579166666667</v>
      </c>
      <c r="S73" s="68" t="n">
        <v>0.0429714166666667</v>
      </c>
      <c r="T73" s="68" t="n">
        <v>0.0371849166666667</v>
      </c>
      <c r="U73" s="68" t="n">
        <v>0.0313984166666667</v>
      </c>
    </row>
    <row r="74" customFormat="false" ht="15.75" hidden="false" customHeight="false" outlineLevel="0" collapsed="false">
      <c r="A74" s="12" t="s">
        <v>177</v>
      </c>
      <c r="B74" s="13" t="s">
        <v>178</v>
      </c>
      <c r="C74" s="39" t="n">
        <v>0.116807333333333</v>
      </c>
      <c r="D74" s="67" t="n">
        <v>0.00625984</v>
      </c>
      <c r="E74" s="39" t="n">
        <v>0.00819474666666667</v>
      </c>
      <c r="F74" s="68"/>
      <c r="G74" s="69" t="n">
        <f aca="false">C74/(((2100*(1+'Food waste'!N74)*(365/12)/(4*10^6)))*Population!C74)</f>
        <v>1.446265735</v>
      </c>
      <c r="H74" s="68"/>
      <c r="I74" s="68"/>
      <c r="J74" s="68" t="n">
        <v>0.168045666666667</v>
      </c>
      <c r="K74" s="68" t="n">
        <v>0.155236083333333</v>
      </c>
      <c r="L74" s="68" t="n">
        <v>0.1424265</v>
      </c>
      <c r="M74" s="68" t="n">
        <v>0.129616916666667</v>
      </c>
      <c r="N74" s="68" t="n">
        <v>0.116807333333333</v>
      </c>
      <c r="O74" s="68" t="n">
        <v>0.10399775</v>
      </c>
      <c r="P74" s="68" t="n">
        <v>0.0911881666666666</v>
      </c>
      <c r="Q74" s="68" t="n">
        <v>0.0783785833333333</v>
      </c>
      <c r="R74" s="68" t="n">
        <v>0.065569</v>
      </c>
      <c r="S74" s="68" t="n">
        <v>0.0911881666666667</v>
      </c>
      <c r="T74" s="68" t="n">
        <v>0.116807333333333</v>
      </c>
      <c r="U74" s="68" t="n">
        <v>0.1424265</v>
      </c>
    </row>
    <row r="75" customFormat="false" ht="15.75" hidden="false" customHeight="false" outlineLevel="0" collapsed="false">
      <c r="A75" s="12" t="s">
        <v>179</v>
      </c>
      <c r="B75" s="13" t="s">
        <v>180</v>
      </c>
      <c r="C75" s="39" t="n">
        <v>0.2760815</v>
      </c>
      <c r="D75" s="67" t="n">
        <v>0.0247598933333333</v>
      </c>
      <c r="E75" s="39" t="n">
        <v>0.0240789333333333</v>
      </c>
      <c r="F75" s="68"/>
      <c r="G75" s="69" t="n">
        <f aca="false">C75/(((2100*(1+'Food waste'!N75)*(365/12)/(4*10^6)))*Population!C75)</f>
        <v>1.953837507</v>
      </c>
      <c r="H75" s="68"/>
      <c r="I75" s="68"/>
      <c r="J75" s="68" t="n">
        <v>0.3603655</v>
      </c>
      <c r="K75" s="68" t="n">
        <v>0.3392945</v>
      </c>
      <c r="L75" s="68" t="n">
        <v>0.3182235</v>
      </c>
      <c r="M75" s="68" t="n">
        <v>0.2971525</v>
      </c>
      <c r="N75" s="68" t="n">
        <v>0.2760815</v>
      </c>
      <c r="O75" s="68" t="n">
        <v>0.2550105</v>
      </c>
      <c r="P75" s="68" t="n">
        <v>0.2750645</v>
      </c>
      <c r="Q75" s="68" t="n">
        <v>0.2951185</v>
      </c>
      <c r="R75" s="68" t="n">
        <v>0.3151725</v>
      </c>
      <c r="S75" s="68" t="n">
        <v>0.3573145</v>
      </c>
      <c r="T75" s="68" t="n">
        <v>0.3583315</v>
      </c>
      <c r="U75" s="68" t="n">
        <v>0.3593485</v>
      </c>
    </row>
    <row r="76" customFormat="false" ht="15.75" hidden="false" customHeight="false" outlineLevel="0" collapsed="false">
      <c r="A76" s="12" t="s">
        <v>181</v>
      </c>
      <c r="B76" s="13" t="s">
        <v>182</v>
      </c>
      <c r="C76" s="39" t="n">
        <v>0.476982416666667</v>
      </c>
      <c r="D76" s="67" t="n">
        <v>0.00753791333333333</v>
      </c>
      <c r="E76" s="39" t="n">
        <v>0.03253574</v>
      </c>
      <c r="F76" s="68"/>
      <c r="G76" s="69" t="n">
        <f aca="false">C76/(((2100*(1+'Food waste'!N76)*(365/12)/(4*10^6)))*Population!C76)</f>
        <v>1.078679711</v>
      </c>
      <c r="H76" s="68"/>
      <c r="I76" s="68"/>
      <c r="J76" s="68" t="n">
        <v>0.689075125</v>
      </c>
      <c r="K76" s="68" t="n">
        <v>0.476982416666667</v>
      </c>
      <c r="L76" s="68" t="n">
        <v>0.264889708333333</v>
      </c>
      <c r="M76" s="68" t="n">
        <v>0.052797</v>
      </c>
      <c r="N76" s="68" t="n">
        <v>0.476982416666667</v>
      </c>
      <c r="O76" s="68" t="n">
        <v>0.901167833333333</v>
      </c>
      <c r="P76" s="68" t="n">
        <v>1.32535325</v>
      </c>
      <c r="Q76" s="68" t="n">
        <v>1.74953866666667</v>
      </c>
      <c r="R76" s="68" t="n">
        <v>1.53744595833333</v>
      </c>
      <c r="S76" s="68" t="n">
        <v>1.32535325</v>
      </c>
      <c r="T76" s="68" t="n">
        <v>1.11326054166667</v>
      </c>
      <c r="U76" s="68" t="n">
        <v>0.901167833333333</v>
      </c>
    </row>
    <row r="77" customFormat="false" ht="15.75" hidden="false" customHeight="false" outlineLevel="0" collapsed="false">
      <c r="A77" s="12" t="s">
        <v>183</v>
      </c>
      <c r="B77" s="13" t="s">
        <v>184</v>
      </c>
      <c r="C77" s="39" t="n">
        <v>0.776273791666667</v>
      </c>
      <c r="D77" s="67" t="n">
        <v>0.01322218</v>
      </c>
      <c r="E77" s="39" t="n">
        <v>0.0487822333333333</v>
      </c>
      <c r="F77" s="68"/>
      <c r="G77" s="69" t="n">
        <f aca="false">C77/(((2100*(1+'Food waste'!N77)*(365/12)/(4*10^6)))*Population!C77)</f>
        <v>2.54114855</v>
      </c>
      <c r="H77" s="68"/>
      <c r="I77" s="68"/>
      <c r="J77" s="68" t="n">
        <v>1.03150733333333</v>
      </c>
      <c r="K77" s="68" t="n">
        <v>0.776479416666667</v>
      </c>
      <c r="L77" s="68" t="n">
        <v>0.5214515</v>
      </c>
      <c r="M77" s="68" t="n">
        <v>0.266423583333333</v>
      </c>
      <c r="N77" s="68" t="n">
        <v>0.776273791666667</v>
      </c>
      <c r="O77" s="68" t="n">
        <v>1.286124</v>
      </c>
      <c r="P77" s="68" t="n">
        <v>1.79617983333333</v>
      </c>
      <c r="Q77" s="68" t="n">
        <v>2.30623566666667</v>
      </c>
      <c r="R77" s="68" t="n">
        <v>2.051413375</v>
      </c>
      <c r="S77" s="68" t="n">
        <v>1.79659108333333</v>
      </c>
      <c r="T77" s="68" t="n">
        <v>1.54156316666667</v>
      </c>
      <c r="U77" s="68" t="n">
        <v>1.28653525</v>
      </c>
    </row>
    <row r="78" customFormat="false" ht="15.75" hidden="false" customHeight="false" outlineLevel="0" collapsed="false">
      <c r="A78" s="12" t="s">
        <v>185</v>
      </c>
      <c r="B78" s="13" t="s">
        <v>186</v>
      </c>
      <c r="C78" s="39" t="n">
        <v>7.21306533333333</v>
      </c>
      <c r="D78" s="67" t="n">
        <v>2.31134044</v>
      </c>
      <c r="E78" s="39" t="n">
        <v>0.180115006666667</v>
      </c>
      <c r="F78" s="68"/>
      <c r="G78" s="69" t="n">
        <f aca="false">C78/(((2100*(1+'Food waste'!N78)*(365/12)/(4*10^6)))*Population!C78)</f>
        <v>10.23882179</v>
      </c>
      <c r="H78" s="68"/>
      <c r="I78" s="68"/>
      <c r="J78" s="68" t="n">
        <v>6.56065304166667</v>
      </c>
      <c r="K78" s="68" t="n">
        <v>6.82394595833333</v>
      </c>
      <c r="L78" s="68" t="n">
        <v>7.087238875</v>
      </c>
      <c r="M78" s="68" t="n">
        <v>7.35053179166667</v>
      </c>
      <c r="N78" s="68" t="n">
        <v>7.21306533333333</v>
      </c>
      <c r="O78" s="68" t="n">
        <v>7.075598875</v>
      </c>
      <c r="P78" s="68" t="n">
        <v>6.93813241666667</v>
      </c>
      <c r="Q78" s="68" t="n">
        <v>6.80066595833333</v>
      </c>
      <c r="R78" s="68" t="n">
        <v>6.6616995</v>
      </c>
      <c r="S78" s="68" t="n">
        <v>6.53587304166667</v>
      </c>
      <c r="T78" s="68" t="n">
        <v>6.41004658333333</v>
      </c>
      <c r="U78" s="68" t="n">
        <v>6.6864795</v>
      </c>
    </row>
    <row r="79" customFormat="false" ht="15.75" hidden="false" customHeight="false" outlineLevel="0" collapsed="false">
      <c r="A79" s="12" t="s">
        <v>187</v>
      </c>
      <c r="B79" s="13" t="s">
        <v>188</v>
      </c>
      <c r="C79" s="39" t="n">
        <v>2.08400979166667</v>
      </c>
      <c r="D79" s="67" t="n">
        <v>0.0309856</v>
      </c>
      <c r="E79" s="39" t="n">
        <v>0.149624033333333</v>
      </c>
      <c r="F79" s="68"/>
      <c r="G79" s="69" t="n">
        <f aca="false">C79/(((2100*(1+'Food waste'!N79)*(365/12)/(4*10^6)))*Population!C79)</f>
        <v>6.444450907</v>
      </c>
      <c r="H79" s="68"/>
      <c r="I79" s="68"/>
      <c r="J79" s="68" t="n">
        <v>3.462044125</v>
      </c>
      <c r="K79" s="68" t="n">
        <v>3.11203554166667</v>
      </c>
      <c r="L79" s="68" t="n">
        <v>2.76202695833333</v>
      </c>
      <c r="M79" s="68" t="n">
        <v>2.412018375</v>
      </c>
      <c r="N79" s="68" t="n">
        <v>2.08400979166667</v>
      </c>
      <c r="O79" s="68" t="n">
        <v>1.75600120833333</v>
      </c>
      <c r="P79" s="68" t="n">
        <v>1.435354</v>
      </c>
      <c r="Q79" s="68" t="n">
        <v>1.11470679166667</v>
      </c>
      <c r="R79" s="68" t="n">
        <v>0.772059583333333</v>
      </c>
      <c r="S79" s="68" t="n">
        <v>1.45007675</v>
      </c>
      <c r="T79" s="68" t="n">
        <v>2.12073254166667</v>
      </c>
      <c r="U79" s="68" t="n">
        <v>2.79138833333333</v>
      </c>
    </row>
    <row r="80" customFormat="false" ht="15.75" hidden="false" customHeight="false" outlineLevel="0" collapsed="false">
      <c r="A80" s="12" t="s">
        <v>189</v>
      </c>
      <c r="B80" s="13" t="s">
        <v>190</v>
      </c>
      <c r="C80" s="39" t="n">
        <v>0.201259166666667</v>
      </c>
      <c r="D80" s="67" t="n">
        <v>0.00199997333333333</v>
      </c>
      <c r="E80" s="39" t="n">
        <v>0.01566682</v>
      </c>
      <c r="F80" s="68"/>
      <c r="G80" s="69" t="n">
        <f aca="false">C80/(((2100*(1+'Food waste'!N80)*(365/12)/(4*10^6)))*Population!C80)</f>
        <v>2.448542066</v>
      </c>
      <c r="H80" s="68"/>
      <c r="I80" s="68"/>
      <c r="J80" s="68" t="n">
        <v>0.253200833333333</v>
      </c>
      <c r="K80" s="68" t="n">
        <v>0.240215416666667</v>
      </c>
      <c r="L80" s="68" t="n">
        <v>0.22723</v>
      </c>
      <c r="M80" s="68" t="n">
        <v>0.214244583333333</v>
      </c>
      <c r="N80" s="68" t="n">
        <v>0.201259166666667</v>
      </c>
      <c r="O80" s="68" t="n">
        <v>0.18827375</v>
      </c>
      <c r="P80" s="68" t="n">
        <v>0.175288333333333</v>
      </c>
      <c r="Q80" s="68" t="n">
        <v>0.162302916666667</v>
      </c>
      <c r="R80" s="68" t="n">
        <v>0.1493175</v>
      </c>
      <c r="S80" s="68" t="n">
        <v>0.175288333333333</v>
      </c>
      <c r="T80" s="68" t="n">
        <v>0.201259166666667</v>
      </c>
      <c r="U80" s="68" t="n">
        <v>0.22723</v>
      </c>
    </row>
    <row r="81" customFormat="false" ht="15.75" hidden="false" customHeight="false" outlineLevel="0" collapsed="false">
      <c r="A81" s="12" t="s">
        <v>191</v>
      </c>
      <c r="B81" s="13" t="s">
        <v>192</v>
      </c>
      <c r="C81" s="39" t="n">
        <v>0.0961023333333334</v>
      </c>
      <c r="D81" s="67" t="n">
        <v>0.00260918666666667</v>
      </c>
      <c r="E81" s="39" t="n">
        <v>0.0014784</v>
      </c>
      <c r="F81" s="68"/>
      <c r="G81" s="69" t="n">
        <f aca="false">C81/(((2100*(1+'Food waste'!N81)*(365/12)/(4*10^6)))*Population!C81)</f>
        <v>3.550892352</v>
      </c>
      <c r="H81" s="68"/>
      <c r="I81" s="68"/>
      <c r="J81" s="68" t="n">
        <v>0.130269</v>
      </c>
      <c r="K81" s="68" t="n">
        <v>0.0961023333333334</v>
      </c>
      <c r="L81" s="68" t="n">
        <v>0.0619356666666667</v>
      </c>
      <c r="M81" s="68" t="n">
        <v>0.027769</v>
      </c>
      <c r="N81" s="68" t="n">
        <v>0.0961023333333334</v>
      </c>
      <c r="O81" s="68" t="n">
        <v>0.164435666666667</v>
      </c>
      <c r="P81" s="68" t="n">
        <v>0.232769</v>
      </c>
      <c r="Q81" s="68" t="n">
        <v>0.301102333333333</v>
      </c>
      <c r="R81" s="68" t="n">
        <v>0.266935666666667</v>
      </c>
      <c r="S81" s="68" t="n">
        <v>0.232769</v>
      </c>
      <c r="T81" s="68" t="n">
        <v>0.198602333333333</v>
      </c>
      <c r="U81" s="68" t="n">
        <v>0.164435666666667</v>
      </c>
    </row>
    <row r="82" customFormat="false" ht="15.75" hidden="false" customHeight="false" outlineLevel="0" collapsed="false">
      <c r="A82" s="12" t="s">
        <v>193</v>
      </c>
      <c r="B82" s="13" t="s">
        <v>194</v>
      </c>
      <c r="C82" s="39" t="n">
        <v>18.5832273333333</v>
      </c>
      <c r="D82" s="67" t="n">
        <v>0.66885474</v>
      </c>
      <c r="E82" s="39" t="n">
        <v>1.21848584666667</v>
      </c>
      <c r="F82" s="68"/>
      <c r="G82" s="69" t="n">
        <f aca="false">C82/(((2100*(1+'Food waste'!N82)*(365/12)/(4*10^6)))*Population!C82)</f>
        <v>6.830377293</v>
      </c>
      <c r="H82" s="68"/>
      <c r="I82" s="68"/>
      <c r="J82" s="68" t="n">
        <v>30.3197285</v>
      </c>
      <c r="K82" s="68" t="n">
        <v>27.3856032083333</v>
      </c>
      <c r="L82" s="68" t="n">
        <v>24.4514779166667</v>
      </c>
      <c r="M82" s="68" t="n">
        <v>21.517352625</v>
      </c>
      <c r="N82" s="68" t="n">
        <v>18.5832273333333</v>
      </c>
      <c r="O82" s="68" t="n">
        <v>15.6491020416667</v>
      </c>
      <c r="P82" s="68" t="n">
        <v>13.64517425</v>
      </c>
      <c r="Q82" s="68" t="n">
        <v>11.5287987083333</v>
      </c>
      <c r="R82" s="68" t="n">
        <v>9.63731866666667</v>
      </c>
      <c r="S82" s="68" t="n">
        <v>15.50556925</v>
      </c>
      <c r="T82" s="68" t="n">
        <v>20.4436223333333</v>
      </c>
      <c r="U82" s="68" t="n">
        <v>25.3816754166667</v>
      </c>
    </row>
    <row r="83" customFormat="false" ht="15.75" hidden="false" customHeight="false" outlineLevel="0" collapsed="false">
      <c r="A83" s="12" t="s">
        <v>195</v>
      </c>
      <c r="B83" s="13" t="s">
        <v>196</v>
      </c>
      <c r="C83" s="39" t="n">
        <v>0.832276958333333</v>
      </c>
      <c r="D83" s="67" t="n">
        <v>0.02778264</v>
      </c>
      <c r="E83" s="39" t="n">
        <v>0.0901759866666668</v>
      </c>
      <c r="F83" s="68"/>
      <c r="G83" s="69" t="n">
        <f aca="false">C83/(((2100*(1+'Food waste'!N83)*(365/12)/(4*10^6)))*Population!C83)</f>
        <v>15.71895039</v>
      </c>
      <c r="H83" s="68"/>
      <c r="I83" s="68"/>
      <c r="J83" s="68" t="n">
        <v>1.69976679166667</v>
      </c>
      <c r="K83" s="68" t="n">
        <v>1.47464433333333</v>
      </c>
      <c r="L83" s="68" t="n">
        <v>1.249521875</v>
      </c>
      <c r="M83" s="68" t="n">
        <v>1.02439941666667</v>
      </c>
      <c r="N83" s="68" t="n">
        <v>0.832276958333333</v>
      </c>
      <c r="O83" s="68" t="n">
        <v>0.6401545</v>
      </c>
      <c r="P83" s="68" t="n">
        <v>1.09039941666667</v>
      </c>
      <c r="Q83" s="68" t="n">
        <v>1.54064433333333</v>
      </c>
      <c r="R83" s="68" t="n">
        <v>1.95788925</v>
      </c>
      <c r="S83" s="68" t="n">
        <v>2.37513416666667</v>
      </c>
      <c r="T83" s="68" t="n">
        <v>2.15001170833333</v>
      </c>
      <c r="U83" s="68" t="n">
        <v>1.92488925</v>
      </c>
    </row>
    <row r="84" customFormat="false" ht="15.75" hidden="false" customHeight="false" outlineLevel="0" collapsed="false">
      <c r="A84" s="12" t="s">
        <v>197</v>
      </c>
      <c r="B84" s="13" t="s">
        <v>198</v>
      </c>
      <c r="C84" s="39" t="n">
        <v>0.0256314166666666</v>
      </c>
      <c r="D84" s="67" t="n">
        <v>0.00058624</v>
      </c>
      <c r="E84" s="39" t="n">
        <v>0.00468673333333333</v>
      </c>
      <c r="F84" s="68"/>
      <c r="G84" s="69" t="n">
        <f aca="false">C84/(((2100*(1+'Food waste'!N84)*(365/12)/(4*10^6)))*Population!C84)</f>
        <v>0.3890296768</v>
      </c>
      <c r="H84" s="68"/>
      <c r="I84" s="68"/>
      <c r="J84" s="68" t="n">
        <v>0.125757083333333</v>
      </c>
      <c r="K84" s="68" t="n">
        <v>0.100725666666667</v>
      </c>
      <c r="L84" s="68" t="n">
        <v>0.07569425</v>
      </c>
      <c r="M84" s="68" t="n">
        <v>0.0506628333333333</v>
      </c>
      <c r="N84" s="68" t="n">
        <v>0.0256314166666666</v>
      </c>
      <c r="O84" s="68" t="n">
        <v>0.0006</v>
      </c>
      <c r="P84" s="68" t="n">
        <v>0.0506628333333333</v>
      </c>
      <c r="Q84" s="68" t="n">
        <v>0.100725666666667</v>
      </c>
      <c r="R84" s="68" t="n">
        <v>0.1507885</v>
      </c>
      <c r="S84" s="68" t="n">
        <v>0.200851333333333</v>
      </c>
      <c r="T84" s="68" t="n">
        <v>0.175819916666667</v>
      </c>
      <c r="U84" s="68" t="n">
        <v>0.1507885</v>
      </c>
    </row>
    <row r="85" customFormat="false" ht="15.75" hidden="false" customHeight="false" outlineLevel="0" collapsed="false">
      <c r="A85" s="12" t="s">
        <v>199</v>
      </c>
      <c r="B85" s="13" t="s">
        <v>200</v>
      </c>
      <c r="C85" s="39" t="n">
        <v>5.67823470833333</v>
      </c>
      <c r="D85" s="67" t="n">
        <v>0.15974031</v>
      </c>
      <c r="E85" s="39" t="n">
        <v>0.903241146666667</v>
      </c>
      <c r="F85" s="68"/>
      <c r="G85" s="69" t="n">
        <f aca="false">C85/(((2100*(1+'Food waste'!N85)*(365/12)/(4*10^6)))*Population!C85)</f>
        <v>8.169024137</v>
      </c>
      <c r="H85" s="68"/>
      <c r="I85" s="68"/>
      <c r="J85" s="68" t="n">
        <v>8.219631375</v>
      </c>
      <c r="K85" s="68" t="n">
        <v>7.58428220833334</v>
      </c>
      <c r="L85" s="68" t="n">
        <v>6.94893304166667</v>
      </c>
      <c r="M85" s="68" t="n">
        <v>6.313583875</v>
      </c>
      <c r="N85" s="68" t="n">
        <v>5.67823470833333</v>
      </c>
      <c r="O85" s="68" t="n">
        <v>6.29123491666667</v>
      </c>
      <c r="P85" s="68" t="n">
        <v>7.41559075</v>
      </c>
      <c r="Q85" s="68" t="n">
        <v>8.53994658333333</v>
      </c>
      <c r="R85" s="68" t="n">
        <v>9.66430241666667</v>
      </c>
      <c r="S85" s="68" t="n">
        <v>9.686651375</v>
      </c>
      <c r="T85" s="68" t="n">
        <v>9.19764470833333</v>
      </c>
      <c r="U85" s="68" t="n">
        <v>8.70863804166667</v>
      </c>
    </row>
    <row r="86" customFormat="false" ht="15.75" hidden="false" customHeight="false" outlineLevel="0" collapsed="false">
      <c r="A86" s="12" t="s">
        <v>201</v>
      </c>
      <c r="B86" s="13" t="s">
        <v>202</v>
      </c>
      <c r="C86" s="39" t="n">
        <v>0.726726375</v>
      </c>
      <c r="D86" s="67" t="n">
        <v>0.11089608</v>
      </c>
      <c r="E86" s="39" t="n">
        <v>0.03260066</v>
      </c>
      <c r="F86" s="68"/>
      <c r="G86" s="69" t="n">
        <f aca="false">C86/(((2100*(1+'Food waste'!N86)*(365/12)/(4*10^6)))*Population!C86)</f>
        <v>1.456043845</v>
      </c>
      <c r="H86" s="68"/>
      <c r="I86" s="68"/>
      <c r="J86" s="68" t="n">
        <v>0.891205875</v>
      </c>
      <c r="K86" s="68" t="n">
        <v>0.730551</v>
      </c>
      <c r="L86" s="68" t="n">
        <v>0.569896125</v>
      </c>
      <c r="M86" s="68" t="n">
        <v>0.40924125</v>
      </c>
      <c r="N86" s="68" t="n">
        <v>0.726726375</v>
      </c>
      <c r="O86" s="68" t="n">
        <v>1.0442115</v>
      </c>
      <c r="P86" s="68" t="n">
        <v>1.36552125</v>
      </c>
      <c r="Q86" s="68" t="n">
        <v>1.686831</v>
      </c>
      <c r="R86" s="68" t="n">
        <v>1.53000075</v>
      </c>
      <c r="S86" s="68" t="n">
        <v>1.3731705</v>
      </c>
      <c r="T86" s="68" t="n">
        <v>1.212515625</v>
      </c>
      <c r="U86" s="68" t="n">
        <v>1.05186075</v>
      </c>
    </row>
    <row r="87" customFormat="false" ht="15.75" hidden="false" customHeight="false" outlineLevel="0" collapsed="false">
      <c r="A87" s="12" t="s">
        <v>203</v>
      </c>
      <c r="B87" s="13" t="s">
        <v>204</v>
      </c>
      <c r="C87" s="39" t="n">
        <v>0.0359659166666667</v>
      </c>
      <c r="D87" s="67" t="n">
        <v>0.000702226666666667</v>
      </c>
      <c r="E87" s="39" t="n">
        <v>0.00325806666666666</v>
      </c>
      <c r="F87" s="68"/>
      <c r="G87" s="69" t="n">
        <f aca="false">C87/(((2100*(1+'Food waste'!N87)*(365/12)/(4*10^6)))*Population!C87)</f>
        <v>0.7239533704</v>
      </c>
      <c r="H87" s="68"/>
      <c r="I87" s="68"/>
      <c r="J87" s="68" t="n">
        <v>0.0426185</v>
      </c>
      <c r="K87" s="68" t="n">
        <v>0.0376931666666667</v>
      </c>
      <c r="L87" s="68" t="n">
        <v>0.0327678333333333</v>
      </c>
      <c r="M87" s="68" t="n">
        <v>0.0278425</v>
      </c>
      <c r="N87" s="68" t="n">
        <v>0.0359659166666667</v>
      </c>
      <c r="O87" s="68" t="n">
        <v>0.0440893333333333</v>
      </c>
      <c r="P87" s="68" t="n">
        <v>0.05394</v>
      </c>
      <c r="Q87" s="68" t="n">
        <v>0.0637906666666667</v>
      </c>
      <c r="R87" s="68" t="n">
        <v>0.0605925833333333</v>
      </c>
      <c r="S87" s="68" t="n">
        <v>0.0573945</v>
      </c>
      <c r="T87" s="68" t="n">
        <v>0.0524691666666667</v>
      </c>
      <c r="U87" s="68" t="n">
        <v>0.0475438333333333</v>
      </c>
    </row>
    <row r="88" customFormat="false" ht="15.75" hidden="false" customHeight="false" outlineLevel="0" collapsed="false">
      <c r="A88" s="12" t="s">
        <v>205</v>
      </c>
      <c r="B88" s="13" t="s">
        <v>206</v>
      </c>
      <c r="C88" s="39" t="n">
        <v>2.06336529166667</v>
      </c>
      <c r="D88" s="67" t="n">
        <v>0.0272953466666667</v>
      </c>
      <c r="E88" s="39" t="n">
        <v>0.165628313333333</v>
      </c>
      <c r="F88" s="68"/>
      <c r="G88" s="69" t="n">
        <f aca="false">C88/(((2100*(1+'Food waste'!N88)*(365/12)/(4*10^6)))*Population!C88)</f>
        <v>4.243216974</v>
      </c>
      <c r="H88" s="68"/>
      <c r="I88" s="68"/>
      <c r="J88" s="68" t="n">
        <v>4.32245845833333</v>
      </c>
      <c r="K88" s="68" t="n">
        <v>3.74943516666667</v>
      </c>
      <c r="L88" s="68" t="n">
        <v>3.176411875</v>
      </c>
      <c r="M88" s="68" t="n">
        <v>2.60338858333333</v>
      </c>
      <c r="N88" s="68" t="n">
        <v>2.06336529166667</v>
      </c>
      <c r="O88" s="68" t="n">
        <v>1.523342</v>
      </c>
      <c r="P88" s="68" t="n">
        <v>1.37593908333333</v>
      </c>
      <c r="Q88" s="68" t="n">
        <v>1.22853616666667</v>
      </c>
      <c r="R88" s="68" t="n">
        <v>1.04813325</v>
      </c>
      <c r="S88" s="68" t="n">
        <v>2.16117983333333</v>
      </c>
      <c r="T88" s="68" t="n">
        <v>2.88160604166667</v>
      </c>
      <c r="U88" s="68" t="n">
        <v>3.60203225</v>
      </c>
    </row>
    <row r="89" customFormat="false" ht="15.75" hidden="false" customHeight="false" outlineLevel="0" collapsed="false">
      <c r="A89" s="12" t="s">
        <v>207</v>
      </c>
      <c r="B89" s="13" t="s">
        <v>208</v>
      </c>
      <c r="C89" s="39" t="n">
        <v>0.544968958333333</v>
      </c>
      <c r="D89" s="67" t="n">
        <v>0.0119614133333333</v>
      </c>
      <c r="E89" s="39" t="n">
        <v>0.06822068</v>
      </c>
      <c r="F89" s="68"/>
      <c r="G89" s="69" t="n">
        <f aca="false">C89/(((2100*(1+'Food waste'!N89)*(365/12)/(4*10^6)))*Population!C89)</f>
        <v>4.776030901</v>
      </c>
      <c r="H89" s="68"/>
      <c r="I89" s="68"/>
      <c r="J89" s="68" t="n">
        <v>0.583184291666666</v>
      </c>
      <c r="K89" s="68" t="n">
        <v>0.594365458333333</v>
      </c>
      <c r="L89" s="68" t="n">
        <v>0.605546625</v>
      </c>
      <c r="M89" s="68" t="n">
        <v>0.616727791666666</v>
      </c>
      <c r="N89" s="68" t="n">
        <v>0.544968958333333</v>
      </c>
      <c r="O89" s="68" t="n">
        <v>0.473210125</v>
      </c>
      <c r="P89" s="68" t="n">
        <v>0.486292166666667</v>
      </c>
      <c r="Q89" s="68" t="n">
        <v>0.499374208333333</v>
      </c>
      <c r="R89" s="68" t="n">
        <v>0.51245625</v>
      </c>
      <c r="S89" s="68" t="n">
        <v>0.573033916666666</v>
      </c>
      <c r="T89" s="68" t="n">
        <v>0.548770708333333</v>
      </c>
      <c r="U89" s="68" t="n">
        <v>0.6074475</v>
      </c>
    </row>
    <row r="90" customFormat="false" ht="15.75" hidden="false" customHeight="false" outlineLevel="0" collapsed="false">
      <c r="A90" s="12" t="s">
        <v>209</v>
      </c>
      <c r="B90" s="13" t="s">
        <v>210</v>
      </c>
      <c r="C90" s="39" t="n">
        <v>0.613483583333333</v>
      </c>
      <c r="D90" s="67" t="n">
        <v>0.0155481666666667</v>
      </c>
      <c r="E90" s="39" t="n">
        <v>0.0251802266666667</v>
      </c>
      <c r="F90" s="68"/>
      <c r="G90" s="69" t="n">
        <f aca="false">C90/(((2100*(1+'Food waste'!N90)*(365/12)/(4*10^6)))*Population!C90)</f>
        <v>5.191734936</v>
      </c>
      <c r="H90" s="68"/>
      <c r="I90" s="68"/>
      <c r="J90" s="68" t="n">
        <v>1.06312691666667</v>
      </c>
      <c r="K90" s="68" t="n">
        <v>0.950716083333333</v>
      </c>
      <c r="L90" s="68" t="n">
        <v>0.83830525</v>
      </c>
      <c r="M90" s="68" t="n">
        <v>0.725894416666667</v>
      </c>
      <c r="N90" s="68" t="n">
        <v>0.613483583333333</v>
      </c>
      <c r="O90" s="68" t="n">
        <v>0.50107275</v>
      </c>
      <c r="P90" s="68" t="n">
        <v>0.478725666666667</v>
      </c>
      <c r="Q90" s="68" t="n">
        <v>0.456378583333333</v>
      </c>
      <c r="R90" s="68" t="n">
        <v>0.4340315</v>
      </c>
      <c r="S90" s="68" t="n">
        <v>0.658853166666667</v>
      </c>
      <c r="T90" s="68" t="n">
        <v>0.793611083333333</v>
      </c>
      <c r="U90" s="68" t="n">
        <v>0.928369</v>
      </c>
    </row>
    <row r="91" customFormat="false" ht="15.75" hidden="false" customHeight="false" outlineLevel="0" collapsed="false">
      <c r="A91" s="12" t="s">
        <v>211</v>
      </c>
      <c r="B91" s="13" t="s">
        <v>212</v>
      </c>
      <c r="C91" s="39" t="n">
        <v>0.025925</v>
      </c>
      <c r="D91" s="67" t="n">
        <v>0.00020032</v>
      </c>
      <c r="E91" s="39" t="n">
        <v>0.00190512</v>
      </c>
      <c r="F91" s="68"/>
      <c r="G91" s="69" t="n">
        <f aca="false">C91/(((2100*(1+'Food waste'!N91)*(365/12)/(4*10^6)))*Population!C91)</f>
        <v>0.06706769854</v>
      </c>
      <c r="H91" s="68"/>
      <c r="I91" s="68"/>
      <c r="J91" s="68" t="n">
        <v>0.046805</v>
      </c>
      <c r="K91" s="68" t="n">
        <v>0.040835</v>
      </c>
      <c r="L91" s="68" t="n">
        <v>0.034865</v>
      </c>
      <c r="M91" s="68" t="n">
        <v>0.028895</v>
      </c>
      <c r="N91" s="68" t="n">
        <v>0.025925</v>
      </c>
      <c r="O91" s="68" t="n">
        <v>0.022955</v>
      </c>
      <c r="P91" s="68" t="n">
        <v>0.019985</v>
      </c>
      <c r="Q91" s="68" t="n">
        <v>0.017015</v>
      </c>
      <c r="R91" s="68" t="n">
        <v>0.011045</v>
      </c>
      <c r="S91" s="68" t="n">
        <v>0.019985</v>
      </c>
      <c r="T91" s="68" t="n">
        <v>0.028925</v>
      </c>
      <c r="U91" s="68" t="n">
        <v>0.037865</v>
      </c>
    </row>
    <row r="92" customFormat="false" ht="15.75" hidden="false" customHeight="false" outlineLevel="0" collapsed="false">
      <c r="A92" s="12" t="s">
        <v>213</v>
      </c>
      <c r="B92" s="13" t="s">
        <v>214</v>
      </c>
      <c r="C92" s="39" t="n">
        <v>7.30817291666667</v>
      </c>
      <c r="D92" s="67" t="n">
        <v>0.26891384</v>
      </c>
      <c r="E92" s="39" t="n">
        <v>0.64752444</v>
      </c>
      <c r="F92" s="68"/>
      <c r="G92" s="69" t="n">
        <f aca="false">C92/(((2100*(1+'Food waste'!N92)*(365/12)/(4*10^6)))*Population!C92)</f>
        <v>2.011442168</v>
      </c>
      <c r="H92" s="68"/>
      <c r="I92" s="68"/>
      <c r="J92" s="68" t="n">
        <v>12.1499139166667</v>
      </c>
      <c r="K92" s="68" t="n">
        <v>10.9348536666667</v>
      </c>
      <c r="L92" s="68" t="n">
        <v>9.71979341666666</v>
      </c>
      <c r="M92" s="68" t="n">
        <v>8.50473316666666</v>
      </c>
      <c r="N92" s="68" t="n">
        <v>7.30817291666667</v>
      </c>
      <c r="O92" s="68" t="n">
        <v>6.11161266666667</v>
      </c>
      <c r="P92" s="68" t="n">
        <v>4.92895266666667</v>
      </c>
      <c r="Q92" s="68" t="n">
        <v>3.74629266666667</v>
      </c>
      <c r="R92" s="68" t="n">
        <v>2.54513266666667</v>
      </c>
      <c r="S92" s="68" t="n">
        <v>4.95675316666667</v>
      </c>
      <c r="T92" s="68" t="n">
        <v>7.35447341666667</v>
      </c>
      <c r="U92" s="68" t="n">
        <v>9.75219366666667</v>
      </c>
    </row>
    <row r="93" customFormat="false" ht="15.75" hidden="false" customHeight="false" outlineLevel="0" collapsed="false">
      <c r="A93" s="12" t="s">
        <v>215</v>
      </c>
      <c r="B93" s="13" t="s">
        <v>216</v>
      </c>
      <c r="C93" s="39" t="n">
        <v>0.165484666666667</v>
      </c>
      <c r="D93" s="67" t="n">
        <v>0.00319229333333333</v>
      </c>
      <c r="E93" s="39" t="n">
        <v>0.02055974</v>
      </c>
      <c r="F93" s="68"/>
      <c r="G93" s="69" t="n">
        <f aca="false">C93/(((2100*(1+'Food waste'!N93)*(365/12)/(4*10^6)))*Population!C93)</f>
        <v>3.821124591</v>
      </c>
      <c r="H93" s="68"/>
      <c r="I93" s="68"/>
      <c r="J93" s="68" t="n">
        <v>0.3143825</v>
      </c>
      <c r="K93" s="68" t="n">
        <v>0.276758041666667</v>
      </c>
      <c r="L93" s="68" t="n">
        <v>0.239133583333333</v>
      </c>
      <c r="M93" s="68" t="n">
        <v>0.201509125</v>
      </c>
      <c r="N93" s="68" t="n">
        <v>0.165484666666667</v>
      </c>
      <c r="O93" s="68" t="n">
        <v>0.129460208333333</v>
      </c>
      <c r="P93" s="68" t="n">
        <v>0.17172225</v>
      </c>
      <c r="Q93" s="68" t="n">
        <v>0.213984291666667</v>
      </c>
      <c r="R93" s="68" t="n">
        <v>0.254646333333333</v>
      </c>
      <c r="S93" s="68" t="n">
        <v>0.32829525</v>
      </c>
      <c r="T93" s="68" t="n">
        <v>0.323657666666667</v>
      </c>
      <c r="U93" s="68" t="n">
        <v>0.319020083333333</v>
      </c>
    </row>
    <row r="94" customFormat="false" ht="15.75" hidden="false" customHeight="false" outlineLevel="0" collapsed="false">
      <c r="A94" s="12" t="s">
        <v>217</v>
      </c>
      <c r="B94" s="13" t="s">
        <v>218</v>
      </c>
      <c r="C94" s="39" t="n">
        <v>0.668361416666667</v>
      </c>
      <c r="D94" s="67" t="n">
        <v>0.0958756733333333</v>
      </c>
      <c r="E94" s="39" t="n">
        <v>0.0790896316666667</v>
      </c>
      <c r="F94" s="68"/>
      <c r="G94" s="69" t="n">
        <f aca="false">C94/(((2100*(1+'Food waste'!N94)*(365/12)/(4*10^6)))*Population!C94)</f>
        <v>5.395398254</v>
      </c>
      <c r="H94" s="68"/>
      <c r="I94" s="68"/>
      <c r="J94" s="68" t="n">
        <v>0.917019083333333</v>
      </c>
      <c r="K94" s="68" t="n">
        <v>0.854854666666667</v>
      </c>
      <c r="L94" s="68" t="n">
        <v>0.79269025</v>
      </c>
      <c r="M94" s="68" t="n">
        <v>0.730525833333333</v>
      </c>
      <c r="N94" s="68" t="n">
        <v>0.668361416666667</v>
      </c>
      <c r="O94" s="68" t="n">
        <v>0.606197</v>
      </c>
      <c r="P94" s="68" t="n">
        <v>0.730525833333333</v>
      </c>
      <c r="Q94" s="68" t="n">
        <v>0.854854666666667</v>
      </c>
      <c r="R94" s="68" t="n">
        <v>0.9791835</v>
      </c>
      <c r="S94" s="68" t="n">
        <v>1.10351233333333</v>
      </c>
      <c r="T94" s="68" t="n">
        <v>1.04134791666667</v>
      </c>
      <c r="U94" s="68" t="n">
        <v>0.9791835</v>
      </c>
    </row>
    <row r="95" customFormat="false" ht="15.75" hidden="false" customHeight="false" outlineLevel="0" collapsed="false">
      <c r="A95" s="12" t="s">
        <v>219</v>
      </c>
      <c r="B95" s="13" t="s">
        <v>220</v>
      </c>
      <c r="C95" s="39" t="n">
        <v>0.349471</v>
      </c>
      <c r="D95" s="67" t="n">
        <v>0.04007508</v>
      </c>
      <c r="E95" s="39" t="n">
        <v>0.0345325</v>
      </c>
      <c r="F95" s="68"/>
      <c r="G95" s="69" t="n">
        <f aca="false">C95/(((2100*(1+'Food waste'!N95)*(365/12)/(4*10^6)))*Population!C95)</f>
        <v>3.153737369</v>
      </c>
      <c r="H95" s="68"/>
      <c r="I95" s="68"/>
      <c r="J95" s="68" t="n">
        <v>0.349471</v>
      </c>
      <c r="K95" s="68" t="n">
        <v>0.349471</v>
      </c>
      <c r="L95" s="68" t="n">
        <v>0.349471</v>
      </c>
      <c r="M95" s="68" t="n">
        <v>0.349471</v>
      </c>
      <c r="N95" s="68" t="n">
        <v>0.349471</v>
      </c>
      <c r="O95" s="68" t="n">
        <v>0.349471</v>
      </c>
      <c r="P95" s="68" t="n">
        <v>0.349471</v>
      </c>
      <c r="Q95" s="68" t="n">
        <v>0.349471</v>
      </c>
      <c r="R95" s="68" t="n">
        <v>0.349471</v>
      </c>
      <c r="S95" s="68" t="n">
        <v>0.349471</v>
      </c>
      <c r="T95" s="68" t="n">
        <v>0.349471</v>
      </c>
      <c r="U95" s="68" t="n">
        <v>0.349471</v>
      </c>
    </row>
    <row r="96" customFormat="false" ht="15.75" hidden="false" customHeight="false" outlineLevel="0" collapsed="false">
      <c r="A96" s="12" t="s">
        <v>221</v>
      </c>
      <c r="B96" s="13" t="s">
        <v>222</v>
      </c>
      <c r="C96" s="39" t="n">
        <v>17.0942273333333</v>
      </c>
      <c r="D96" s="67" t="n">
        <v>0.637789053333333</v>
      </c>
      <c r="E96" s="39" t="n">
        <v>1.70738256333333</v>
      </c>
      <c r="F96" s="68"/>
      <c r="G96" s="69" t="n">
        <f aca="false">C96/(((2100*(1+'Food waste'!N96)*(365/12)/(4*10^6)))*Population!C96)</f>
        <v>4.465198661</v>
      </c>
      <c r="H96" s="68"/>
      <c r="I96" s="68"/>
      <c r="J96" s="68" t="n">
        <v>23.1577919166667</v>
      </c>
      <c r="K96" s="68" t="n">
        <v>21.4929785833333</v>
      </c>
      <c r="L96" s="68" t="n">
        <v>18.2614615</v>
      </c>
      <c r="M96" s="68" t="n">
        <v>15.0299444166667</v>
      </c>
      <c r="N96" s="68" t="n">
        <v>17.0942273333333</v>
      </c>
      <c r="O96" s="68" t="n">
        <v>19.15851025</v>
      </c>
      <c r="P96" s="68" t="n">
        <v>22.5491119166667</v>
      </c>
      <c r="Q96" s="68" t="n">
        <v>25.9397135833333</v>
      </c>
      <c r="R96" s="68" t="n">
        <v>24.03451525</v>
      </c>
      <c r="S96" s="68" t="n">
        <v>23.6350456666667</v>
      </c>
      <c r="T96" s="68" t="n">
        <v>23.4759610833333</v>
      </c>
      <c r="U96" s="68" t="n">
        <v>23.3168765</v>
      </c>
    </row>
    <row r="97" customFormat="false" ht="15.75" hidden="false" customHeight="false" outlineLevel="0" collapsed="false">
      <c r="A97" s="12" t="s">
        <v>223</v>
      </c>
      <c r="B97" s="13" t="s">
        <v>224</v>
      </c>
      <c r="C97" s="39" t="n">
        <v>0.336123</v>
      </c>
      <c r="D97" s="67" t="n">
        <v>0.00734517333333333</v>
      </c>
      <c r="E97" s="39" t="n">
        <v>0.0193472066666667</v>
      </c>
      <c r="F97" s="68"/>
      <c r="G97" s="69" t="n">
        <f aca="false">C97/(((2100*(1+'Food waste'!N97)*(365/12)/(4*10^6)))*Population!C97)</f>
        <v>3.550689124</v>
      </c>
      <c r="H97" s="68"/>
      <c r="I97" s="68"/>
      <c r="J97" s="68" t="n">
        <v>0.4898405</v>
      </c>
      <c r="K97" s="68" t="n">
        <v>0.451411125</v>
      </c>
      <c r="L97" s="68" t="n">
        <v>0.41298175</v>
      </c>
      <c r="M97" s="68" t="n">
        <v>0.374552375</v>
      </c>
      <c r="N97" s="68" t="n">
        <v>0.336123</v>
      </c>
      <c r="O97" s="68" t="n">
        <v>0.297693625</v>
      </c>
      <c r="P97" s="68" t="n">
        <v>0.25926425</v>
      </c>
      <c r="Q97" s="68" t="n">
        <v>0.220834875</v>
      </c>
      <c r="R97" s="68" t="n">
        <v>0.1824055</v>
      </c>
      <c r="S97" s="68" t="n">
        <v>0.25926425</v>
      </c>
      <c r="T97" s="68" t="n">
        <v>0.336123</v>
      </c>
      <c r="U97" s="68" t="n">
        <v>0.41298175</v>
      </c>
    </row>
    <row r="98" customFormat="false" ht="15.75" hidden="false" customHeight="false" outlineLevel="0" collapsed="false">
      <c r="A98" s="12" t="s">
        <v>225</v>
      </c>
      <c r="B98" s="13" t="s">
        <v>226</v>
      </c>
      <c r="C98" s="39" t="n">
        <v>0.0968656666666667</v>
      </c>
      <c r="D98" s="67" t="n">
        <v>0.0219760533333333</v>
      </c>
      <c r="E98" s="39" t="n">
        <v>0.005852</v>
      </c>
      <c r="F98" s="68"/>
      <c r="G98" s="69" t="n">
        <f aca="false">C98/(((2100*(1+'Food waste'!N98)*(365/12)/(4*10^6)))*Population!C98)</f>
        <v>0.63498113</v>
      </c>
      <c r="H98" s="68"/>
      <c r="I98" s="68"/>
      <c r="J98" s="68" t="n">
        <v>0.099949</v>
      </c>
      <c r="K98" s="68" t="n">
        <v>0.0968656666666667</v>
      </c>
      <c r="L98" s="68" t="n">
        <v>0.0937823333333333</v>
      </c>
      <c r="M98" s="68" t="n">
        <v>0.090699</v>
      </c>
      <c r="N98" s="68" t="n">
        <v>0.0968656666666667</v>
      </c>
      <c r="O98" s="68" t="n">
        <v>0.103032333333333</v>
      </c>
      <c r="P98" s="68" t="n">
        <v>0.109199</v>
      </c>
      <c r="Q98" s="68" t="n">
        <v>0.115365666666667</v>
      </c>
      <c r="R98" s="68" t="n">
        <v>0.112282333333333</v>
      </c>
      <c r="S98" s="68" t="n">
        <v>0.109199</v>
      </c>
      <c r="T98" s="68" t="n">
        <v>0.106115666666667</v>
      </c>
      <c r="U98" s="68" t="n">
        <v>0.103032333333333</v>
      </c>
    </row>
    <row r="99" customFormat="false" ht="15.75" hidden="false" customHeight="false" outlineLevel="0" collapsed="false">
      <c r="A99" s="12" t="s">
        <v>227</v>
      </c>
      <c r="B99" s="13" t="s">
        <v>228</v>
      </c>
      <c r="C99" s="39" t="n">
        <v>6.677529</v>
      </c>
      <c r="D99" s="67" t="n">
        <v>0.837837426666667</v>
      </c>
      <c r="E99" s="39" t="n">
        <v>1.61167901333333</v>
      </c>
      <c r="F99" s="68"/>
      <c r="G99" s="69" t="n">
        <f aca="false">C99/(((2100*(1+'Food waste'!N99)*(365/12)/(4*10^6)))*Population!C99)</f>
        <v>46.45488758</v>
      </c>
      <c r="H99" s="68"/>
      <c r="I99" s="68"/>
      <c r="J99" s="68" t="n">
        <v>3.59597745833333</v>
      </c>
      <c r="K99" s="68" t="n">
        <v>5.061443875</v>
      </c>
      <c r="L99" s="68" t="n">
        <v>6.52691029166667</v>
      </c>
      <c r="M99" s="68" t="n">
        <v>7.99237670833333</v>
      </c>
      <c r="N99" s="68" t="n">
        <v>6.677529</v>
      </c>
      <c r="O99" s="68" t="n">
        <v>6.32080629166667</v>
      </c>
      <c r="P99" s="68" t="n">
        <v>5.96408358333333</v>
      </c>
      <c r="Q99" s="68" t="n">
        <v>5.368506875</v>
      </c>
      <c r="R99" s="68" t="n">
        <v>5.21788816666667</v>
      </c>
      <c r="S99" s="68" t="n">
        <v>4.10914445833333</v>
      </c>
      <c r="T99" s="68" t="n">
        <v>3.00040075</v>
      </c>
      <c r="U99" s="68" t="n">
        <v>4.70472116666667</v>
      </c>
    </row>
    <row r="100" customFormat="false" ht="15.75" hidden="false" customHeight="false" outlineLevel="0" collapsed="false">
      <c r="A100" s="12" t="s">
        <v>229</v>
      </c>
      <c r="B100" s="13" t="s">
        <v>230</v>
      </c>
      <c r="C100" s="39" t="n">
        <v>2.49750804166667</v>
      </c>
      <c r="D100" s="67" t="n">
        <v>0.0971677733333333</v>
      </c>
      <c r="E100" s="39" t="n">
        <v>0.201499026666667</v>
      </c>
      <c r="F100" s="68"/>
      <c r="G100" s="69" t="n">
        <f aca="false">C100/(((2100*(1+'Food waste'!N100)*(365/12)/(4*10^6)))*Population!C100)</f>
        <v>3.75057277</v>
      </c>
      <c r="H100" s="68"/>
      <c r="I100" s="68"/>
      <c r="J100" s="68" t="n">
        <v>2.73202204166667</v>
      </c>
      <c r="K100" s="68" t="n">
        <v>2.36516204166667</v>
      </c>
      <c r="L100" s="68" t="n">
        <v>1.99830204166667</v>
      </c>
      <c r="M100" s="68" t="n">
        <v>2.11792516666667</v>
      </c>
      <c r="N100" s="68" t="n">
        <v>2.49750804166667</v>
      </c>
      <c r="O100" s="68" t="n">
        <v>2.87709091666667</v>
      </c>
      <c r="P100" s="68" t="n">
        <v>3.29783991666667</v>
      </c>
      <c r="Q100" s="68" t="n">
        <v>3.23210579166667</v>
      </c>
      <c r="R100" s="68" t="n">
        <v>2.85867166666667</v>
      </c>
      <c r="S100" s="68" t="n">
        <v>2.84594879166667</v>
      </c>
      <c r="T100" s="68" t="n">
        <v>2.79205979166667</v>
      </c>
      <c r="U100" s="68" t="n">
        <v>2.78591104166667</v>
      </c>
    </row>
    <row r="101" customFormat="false" ht="15.75" hidden="false" customHeight="false" outlineLevel="0" collapsed="false">
      <c r="A101" s="12" t="s">
        <v>231</v>
      </c>
      <c r="B101" s="13" t="s">
        <v>232</v>
      </c>
      <c r="C101" s="39" t="n">
        <v>7.74563820833333</v>
      </c>
      <c r="D101" s="67" t="n">
        <v>0.39739581</v>
      </c>
      <c r="E101" s="39" t="n">
        <v>0.571556178333333</v>
      </c>
      <c r="F101" s="68"/>
      <c r="G101" s="69" t="n">
        <f aca="false">C101/(((2100*(1+'Food waste'!N101)*(365/12)/(4*10^6)))*Population!C101)</f>
        <v>3.649628348</v>
      </c>
      <c r="H101" s="68"/>
      <c r="I101" s="68"/>
      <c r="J101" s="68" t="n">
        <v>13.158541125</v>
      </c>
      <c r="K101" s="68" t="n">
        <v>12.0926100833333</v>
      </c>
      <c r="L101" s="68" t="n">
        <v>11.0266790416667</v>
      </c>
      <c r="M101" s="68" t="n">
        <v>9.386298</v>
      </c>
      <c r="N101" s="68" t="n">
        <v>7.74563820833333</v>
      </c>
      <c r="O101" s="68" t="n">
        <v>6.10497841666667</v>
      </c>
      <c r="P101" s="68" t="n">
        <v>8.81156925</v>
      </c>
      <c r="Q101" s="68" t="n">
        <v>11.5181600833333</v>
      </c>
      <c r="R101" s="68" t="n">
        <v>14.2247509166667</v>
      </c>
      <c r="S101" s="68" t="n">
        <v>16.93134175</v>
      </c>
      <c r="T101" s="68" t="n">
        <v>15.8651319583333</v>
      </c>
      <c r="U101" s="68" t="n">
        <v>14.7992009166667</v>
      </c>
    </row>
    <row r="102" customFormat="false" ht="15.75" hidden="false" customHeight="false" outlineLevel="0" collapsed="false">
      <c r="A102" s="12" t="s">
        <v>233</v>
      </c>
      <c r="B102" s="13" t="s">
        <v>234</v>
      </c>
      <c r="C102" s="39" t="n">
        <v>0.0006</v>
      </c>
      <c r="D102" s="67" t="n">
        <v>1.92E-006</v>
      </c>
      <c r="E102" s="39" t="n">
        <v>0</v>
      </c>
      <c r="F102" s="68"/>
      <c r="G102" s="69" t="n">
        <f aca="false">C102/(((2100*(1+'Food waste'!N102)*(365/12)/(4*10^6)))*Population!C102)</f>
        <v>0.008889598867</v>
      </c>
      <c r="H102" s="68"/>
      <c r="I102" s="68"/>
      <c r="J102" s="68" t="n">
        <v>0.0006</v>
      </c>
      <c r="K102" s="68" t="n">
        <v>0.0006</v>
      </c>
      <c r="L102" s="68" t="n">
        <v>0.0006</v>
      </c>
      <c r="M102" s="68" t="n">
        <v>0.0006</v>
      </c>
      <c r="N102" s="68" t="n">
        <v>0.0006</v>
      </c>
      <c r="O102" s="68" t="n">
        <v>0.0006</v>
      </c>
      <c r="P102" s="68" t="n">
        <v>0.0006</v>
      </c>
      <c r="Q102" s="68" t="n">
        <v>0.0006</v>
      </c>
      <c r="R102" s="68" t="n">
        <v>0.0006</v>
      </c>
      <c r="S102" s="68" t="n">
        <v>0.0006</v>
      </c>
      <c r="T102" s="68" t="n">
        <v>0.0006</v>
      </c>
      <c r="U102" s="68" t="n">
        <v>0.0006</v>
      </c>
    </row>
    <row r="103" customFormat="false" ht="15.75" hidden="false" customHeight="false" outlineLevel="0" collapsed="false">
      <c r="A103" s="12" t="s">
        <v>235</v>
      </c>
      <c r="B103" s="13" t="s">
        <v>236</v>
      </c>
      <c r="C103" s="39" t="n">
        <v>23.8892850416667</v>
      </c>
      <c r="D103" s="67" t="n">
        <v>1.31325507333333</v>
      </c>
      <c r="E103" s="39" t="n">
        <v>3.39751001333333</v>
      </c>
      <c r="F103" s="68"/>
      <c r="G103" s="69" t="n">
        <f aca="false">C103/(((2100*(1+'Food waste'!N103)*(365/12)/(4*10^6)))*Population!C103)</f>
        <v>7.629548309</v>
      </c>
      <c r="H103" s="68"/>
      <c r="I103" s="68"/>
      <c r="J103" s="68" t="n">
        <v>55.052119875</v>
      </c>
      <c r="K103" s="68" t="n">
        <v>47.2993961666667</v>
      </c>
      <c r="L103" s="68" t="n">
        <v>39.5466724583333</v>
      </c>
      <c r="M103" s="68" t="n">
        <v>31.79394875</v>
      </c>
      <c r="N103" s="68" t="n">
        <v>23.8892850416667</v>
      </c>
      <c r="O103" s="68" t="n">
        <v>15.9846213333333</v>
      </c>
      <c r="P103" s="68" t="n">
        <v>26.48392675</v>
      </c>
      <c r="Q103" s="68" t="n">
        <v>36.0995389166667</v>
      </c>
      <c r="R103" s="68" t="n">
        <v>47.4825375833334</v>
      </c>
      <c r="S103" s="68" t="n">
        <v>63.139925</v>
      </c>
      <c r="T103" s="68" t="n">
        <v>60.3933432916667</v>
      </c>
      <c r="U103" s="68" t="n">
        <v>57.7987015833333</v>
      </c>
    </row>
    <row r="104" customFormat="false" ht="15.75" hidden="false" customHeight="false" outlineLevel="0" collapsed="false">
      <c r="A104" s="12" t="s">
        <v>237</v>
      </c>
      <c r="B104" s="13" t="s">
        <v>238</v>
      </c>
      <c r="C104" s="39" t="n">
        <v>0.212750125</v>
      </c>
      <c r="D104" s="67" t="n">
        <v>0.00850561333333333</v>
      </c>
      <c r="E104" s="39" t="n">
        <v>0.0161063666666667</v>
      </c>
      <c r="F104" s="68"/>
      <c r="G104" s="69" t="n">
        <f aca="false">C104/(((2100*(1+'Food waste'!N104)*(365/12)/(4*10^6)))*Population!C104)</f>
        <v>1.028620223</v>
      </c>
      <c r="H104" s="68"/>
      <c r="I104" s="68"/>
      <c r="J104" s="68" t="n">
        <v>0.075394</v>
      </c>
      <c r="K104" s="68" t="n">
        <v>0.132916625</v>
      </c>
      <c r="L104" s="68" t="n">
        <v>0.19043925</v>
      </c>
      <c r="M104" s="68" t="n">
        <v>0.247961875</v>
      </c>
      <c r="N104" s="68" t="n">
        <v>0.212750125</v>
      </c>
      <c r="O104" s="68" t="n">
        <v>0.177538375</v>
      </c>
      <c r="P104" s="68" t="n">
        <v>0.1580775</v>
      </c>
      <c r="Q104" s="68" t="n">
        <v>0.138616625</v>
      </c>
      <c r="R104" s="68" t="n">
        <v>0.11630575</v>
      </c>
      <c r="S104" s="68" t="n">
        <v>0.093994875</v>
      </c>
      <c r="T104" s="68" t="n">
        <v>0.055933125</v>
      </c>
      <c r="U104" s="68" t="n">
        <v>0.11345575</v>
      </c>
    </row>
    <row r="105" customFormat="false" ht="15.75" hidden="false" customHeight="false" outlineLevel="0" collapsed="false">
      <c r="A105" s="12" t="s">
        <v>239</v>
      </c>
      <c r="B105" s="13" t="s">
        <v>240</v>
      </c>
      <c r="C105" s="39" t="n">
        <v>6.24811783333333</v>
      </c>
      <c r="D105" s="67" t="n">
        <v>0.17726654</v>
      </c>
      <c r="E105" s="39" t="n">
        <v>0.836028161666667</v>
      </c>
      <c r="F105" s="68"/>
      <c r="G105" s="69" t="n">
        <f aca="false">C105/(((2100*(1+'Food waste'!N105)*(365/12)/(4*10^6)))*Population!C105)</f>
        <v>7.953727055</v>
      </c>
      <c r="H105" s="68"/>
      <c r="I105" s="68"/>
      <c r="J105" s="68" t="n">
        <v>6.29761266666667</v>
      </c>
      <c r="K105" s="68" t="n">
        <v>6.28523895833333</v>
      </c>
      <c r="L105" s="68" t="n">
        <v>6.27286525</v>
      </c>
      <c r="M105" s="68" t="n">
        <v>6.26049154166667</v>
      </c>
      <c r="N105" s="68" t="n">
        <v>6.24811783333333</v>
      </c>
      <c r="O105" s="68" t="n">
        <v>6.235744125</v>
      </c>
      <c r="P105" s="68" t="n">
        <v>6.25789091666667</v>
      </c>
      <c r="Q105" s="68" t="n">
        <v>6.28003770833333</v>
      </c>
      <c r="R105" s="68" t="n">
        <v>6.3021845</v>
      </c>
      <c r="S105" s="68" t="n">
        <v>6.32693191666667</v>
      </c>
      <c r="T105" s="68" t="n">
        <v>6.31715883333333</v>
      </c>
      <c r="U105" s="68" t="n">
        <v>6.30738575</v>
      </c>
    </row>
    <row r="106" customFormat="false" ht="15.75" hidden="false" customHeight="false" outlineLevel="0" collapsed="false">
      <c r="A106" s="12" t="s">
        <v>241</v>
      </c>
      <c r="B106" s="13" t="s">
        <v>242</v>
      </c>
      <c r="C106" s="39" t="n">
        <v>0.817499333333333</v>
      </c>
      <c r="D106" s="67" t="n">
        <v>0.0689003733333333</v>
      </c>
      <c r="E106" s="39" t="n">
        <v>0.0548780533333333</v>
      </c>
      <c r="F106" s="68"/>
      <c r="G106" s="69" t="n">
        <f aca="false">C106/(((2100*(1+'Food waste'!N106)*(365/12)/(4*10^6)))*Population!C106)</f>
        <v>3.044478748</v>
      </c>
      <c r="H106" s="68"/>
      <c r="I106" s="68"/>
      <c r="J106" s="68" t="n">
        <v>1.11468766666667</v>
      </c>
      <c r="K106" s="68" t="n">
        <v>1.03439058333333</v>
      </c>
      <c r="L106" s="68" t="n">
        <v>0.9540935</v>
      </c>
      <c r="M106" s="68" t="n">
        <v>0.873796416666667</v>
      </c>
      <c r="N106" s="68" t="n">
        <v>0.817499333333333</v>
      </c>
      <c r="O106" s="68" t="n">
        <v>0.76120225</v>
      </c>
      <c r="P106" s="68" t="n">
        <v>0.704905166666667</v>
      </c>
      <c r="Q106" s="68" t="n">
        <v>0.648608083333333</v>
      </c>
      <c r="R106" s="68" t="n">
        <v>0.568311</v>
      </c>
      <c r="S106" s="68" t="n">
        <v>0.704905166666667</v>
      </c>
      <c r="T106" s="68" t="n">
        <v>0.841499333333333</v>
      </c>
      <c r="U106" s="68" t="n">
        <v>0.9780935</v>
      </c>
    </row>
    <row r="107" customFormat="false" ht="15.75" hidden="false" customHeight="false" outlineLevel="0" collapsed="false">
      <c r="A107" s="12" t="s">
        <v>243</v>
      </c>
      <c r="B107" s="13" t="s">
        <v>244</v>
      </c>
      <c r="C107" s="39" t="n">
        <v>3.88731466666667</v>
      </c>
      <c r="D107" s="67" t="n">
        <v>0.148874173333333</v>
      </c>
      <c r="E107" s="39" t="n">
        <v>0.38284982</v>
      </c>
      <c r="F107" s="68"/>
      <c r="G107" s="69" t="n">
        <f aca="false">C107/(((2100*(1+'Food waste'!N107)*(365/12)/(4*10^6)))*Population!C107)</f>
        <v>26.8754642</v>
      </c>
      <c r="H107" s="68"/>
      <c r="I107" s="68"/>
      <c r="J107" s="68" t="n">
        <v>7.10345133333333</v>
      </c>
      <c r="K107" s="68" t="n">
        <v>6.29941716666667</v>
      </c>
      <c r="L107" s="68" t="n">
        <v>5.495383</v>
      </c>
      <c r="M107" s="68" t="n">
        <v>4.69134883333333</v>
      </c>
      <c r="N107" s="68" t="n">
        <v>3.88731466666667</v>
      </c>
      <c r="O107" s="68" t="n">
        <v>3.0832805</v>
      </c>
      <c r="P107" s="68" t="n">
        <v>2.92067383333333</v>
      </c>
      <c r="Q107" s="68" t="n">
        <v>2.75806716666667</v>
      </c>
      <c r="R107" s="68" t="n">
        <v>2.5954605</v>
      </c>
      <c r="S107" s="68" t="n">
        <v>4.20352883333333</v>
      </c>
      <c r="T107" s="68" t="n">
        <v>5.17016966666667</v>
      </c>
      <c r="U107" s="68" t="n">
        <v>6.1368105</v>
      </c>
    </row>
    <row r="108" customFormat="false" ht="15.75" hidden="false" customHeight="false" outlineLevel="0" collapsed="false">
      <c r="A108" s="12" t="s">
        <v>245</v>
      </c>
      <c r="B108" s="13" t="s">
        <v>246</v>
      </c>
      <c r="C108" s="39" t="n">
        <v>0.267856666666667</v>
      </c>
      <c r="D108" s="67" t="n">
        <v>0.00203626666666667</v>
      </c>
      <c r="E108" s="39" t="n">
        <v>0.0209655066666667</v>
      </c>
      <c r="F108" s="68"/>
      <c r="G108" s="69" t="n">
        <f aca="false">C108/(((2100*(1+'Food waste'!N108)*(365/12)/(4*10^6)))*Population!C108)</f>
        <v>2.102774795</v>
      </c>
      <c r="H108" s="68"/>
      <c r="I108" s="68"/>
      <c r="J108" s="68" t="n">
        <v>0.530446666666667</v>
      </c>
      <c r="K108" s="68" t="n">
        <v>0.464299166666667</v>
      </c>
      <c r="L108" s="68" t="n">
        <v>0.398151666666667</v>
      </c>
      <c r="M108" s="68" t="n">
        <v>0.332004166666667</v>
      </c>
      <c r="N108" s="68" t="n">
        <v>0.267856666666667</v>
      </c>
      <c r="O108" s="68" t="n">
        <v>0.203709166666667</v>
      </c>
      <c r="P108" s="68" t="n">
        <v>0.139561666666667</v>
      </c>
      <c r="Q108" s="68" t="n">
        <v>0.0754141666666668</v>
      </c>
      <c r="R108" s="68" t="n">
        <v>0.00926666666666667</v>
      </c>
      <c r="S108" s="68" t="n">
        <v>0.139561666666667</v>
      </c>
      <c r="T108" s="68" t="n">
        <v>0.269856666666667</v>
      </c>
      <c r="U108" s="68" t="n">
        <v>0.400151666666667</v>
      </c>
    </row>
    <row r="109" customFormat="false" ht="15.75" hidden="false" customHeight="false" outlineLevel="0" collapsed="false">
      <c r="A109" s="12" t="s">
        <v>247</v>
      </c>
      <c r="B109" s="13" t="s">
        <v>248</v>
      </c>
      <c r="C109" s="39" t="n">
        <v>0.1888155</v>
      </c>
      <c r="D109" s="67" t="n">
        <v>0.02079516</v>
      </c>
      <c r="E109" s="39" t="n">
        <v>0.0156772</v>
      </c>
      <c r="F109" s="68"/>
      <c r="G109" s="69" t="n">
        <f aca="false">C109/(((2100*(1+'Food waste'!N109)*(365/12)/(4*10^6)))*Population!C109)</f>
        <v>1.411158938</v>
      </c>
      <c r="H109" s="68"/>
      <c r="I109" s="68"/>
      <c r="J109" s="68" t="n">
        <v>0.1888155</v>
      </c>
      <c r="K109" s="68" t="n">
        <v>0.1888155</v>
      </c>
      <c r="L109" s="68" t="n">
        <v>0.1888155</v>
      </c>
      <c r="M109" s="68" t="n">
        <v>0.1888155</v>
      </c>
      <c r="N109" s="68" t="n">
        <v>0.1888155</v>
      </c>
      <c r="O109" s="68" t="n">
        <v>0.1888155</v>
      </c>
      <c r="P109" s="68" t="n">
        <v>0.1888155</v>
      </c>
      <c r="Q109" s="68" t="n">
        <v>0.1888155</v>
      </c>
      <c r="R109" s="68" t="n">
        <v>0.1888155</v>
      </c>
      <c r="S109" s="68" t="n">
        <v>0.1888155</v>
      </c>
      <c r="T109" s="68" t="n">
        <v>0.1888155</v>
      </c>
      <c r="U109" s="68" t="n">
        <v>0.1888155</v>
      </c>
    </row>
    <row r="110" customFormat="false" ht="15.75" hidden="false" customHeight="false" outlineLevel="0" collapsed="false">
      <c r="A110" s="12" t="s">
        <v>249</v>
      </c>
      <c r="B110" s="13" t="s">
        <v>250</v>
      </c>
      <c r="C110" s="39" t="n">
        <v>0.135879166666667</v>
      </c>
      <c r="D110" s="67" t="n">
        <v>0.000867853333333333</v>
      </c>
      <c r="E110" s="39" t="n">
        <v>0.0019251</v>
      </c>
      <c r="F110" s="68"/>
      <c r="G110" s="69" t="n">
        <f aca="false">C110/(((2100*(1+'Food waste'!N110)*(365/12)/(4*10^6)))*Population!C110)</f>
        <v>0.5353897904</v>
      </c>
      <c r="H110" s="68"/>
      <c r="I110" s="68"/>
      <c r="J110" s="68" t="n">
        <v>0.165958333333333</v>
      </c>
      <c r="K110" s="68" t="n">
        <v>0.157088541666667</v>
      </c>
      <c r="L110" s="68" t="n">
        <v>0.14821875</v>
      </c>
      <c r="M110" s="68" t="n">
        <v>0.139348958333333</v>
      </c>
      <c r="N110" s="68" t="n">
        <v>0.135879166666667</v>
      </c>
      <c r="O110" s="68" t="n">
        <v>0.132409375</v>
      </c>
      <c r="P110" s="68" t="n">
        <v>0.128939583333333</v>
      </c>
      <c r="Q110" s="68" t="n">
        <v>0.125469791666667</v>
      </c>
      <c r="R110" s="68" t="n">
        <v>0.1166</v>
      </c>
      <c r="S110" s="68" t="n">
        <v>0.128939583333333</v>
      </c>
      <c r="T110" s="68" t="n">
        <v>0.141279166666667</v>
      </c>
      <c r="U110" s="68" t="n">
        <v>0.15361875</v>
      </c>
    </row>
    <row r="111" customFormat="false" ht="15.75" hidden="false" customHeight="false" outlineLevel="0" collapsed="false">
      <c r="A111" s="12" t="s">
        <v>251</v>
      </c>
      <c r="B111" s="13" t="s">
        <v>252</v>
      </c>
      <c r="C111" s="39" t="n">
        <v>6.44506916666667</v>
      </c>
      <c r="D111" s="67" t="n">
        <v>0.237538853333333</v>
      </c>
      <c r="E111" s="39" t="n">
        <v>0.557837156666667</v>
      </c>
      <c r="F111" s="68"/>
      <c r="G111" s="69" t="n">
        <f aca="false">C111/(((2100*(1+'Food waste'!N111)*(365/12)/(4*10^6)))*Population!C111)</f>
        <v>5.398829362</v>
      </c>
      <c r="H111" s="68"/>
      <c r="I111" s="68"/>
      <c r="J111" s="68" t="n">
        <v>8.46870108333333</v>
      </c>
      <c r="K111" s="68" t="n">
        <v>7.19525804166667</v>
      </c>
      <c r="L111" s="68" t="n">
        <v>5.846223</v>
      </c>
      <c r="M111" s="68" t="n">
        <v>4.49718795833333</v>
      </c>
      <c r="N111" s="68" t="n">
        <v>6.44506916666667</v>
      </c>
      <c r="O111" s="68" t="n">
        <v>8.717861375</v>
      </c>
      <c r="P111" s="68" t="n">
        <v>10.9906535833333</v>
      </c>
      <c r="Q111" s="68" t="n">
        <v>13.2634457916667</v>
      </c>
      <c r="R111" s="68" t="n">
        <v>12.23932175</v>
      </c>
      <c r="S111" s="68" t="n">
        <v>11.2399725833333</v>
      </c>
      <c r="T111" s="68" t="n">
        <v>10.3162154166667</v>
      </c>
      <c r="U111" s="68" t="n">
        <v>9.39245825</v>
      </c>
    </row>
    <row r="112" customFormat="false" ht="15.75" hidden="false" customHeight="false" outlineLevel="0" collapsed="false">
      <c r="A112" s="12" t="s">
        <v>253</v>
      </c>
      <c r="B112" s="13" t="s">
        <v>254</v>
      </c>
      <c r="C112" s="39" t="n">
        <v>0.0424008333333333</v>
      </c>
      <c r="D112" s="67" t="n">
        <v>0.000789933333333333</v>
      </c>
      <c r="E112" s="39" t="n">
        <v>0.00288093333333333</v>
      </c>
      <c r="F112" s="68"/>
      <c r="G112" s="69" t="n">
        <f aca="false">C112/(((2100*(1+'Food waste'!N112)*(365/12)/(4*10^6)))*Population!C112)</f>
        <v>0.237207645</v>
      </c>
      <c r="H112" s="68"/>
      <c r="I112" s="68"/>
      <c r="J112" s="68" t="n">
        <v>0.0848016666666667</v>
      </c>
      <c r="K112" s="68" t="n">
        <v>0.0742014583333333</v>
      </c>
      <c r="L112" s="68" t="n">
        <v>0.06360125</v>
      </c>
      <c r="M112" s="68" t="n">
        <v>0.0530010416666667</v>
      </c>
      <c r="N112" s="68" t="n">
        <v>0.0424008333333333</v>
      </c>
      <c r="O112" s="68" t="n">
        <v>0.031800625</v>
      </c>
      <c r="P112" s="68" t="n">
        <v>0.0212004166666667</v>
      </c>
      <c r="Q112" s="68" t="n">
        <v>0.0106002083333333</v>
      </c>
      <c r="R112" s="68" t="n">
        <v>0</v>
      </c>
      <c r="S112" s="68" t="n">
        <v>0.0212004166666667</v>
      </c>
      <c r="T112" s="68" t="n">
        <v>0.0424008333333333</v>
      </c>
      <c r="U112" s="68" t="n">
        <v>0.06360125</v>
      </c>
    </row>
    <row r="113" customFormat="false" ht="15.75" hidden="false" customHeight="false" outlineLevel="0" collapsed="false">
      <c r="A113" s="12" t="s">
        <v>255</v>
      </c>
      <c r="B113" s="13" t="s">
        <v>256</v>
      </c>
      <c r="C113" s="39" t="n">
        <v>1.94763733333333</v>
      </c>
      <c r="D113" s="67" t="n">
        <v>0.0632708133333333</v>
      </c>
      <c r="E113" s="39" t="n">
        <v>0.163183533333333</v>
      </c>
      <c r="F113" s="68"/>
      <c r="G113" s="69" t="n">
        <f aca="false">C113/(((2100*(1+'Food waste'!N113)*(365/12)/(4*10^6)))*Population!C113)</f>
        <v>4.391395124</v>
      </c>
      <c r="H113" s="68"/>
      <c r="I113" s="68"/>
      <c r="J113" s="68" t="n">
        <v>2.76697775</v>
      </c>
      <c r="K113" s="68" t="n">
        <v>2.54417045833333</v>
      </c>
      <c r="L113" s="68" t="n">
        <v>2.32136316666667</v>
      </c>
      <c r="M113" s="68" t="n">
        <v>2.098555875</v>
      </c>
      <c r="N113" s="68" t="n">
        <v>1.94763733333333</v>
      </c>
      <c r="O113" s="68" t="n">
        <v>1.79671879166667</v>
      </c>
      <c r="P113" s="68" t="n">
        <v>1.64580025</v>
      </c>
      <c r="Q113" s="68" t="n">
        <v>1.49488170833333</v>
      </c>
      <c r="R113" s="68" t="n">
        <v>1.27207441666667</v>
      </c>
      <c r="S113" s="68" t="n">
        <v>1.64580025</v>
      </c>
      <c r="T113" s="68" t="n">
        <v>2.01952608333333</v>
      </c>
      <c r="U113" s="68" t="n">
        <v>2.39325191666667</v>
      </c>
    </row>
    <row r="114" customFormat="false" ht="15.75" hidden="false" customHeight="false" outlineLevel="0" collapsed="false">
      <c r="A114" s="12" t="s">
        <v>257</v>
      </c>
      <c r="B114" s="13" t="s">
        <v>258</v>
      </c>
      <c r="C114" s="39" t="n">
        <v>0.854171208333333</v>
      </c>
      <c r="D114" s="67" t="n">
        <v>0.0267517333333333</v>
      </c>
      <c r="E114" s="39" t="n">
        <v>0.0566848333333334</v>
      </c>
      <c r="F114" s="68"/>
      <c r="G114" s="69" t="n">
        <f aca="false">C114/(((2100*(1+'Food waste'!N114)*(365/12)/(4*10^6)))*Population!C114)</f>
        <v>1.152154149</v>
      </c>
      <c r="H114" s="68"/>
      <c r="I114" s="68"/>
      <c r="J114" s="68" t="n">
        <v>1.23766404166667</v>
      </c>
      <c r="K114" s="68" t="n">
        <v>1.14179083333333</v>
      </c>
      <c r="L114" s="68" t="n">
        <v>1.045917625</v>
      </c>
      <c r="M114" s="68" t="n">
        <v>0.950044416666666</v>
      </c>
      <c r="N114" s="68" t="n">
        <v>0.854171208333333</v>
      </c>
      <c r="O114" s="68" t="n">
        <v>0.758298</v>
      </c>
      <c r="P114" s="68" t="n">
        <v>0.783044416666666</v>
      </c>
      <c r="Q114" s="68" t="n">
        <v>0.807790833333333</v>
      </c>
      <c r="R114" s="68" t="n">
        <v>0.83253725</v>
      </c>
      <c r="S114" s="68" t="n">
        <v>1.02428366666667</v>
      </c>
      <c r="T114" s="68" t="n">
        <v>1.09541045833333</v>
      </c>
      <c r="U114" s="68" t="n">
        <v>1.16653725</v>
      </c>
    </row>
    <row r="115" customFormat="false" ht="15.75" hidden="false" customHeight="false" outlineLevel="0" collapsed="false">
      <c r="A115" s="12" t="s">
        <v>259</v>
      </c>
      <c r="B115" s="13" t="s">
        <v>260</v>
      </c>
      <c r="C115" s="39" t="n">
        <v>0.0541858333333333</v>
      </c>
      <c r="D115" s="67" t="n">
        <v>0.000392226666666667</v>
      </c>
      <c r="E115" s="39" t="n">
        <v>0.00414966</v>
      </c>
      <c r="F115" s="68"/>
      <c r="G115" s="69" t="n">
        <f aca="false">C115/(((2100*(1+'Food waste'!N115)*(365/12)/(4*10^6)))*Population!C115)</f>
        <v>4.39188464</v>
      </c>
      <c r="H115" s="68"/>
      <c r="I115" s="68"/>
      <c r="J115" s="68" t="n">
        <v>-0.010313125</v>
      </c>
      <c r="K115" s="68" t="n">
        <v>0.0154464583333333</v>
      </c>
      <c r="L115" s="68" t="n">
        <v>0.0412060416666666</v>
      </c>
      <c r="M115" s="68" t="n">
        <v>0.066965625</v>
      </c>
      <c r="N115" s="68" t="n">
        <v>0.0541858333333333</v>
      </c>
      <c r="O115" s="68" t="n">
        <v>0.0414060416666667</v>
      </c>
      <c r="P115" s="68" t="n">
        <v>0.02862625</v>
      </c>
      <c r="Q115" s="68" t="n">
        <v>0.0158464583333333</v>
      </c>
      <c r="R115" s="68" t="n">
        <v>0.00286666666666666</v>
      </c>
      <c r="S115" s="68" t="n">
        <v>-0.010113125</v>
      </c>
      <c r="T115" s="68" t="n">
        <v>-0.0230929166666667</v>
      </c>
      <c r="U115" s="68" t="n">
        <v>0.00266666666666667</v>
      </c>
    </row>
    <row r="116" customFormat="false" ht="15.75" hidden="false" customHeight="false" outlineLevel="0" collapsed="false">
      <c r="A116" s="12" t="s">
        <v>261</v>
      </c>
      <c r="B116" s="13" t="s">
        <v>262</v>
      </c>
      <c r="C116" s="39" t="n">
        <v>0.411469</v>
      </c>
      <c r="D116" s="67" t="n">
        <v>0.00869774</v>
      </c>
      <c r="E116" s="39" t="n">
        <v>0.0420942316666666</v>
      </c>
      <c r="F116" s="68"/>
      <c r="G116" s="69" t="n">
        <f aca="false">C116/(((2100*(1+'Food waste'!N116)*(365/12)/(4*10^6)))*Population!C116)</f>
        <v>2.060979422</v>
      </c>
      <c r="H116" s="68"/>
      <c r="I116" s="68"/>
      <c r="J116" s="68" t="n">
        <v>0.683327333333333</v>
      </c>
      <c r="K116" s="68" t="n">
        <v>0.59798775</v>
      </c>
      <c r="L116" s="68" t="n">
        <v>0.512648166666667</v>
      </c>
      <c r="M116" s="68" t="n">
        <v>0.427308583333333</v>
      </c>
      <c r="N116" s="68" t="n">
        <v>0.411469</v>
      </c>
      <c r="O116" s="68" t="n">
        <v>0.395629416666667</v>
      </c>
      <c r="P116" s="68" t="n">
        <v>0.565472333333333</v>
      </c>
      <c r="Q116" s="68" t="n">
        <v>0.73531525</v>
      </c>
      <c r="R116" s="68" t="n">
        <v>0.835658166666667</v>
      </c>
      <c r="S116" s="68" t="n">
        <v>0.936837333333333</v>
      </c>
      <c r="T116" s="68" t="n">
        <v>0.852334</v>
      </c>
      <c r="U116" s="68" t="n">
        <v>0.767830666666667</v>
      </c>
    </row>
    <row r="117" customFormat="false" ht="15.75" hidden="false" customHeight="false" outlineLevel="0" collapsed="false">
      <c r="A117" s="12" t="s">
        <v>263</v>
      </c>
      <c r="B117" s="13" t="s">
        <v>264</v>
      </c>
      <c r="C117" s="39" t="n">
        <v>1.81811166666667</v>
      </c>
      <c r="D117" s="67" t="n">
        <v>0.0587462666666667</v>
      </c>
      <c r="E117" s="39" t="n">
        <v>0.289133703333334</v>
      </c>
      <c r="F117" s="68"/>
      <c r="G117" s="69" t="n">
        <f aca="false">C117/(((2100*(1+'Food waste'!N117)*(365/12)/(4*10^6)))*Population!C117)</f>
        <v>6.505718668</v>
      </c>
      <c r="H117" s="68"/>
      <c r="I117" s="68"/>
      <c r="J117" s="68" t="n">
        <v>2.73826716666667</v>
      </c>
      <c r="K117" s="68" t="n">
        <v>2.50355516666667</v>
      </c>
      <c r="L117" s="68" t="n">
        <v>2.26884316666667</v>
      </c>
      <c r="M117" s="68" t="n">
        <v>2.03413116666667</v>
      </c>
      <c r="N117" s="68" t="n">
        <v>1.81811166666667</v>
      </c>
      <c r="O117" s="68" t="n">
        <v>1.60209216666667</v>
      </c>
      <c r="P117" s="68" t="n">
        <v>2.07207366666667</v>
      </c>
      <c r="Q117" s="68" t="n">
        <v>2.54205516666667</v>
      </c>
      <c r="R117" s="68" t="n">
        <v>2.99278666666667</v>
      </c>
      <c r="S117" s="68" t="n">
        <v>3.44351816666667</v>
      </c>
      <c r="T117" s="68" t="n">
        <v>3.20824866666667</v>
      </c>
      <c r="U117" s="68" t="n">
        <v>2.97353666666667</v>
      </c>
    </row>
    <row r="118" customFormat="false" ht="15.75" hidden="false" customHeight="false" outlineLevel="0" collapsed="false">
      <c r="A118" s="12" t="s">
        <v>265</v>
      </c>
      <c r="B118" s="13" t="s">
        <v>266</v>
      </c>
      <c r="C118" s="39" t="n">
        <v>2.632073875</v>
      </c>
      <c r="D118" s="67" t="n">
        <v>0.36877272</v>
      </c>
      <c r="E118" s="39" t="n">
        <v>0.172215966666667</v>
      </c>
      <c r="F118" s="68"/>
      <c r="G118" s="69" t="n">
        <f aca="false">C118/(((2100*(1+'Food waste'!N118)*(365/12)/(4*10^6)))*Population!C118)</f>
        <v>4.788017594</v>
      </c>
      <c r="H118" s="68"/>
      <c r="I118" s="68"/>
      <c r="J118" s="68" t="n">
        <v>2.21345645833333</v>
      </c>
      <c r="K118" s="68" t="n">
        <v>2.38296175</v>
      </c>
      <c r="L118" s="68" t="n">
        <v>2.55246704166667</v>
      </c>
      <c r="M118" s="68" t="n">
        <v>2.72197233333333</v>
      </c>
      <c r="N118" s="68" t="n">
        <v>2.632073875</v>
      </c>
      <c r="O118" s="68" t="n">
        <v>2.54217541666667</v>
      </c>
      <c r="P118" s="68" t="n">
        <v>2.45346958333333</v>
      </c>
      <c r="Q118" s="68" t="n">
        <v>2.36476375</v>
      </c>
      <c r="R118" s="68" t="n">
        <v>2.26805791666667</v>
      </c>
      <c r="S118" s="68" t="n">
        <v>2.18845108333333</v>
      </c>
      <c r="T118" s="68" t="n">
        <v>2.107651625</v>
      </c>
      <c r="U118" s="68" t="n">
        <v>2.29425591666667</v>
      </c>
    </row>
    <row r="119" customFormat="false" ht="15.75" hidden="false" customHeight="false" outlineLevel="0" collapsed="false">
      <c r="A119" s="12" t="s">
        <v>267</v>
      </c>
      <c r="B119" s="13" t="s">
        <v>268</v>
      </c>
      <c r="C119" s="39" t="n">
        <v>0.570119291666666</v>
      </c>
      <c r="D119" s="67" t="n">
        <v>0.0129586833333333</v>
      </c>
      <c r="E119" s="39" t="n">
        <v>0.10030284</v>
      </c>
      <c r="F119" s="68"/>
      <c r="G119" s="69" t="n">
        <f aca="false">C119/(((2100*(1+'Food waste'!N119)*(365/12)/(4*10^6)))*Population!C119)</f>
        <v>3.667544646</v>
      </c>
      <c r="H119" s="68"/>
      <c r="I119" s="68"/>
      <c r="J119" s="68" t="n">
        <v>0.888946458333333</v>
      </c>
      <c r="K119" s="68" t="n">
        <v>0.809239666666666</v>
      </c>
      <c r="L119" s="68" t="n">
        <v>0.729532875</v>
      </c>
      <c r="M119" s="68" t="n">
        <v>0.649826083333333</v>
      </c>
      <c r="N119" s="68" t="n">
        <v>0.570119291666666</v>
      </c>
      <c r="O119" s="68" t="n">
        <v>0.4904125</v>
      </c>
      <c r="P119" s="68" t="n">
        <v>0.649826083333333</v>
      </c>
      <c r="Q119" s="68" t="n">
        <v>0.809239666666667</v>
      </c>
      <c r="R119" s="68" t="n">
        <v>0.96865325</v>
      </c>
      <c r="S119" s="68" t="n">
        <v>1.12806683333333</v>
      </c>
      <c r="T119" s="68" t="n">
        <v>1.04836004166667</v>
      </c>
      <c r="U119" s="68" t="n">
        <v>0.96865325</v>
      </c>
    </row>
    <row r="120" customFormat="false" ht="15.75" hidden="false" customHeight="false" outlineLevel="0" collapsed="false">
      <c r="A120" s="12" t="s">
        <v>269</v>
      </c>
      <c r="B120" s="13" t="s">
        <v>270</v>
      </c>
      <c r="C120" s="39" t="n">
        <v>2.58348829166667</v>
      </c>
      <c r="D120" s="67" t="n">
        <v>0.198808216666667</v>
      </c>
      <c r="E120" s="39" t="n">
        <v>0.153008256666667</v>
      </c>
      <c r="F120" s="68"/>
      <c r="G120" s="69" t="n">
        <f aca="false">C120/(((2100*(1+'Food waste'!N120)*(365/12)/(4*10^6)))*Population!C120)</f>
        <v>2.708397658</v>
      </c>
      <c r="H120" s="68"/>
      <c r="I120" s="68"/>
      <c r="J120" s="68" t="n">
        <v>4.70858733333333</v>
      </c>
      <c r="K120" s="68" t="n">
        <v>4.04911741666667</v>
      </c>
      <c r="L120" s="68" t="n">
        <v>3.3896475</v>
      </c>
      <c r="M120" s="68" t="n">
        <v>2.73017758333333</v>
      </c>
      <c r="N120" s="68" t="n">
        <v>2.58348829166667</v>
      </c>
      <c r="O120" s="68" t="n">
        <v>2.436799</v>
      </c>
      <c r="P120" s="68" t="n">
        <v>3.75573883333333</v>
      </c>
      <c r="Q120" s="68" t="n">
        <v>5.07467866666667</v>
      </c>
      <c r="R120" s="68" t="n">
        <v>5.880837875</v>
      </c>
      <c r="S120" s="68" t="n">
        <v>6.68699708333333</v>
      </c>
      <c r="T120" s="68" t="n">
        <v>6.02752716666666</v>
      </c>
      <c r="U120" s="68" t="n">
        <v>5.36805725</v>
      </c>
    </row>
    <row r="121" customFormat="false" ht="15.75" hidden="false" customHeight="false" outlineLevel="0" collapsed="false">
      <c r="A121" s="12" t="s">
        <v>271</v>
      </c>
      <c r="B121" s="13" t="s">
        <v>272</v>
      </c>
      <c r="C121" s="39" t="n">
        <v>22.2182991666667</v>
      </c>
      <c r="D121" s="67" t="n">
        <v>0.739828913333333</v>
      </c>
      <c r="E121" s="39" t="n">
        <v>1.06389102</v>
      </c>
      <c r="F121" s="68"/>
      <c r="G121" s="69" t="n">
        <f aca="false">C121/(((2100*(1+'Food waste'!N121)*(365/12)/(4*10^6)))*Population!C121)</f>
        <v>15.17981668</v>
      </c>
      <c r="H121" s="68"/>
      <c r="I121" s="68"/>
      <c r="J121" s="68" t="n">
        <v>14.889938625</v>
      </c>
      <c r="K121" s="68" t="n">
        <v>19.1875407916667</v>
      </c>
      <c r="L121" s="68" t="n">
        <v>23.4851429583333</v>
      </c>
      <c r="M121" s="68" t="n">
        <v>24.952145125</v>
      </c>
      <c r="N121" s="68" t="n">
        <v>22.2182991666667</v>
      </c>
      <c r="O121" s="68" t="n">
        <v>19.4844532083333</v>
      </c>
      <c r="P121" s="68" t="n">
        <v>17.90491975</v>
      </c>
      <c r="Q121" s="68" t="n">
        <v>16.3096090416667</v>
      </c>
      <c r="R121" s="68" t="n">
        <v>14.7458528333333</v>
      </c>
      <c r="S121" s="68" t="n">
        <v>13.182096625</v>
      </c>
      <c r="T121" s="68" t="n">
        <v>13.2946279166667</v>
      </c>
      <c r="U121" s="68" t="n">
        <v>17.6080073333333</v>
      </c>
    </row>
    <row r="122" customFormat="false" ht="15.75" hidden="false" customHeight="false" outlineLevel="0" collapsed="false">
      <c r="A122" s="12" t="s">
        <v>273</v>
      </c>
      <c r="B122" s="13" t="s">
        <v>274</v>
      </c>
      <c r="C122" s="39" t="n">
        <v>0.4899445</v>
      </c>
      <c r="D122" s="67" t="n">
        <v>0.0370811866666667</v>
      </c>
      <c r="E122" s="39" t="n">
        <v>0.0274415933333333</v>
      </c>
      <c r="F122" s="68"/>
      <c r="G122" s="69" t="n">
        <f aca="false">C122/(((2100*(1+'Food waste'!N122)*(365/12)/(4*10^6)))*Population!C122)</f>
        <v>3.706055159</v>
      </c>
      <c r="H122" s="68"/>
      <c r="I122" s="68"/>
      <c r="J122" s="68" t="n">
        <v>0.773072833333333</v>
      </c>
      <c r="K122" s="68" t="n">
        <v>0.70197825</v>
      </c>
      <c r="L122" s="68" t="n">
        <v>0.630883666666666</v>
      </c>
      <c r="M122" s="68" t="n">
        <v>0.559789083333333</v>
      </c>
      <c r="N122" s="68" t="n">
        <v>0.4899445</v>
      </c>
      <c r="O122" s="68" t="n">
        <v>0.420099916666666</v>
      </c>
      <c r="P122" s="68" t="n">
        <v>0.350255333333333</v>
      </c>
      <c r="Q122" s="68" t="n">
        <v>0.28041075</v>
      </c>
      <c r="R122" s="68" t="n">
        <v>0.209316166666667</v>
      </c>
      <c r="S122" s="68" t="n">
        <v>0.350255333333333</v>
      </c>
      <c r="T122" s="68" t="n">
        <v>0.4911945</v>
      </c>
      <c r="U122" s="68" t="n">
        <v>0.632133666666667</v>
      </c>
    </row>
    <row r="123" customFormat="false" ht="15.75" hidden="false" customHeight="false" outlineLevel="0" collapsed="false">
      <c r="A123" s="12" t="s">
        <v>275</v>
      </c>
      <c r="B123" s="13" t="s">
        <v>276</v>
      </c>
      <c r="C123" s="39" t="n">
        <v>0.031942</v>
      </c>
      <c r="D123" s="67" t="n">
        <v>0.00115705333333333</v>
      </c>
      <c r="E123" s="39" t="n">
        <v>0.00166672666666667</v>
      </c>
      <c r="F123" s="68"/>
      <c r="G123" s="69" t="n">
        <f aca="false">C123/(((2100*(1+'Food waste'!N123)*(365/12)/(4*10^6)))*Population!C123)</f>
        <v>1.056543065</v>
      </c>
      <c r="H123" s="68"/>
      <c r="I123" s="68"/>
      <c r="J123" s="68" t="n">
        <v>0.032501375</v>
      </c>
      <c r="K123" s="68" t="n">
        <v>0.03250575</v>
      </c>
      <c r="L123" s="68" t="n">
        <v>0.032510125</v>
      </c>
      <c r="M123" s="68" t="n">
        <v>0.0325145</v>
      </c>
      <c r="N123" s="68" t="n">
        <v>0.031942</v>
      </c>
      <c r="O123" s="68" t="n">
        <v>0.0313695</v>
      </c>
      <c r="P123" s="68" t="n">
        <v>0.030797</v>
      </c>
      <c r="Q123" s="68" t="n">
        <v>0.0302245</v>
      </c>
      <c r="R123" s="68" t="n">
        <v>0.029652</v>
      </c>
      <c r="S123" s="68" t="n">
        <v>0.030220125</v>
      </c>
      <c r="T123" s="68" t="n">
        <v>0.03078825</v>
      </c>
      <c r="U123" s="68" t="n">
        <v>0.03193325</v>
      </c>
    </row>
    <row r="124" customFormat="false" ht="15.75" hidden="false" customHeight="false" outlineLevel="0" collapsed="false">
      <c r="A124" s="12" t="s">
        <v>277</v>
      </c>
      <c r="B124" s="13" t="s">
        <v>278</v>
      </c>
      <c r="C124" s="39" t="n">
        <v>1.29681541666667</v>
      </c>
      <c r="D124" s="67" t="n">
        <v>0.150746893333333</v>
      </c>
      <c r="E124" s="39" t="n">
        <v>0.187354343333333</v>
      </c>
      <c r="F124" s="68"/>
      <c r="G124" s="69" t="n">
        <f aca="false">C124/(((2100*(1+'Food waste'!N124)*(365/12)/(4*10^6)))*Population!C124)</f>
        <v>5.54923314</v>
      </c>
      <c r="H124" s="68"/>
      <c r="I124" s="68"/>
      <c r="J124" s="68" t="n">
        <v>1.72828241666667</v>
      </c>
      <c r="K124" s="68" t="n">
        <v>1.61972816666667</v>
      </c>
      <c r="L124" s="68" t="n">
        <v>1.51117391666667</v>
      </c>
      <c r="M124" s="68" t="n">
        <v>1.40261966666667</v>
      </c>
      <c r="N124" s="68" t="n">
        <v>1.29681541666667</v>
      </c>
      <c r="O124" s="68" t="n">
        <v>1.19101116666667</v>
      </c>
      <c r="P124" s="68" t="n">
        <v>1.40811966666667</v>
      </c>
      <c r="Q124" s="68" t="n">
        <v>1.62522816666667</v>
      </c>
      <c r="R124" s="68" t="n">
        <v>1.83958666666667</v>
      </c>
      <c r="S124" s="68" t="n">
        <v>2.05394516666667</v>
      </c>
      <c r="T124" s="68" t="n">
        <v>1.94539091666667</v>
      </c>
      <c r="U124" s="68" t="n">
        <v>1.83683666666667</v>
      </c>
    </row>
    <row r="125" customFormat="false" ht="15.75" hidden="false" customHeight="false" outlineLevel="0" collapsed="false">
      <c r="A125" s="12" t="s">
        <v>279</v>
      </c>
      <c r="B125" s="13" t="s">
        <v>280</v>
      </c>
      <c r="C125" s="39" t="n">
        <v>8.24030033333333</v>
      </c>
      <c r="D125" s="67" t="n">
        <v>0.817294826666667</v>
      </c>
      <c r="E125" s="39" t="n">
        <v>0.659298033333333</v>
      </c>
      <c r="F125" s="68"/>
      <c r="G125" s="69" t="n">
        <f aca="false">C125/(((2100*(1+'Food waste'!N125)*(365/12)/(4*10^6)))*Population!C125)</f>
        <v>4.517386576</v>
      </c>
      <c r="H125" s="68"/>
      <c r="I125" s="68"/>
      <c r="J125" s="68" t="n">
        <v>17.6403786666667</v>
      </c>
      <c r="K125" s="68" t="n">
        <v>15.2903590833333</v>
      </c>
      <c r="L125" s="68" t="n">
        <v>12.9403395</v>
      </c>
      <c r="M125" s="68" t="n">
        <v>10.5903199166667</v>
      </c>
      <c r="N125" s="68" t="n">
        <v>8.24030033333333</v>
      </c>
      <c r="O125" s="68" t="n">
        <v>10.97398075</v>
      </c>
      <c r="P125" s="68" t="n">
        <v>13.7076611666667</v>
      </c>
      <c r="Q125" s="68" t="n">
        <v>15.0717228333333</v>
      </c>
      <c r="R125" s="68" t="n">
        <v>19.175022</v>
      </c>
      <c r="S125" s="68" t="n">
        <v>18.7913611666667</v>
      </c>
      <c r="T125" s="68" t="n">
        <v>18.4077003333333</v>
      </c>
      <c r="U125" s="68" t="n">
        <v>18.0240395</v>
      </c>
    </row>
    <row r="126" customFormat="false" ht="15.75" hidden="false" customHeight="false" outlineLevel="0" collapsed="false">
      <c r="A126" s="12" t="s">
        <v>281</v>
      </c>
      <c r="B126" s="13" t="s">
        <v>282</v>
      </c>
      <c r="C126" s="39" t="n">
        <v>0.571239541666666</v>
      </c>
      <c r="D126" s="67" t="n">
        <v>0.0133854766666667</v>
      </c>
      <c r="E126" s="39" t="n">
        <v>0.102448248333333</v>
      </c>
      <c r="F126" s="68"/>
      <c r="G126" s="69" t="n">
        <f aca="false">C126/(((2100*(1+'Food waste'!N126)*(365/12)/(4*10^6)))*Population!C126)</f>
        <v>4.594459836</v>
      </c>
      <c r="H126" s="68"/>
      <c r="I126" s="68"/>
      <c r="J126" s="68" t="n">
        <v>0.864502083333333</v>
      </c>
      <c r="K126" s="68" t="n">
        <v>0.795151291666666</v>
      </c>
      <c r="L126" s="68" t="n">
        <v>0.7258005</v>
      </c>
      <c r="M126" s="68" t="n">
        <v>0.656449708333333</v>
      </c>
      <c r="N126" s="68" t="n">
        <v>0.571239541666666</v>
      </c>
      <c r="O126" s="68" t="n">
        <v>0.486029375</v>
      </c>
      <c r="P126" s="68" t="n">
        <v>0.643590333333333</v>
      </c>
      <c r="Q126" s="68" t="n">
        <v>0.801151291666667</v>
      </c>
      <c r="R126" s="68" t="n">
        <v>0.95571225</v>
      </c>
      <c r="S126" s="68" t="n">
        <v>1.11027320833333</v>
      </c>
      <c r="T126" s="68" t="n">
        <v>1.02206304166667</v>
      </c>
      <c r="U126" s="68" t="n">
        <v>0.95271225</v>
      </c>
    </row>
    <row r="127" customFormat="false" ht="15.75" hidden="false" customHeight="false" outlineLevel="0" collapsed="false">
      <c r="A127" s="12" t="s">
        <v>283</v>
      </c>
      <c r="B127" s="13" t="s">
        <v>284</v>
      </c>
      <c r="C127" s="39" t="n">
        <v>1.290467625</v>
      </c>
      <c r="D127" s="67" t="n">
        <v>0.03854356</v>
      </c>
      <c r="E127" s="39" t="n">
        <v>0.11262296</v>
      </c>
      <c r="F127" s="68"/>
      <c r="G127" s="69" t="n">
        <f aca="false">C127/(((2100*(1+'Food waste'!N127)*(365/12)/(4*10^6)))*Population!C127)</f>
        <v>1.766731436</v>
      </c>
      <c r="H127" s="68"/>
      <c r="I127" s="68"/>
      <c r="J127" s="68" t="n">
        <v>2.19853079166667</v>
      </c>
      <c r="K127" s="68" t="n">
        <v>1.94314</v>
      </c>
      <c r="L127" s="68" t="n">
        <v>1.68774920833333</v>
      </c>
      <c r="M127" s="68" t="n">
        <v>1.43235841666667</v>
      </c>
      <c r="N127" s="68" t="n">
        <v>1.290467625</v>
      </c>
      <c r="O127" s="68" t="n">
        <v>1.14857683333333</v>
      </c>
      <c r="P127" s="68" t="n">
        <v>1.01125091666667</v>
      </c>
      <c r="Q127" s="68" t="n">
        <v>0.873925</v>
      </c>
      <c r="R127" s="68" t="n">
        <v>0.623099083333333</v>
      </c>
      <c r="S127" s="68" t="n">
        <v>1.02038066666667</v>
      </c>
      <c r="T127" s="68" t="n">
        <v>1.413097375</v>
      </c>
      <c r="U127" s="68" t="n">
        <v>1.80581408333333</v>
      </c>
    </row>
    <row r="128" customFormat="false" ht="15.75" hidden="false" customHeight="false" outlineLevel="0" collapsed="false">
      <c r="A128" s="12" t="s">
        <v>285</v>
      </c>
      <c r="B128" s="13" t="s">
        <v>286</v>
      </c>
      <c r="C128" s="39" t="n">
        <v>19.560790875</v>
      </c>
      <c r="D128" s="67" t="n">
        <v>1.12429246666667</v>
      </c>
      <c r="E128" s="39" t="n">
        <v>2.44872771</v>
      </c>
      <c r="F128" s="68"/>
      <c r="G128" s="69" t="n">
        <f aca="false">C128/(((2100*(1+'Food waste'!N128)*(365/12)/(4*10^6)))*Population!C128)</f>
        <v>21.95395104</v>
      </c>
      <c r="H128" s="68"/>
      <c r="I128" s="68"/>
      <c r="J128" s="68" t="n">
        <v>39.9701655</v>
      </c>
      <c r="K128" s="68" t="n">
        <v>34.870073875</v>
      </c>
      <c r="L128" s="68" t="n">
        <v>29.76998225</v>
      </c>
      <c r="M128" s="68" t="n">
        <v>24.669890625</v>
      </c>
      <c r="N128" s="68" t="n">
        <v>19.560790875</v>
      </c>
      <c r="O128" s="68" t="n">
        <v>14.451691125</v>
      </c>
      <c r="P128" s="68" t="n">
        <v>16.676377</v>
      </c>
      <c r="Q128" s="68" t="n">
        <v>17.733992375</v>
      </c>
      <c r="R128" s="68" t="n">
        <v>21.12574875</v>
      </c>
      <c r="S128" s="68" t="n">
        <v>31.334940125</v>
      </c>
      <c r="T128" s="68" t="n">
        <v>34.210345875</v>
      </c>
      <c r="U128" s="68" t="n">
        <v>37.09475975</v>
      </c>
    </row>
    <row r="129" customFormat="false" ht="15.75" hidden="false" customHeight="false" outlineLevel="0" collapsed="false">
      <c r="A129" s="12" t="s">
        <v>287</v>
      </c>
      <c r="B129" s="13" t="s">
        <v>288</v>
      </c>
      <c r="C129" s="39" t="n">
        <v>0.9463395</v>
      </c>
      <c r="D129" s="67" t="n">
        <v>0.17584788</v>
      </c>
      <c r="E129" s="39" t="n">
        <v>0.1867096</v>
      </c>
      <c r="F129" s="68"/>
      <c r="G129" s="69" t="n">
        <f aca="false">C129/(((2100*(1+'Food waste'!N129)*(365/12)/(4*10^6)))*Population!C129)</f>
        <v>4.149612855</v>
      </c>
      <c r="H129" s="68"/>
      <c r="I129" s="68"/>
      <c r="J129" s="68" t="n">
        <v>0.9463395</v>
      </c>
      <c r="K129" s="68" t="n">
        <v>0.9463395</v>
      </c>
      <c r="L129" s="68" t="n">
        <v>0.9463395</v>
      </c>
      <c r="M129" s="68" t="n">
        <v>0.9463395</v>
      </c>
      <c r="N129" s="68" t="n">
        <v>0.9463395</v>
      </c>
      <c r="O129" s="68" t="n">
        <v>0.9463395</v>
      </c>
      <c r="P129" s="68" t="n">
        <v>0.9463395</v>
      </c>
      <c r="Q129" s="68" t="n">
        <v>0.9463395</v>
      </c>
      <c r="R129" s="68" t="n">
        <v>0.9463395</v>
      </c>
      <c r="S129" s="68" t="n">
        <v>0.9463395</v>
      </c>
      <c r="T129" s="68" t="n">
        <v>0.9463395</v>
      </c>
      <c r="U129" s="68" t="n">
        <v>0.9463395</v>
      </c>
    </row>
    <row r="130" customFormat="false" ht="15.75" hidden="false" customHeight="false" outlineLevel="0" collapsed="false">
      <c r="A130" s="12" t="s">
        <v>289</v>
      </c>
      <c r="B130" s="13" t="s">
        <v>290</v>
      </c>
      <c r="C130" s="39" t="n">
        <v>315.956336833333</v>
      </c>
      <c r="D130" s="67" t="n">
        <v>24.5503657066667</v>
      </c>
      <c r="E130" s="39" t="n">
        <v>33.8097647133333</v>
      </c>
      <c r="F130" s="68"/>
      <c r="G130" s="69" t="n">
        <f aca="false">C130/(((2100*(1+'Food waste'!N130)*(365/12)/(4*10^6)))*Population!C130)</f>
        <v>41.81516063</v>
      </c>
      <c r="H130" s="68"/>
      <c r="I130" s="68"/>
      <c r="J130" s="68" t="n">
        <v>490.2964525</v>
      </c>
      <c r="K130" s="68" t="n">
        <v>446.711423583333</v>
      </c>
      <c r="L130" s="68" t="n">
        <v>403.126394666667</v>
      </c>
      <c r="M130" s="68" t="n">
        <v>359.54136575</v>
      </c>
      <c r="N130" s="68" t="n">
        <v>315.956336833333</v>
      </c>
      <c r="O130" s="68" t="n">
        <v>284.448259666667</v>
      </c>
      <c r="P130" s="68" t="n">
        <v>251.4704825</v>
      </c>
      <c r="Q130" s="68" t="n">
        <v>138.085359083333</v>
      </c>
      <c r="R130" s="68" t="n">
        <v>191.393728166667</v>
      </c>
      <c r="S130" s="68" t="n">
        <v>266.48683425</v>
      </c>
      <c r="T130" s="68" t="n">
        <v>341.579940333333</v>
      </c>
      <c r="U130" s="68" t="n">
        <v>415.203346416667</v>
      </c>
    </row>
    <row r="131" customFormat="false" ht="15.75" hidden="false" customHeight="false" outlineLevel="0" collapsed="false">
      <c r="A131" s="12" t="s">
        <v>291</v>
      </c>
      <c r="B131" s="13" t="s">
        <v>292</v>
      </c>
      <c r="C131" s="39" t="n">
        <v>2.18140366666667</v>
      </c>
      <c r="D131" s="67" t="n">
        <v>0.223400086666667</v>
      </c>
      <c r="E131" s="39" t="n">
        <v>0.445520805</v>
      </c>
      <c r="F131" s="68"/>
      <c r="G131" s="69" t="n">
        <f aca="false">C131/(((2100*(1+'Food waste'!N131)*(365/12)/(4*10^6)))*Population!C131)</f>
        <v>29.35099324</v>
      </c>
      <c r="H131" s="68"/>
      <c r="I131" s="68"/>
      <c r="J131" s="68" t="n">
        <v>1.31555225</v>
      </c>
      <c r="K131" s="68" t="n">
        <v>1.15335354166667</v>
      </c>
      <c r="L131" s="68" t="n">
        <v>0.991154833333333</v>
      </c>
      <c r="M131" s="68" t="n">
        <v>1.58345425</v>
      </c>
      <c r="N131" s="68" t="n">
        <v>2.18140366666667</v>
      </c>
      <c r="O131" s="68" t="n">
        <v>2.77935308333333</v>
      </c>
      <c r="P131" s="68" t="n">
        <v>3.3773025</v>
      </c>
      <c r="Q131" s="68" t="n">
        <v>2.94720179166667</v>
      </c>
      <c r="R131" s="68" t="n">
        <v>2.51145108333333</v>
      </c>
      <c r="S131" s="68" t="n">
        <v>2.075700375</v>
      </c>
      <c r="T131" s="68" t="n">
        <v>1.91350166666667</v>
      </c>
      <c r="U131" s="68" t="n">
        <v>1.75130295833333</v>
      </c>
    </row>
    <row r="132" customFormat="false" ht="15.75" hidden="false" customHeight="false" outlineLevel="0" collapsed="false">
      <c r="A132" s="12" t="s">
        <v>293</v>
      </c>
      <c r="B132" s="13" t="s">
        <v>294</v>
      </c>
      <c r="C132" s="39" t="n">
        <v>2.49244508333333</v>
      </c>
      <c r="D132" s="67" t="n">
        <v>0.0834926533333333</v>
      </c>
      <c r="E132" s="39" t="n">
        <v>0.438566518333333</v>
      </c>
      <c r="F132" s="68"/>
      <c r="G132" s="69" t="n">
        <f aca="false">C132/(((2100*(1+'Food waste'!N132)*(365/12)/(4*10^6)))*Population!C132)</f>
        <v>3.909623669</v>
      </c>
      <c r="H132" s="68"/>
      <c r="I132" s="68"/>
      <c r="J132" s="68" t="n">
        <v>4.47654866666666</v>
      </c>
      <c r="K132" s="68" t="n">
        <v>3.98831058333333</v>
      </c>
      <c r="L132" s="68" t="n">
        <v>3.5000725</v>
      </c>
      <c r="M132" s="68" t="n">
        <v>3.01183441666666</v>
      </c>
      <c r="N132" s="68" t="n">
        <v>2.49244508333333</v>
      </c>
      <c r="O132" s="68" t="n">
        <v>1.97305575</v>
      </c>
      <c r="P132" s="68" t="n">
        <v>2.98068316666667</v>
      </c>
      <c r="Q132" s="68" t="n">
        <v>3.98831058333333</v>
      </c>
      <c r="R132" s="68" t="n">
        <v>4.995938</v>
      </c>
      <c r="S132" s="68" t="n">
        <v>6.00356541666667</v>
      </c>
      <c r="T132" s="68" t="n">
        <v>5.48417608333333</v>
      </c>
      <c r="U132" s="68" t="n">
        <v>4.995938</v>
      </c>
    </row>
    <row r="133" customFormat="false" ht="15.75" hidden="false" customHeight="false" outlineLevel="0" collapsed="false">
      <c r="A133" s="12" t="s">
        <v>295</v>
      </c>
      <c r="B133" s="13" t="s">
        <v>296</v>
      </c>
      <c r="C133" s="39" t="n">
        <v>1.10413683333333</v>
      </c>
      <c r="D133" s="67" t="n">
        <v>0.09611776</v>
      </c>
      <c r="E133" s="39" t="n">
        <v>0.122328366666667</v>
      </c>
      <c r="F133" s="68"/>
      <c r="G133" s="69" t="n">
        <f aca="false">C133/(((2100*(1+'Food waste'!N133)*(365/12)/(4*10^6)))*Population!C133)</f>
        <v>2.431556364</v>
      </c>
      <c r="H133" s="68"/>
      <c r="I133" s="68"/>
      <c r="J133" s="68" t="n">
        <v>1.48808266666667</v>
      </c>
      <c r="K133" s="68" t="n">
        <v>1.35992433333333</v>
      </c>
      <c r="L133" s="68" t="n">
        <v>1.231766</v>
      </c>
      <c r="M133" s="68" t="n">
        <v>1.16795141666667</v>
      </c>
      <c r="N133" s="68" t="n">
        <v>1.10413683333333</v>
      </c>
      <c r="O133" s="68" t="n">
        <v>1.04032225</v>
      </c>
      <c r="P133" s="68" t="n">
        <v>0.976507666666667</v>
      </c>
      <c r="Q133" s="68" t="n">
        <v>0.848349333333334</v>
      </c>
      <c r="R133" s="68" t="n">
        <v>0.720191</v>
      </c>
      <c r="S133" s="68" t="n">
        <v>0.912163916666667</v>
      </c>
      <c r="T133" s="68" t="n">
        <v>1.10413683333333</v>
      </c>
      <c r="U133" s="68" t="n">
        <v>1.29610975</v>
      </c>
    </row>
    <row r="134" customFormat="false" ht="15.75" hidden="false" customHeight="false" outlineLevel="0" collapsed="false">
      <c r="A134" s="12" t="s">
        <v>297</v>
      </c>
      <c r="B134" s="13" t="s">
        <v>298</v>
      </c>
      <c r="C134" s="39" t="n">
        <v>13.6421011666667</v>
      </c>
      <c r="D134" s="67" t="n">
        <v>0.690381853333333</v>
      </c>
      <c r="E134" s="39" t="n">
        <v>1.1085744</v>
      </c>
      <c r="F134" s="68"/>
      <c r="G134" s="69" t="n">
        <f aca="false">C134/(((2100*(1+'Food waste'!N134)*(365/12)/(4*10^6)))*Population!C134)</f>
        <v>7.371010566</v>
      </c>
      <c r="H134" s="68"/>
      <c r="I134" s="68"/>
      <c r="J134" s="68" t="n">
        <v>4.271491375</v>
      </c>
      <c r="K134" s="68" t="n">
        <v>7.86129029166667</v>
      </c>
      <c r="L134" s="68" t="n">
        <v>11.4510892083333</v>
      </c>
      <c r="M134" s="68" t="n">
        <v>15.040888125</v>
      </c>
      <c r="N134" s="68" t="n">
        <v>13.6421011666667</v>
      </c>
      <c r="O134" s="68" t="n">
        <v>12.2433142083333</v>
      </c>
      <c r="P134" s="68" t="n">
        <v>10.84452725</v>
      </c>
      <c r="Q134" s="68" t="n">
        <v>9.44574029166667</v>
      </c>
      <c r="R134" s="68" t="n">
        <v>6.87347833333334</v>
      </c>
      <c r="S134" s="68" t="n">
        <v>4.682466375</v>
      </c>
      <c r="T134" s="68" t="n">
        <v>2.49145441666667</v>
      </c>
      <c r="U134" s="68" t="n">
        <v>6.46250333333333</v>
      </c>
    </row>
    <row r="135" customFormat="false" ht="15.75" hidden="false" customHeight="false" outlineLevel="0" collapsed="false">
      <c r="A135" s="12" t="s">
        <v>299</v>
      </c>
      <c r="B135" s="13" t="s">
        <v>300</v>
      </c>
      <c r="C135" s="39" t="n">
        <v>0.420247458333333</v>
      </c>
      <c r="D135" s="67" t="n">
        <v>0.0388911866666667</v>
      </c>
      <c r="E135" s="39" t="n">
        <v>0.09550266</v>
      </c>
      <c r="F135" s="68"/>
      <c r="G135" s="69" t="n">
        <f aca="false">C135/(((2100*(1+'Food waste'!N135)*(365/12)/(4*10^6)))*Population!C135)</f>
        <v>0.8823474321</v>
      </c>
      <c r="H135" s="68"/>
      <c r="I135" s="68"/>
      <c r="J135" s="68" t="n">
        <v>0.476381791666667</v>
      </c>
      <c r="K135" s="68" t="n">
        <v>0.461160208333333</v>
      </c>
      <c r="L135" s="68" t="n">
        <v>0.445938625</v>
      </c>
      <c r="M135" s="68" t="n">
        <v>0.430717041666667</v>
      </c>
      <c r="N135" s="68" t="n">
        <v>0.420247458333333</v>
      </c>
      <c r="O135" s="68" t="n">
        <v>0.409777875</v>
      </c>
      <c r="P135" s="68" t="n">
        <v>0.429864166666667</v>
      </c>
      <c r="Q135" s="68" t="n">
        <v>0.449950458333333</v>
      </c>
      <c r="R135" s="68" t="n">
        <v>0.46528475</v>
      </c>
      <c r="S135" s="68" t="n">
        <v>0.490975916666667</v>
      </c>
      <c r="T135" s="68" t="n">
        <v>0.486111208333333</v>
      </c>
      <c r="U135" s="68" t="n">
        <v>0.4812465</v>
      </c>
    </row>
    <row r="136" customFormat="false" ht="15.75" hidden="false" customHeight="false" outlineLevel="0" collapsed="false">
      <c r="A136" s="12" t="s">
        <v>301</v>
      </c>
      <c r="B136" s="13" t="s">
        <v>302</v>
      </c>
      <c r="C136" s="39" t="n">
        <v>1.47483366666667</v>
      </c>
      <c r="D136" s="67" t="n">
        <v>0.04824966</v>
      </c>
      <c r="E136" s="39" t="n">
        <v>0.0704394333333333</v>
      </c>
      <c r="F136" s="68"/>
      <c r="G136" s="69" t="n">
        <f aca="false">C136/(((2100*(1+'Food waste'!N136)*(365/12)/(4*10^6)))*Population!C136)</f>
        <v>4.961390087</v>
      </c>
      <c r="H136" s="68"/>
      <c r="I136" s="68"/>
      <c r="J136" s="68" t="n">
        <v>1.88620083333333</v>
      </c>
      <c r="K136" s="68" t="n">
        <v>1.58711966666667</v>
      </c>
      <c r="L136" s="68" t="n">
        <v>1.2880385</v>
      </c>
      <c r="M136" s="68" t="n">
        <v>0.988957333333333</v>
      </c>
      <c r="N136" s="68" t="n">
        <v>1.47483366666667</v>
      </c>
      <c r="O136" s="68" t="n">
        <v>1.96071</v>
      </c>
      <c r="P136" s="68" t="n">
        <v>2.55887233333333</v>
      </c>
      <c r="Q136" s="68" t="n">
        <v>3.15703466666667</v>
      </c>
      <c r="R136" s="68" t="n">
        <v>2.9702395</v>
      </c>
      <c r="S136" s="68" t="n">
        <v>2.78344433333333</v>
      </c>
      <c r="T136" s="68" t="n">
        <v>2.48436316666667</v>
      </c>
      <c r="U136" s="68" t="n">
        <v>2.185282</v>
      </c>
    </row>
    <row r="137" customFormat="false" ht="15.75" hidden="false" customHeight="false" outlineLevel="0" collapsed="false">
      <c r="A137" s="12" t="s">
        <v>303</v>
      </c>
      <c r="B137" s="13" t="s">
        <v>304</v>
      </c>
      <c r="C137" s="39" t="n">
        <v>0.665687708333333</v>
      </c>
      <c r="D137" s="67" t="n">
        <v>0.02881764</v>
      </c>
      <c r="E137" s="39" t="n">
        <v>0.0419109383333333</v>
      </c>
      <c r="F137" s="68"/>
      <c r="G137" s="69" t="n">
        <f aca="false">C137/(((2100*(1+'Food waste'!N137)*(365/12)/(4*10^6)))*Population!C137)</f>
        <v>2.804757199</v>
      </c>
      <c r="H137" s="68"/>
      <c r="I137" s="68"/>
      <c r="J137" s="68" t="n">
        <v>0.8365615</v>
      </c>
      <c r="K137" s="68" t="n">
        <v>0.684386833333334</v>
      </c>
      <c r="L137" s="68" t="n">
        <v>0.532212166666667</v>
      </c>
      <c r="M137" s="68" t="n">
        <v>0.39436525</v>
      </c>
      <c r="N137" s="68" t="n">
        <v>0.665687708333333</v>
      </c>
      <c r="O137" s="68" t="n">
        <v>0.937010166666667</v>
      </c>
      <c r="P137" s="68" t="n">
        <v>1.2413595</v>
      </c>
      <c r="Q137" s="68" t="n">
        <v>1.53138108333333</v>
      </c>
      <c r="R137" s="68" t="n">
        <v>1.41223329166667</v>
      </c>
      <c r="S137" s="68" t="n">
        <v>1.2930855</v>
      </c>
      <c r="T137" s="68" t="n">
        <v>1.14091083333333</v>
      </c>
      <c r="U137" s="68" t="n">
        <v>0.988736166666667</v>
      </c>
    </row>
    <row r="138" customFormat="false" ht="15.75" hidden="false" customHeight="false" outlineLevel="0" collapsed="false">
      <c r="A138" s="5" t="s">
        <v>305</v>
      </c>
      <c r="B138" s="13" t="s">
        <v>306</v>
      </c>
      <c r="C138" s="70" t="n">
        <f aca="false">762.952672916666/SUM(Population!$C$138:$C$165)*Population!$C138</f>
        <v>13.2102398</v>
      </c>
      <c r="D138" s="70" t="n">
        <f aca="false">81.4943164833333/SUM(Population!$C$138:$C$165)*Population!$C138</f>
        <v>1.41104357</v>
      </c>
      <c r="E138" s="70" t="n">
        <f aca="false">36.6736000666667/SUM(Population!$C$138:$C$165)*Population!$C138</f>
        <v>0.6349896508</v>
      </c>
      <c r="F138" s="68"/>
      <c r="G138" s="69" t="n">
        <f aca="false">C138/(((2100*(1+'Food waste'!N138)*(365/12)/(4*10^6)))*Population!C138)</f>
        <v>74.23080531</v>
      </c>
      <c r="H138" s="68"/>
      <c r="I138" s="68"/>
      <c r="J138" s="70" t="n">
        <f aca="false">J$169/SUM(Population!$C$138:$C$165)*Population!$C138</f>
        <v>2.73676283</v>
      </c>
      <c r="K138" s="70" t="n">
        <f aca="false">K$169/SUM(Population!$C$138:$C$165)*Population!$C138</f>
        <v>2.382828117</v>
      </c>
      <c r="L138" s="70" t="n">
        <f aca="false">L$169/SUM(Population!$C$138:$C$165)*Population!$C138</f>
        <v>2.028893405</v>
      </c>
      <c r="M138" s="70" t="n">
        <f aca="false">M$169/SUM(Population!$C$138:$C$165)*Population!$C138</f>
        <v>1.674958693</v>
      </c>
      <c r="N138" s="70" t="n">
        <f aca="false">N$169/SUM(Population!$C$138:$C$165)*Population!$C138</f>
        <v>1.32102398</v>
      </c>
      <c r="O138" s="70" t="n">
        <f aca="false">O$169/SUM(Population!$C$138:$C$165)*Population!$C138</f>
        <v>0.967089268</v>
      </c>
      <c r="P138" s="70" t="n">
        <f aca="false">P$169/SUM(Population!$C$138:$C$165)*Population!$C138</f>
        <v>1.328355487</v>
      </c>
      <c r="Q138" s="70" t="n">
        <f aca="false">Q$169/SUM(Population!$C$138:$C$165)*Population!$C138</f>
        <v>1.681872264</v>
      </c>
      <c r="R138" s="70" t="n">
        <f aca="false">R$169/SUM(Population!$C$138:$C$165)*Population!$C138</f>
        <v>2.050887925</v>
      </c>
      <c r="S138" s="70" t="n">
        <f aca="false">S$169/SUM(Population!$C$138:$C$165)*Population!$C138</f>
        <v>2.75875735</v>
      </c>
      <c r="T138" s="70" t="n">
        <f aca="false">T$169/SUM(Population!$C$138:$C$165)*Population!$C138</f>
        <v>2.751425843</v>
      </c>
      <c r="U138" s="70" t="n">
        <f aca="false">U$169/SUM(Population!$C$138:$C$165)*Population!$C138</f>
        <v>2.744094336</v>
      </c>
    </row>
    <row r="139" customFormat="false" ht="15.75" hidden="false" customHeight="false" outlineLevel="0" collapsed="false">
      <c r="A139" s="5" t="s">
        <v>307</v>
      </c>
      <c r="B139" s="5" t="s">
        <v>308</v>
      </c>
      <c r="C139" s="70" t="n">
        <f aca="false">762.952672916666/SUM(Population!$C$138:$C$165)*Population!$C139</f>
        <v>17.11943277</v>
      </c>
      <c r="D139" s="70" t="n">
        <f aca="false">81.4943164833333/SUM(Population!$C$138:$C$165)*Population!$C139</f>
        <v>1.828601592</v>
      </c>
      <c r="E139" s="70" t="n">
        <f aca="false">36.6736000666667/SUM(Population!$C$138:$C$165)*Population!$C139</f>
        <v>0.8228966923</v>
      </c>
      <c r="G139" s="69" t="n">
        <f aca="false">C139/(((2100*(1+'Food waste'!N139)*(365/12)/(4*10^6)))*Population!C139)</f>
        <v>74.23080531</v>
      </c>
      <c r="J139" s="70" t="n">
        <f aca="false">J$169/SUM(Population!$C$138:$C$165)*Population!$C139</f>
        <v>3.546629583</v>
      </c>
      <c r="K139" s="70" t="n">
        <f aca="false">K$169/SUM(Population!$C$138:$C$165)*Population!$C139</f>
        <v>3.087958007</v>
      </c>
      <c r="L139" s="70" t="n">
        <f aca="false">L$169/SUM(Population!$C$138:$C$165)*Population!$C139</f>
        <v>2.62928643</v>
      </c>
      <c r="M139" s="70" t="n">
        <f aca="false">M$169/SUM(Population!$C$138:$C$165)*Population!$C139</f>
        <v>2.170614854</v>
      </c>
      <c r="N139" s="70" t="n">
        <f aca="false">N$169/SUM(Population!$C$138:$C$165)*Population!$C139</f>
        <v>1.711943277</v>
      </c>
      <c r="O139" s="70" t="n">
        <f aca="false">O$169/SUM(Population!$C$138:$C$165)*Population!$C139</f>
        <v>1.253271701</v>
      </c>
      <c r="P139" s="70" t="n">
        <f aca="false">P$169/SUM(Population!$C$138:$C$165)*Population!$C139</f>
        <v>1.721444334</v>
      </c>
      <c r="Q139" s="70" t="n">
        <f aca="false">Q$169/SUM(Population!$C$138:$C$165)*Population!$C139</f>
        <v>2.179574299</v>
      </c>
      <c r="R139" s="70" t="n">
        <f aca="false">R$169/SUM(Population!$C$138:$C$165)*Population!$C139</f>
        <v>2.6577896</v>
      </c>
      <c r="S139" s="70" t="n">
        <f aca="false">S$169/SUM(Population!$C$138:$C$165)*Population!$C139</f>
        <v>3.575132752</v>
      </c>
      <c r="T139" s="70" t="n">
        <f aca="false">T$169/SUM(Population!$C$138:$C$165)*Population!$C139</f>
        <v>3.565631696</v>
      </c>
      <c r="U139" s="70" t="n">
        <f aca="false">U$169/SUM(Population!$C$138:$C$165)*Population!$C139</f>
        <v>3.556130639</v>
      </c>
    </row>
    <row r="140" customFormat="false" ht="15.75" hidden="false" customHeight="false" outlineLevel="0" collapsed="false">
      <c r="A140" s="5" t="s">
        <v>309</v>
      </c>
      <c r="B140" s="13" t="s">
        <v>310</v>
      </c>
      <c r="C140" s="70" t="n">
        <f aca="false">762.952672916666/SUM(Population!$C$138:$C$165)*Population!$C140</f>
        <v>10.26231153</v>
      </c>
      <c r="D140" s="70" t="n">
        <f aca="false">81.4943164833333/SUM(Population!$C$138:$C$165)*Population!$C140</f>
        <v>1.09616244</v>
      </c>
      <c r="E140" s="70" t="n">
        <f aca="false">36.6736000666667/SUM(Population!$C$138:$C$165)*Population!$C140</f>
        <v>0.4932886693</v>
      </c>
      <c r="F140" s="68"/>
      <c r="G140" s="69" t="n">
        <f aca="false">C140/(((2100*(1+'Food waste'!N140)*(365/12)/(4*10^6)))*Population!C140)</f>
        <v>74.23080531</v>
      </c>
      <c r="H140" s="68"/>
      <c r="I140" s="68"/>
      <c r="J140" s="70" t="n">
        <f aca="false">J$169/SUM(Population!$C$138:$C$165)*Population!$C140</f>
        <v>2.126041098</v>
      </c>
      <c r="K140" s="70" t="n">
        <f aca="false">K$169/SUM(Population!$C$138:$C$165)*Population!$C140</f>
        <v>1.851088612</v>
      </c>
      <c r="L140" s="70" t="n">
        <f aca="false">L$169/SUM(Population!$C$138:$C$165)*Population!$C140</f>
        <v>1.576136125</v>
      </c>
      <c r="M140" s="70" t="n">
        <f aca="false">M$169/SUM(Population!$C$138:$C$165)*Population!$C140</f>
        <v>1.301183639</v>
      </c>
      <c r="N140" s="70" t="n">
        <f aca="false">N$169/SUM(Population!$C$138:$C$165)*Population!$C140</f>
        <v>1.026231153</v>
      </c>
      <c r="O140" s="70" t="n">
        <f aca="false">O$169/SUM(Population!$C$138:$C$165)*Population!$C140</f>
        <v>0.7512786665</v>
      </c>
      <c r="P140" s="70" t="n">
        <f aca="false">P$169/SUM(Population!$C$138:$C$165)*Population!$C140</f>
        <v>1.031926599</v>
      </c>
      <c r="Q140" s="70" t="n">
        <f aca="false">Q$169/SUM(Population!$C$138:$C$165)*Population!$C140</f>
        <v>1.306554414</v>
      </c>
      <c r="R140" s="70" t="n">
        <f aca="false">R$169/SUM(Population!$C$138:$C$165)*Population!$C140</f>
        <v>1.593222463</v>
      </c>
      <c r="S140" s="70" t="n">
        <f aca="false">S$169/SUM(Population!$C$138:$C$165)*Population!$C140</f>
        <v>2.143127435</v>
      </c>
      <c r="T140" s="70" t="n">
        <f aca="false">T$169/SUM(Population!$C$138:$C$165)*Population!$C140</f>
        <v>2.13743199</v>
      </c>
      <c r="U140" s="70" t="n">
        <f aca="false">U$169/SUM(Population!$C$138:$C$165)*Population!$C140</f>
        <v>2.131736544</v>
      </c>
    </row>
    <row r="141" customFormat="false" ht="15.75" hidden="false" customHeight="false" outlineLevel="0" collapsed="false">
      <c r="A141" s="5" t="s">
        <v>311</v>
      </c>
      <c r="B141" s="13" t="s">
        <v>312</v>
      </c>
      <c r="C141" s="70" t="n">
        <f aca="false">762.952672916666/SUM(Population!$C$138:$C$165)*Population!$C141</f>
        <v>5.995654752</v>
      </c>
      <c r="D141" s="70" t="n">
        <f aca="false">81.4943164833333/SUM(Population!$C$138:$C$165)*Population!$C141</f>
        <v>0.6404221431</v>
      </c>
      <c r="E141" s="70" t="n">
        <f aca="false">36.6736000666667/SUM(Population!$C$138:$C$165)*Population!$C141</f>
        <v>0.2881990618</v>
      </c>
      <c r="F141" s="68"/>
      <c r="G141" s="69" t="n">
        <f aca="false">C141/(((2100*(1+'Food waste'!N141)*(365/12)/(4*10^6)))*Population!C141)</f>
        <v>74.23080531</v>
      </c>
      <c r="H141" s="68"/>
      <c r="I141" s="68"/>
      <c r="J141" s="70" t="n">
        <f aca="false">J$169/SUM(Population!$C$138:$C$165)*Population!$C141</f>
        <v>1.242118637</v>
      </c>
      <c r="K141" s="70" t="n">
        <f aca="false">K$169/SUM(Population!$C$138:$C$165)*Population!$C141</f>
        <v>1.081480347</v>
      </c>
      <c r="L141" s="70" t="n">
        <f aca="false">L$169/SUM(Population!$C$138:$C$165)*Population!$C141</f>
        <v>0.9208420563</v>
      </c>
      <c r="M141" s="70" t="n">
        <f aca="false">M$169/SUM(Population!$C$138:$C$165)*Population!$C141</f>
        <v>0.7602037658</v>
      </c>
      <c r="N141" s="70" t="n">
        <f aca="false">N$169/SUM(Population!$C$138:$C$165)*Population!$C141</f>
        <v>0.5995654752</v>
      </c>
      <c r="O141" s="70" t="n">
        <f aca="false">O$169/SUM(Population!$C$138:$C$165)*Population!$C141</f>
        <v>0.4389271846</v>
      </c>
      <c r="P141" s="70" t="n">
        <f aca="false">P$169/SUM(Population!$C$138:$C$165)*Population!$C141</f>
        <v>0.6028929835</v>
      </c>
      <c r="Q141" s="70" t="n">
        <f aca="false">Q$169/SUM(Population!$C$138:$C$165)*Population!$C141</f>
        <v>0.7633415882</v>
      </c>
      <c r="R141" s="70" t="n">
        <f aca="false">R$169/SUM(Population!$C$138:$C$165)*Population!$C141</f>
        <v>0.9308245812</v>
      </c>
      <c r="S141" s="70" t="n">
        <f aca="false">S$169/SUM(Population!$C$138:$C$165)*Population!$C141</f>
        <v>1.252101162</v>
      </c>
      <c r="T141" s="70" t="n">
        <f aca="false">T$169/SUM(Population!$C$138:$C$165)*Population!$C141</f>
        <v>1.248773654</v>
      </c>
      <c r="U141" s="70" t="n">
        <f aca="false">U$169/SUM(Population!$C$138:$C$165)*Population!$C141</f>
        <v>1.245446146</v>
      </c>
    </row>
    <row r="142" customFormat="false" ht="15.75" hidden="false" customHeight="false" outlineLevel="0" collapsed="false">
      <c r="A142" s="5" t="s">
        <v>313</v>
      </c>
      <c r="B142" s="13" t="s">
        <v>314</v>
      </c>
      <c r="C142" s="70" t="n">
        <f aca="false">762.952672916666/SUM(Population!$C$138:$C$165)*Population!$C142</f>
        <v>1.788624164</v>
      </c>
      <c r="D142" s="70" t="n">
        <f aca="false">81.4943164833333/SUM(Population!$C$138:$C$165)*Population!$C142</f>
        <v>0.1910507806</v>
      </c>
      <c r="E142" s="70" t="n">
        <f aca="false">36.6736000666667/SUM(Population!$C$138:$C$165)*Population!$C142</f>
        <v>0.08597556518</v>
      </c>
      <c r="F142" s="68"/>
      <c r="G142" s="69" t="n">
        <f aca="false">C142/(((2100*(1+'Food waste'!N142)*(365/12)/(4*10^6)))*Population!C142)</f>
        <v>74.23080531</v>
      </c>
      <c r="H142" s="68"/>
      <c r="I142" s="68"/>
      <c r="J142" s="70" t="n">
        <f aca="false">J$169/SUM(Population!$C$138:$C$165)*Population!$C142</f>
        <v>0.3705489228</v>
      </c>
      <c r="K142" s="70" t="n">
        <f aca="false">K$169/SUM(Population!$C$138:$C$165)*Population!$C142</f>
        <v>0.3226272962</v>
      </c>
      <c r="L142" s="70" t="n">
        <f aca="false">L$169/SUM(Population!$C$138:$C$165)*Population!$C142</f>
        <v>0.2747056696</v>
      </c>
      <c r="M142" s="70" t="n">
        <f aca="false">M$169/SUM(Population!$C$138:$C$165)*Population!$C142</f>
        <v>0.226784043</v>
      </c>
      <c r="N142" s="70" t="n">
        <f aca="false">N$169/SUM(Population!$C$138:$C$165)*Population!$C142</f>
        <v>0.1788624164</v>
      </c>
      <c r="O142" s="70" t="n">
        <f aca="false">O$169/SUM(Population!$C$138:$C$165)*Population!$C142</f>
        <v>0.1309407898</v>
      </c>
      <c r="P142" s="70" t="n">
        <f aca="false">P$169/SUM(Population!$C$138:$C$165)*Population!$C142</f>
        <v>0.1798550789</v>
      </c>
      <c r="Q142" s="70" t="n">
        <f aca="false">Q$169/SUM(Population!$C$138:$C$165)*Population!$C142</f>
        <v>0.2277201184</v>
      </c>
      <c r="R142" s="70" t="n">
        <f aca="false">R$169/SUM(Population!$C$138:$C$165)*Population!$C142</f>
        <v>0.2776836571</v>
      </c>
      <c r="S142" s="70" t="n">
        <f aca="false">S$169/SUM(Population!$C$138:$C$165)*Population!$C142</f>
        <v>0.3735269103</v>
      </c>
      <c r="T142" s="70" t="n">
        <f aca="false">T$169/SUM(Population!$C$138:$C$165)*Population!$C142</f>
        <v>0.3725342478</v>
      </c>
      <c r="U142" s="70" t="n">
        <f aca="false">U$169/SUM(Population!$C$138:$C$165)*Population!$C142</f>
        <v>0.3715415853</v>
      </c>
    </row>
    <row r="143" customFormat="false" ht="15.75" hidden="false" customHeight="false" outlineLevel="0" collapsed="false">
      <c r="A143" s="5" t="s">
        <v>315</v>
      </c>
      <c r="B143" s="13" t="s">
        <v>316</v>
      </c>
      <c r="C143" s="70" t="n">
        <f aca="false">762.952672916666/SUM(Population!$C$138:$C$165)*Population!$C143</f>
        <v>15.84969526</v>
      </c>
      <c r="D143" s="70" t="n">
        <f aca="false">81.4943164833333/SUM(Population!$C$138:$C$165)*Population!$C143</f>
        <v>1.692975367</v>
      </c>
      <c r="E143" s="70" t="n">
        <f aca="false">36.6736000666667/SUM(Population!$C$138:$C$165)*Population!$C143</f>
        <v>0.7618629643</v>
      </c>
      <c r="F143" s="68"/>
      <c r="G143" s="69" t="n">
        <f aca="false">C143/(((2100*(1+'Food waste'!N143)*(365/12)/(4*10^6)))*Population!C143)</f>
        <v>74.23080531</v>
      </c>
      <c r="H143" s="68"/>
      <c r="I143" s="68"/>
      <c r="J143" s="70" t="n">
        <f aca="false">J$169/SUM(Population!$C$138:$C$165)*Population!$C143</f>
        <v>3.283578306</v>
      </c>
      <c r="K143" s="70" t="n">
        <f aca="false">K$169/SUM(Population!$C$138:$C$165)*Population!$C143</f>
        <v>2.858926111</v>
      </c>
      <c r="L143" s="70" t="n">
        <f aca="false">L$169/SUM(Population!$C$138:$C$165)*Population!$C143</f>
        <v>2.434273916</v>
      </c>
      <c r="M143" s="70" t="n">
        <f aca="false">M$169/SUM(Population!$C$138:$C$165)*Population!$C143</f>
        <v>2.009621721</v>
      </c>
      <c r="N143" s="70" t="n">
        <f aca="false">N$169/SUM(Population!$C$138:$C$165)*Population!$C143</f>
        <v>1.584969526</v>
      </c>
      <c r="O143" s="70" t="n">
        <f aca="false">O$169/SUM(Population!$C$138:$C$165)*Population!$C143</f>
        <v>1.16031733</v>
      </c>
      <c r="P143" s="70" t="n">
        <f aca="false">P$169/SUM(Population!$C$138:$C$165)*Population!$C143</f>
        <v>1.593765895</v>
      </c>
      <c r="Q143" s="70" t="n">
        <f aca="false">Q$169/SUM(Population!$C$138:$C$165)*Population!$C143</f>
        <v>2.01791665</v>
      </c>
      <c r="R143" s="70" t="n">
        <f aca="false">R$169/SUM(Population!$C$138:$C$165)*Population!$C143</f>
        <v>2.460663023</v>
      </c>
      <c r="S143" s="70" t="n">
        <f aca="false">S$169/SUM(Population!$C$138:$C$165)*Population!$C143</f>
        <v>3.309967414</v>
      </c>
      <c r="T143" s="70" t="n">
        <f aca="false">T$169/SUM(Population!$C$138:$C$165)*Population!$C143</f>
        <v>3.301171045</v>
      </c>
      <c r="U143" s="70" t="n">
        <f aca="false">U$169/SUM(Population!$C$138:$C$165)*Population!$C143</f>
        <v>3.292374676</v>
      </c>
    </row>
    <row r="144" customFormat="false" ht="15.75" hidden="false" customHeight="false" outlineLevel="0" collapsed="false">
      <c r="A144" s="5" t="s">
        <v>317</v>
      </c>
      <c r="B144" s="13" t="s">
        <v>318</v>
      </c>
      <c r="C144" s="70" t="n">
        <f aca="false">762.952672916666/SUM(Population!$C$138:$C$165)*Population!$C144</f>
        <v>8.638833046</v>
      </c>
      <c r="D144" s="70" t="n">
        <f aca="false">81.4943164833333/SUM(Population!$C$138:$C$165)*Population!$C144</f>
        <v>0.9227515929</v>
      </c>
      <c r="E144" s="70" t="n">
        <f aca="false">36.6736000666667/SUM(Population!$C$138:$C$165)*Population!$C144</f>
        <v>0.4152513248</v>
      </c>
      <c r="F144" s="68"/>
      <c r="G144" s="69" t="n">
        <f aca="false">C144/(((2100*(1+'Food waste'!N144)*(365/12)/(4*10^6)))*Population!C144)</f>
        <v>74.23080531</v>
      </c>
      <c r="H144" s="68"/>
      <c r="I144" s="68"/>
      <c r="J144" s="70" t="n">
        <f aca="false">J$169/SUM(Population!$C$138:$C$165)*Population!$C144</f>
        <v>1.789705374</v>
      </c>
      <c r="K144" s="70" t="n">
        <f aca="false">K$169/SUM(Population!$C$138:$C$165)*Population!$C144</f>
        <v>1.558249857</v>
      </c>
      <c r="L144" s="70" t="n">
        <f aca="false">L$169/SUM(Population!$C$138:$C$165)*Population!$C144</f>
        <v>1.326794339</v>
      </c>
      <c r="M144" s="70" t="n">
        <f aca="false">M$169/SUM(Population!$C$138:$C$165)*Population!$C144</f>
        <v>1.095338822</v>
      </c>
      <c r="N144" s="70" t="n">
        <f aca="false">N$169/SUM(Population!$C$138:$C$165)*Population!$C144</f>
        <v>0.8638833046</v>
      </c>
      <c r="O144" s="70" t="n">
        <f aca="false">O$169/SUM(Population!$C$138:$C$165)*Population!$C144</f>
        <v>0.6324277871</v>
      </c>
      <c r="P144" s="70" t="n">
        <f aca="false">P$169/SUM(Population!$C$138:$C$165)*Population!$C144</f>
        <v>0.8686777415</v>
      </c>
      <c r="Q144" s="70" t="n">
        <f aca="false">Q$169/SUM(Population!$C$138:$C$165)*Population!$C144</f>
        <v>1.09985995</v>
      </c>
      <c r="R144" s="70" t="n">
        <f aca="false">R$169/SUM(Population!$C$138:$C$165)*Population!$C144</f>
        <v>1.34117765</v>
      </c>
      <c r="S144" s="70" t="n">
        <f aca="false">S$169/SUM(Population!$C$138:$C$165)*Population!$C144</f>
        <v>1.804088685</v>
      </c>
      <c r="T144" s="70" t="n">
        <f aca="false">T$169/SUM(Population!$C$138:$C$165)*Population!$C144</f>
        <v>1.799294248</v>
      </c>
      <c r="U144" s="70" t="n">
        <f aca="false">U$169/SUM(Population!$C$138:$C$165)*Population!$C144</f>
        <v>1.794499811</v>
      </c>
    </row>
    <row r="145" customFormat="false" ht="15.75" hidden="false" customHeight="false" outlineLevel="0" collapsed="false">
      <c r="A145" s="5" t="s">
        <v>319</v>
      </c>
      <c r="B145" s="13" t="s">
        <v>320</v>
      </c>
      <c r="C145" s="70" t="n">
        <f aca="false">762.952672916666/SUM(Population!$C$138:$C$165)*Population!$C145</f>
        <v>1.971871473</v>
      </c>
      <c r="D145" s="70" t="n">
        <f aca="false">81.4943164833333/SUM(Population!$C$138:$C$165)*Population!$C145</f>
        <v>0.2106242282</v>
      </c>
      <c r="E145" s="70" t="n">
        <f aca="false">36.6736000666667/SUM(Population!$C$138:$C$165)*Population!$C145</f>
        <v>0.09478389468</v>
      </c>
      <c r="F145" s="68"/>
      <c r="G145" s="69" t="n">
        <f aca="false">C145/(((2100*(1+'Food waste'!N145)*(365/12)/(4*10^6)))*Population!C145)</f>
        <v>74.23080531</v>
      </c>
      <c r="H145" s="68"/>
      <c r="I145" s="68"/>
      <c r="J145" s="70" t="n">
        <f aca="false">J$169/SUM(Population!$C$138:$C$165)*Population!$C145</f>
        <v>0.4085122325</v>
      </c>
      <c r="K145" s="70" t="n">
        <f aca="false">K$169/SUM(Population!$C$138:$C$165)*Population!$C145</f>
        <v>0.3556809612</v>
      </c>
      <c r="L145" s="70" t="n">
        <f aca="false">L$169/SUM(Population!$C$138:$C$165)*Population!$C145</f>
        <v>0.3028496899</v>
      </c>
      <c r="M145" s="70" t="n">
        <f aca="false">M$169/SUM(Population!$C$138:$C$165)*Population!$C145</f>
        <v>0.2500184186</v>
      </c>
      <c r="N145" s="70" t="n">
        <f aca="false">N$169/SUM(Population!$C$138:$C$165)*Population!$C145</f>
        <v>0.1971871473</v>
      </c>
      <c r="O145" s="70" t="n">
        <f aca="false">O$169/SUM(Population!$C$138:$C$165)*Population!$C145</f>
        <v>0.1443558761</v>
      </c>
      <c r="P145" s="70" t="n">
        <f aca="false">P$169/SUM(Population!$C$138:$C$165)*Population!$C145</f>
        <v>0.1982815097</v>
      </c>
      <c r="Q145" s="70" t="n">
        <f aca="false">Q$169/SUM(Population!$C$138:$C$165)*Population!$C145</f>
        <v>0.2510503964</v>
      </c>
      <c r="R145" s="70" t="n">
        <f aca="false">R$169/SUM(Population!$C$138:$C$165)*Population!$C145</f>
        <v>0.3061327769</v>
      </c>
      <c r="S145" s="70" t="n">
        <f aca="false">S$169/SUM(Population!$C$138:$C$165)*Population!$C145</f>
        <v>0.4117953194</v>
      </c>
      <c r="T145" s="70" t="n">
        <f aca="false">T$169/SUM(Population!$C$138:$C$165)*Population!$C145</f>
        <v>0.4107009571</v>
      </c>
      <c r="U145" s="70" t="n">
        <f aca="false">U$169/SUM(Population!$C$138:$C$165)*Population!$C145</f>
        <v>0.4096065948</v>
      </c>
    </row>
    <row r="146" customFormat="false" ht="15.75" hidden="false" customHeight="false" outlineLevel="0" collapsed="false">
      <c r="A146" s="5" t="s">
        <v>321</v>
      </c>
      <c r="B146" s="13" t="s">
        <v>322</v>
      </c>
      <c r="C146" s="70" t="n">
        <f aca="false">762.952672916666/SUM(Population!$C$138:$C$165)*Population!$C146</f>
        <v>8.19338843</v>
      </c>
      <c r="D146" s="70" t="n">
        <f aca="false">81.4943164833333/SUM(Population!$C$138:$C$165)*Population!$C146</f>
        <v>0.8751717026</v>
      </c>
      <c r="E146" s="70" t="n">
        <f aca="false">36.6736000666667/SUM(Population!$C$138:$C$165)*Population!$C146</f>
        <v>0.3938396982</v>
      </c>
      <c r="F146" s="68"/>
      <c r="G146" s="69" t="n">
        <f aca="false">C146/(((2100*(1+'Food waste'!N146)*(365/12)/(4*10^6)))*Population!C146)</f>
        <v>74.23080531</v>
      </c>
      <c r="H146" s="68"/>
      <c r="I146" s="68"/>
      <c r="J146" s="70" t="n">
        <f aca="false">J$169/SUM(Population!$C$138:$C$165)*Population!$C146</f>
        <v>1.697422699</v>
      </c>
      <c r="K146" s="70" t="n">
        <f aca="false">K$169/SUM(Population!$C$138:$C$165)*Population!$C146</f>
        <v>1.477901735</v>
      </c>
      <c r="L146" s="70" t="n">
        <f aca="false">L$169/SUM(Population!$C$138:$C$165)*Population!$C146</f>
        <v>1.258380771</v>
      </c>
      <c r="M146" s="70" t="n">
        <f aca="false">M$169/SUM(Population!$C$138:$C$165)*Population!$C146</f>
        <v>1.038859807</v>
      </c>
      <c r="N146" s="70" t="n">
        <f aca="false">N$169/SUM(Population!$C$138:$C$165)*Population!$C146</f>
        <v>0.819338843</v>
      </c>
      <c r="O146" s="70" t="n">
        <f aca="false">O$169/SUM(Population!$C$138:$C$165)*Population!$C146</f>
        <v>0.5998178789</v>
      </c>
      <c r="P146" s="70" t="n">
        <f aca="false">P$169/SUM(Population!$C$138:$C$165)*Population!$C146</f>
        <v>0.8238860641</v>
      </c>
      <c r="Q146" s="70" t="n">
        <f aca="false">Q$169/SUM(Population!$C$138:$C$165)*Population!$C146</f>
        <v>1.043147812</v>
      </c>
      <c r="R146" s="70" t="n">
        <f aca="false">R$169/SUM(Population!$C$138:$C$165)*Population!$C146</f>
        <v>1.272022435</v>
      </c>
      <c r="S146" s="70" t="n">
        <f aca="false">S$169/SUM(Population!$C$138:$C$165)*Population!$C146</f>
        <v>1.711064363</v>
      </c>
      <c r="T146" s="70" t="n">
        <f aca="false">T$169/SUM(Population!$C$138:$C$165)*Population!$C146</f>
        <v>1.706517142</v>
      </c>
      <c r="U146" s="70" t="n">
        <f aca="false">U$169/SUM(Population!$C$138:$C$165)*Population!$C146</f>
        <v>1.70196992</v>
      </c>
    </row>
    <row r="147" customFormat="false" ht="15.75" hidden="false" customHeight="false" outlineLevel="0" collapsed="false">
      <c r="A147" s="5" t="s">
        <v>323</v>
      </c>
      <c r="B147" s="13" t="s">
        <v>324</v>
      </c>
      <c r="C147" s="70" t="n">
        <f aca="false">762.952672916666/SUM(Population!$C$138:$C$165)*Population!$C147</f>
        <v>99.83609875</v>
      </c>
      <c r="D147" s="70" t="n">
        <f aca="false">81.4943164833333/SUM(Population!$C$138:$C$165)*Population!$C147</f>
        <v>10.66393096</v>
      </c>
      <c r="E147" s="70" t="n">
        <f aca="false">36.6736000666667/SUM(Population!$C$138:$C$165)*Population!$C147</f>
        <v>4.798920415</v>
      </c>
      <c r="F147" s="68"/>
      <c r="G147" s="69" t="n">
        <f aca="false">C147/(((2100*(1+'Food waste'!N147)*(365/12)/(4*10^6)))*Population!C147)</f>
        <v>74.23080531</v>
      </c>
      <c r="H147" s="68"/>
      <c r="I147" s="68"/>
      <c r="J147" s="70" t="n">
        <f aca="false">J$169/SUM(Population!$C$138:$C$165)*Population!$C147</f>
        <v>20.6830253</v>
      </c>
      <c r="K147" s="70" t="n">
        <f aca="false">K$169/SUM(Population!$C$138:$C$165)*Population!$C147</f>
        <v>18.00817145</v>
      </c>
      <c r="L147" s="70" t="n">
        <f aca="false">L$169/SUM(Population!$C$138:$C$165)*Population!$C147</f>
        <v>15.33331759</v>
      </c>
      <c r="M147" s="70" t="n">
        <f aca="false">M$169/SUM(Population!$C$138:$C$165)*Population!$C147</f>
        <v>12.65846373</v>
      </c>
      <c r="N147" s="70" t="n">
        <f aca="false">N$169/SUM(Population!$C$138:$C$165)*Population!$C147</f>
        <v>9.983609875</v>
      </c>
      <c r="O147" s="70" t="n">
        <f aca="false">O$169/SUM(Population!$C$138:$C$165)*Population!$C147</f>
        <v>7.308756018</v>
      </c>
      <c r="P147" s="70" t="n">
        <f aca="false">P$169/SUM(Population!$C$138:$C$165)*Population!$C147</f>
        <v>10.03901758</v>
      </c>
      <c r="Q147" s="70" t="n">
        <f aca="false">Q$169/SUM(Population!$C$138:$C$165)*Population!$C147</f>
        <v>12.7107129</v>
      </c>
      <c r="R147" s="70" t="n">
        <f aca="false">R$169/SUM(Population!$C$138:$C$165)*Population!$C147</f>
        <v>15.49954069</v>
      </c>
      <c r="S147" s="70" t="n">
        <f aca="false">S$169/SUM(Population!$C$138:$C$165)*Population!$C147</f>
        <v>20.84924841</v>
      </c>
      <c r="T147" s="70" t="n">
        <f aca="false">T$169/SUM(Population!$C$138:$C$165)*Population!$C147</f>
        <v>20.79384071</v>
      </c>
      <c r="U147" s="70" t="n">
        <f aca="false">U$169/SUM(Population!$C$138:$C$165)*Population!$C147</f>
        <v>20.73843301</v>
      </c>
    </row>
    <row r="148" customFormat="false" ht="15.75" hidden="false" customHeight="false" outlineLevel="0" collapsed="false">
      <c r="A148" s="5" t="s">
        <v>325</v>
      </c>
      <c r="B148" s="13" t="s">
        <v>326</v>
      </c>
      <c r="C148" s="70" t="n">
        <f aca="false">762.952672916666/SUM(Population!$C$138:$C$165)*Population!$C148</f>
        <v>123.3152425</v>
      </c>
      <c r="D148" s="70" t="n">
        <f aca="false">81.4943164833333/SUM(Population!$C$138:$C$165)*Population!$C148</f>
        <v>13.17184113</v>
      </c>
      <c r="E148" s="70" t="n">
        <f aca="false">36.6736000666667/SUM(Population!$C$138:$C$165)*Population!$C148</f>
        <v>5.927515617</v>
      </c>
      <c r="F148" s="68"/>
      <c r="G148" s="69" t="n">
        <f aca="false">C148/(((2100*(1+'Food waste'!N148)*(365/12)/(4*10^6)))*Population!C148)</f>
        <v>74.23080531</v>
      </c>
      <c r="H148" s="68"/>
      <c r="I148" s="68"/>
      <c r="J148" s="70" t="n">
        <f aca="false">J$169/SUM(Population!$C$138:$C$165)*Population!$C148</f>
        <v>25.54719497</v>
      </c>
      <c r="K148" s="70" t="n">
        <f aca="false">K$169/SUM(Population!$C$138:$C$165)*Population!$C148</f>
        <v>22.24327729</v>
      </c>
      <c r="L148" s="70" t="n">
        <f aca="false">L$169/SUM(Population!$C$138:$C$165)*Population!$C148</f>
        <v>18.93935961</v>
      </c>
      <c r="M148" s="70" t="n">
        <f aca="false">M$169/SUM(Population!$C$138:$C$165)*Population!$C148</f>
        <v>15.63544193</v>
      </c>
      <c r="N148" s="70" t="n">
        <f aca="false">N$169/SUM(Population!$C$138:$C$165)*Population!$C148</f>
        <v>12.33152425</v>
      </c>
      <c r="O148" s="70" t="n">
        <f aca="false">O$169/SUM(Population!$C$138:$C$165)*Population!$C148</f>
        <v>9.027606564</v>
      </c>
      <c r="P148" s="70" t="n">
        <f aca="false">P$169/SUM(Population!$C$138:$C$165)*Population!$C148</f>
        <v>12.39996256</v>
      </c>
      <c r="Q148" s="70" t="n">
        <f aca="false">Q$169/SUM(Population!$C$138:$C$165)*Population!$C148</f>
        <v>15.69997889</v>
      </c>
      <c r="R148" s="70" t="n">
        <f aca="false">R$169/SUM(Population!$C$138:$C$165)*Population!$C148</f>
        <v>19.14467455</v>
      </c>
      <c r="S148" s="70" t="n">
        <f aca="false">S$169/SUM(Population!$C$138:$C$165)*Population!$C148</f>
        <v>25.75250991</v>
      </c>
      <c r="T148" s="70" t="n">
        <f aca="false">T$169/SUM(Population!$C$138:$C$165)*Population!$C148</f>
        <v>25.6840716</v>
      </c>
      <c r="U148" s="70" t="n">
        <f aca="false">U$169/SUM(Population!$C$138:$C$165)*Population!$C148</f>
        <v>25.61563329</v>
      </c>
    </row>
    <row r="149" customFormat="false" ht="15.75" hidden="false" customHeight="false" outlineLevel="0" collapsed="false">
      <c r="A149" s="5" t="s">
        <v>327</v>
      </c>
      <c r="B149" s="13" t="s">
        <v>328</v>
      </c>
      <c r="C149" s="70" t="n">
        <f aca="false">762.952672916666/SUM(Population!$C$138:$C$165)*Population!$C149</f>
        <v>15.87436556</v>
      </c>
      <c r="D149" s="70" t="n">
        <f aca="false">81.4943164833333/SUM(Population!$C$138:$C$165)*Population!$C149</f>
        <v>1.69561051</v>
      </c>
      <c r="E149" s="70" t="n">
        <f aca="false">36.6736000666667/SUM(Population!$C$138:$C$165)*Population!$C149</f>
        <v>0.763048816</v>
      </c>
      <c r="F149" s="68"/>
      <c r="G149" s="69" t="n">
        <f aca="false">C149/(((2100*(1+'Food waste'!N149)*(365/12)/(4*10^6)))*Population!C149)</f>
        <v>74.23080531</v>
      </c>
      <c r="H149" s="68"/>
      <c r="I149" s="68"/>
      <c r="J149" s="70" t="n">
        <f aca="false">J$169/SUM(Population!$C$138:$C$165)*Population!$C149</f>
        <v>3.288689248</v>
      </c>
      <c r="K149" s="70" t="n">
        <f aca="false">K$169/SUM(Population!$C$138:$C$165)*Population!$C149</f>
        <v>2.863376075</v>
      </c>
      <c r="L149" s="70" t="n">
        <f aca="false">L$169/SUM(Population!$C$138:$C$165)*Population!$C149</f>
        <v>2.438062902</v>
      </c>
      <c r="M149" s="70" t="n">
        <f aca="false">M$169/SUM(Population!$C$138:$C$165)*Population!$C149</f>
        <v>2.012749729</v>
      </c>
      <c r="N149" s="70" t="n">
        <f aca="false">N$169/SUM(Population!$C$138:$C$165)*Population!$C149</f>
        <v>1.587436556</v>
      </c>
      <c r="O149" s="70" t="n">
        <f aca="false">O$169/SUM(Population!$C$138:$C$165)*Population!$C149</f>
        <v>1.162123383</v>
      </c>
      <c r="P149" s="70" t="n">
        <f aca="false">P$169/SUM(Population!$C$138:$C$165)*Population!$C149</f>
        <v>1.596246616</v>
      </c>
      <c r="Q149" s="70" t="n">
        <f aca="false">Q$169/SUM(Population!$C$138:$C$165)*Population!$C149</f>
        <v>2.021057569</v>
      </c>
      <c r="R149" s="70" t="n">
        <f aca="false">R$169/SUM(Population!$C$138:$C$165)*Population!$C149</f>
        <v>2.464493084</v>
      </c>
      <c r="S149" s="70" t="n">
        <f aca="false">S$169/SUM(Population!$C$138:$C$165)*Population!$C149</f>
        <v>3.31511943</v>
      </c>
      <c r="T149" s="70" t="n">
        <f aca="false">T$169/SUM(Population!$C$138:$C$165)*Population!$C149</f>
        <v>3.306309369</v>
      </c>
      <c r="U149" s="70" t="n">
        <f aca="false">U$169/SUM(Population!$C$138:$C$165)*Population!$C149</f>
        <v>3.297499309</v>
      </c>
    </row>
    <row r="150" customFormat="false" ht="15.75" hidden="false" customHeight="false" outlineLevel="0" collapsed="false">
      <c r="A150" s="5" t="s">
        <v>329</v>
      </c>
      <c r="B150" s="13" t="s">
        <v>330</v>
      </c>
      <c r="C150" s="70" t="n">
        <f aca="false">762.952672916666/SUM(Population!$C$138:$C$165)*Population!$C150</f>
        <v>14.44361852</v>
      </c>
      <c r="D150" s="70" t="n">
        <f aca="false">81.4943164833333/SUM(Population!$C$138:$C$165)*Population!$C150</f>
        <v>1.542786152</v>
      </c>
      <c r="E150" s="70" t="n">
        <f aca="false">36.6736000666667/SUM(Population!$C$138:$C$165)*Population!$C150</f>
        <v>0.6942756842</v>
      </c>
      <c r="F150" s="68"/>
      <c r="G150" s="69" t="n">
        <f aca="false">C150/(((2100*(1+'Food waste'!N150)*(365/12)/(4*10^6)))*Population!C150)</f>
        <v>74.23080531</v>
      </c>
      <c r="H150" s="68"/>
      <c r="I150" s="68"/>
      <c r="J150" s="70" t="n">
        <f aca="false">J$169/SUM(Population!$C$138:$C$165)*Population!$C150</f>
        <v>2.99228166</v>
      </c>
      <c r="K150" s="70" t="n">
        <f aca="false">K$169/SUM(Population!$C$138:$C$165)*Population!$C150</f>
        <v>2.605301708</v>
      </c>
      <c r="L150" s="70" t="n">
        <f aca="false">L$169/SUM(Population!$C$138:$C$165)*Population!$C150</f>
        <v>2.218321756</v>
      </c>
      <c r="M150" s="70" t="n">
        <f aca="false">M$169/SUM(Population!$C$138:$C$165)*Population!$C150</f>
        <v>1.831341804</v>
      </c>
      <c r="N150" s="70" t="n">
        <f aca="false">N$169/SUM(Population!$C$138:$C$165)*Population!$C150</f>
        <v>1.444361852</v>
      </c>
      <c r="O150" s="70" t="n">
        <f aca="false">O$169/SUM(Population!$C$138:$C$165)*Population!$C150</f>
        <v>1.0573819</v>
      </c>
      <c r="P150" s="70" t="n">
        <f aca="false">P$169/SUM(Population!$C$138:$C$165)*Population!$C150</f>
        <v>1.452377867</v>
      </c>
      <c r="Q150" s="70" t="n">
        <f aca="false">Q$169/SUM(Population!$C$138:$C$165)*Population!$C150</f>
        <v>1.838900863</v>
      </c>
      <c r="R150" s="70" t="n">
        <f aca="false">R$169/SUM(Population!$C$138:$C$165)*Population!$C150</f>
        <v>2.242369802</v>
      </c>
      <c r="S150" s="70" t="n">
        <f aca="false">S$169/SUM(Population!$C$138:$C$165)*Population!$C150</f>
        <v>3.016329706</v>
      </c>
      <c r="T150" s="70" t="n">
        <f aca="false">T$169/SUM(Population!$C$138:$C$165)*Population!$C150</f>
        <v>3.00831369</v>
      </c>
      <c r="U150" s="70" t="n">
        <f aca="false">U$169/SUM(Population!$C$138:$C$165)*Population!$C150</f>
        <v>3.000297675</v>
      </c>
    </row>
    <row r="151" customFormat="false" ht="15.75" hidden="false" customHeight="false" outlineLevel="0" collapsed="false">
      <c r="A151" s="5" t="s">
        <v>331</v>
      </c>
      <c r="B151" s="13" t="s">
        <v>332</v>
      </c>
      <c r="C151" s="70" t="n">
        <f aca="false">762.952672916666/SUM(Population!$C$138:$C$165)*Population!$C151</f>
        <v>7.399347866</v>
      </c>
      <c r="D151" s="70" t="n">
        <f aca="false">81.4943164833333/SUM(Population!$C$138:$C$165)*Population!$C151</f>
        <v>0.7903567524</v>
      </c>
      <c r="E151" s="70" t="n">
        <f aca="false">36.6736000666667/SUM(Population!$C$138:$C$165)*Population!$C151</f>
        <v>0.3556717658</v>
      </c>
      <c r="F151" s="68"/>
      <c r="G151" s="69" t="n">
        <f aca="false">C151/(((2100*(1+'Food waste'!N151)*(365/12)/(4*10^6)))*Population!C151)</f>
        <v>74.23080531</v>
      </c>
      <c r="H151" s="68"/>
      <c r="I151" s="68"/>
      <c r="J151" s="70" t="n">
        <f aca="false">J$169/SUM(Population!$C$138:$C$165)*Population!$C151</f>
        <v>1.532921469</v>
      </c>
      <c r="K151" s="70" t="n">
        <f aca="false">K$169/SUM(Population!$C$138:$C$165)*Population!$C151</f>
        <v>1.334674798</v>
      </c>
      <c r="L151" s="70" t="n">
        <f aca="false">L$169/SUM(Population!$C$138:$C$165)*Population!$C151</f>
        <v>1.136428128</v>
      </c>
      <c r="M151" s="70" t="n">
        <f aca="false">M$169/SUM(Population!$C$138:$C$165)*Population!$C151</f>
        <v>0.9381814572</v>
      </c>
      <c r="N151" s="70" t="n">
        <f aca="false">N$169/SUM(Population!$C$138:$C$165)*Population!$C151</f>
        <v>0.7399347866</v>
      </c>
      <c r="O151" s="70" t="n">
        <f aca="false">O$169/SUM(Population!$C$138:$C$165)*Population!$C151</f>
        <v>0.541688116</v>
      </c>
      <c r="P151" s="70" t="n">
        <f aca="false">P$169/SUM(Population!$C$138:$C$165)*Population!$C151</f>
        <v>0.7440413259</v>
      </c>
      <c r="Q151" s="70" t="n">
        <f aca="false">Q$169/SUM(Population!$C$138:$C$165)*Population!$C151</f>
        <v>0.9420539016</v>
      </c>
      <c r="R151" s="70" t="n">
        <f aca="false">R$169/SUM(Population!$C$138:$C$165)*Population!$C151</f>
        <v>1.148747745</v>
      </c>
      <c r="S151" s="70" t="n">
        <f aca="false">S$169/SUM(Population!$C$138:$C$165)*Population!$C151</f>
        <v>1.545241087</v>
      </c>
      <c r="T151" s="70" t="n">
        <f aca="false">T$169/SUM(Population!$C$138:$C$165)*Population!$C151</f>
        <v>1.541134547</v>
      </c>
      <c r="U151" s="70" t="n">
        <f aca="false">U$169/SUM(Population!$C$138:$C$165)*Population!$C151</f>
        <v>1.537028008</v>
      </c>
    </row>
    <row r="152" customFormat="false" ht="15.75" hidden="false" customHeight="false" outlineLevel="0" collapsed="false">
      <c r="A152" s="5" t="s">
        <v>333</v>
      </c>
      <c r="B152" s="13" t="s">
        <v>334</v>
      </c>
      <c r="C152" s="70" t="n">
        <f aca="false">762.952672916666/SUM(Population!$C$138:$C$165)*Population!$C152</f>
        <v>88.22528192</v>
      </c>
      <c r="D152" s="70" t="n">
        <f aca="false">81.4943164833333/SUM(Population!$C$138:$C$165)*Population!$C152</f>
        <v>9.423728761</v>
      </c>
      <c r="E152" s="70" t="n">
        <f aca="false">36.6736000666667/SUM(Population!$C$138:$C$165)*Population!$C152</f>
        <v>4.240811809</v>
      </c>
      <c r="F152" s="68"/>
      <c r="G152" s="69" t="n">
        <f aca="false">C152/(((2100*(1+'Food waste'!N152)*(365/12)/(4*10^6)))*Population!C152)</f>
        <v>74.23080531</v>
      </c>
      <c r="H152" s="68"/>
      <c r="I152" s="68"/>
      <c r="J152" s="70" t="n">
        <f aca="false">J$169/SUM(Population!$C$138:$C$165)*Population!$C152</f>
        <v>18.27761462</v>
      </c>
      <c r="K152" s="70" t="n">
        <f aca="false">K$169/SUM(Population!$C$138:$C$165)*Population!$C152</f>
        <v>15.91384302</v>
      </c>
      <c r="L152" s="70" t="n">
        <f aca="false">L$169/SUM(Population!$C$138:$C$165)*Population!$C152</f>
        <v>13.55007141</v>
      </c>
      <c r="M152" s="70" t="n">
        <f aca="false">M$169/SUM(Population!$C$138:$C$165)*Population!$C152</f>
        <v>11.1862998</v>
      </c>
      <c r="N152" s="70" t="n">
        <f aca="false">N$169/SUM(Population!$C$138:$C$165)*Population!$C152</f>
        <v>8.822528192</v>
      </c>
      <c r="O152" s="70" t="n">
        <f aca="false">O$169/SUM(Population!$C$138:$C$165)*Population!$C152</f>
        <v>6.458756584</v>
      </c>
      <c r="P152" s="70" t="n">
        <f aca="false">P$169/SUM(Population!$C$138:$C$165)*Population!$C152</f>
        <v>8.871492045</v>
      </c>
      <c r="Q152" s="70" t="n">
        <f aca="false">Q$169/SUM(Population!$C$138:$C$165)*Population!$C152</f>
        <v>11.23247245</v>
      </c>
      <c r="R152" s="70" t="n">
        <f aca="false">R$169/SUM(Population!$C$138:$C$165)*Population!$C152</f>
        <v>13.69696297</v>
      </c>
      <c r="S152" s="70" t="n">
        <f aca="false">S$169/SUM(Population!$C$138:$C$165)*Population!$C152</f>
        <v>18.42450618</v>
      </c>
      <c r="T152" s="70" t="n">
        <f aca="false">T$169/SUM(Population!$C$138:$C$165)*Population!$C152</f>
        <v>18.37554233</v>
      </c>
      <c r="U152" s="70" t="n">
        <f aca="false">U$169/SUM(Population!$C$138:$C$165)*Population!$C152</f>
        <v>18.32657848</v>
      </c>
    </row>
    <row r="153" customFormat="false" ht="15.75" hidden="false" customHeight="false" outlineLevel="0" collapsed="false">
      <c r="A153" s="5" t="s">
        <v>335</v>
      </c>
      <c r="B153" s="13" t="s">
        <v>336</v>
      </c>
      <c r="C153" s="70" t="n">
        <f aca="false">762.952672916666/SUM(Population!$C$138:$C$165)*Population!$C153</f>
        <v>2.817015542</v>
      </c>
      <c r="D153" s="70" t="n">
        <f aca="false">81.4943164833333/SUM(Population!$C$138:$C$165)*Population!$C153</f>
        <v>0.3008977677</v>
      </c>
      <c r="E153" s="70" t="n">
        <f aca="false">36.6736000666667/SUM(Population!$C$138:$C$165)*Population!$C153</f>
        <v>0.1354082698</v>
      </c>
      <c r="F153" s="68"/>
      <c r="G153" s="69" t="n">
        <f aca="false">C153/(((2100*(1+'Food waste'!N153)*(365/12)/(4*10^6)))*Population!C153)</f>
        <v>74.23080531</v>
      </c>
      <c r="H153" s="68"/>
      <c r="I153" s="68"/>
      <c r="J153" s="70" t="n">
        <f aca="false">J$169/SUM(Population!$C$138:$C$165)*Population!$C153</f>
        <v>0.583600566</v>
      </c>
      <c r="K153" s="70" t="n">
        <f aca="false">K$169/SUM(Population!$C$138:$C$165)*Population!$C153</f>
        <v>0.5081258131</v>
      </c>
      <c r="L153" s="70" t="n">
        <f aca="false">L$169/SUM(Population!$C$138:$C$165)*Population!$C153</f>
        <v>0.4326510601</v>
      </c>
      <c r="M153" s="70" t="n">
        <f aca="false">M$169/SUM(Population!$C$138:$C$165)*Population!$C153</f>
        <v>0.3571763072</v>
      </c>
      <c r="N153" s="70" t="n">
        <f aca="false">N$169/SUM(Population!$C$138:$C$165)*Population!$C153</f>
        <v>0.2817015542</v>
      </c>
      <c r="O153" s="70" t="n">
        <f aca="false">O$169/SUM(Population!$C$138:$C$165)*Population!$C153</f>
        <v>0.2062268013</v>
      </c>
      <c r="P153" s="70" t="n">
        <f aca="false">P$169/SUM(Population!$C$138:$C$165)*Population!$C153</f>
        <v>0.2832649602</v>
      </c>
      <c r="Q153" s="70" t="n">
        <f aca="false">Q$169/SUM(Population!$C$138:$C$165)*Population!$C153</f>
        <v>0.3586505906</v>
      </c>
      <c r="R153" s="70" t="n">
        <f aca="false">R$169/SUM(Population!$C$138:$C$165)*Population!$C153</f>
        <v>0.4373412781</v>
      </c>
      <c r="S153" s="70" t="n">
        <f aca="false">S$169/SUM(Population!$C$138:$C$165)*Population!$C153</f>
        <v>0.588290784</v>
      </c>
      <c r="T153" s="70" t="n">
        <f aca="false">T$169/SUM(Population!$C$138:$C$165)*Population!$C153</f>
        <v>0.586727378</v>
      </c>
      <c r="U153" s="70" t="n">
        <f aca="false">U$169/SUM(Population!$C$138:$C$165)*Population!$C153</f>
        <v>0.585163972</v>
      </c>
    </row>
    <row r="154" customFormat="false" ht="15.75" hidden="false" customHeight="false" outlineLevel="0" collapsed="false">
      <c r="A154" s="5" t="s">
        <v>337</v>
      </c>
      <c r="B154" s="13" t="s">
        <v>338</v>
      </c>
      <c r="C154" s="70" t="n">
        <f aca="false">762.952672916666/SUM(Population!$C$138:$C$165)*Population!$C154</f>
        <v>4.140160193</v>
      </c>
      <c r="D154" s="70" t="n">
        <f aca="false">81.4943164833333/SUM(Population!$C$138:$C$165)*Population!$C154</f>
        <v>0.4422286428</v>
      </c>
      <c r="E154" s="70" t="n">
        <f aca="false">36.6736000666667/SUM(Population!$C$138:$C$165)*Population!$C154</f>
        <v>0.1990091713</v>
      </c>
      <c r="F154" s="68"/>
      <c r="G154" s="69" t="n">
        <f aca="false">C154/(((2100*(1+'Food waste'!N154)*(365/12)/(4*10^6)))*Population!C154)</f>
        <v>74.23080531</v>
      </c>
      <c r="H154" s="68"/>
      <c r="I154" s="68"/>
      <c r="J154" s="70" t="n">
        <f aca="false">J$169/SUM(Population!$C$138:$C$165)*Population!$C154</f>
        <v>0.857716188</v>
      </c>
      <c r="K154" s="70" t="n">
        <f aca="false">K$169/SUM(Population!$C$138:$C$165)*Population!$C154</f>
        <v>0.7467911458</v>
      </c>
      <c r="L154" s="70" t="n">
        <f aca="false">L$169/SUM(Population!$C$138:$C$165)*Population!$C154</f>
        <v>0.6358661037</v>
      </c>
      <c r="M154" s="70" t="n">
        <f aca="false">M$169/SUM(Population!$C$138:$C$165)*Population!$C154</f>
        <v>0.5249410615</v>
      </c>
      <c r="N154" s="70" t="n">
        <f aca="false">N$169/SUM(Population!$C$138:$C$165)*Population!$C154</f>
        <v>0.4140160193</v>
      </c>
      <c r="O154" s="70" t="n">
        <f aca="false">O$169/SUM(Population!$C$138:$C$165)*Population!$C154</f>
        <v>0.3030909772</v>
      </c>
      <c r="P154" s="70" t="n">
        <f aca="false">P$169/SUM(Population!$C$138:$C$165)*Population!$C154</f>
        <v>0.4163137529</v>
      </c>
      <c r="Q154" s="70" t="n">
        <f aca="false">Q$169/SUM(Population!$C$138:$C$165)*Population!$C154</f>
        <v>0.5271078119</v>
      </c>
      <c r="R154" s="70" t="n">
        <f aca="false">R$169/SUM(Population!$C$138:$C$165)*Population!$C154</f>
        <v>0.6427593045</v>
      </c>
      <c r="S154" s="70" t="n">
        <f aca="false">S$169/SUM(Population!$C$138:$C$165)*Population!$C154</f>
        <v>0.8646093888</v>
      </c>
      <c r="T154" s="70" t="n">
        <f aca="false">T$169/SUM(Population!$C$138:$C$165)*Population!$C154</f>
        <v>0.8623116552</v>
      </c>
      <c r="U154" s="70" t="n">
        <f aca="false">U$169/SUM(Population!$C$138:$C$165)*Population!$C154</f>
        <v>0.8600139216</v>
      </c>
    </row>
    <row r="155" customFormat="false" ht="15.75" hidden="false" customHeight="false" outlineLevel="0" collapsed="false">
      <c r="A155" s="5" t="s">
        <v>339</v>
      </c>
      <c r="B155" s="13" t="s">
        <v>340</v>
      </c>
      <c r="C155" s="70" t="n">
        <f aca="false">762.952672916666/SUM(Population!$C$138:$C$165)*Population!$C155</f>
        <v>0.9366729117</v>
      </c>
      <c r="D155" s="70" t="n">
        <f aca="false">81.4943164833333/SUM(Population!$C$138:$C$165)*Population!$C155</f>
        <v>0.100050136</v>
      </c>
      <c r="E155" s="70" t="n">
        <f aca="false">36.6736000666667/SUM(Population!$C$138:$C$165)*Population!$C155</f>
        <v>0.04502398245</v>
      </c>
      <c r="F155" s="68"/>
      <c r="G155" s="69" t="n">
        <f aca="false">C155/(((2100*(1+'Food waste'!N155)*(365/12)/(4*10^6)))*Population!C155)</f>
        <v>74.23080531</v>
      </c>
      <c r="H155" s="68"/>
      <c r="I155" s="68"/>
      <c r="J155" s="70" t="n">
        <f aca="false">J$169/SUM(Population!$C$138:$C$165)*Population!$C155</f>
        <v>0.1940503463</v>
      </c>
      <c r="K155" s="70" t="n">
        <f aca="false">K$169/SUM(Population!$C$138:$C$165)*Population!$C155</f>
        <v>0.1689545825</v>
      </c>
      <c r="L155" s="70" t="n">
        <f aca="false">L$169/SUM(Population!$C$138:$C$165)*Population!$C155</f>
        <v>0.1438588187</v>
      </c>
      <c r="M155" s="70" t="n">
        <f aca="false">M$169/SUM(Population!$C$138:$C$165)*Population!$C155</f>
        <v>0.118763055</v>
      </c>
      <c r="N155" s="70" t="n">
        <f aca="false">N$169/SUM(Population!$C$138:$C$165)*Population!$C155</f>
        <v>0.09366729117</v>
      </c>
      <c r="O155" s="70" t="n">
        <f aca="false">O$169/SUM(Population!$C$138:$C$165)*Population!$C155</f>
        <v>0.06857152739</v>
      </c>
      <c r="P155" s="70" t="n">
        <f aca="false">P$169/SUM(Population!$C$138:$C$165)*Population!$C155</f>
        <v>0.09418713212</v>
      </c>
      <c r="Q155" s="70" t="n">
        <f aca="false">Q$169/SUM(Population!$C$138:$C$165)*Population!$C155</f>
        <v>0.1192532622</v>
      </c>
      <c r="R155" s="70" t="n">
        <f aca="false">R$169/SUM(Population!$C$138:$C$165)*Population!$C155</f>
        <v>0.1454183416</v>
      </c>
      <c r="S155" s="70" t="n">
        <f aca="false">S$169/SUM(Population!$C$138:$C$165)*Population!$C155</f>
        <v>0.1956098692</v>
      </c>
      <c r="T155" s="70" t="n">
        <f aca="false">T$169/SUM(Population!$C$138:$C$165)*Population!$C155</f>
        <v>0.1950900282</v>
      </c>
      <c r="U155" s="70" t="n">
        <f aca="false">U$169/SUM(Population!$C$138:$C$165)*Population!$C155</f>
        <v>0.1945701872</v>
      </c>
    </row>
    <row r="156" customFormat="false" ht="15.75" hidden="false" customHeight="false" outlineLevel="0" collapsed="false">
      <c r="A156" s="5" t="s">
        <v>341</v>
      </c>
      <c r="B156" s="13" t="s">
        <v>342</v>
      </c>
      <c r="C156" s="70" t="n">
        <f aca="false">762.952672916666/SUM(Population!$C$138:$C$165)*Population!$C156</f>
        <v>0.7781744184</v>
      </c>
      <c r="D156" s="70" t="n">
        <f aca="false">81.4943164833333/SUM(Population!$C$138:$C$165)*Population!$C156</f>
        <v>0.08312021779</v>
      </c>
      <c r="E156" s="70" t="n">
        <f aca="false">36.6736000666667/SUM(Population!$C$138:$C$165)*Population!$C156</f>
        <v>0.03740527875</v>
      </c>
      <c r="F156" s="68"/>
      <c r="G156" s="69" t="n">
        <f aca="false">C156/(((2100*(1+'Food waste'!N156)*(365/12)/(4*10^6)))*Population!C156)</f>
        <v>74.23080531</v>
      </c>
      <c r="H156" s="68"/>
      <c r="I156" s="68"/>
      <c r="J156" s="70" t="n">
        <f aca="false">J$169/SUM(Population!$C$138:$C$165)*Population!$C156</f>
        <v>0.161214244</v>
      </c>
      <c r="K156" s="70" t="n">
        <f aca="false">K$169/SUM(Population!$C$138:$C$165)*Population!$C156</f>
        <v>0.1403650435</v>
      </c>
      <c r="L156" s="70" t="n">
        <f aca="false">L$169/SUM(Population!$C$138:$C$165)*Population!$C156</f>
        <v>0.1195158429</v>
      </c>
      <c r="M156" s="70" t="n">
        <f aca="false">M$169/SUM(Population!$C$138:$C$165)*Population!$C156</f>
        <v>0.09866664239</v>
      </c>
      <c r="N156" s="70" t="n">
        <f aca="false">N$169/SUM(Population!$C$138:$C$165)*Population!$C156</f>
        <v>0.07781744184</v>
      </c>
      <c r="O156" s="70" t="n">
        <f aca="false">O$169/SUM(Population!$C$138:$C$165)*Population!$C156</f>
        <v>0.0569682413</v>
      </c>
      <c r="P156" s="70" t="n">
        <f aca="false">P$169/SUM(Population!$C$138:$C$165)*Population!$C156</f>
        <v>0.07824931825</v>
      </c>
      <c r="Q156" s="70" t="n">
        <f aca="false">Q$169/SUM(Population!$C$138:$C$165)*Population!$C156</f>
        <v>0.09907389952</v>
      </c>
      <c r="R156" s="70" t="n">
        <f aca="false">R$169/SUM(Population!$C$138:$C$165)*Population!$C156</f>
        <v>0.1208114722</v>
      </c>
      <c r="S156" s="70" t="n">
        <f aca="false">S$169/SUM(Population!$C$138:$C$165)*Population!$C156</f>
        <v>0.1625098733</v>
      </c>
      <c r="T156" s="70" t="n">
        <f aca="false">T$169/SUM(Population!$C$138:$C$165)*Population!$C156</f>
        <v>0.1620779969</v>
      </c>
      <c r="U156" s="70" t="n">
        <f aca="false">U$169/SUM(Population!$C$138:$C$165)*Population!$C156</f>
        <v>0.1616461204</v>
      </c>
    </row>
    <row r="157" customFormat="false" ht="15.75" hidden="false" customHeight="false" outlineLevel="0" collapsed="false">
      <c r="A157" s="5" t="s">
        <v>343</v>
      </c>
      <c r="B157" s="13" t="s">
        <v>344</v>
      </c>
      <c r="C157" s="70" t="n">
        <f aca="false">762.952672916666/SUM(Population!$C$138:$C$165)*Population!$C157</f>
        <v>25.83787506</v>
      </c>
      <c r="D157" s="70" t="n">
        <f aca="false">81.4943164833333/SUM(Population!$C$138:$C$165)*Population!$C157</f>
        <v>2.759856596</v>
      </c>
      <c r="E157" s="70" t="n">
        <f aca="false">36.6736000666667/SUM(Population!$C$138:$C$165)*Population!$C157</f>
        <v>1.241974673</v>
      </c>
      <c r="F157" s="68"/>
      <c r="G157" s="69" t="n">
        <f aca="false">C157/(((2100*(1+'Food waste'!N158)*(365/12)/(4*10^6)))*Population!C157)</f>
        <v>74.23080531</v>
      </c>
      <c r="H157" s="68"/>
      <c r="I157" s="68"/>
      <c r="J157" s="70" t="n">
        <f aca="false">J$169/SUM(Population!$C$138:$C$165)*Population!$C157</f>
        <v>5.352827587</v>
      </c>
      <c r="K157" s="70" t="n">
        <f aca="false">K$169/SUM(Population!$C$138:$C$165)*Population!$C157</f>
        <v>4.660567567</v>
      </c>
      <c r="L157" s="70" t="n">
        <f aca="false">L$169/SUM(Population!$C$138:$C$165)*Population!$C157</f>
        <v>3.968307546</v>
      </c>
      <c r="M157" s="70" t="n">
        <f aca="false">M$169/SUM(Population!$C$138:$C$165)*Population!$C157</f>
        <v>3.276047526</v>
      </c>
      <c r="N157" s="70" t="n">
        <f aca="false">N$169/SUM(Population!$C$138:$C$165)*Population!$C157</f>
        <v>2.583787506</v>
      </c>
      <c r="O157" s="70" t="n">
        <f aca="false">O$169/SUM(Population!$C$138:$C$165)*Population!$C157</f>
        <v>1.891527485</v>
      </c>
      <c r="P157" s="70" t="n">
        <f aca="false">P$169/SUM(Population!$C$138:$C$165)*Population!$C157</f>
        <v>2.598127181</v>
      </c>
      <c r="Q157" s="70" t="n">
        <f aca="false">Q$169/SUM(Population!$C$138:$C$165)*Population!$C157</f>
        <v>3.289569763</v>
      </c>
      <c r="R157" s="70" t="n">
        <f aca="false">R$169/SUM(Population!$C$138:$C$165)*Population!$C157</f>
        <v>4.011326573</v>
      </c>
      <c r="S157" s="70" t="n">
        <f aca="false">S$169/SUM(Population!$C$138:$C$165)*Population!$C157</f>
        <v>5.395846614</v>
      </c>
      <c r="T157" s="70" t="n">
        <f aca="false">T$169/SUM(Population!$C$138:$C$165)*Population!$C157</f>
        <v>5.381506938</v>
      </c>
      <c r="U157" s="70" t="n">
        <f aca="false">U$169/SUM(Population!$C$138:$C$165)*Population!$C157</f>
        <v>5.367167263</v>
      </c>
    </row>
    <row r="158" customFormat="false" ht="15.75" hidden="false" customHeight="false" outlineLevel="0" collapsed="false">
      <c r="A158" s="5" t="s">
        <v>345</v>
      </c>
      <c r="B158" s="13" t="s">
        <v>346</v>
      </c>
      <c r="C158" s="70" t="n">
        <f aca="false">762.952672916666/SUM(Population!$C$138:$C$165)*Population!$C158</f>
        <v>56.22156215</v>
      </c>
      <c r="D158" s="70" t="n">
        <f aca="false">81.4943164833333/SUM(Population!$C$138:$C$165)*Population!$C158</f>
        <v>6.005271286</v>
      </c>
      <c r="E158" s="70" t="n">
        <f aca="false">36.6736000666667/SUM(Population!$C$138:$C$165)*Population!$C158</f>
        <v>2.702457385</v>
      </c>
      <c r="F158" s="68"/>
      <c r="G158" s="69" t="n">
        <f aca="false">C158/(((2100*(1+'Food waste'!N159)*(365/12)/(4*10^6)))*Population!C158)</f>
        <v>74.23080531</v>
      </c>
      <c r="H158" s="68"/>
      <c r="I158" s="68"/>
      <c r="J158" s="70" t="n">
        <f aca="false">J$169/SUM(Population!$C$138:$C$165)*Population!$C158</f>
        <v>11.64741018</v>
      </c>
      <c r="K158" s="70" t="n">
        <f aca="false">K$169/SUM(Population!$C$138:$C$165)*Population!$C158</f>
        <v>10.14109669</v>
      </c>
      <c r="L158" s="70" t="n">
        <f aca="false">L$169/SUM(Population!$C$138:$C$165)*Population!$C158</f>
        <v>8.634783197</v>
      </c>
      <c r="M158" s="70" t="n">
        <f aca="false">M$169/SUM(Population!$C$138:$C$165)*Population!$C158</f>
        <v>7.128469706</v>
      </c>
      <c r="N158" s="70" t="n">
        <f aca="false">N$169/SUM(Population!$C$138:$C$165)*Population!$C158</f>
        <v>5.622156215</v>
      </c>
      <c r="O158" s="70" t="n">
        <f aca="false">O$169/SUM(Population!$C$138:$C$165)*Population!$C158</f>
        <v>4.115842725</v>
      </c>
      <c r="P158" s="70" t="n">
        <f aca="false">P$169/SUM(Population!$C$138:$C$165)*Population!$C158</f>
        <v>5.653358431</v>
      </c>
      <c r="Q158" s="70" t="n">
        <f aca="false">Q$169/SUM(Population!$C$138:$C$165)*Population!$C158</f>
        <v>7.157893227</v>
      </c>
      <c r="R158" s="70" t="n">
        <f aca="false">R$169/SUM(Population!$C$138:$C$165)*Population!$C158</f>
        <v>8.728389844</v>
      </c>
      <c r="S158" s="70" t="n">
        <f aca="false">S$169/SUM(Population!$C$138:$C$165)*Population!$C158</f>
        <v>11.74101683</v>
      </c>
      <c r="T158" s="70" t="n">
        <f aca="false">T$169/SUM(Population!$C$138:$C$165)*Population!$C158</f>
        <v>11.70981461</v>
      </c>
      <c r="U158" s="70" t="n">
        <f aca="false">U$169/SUM(Population!$C$138:$C$165)*Population!$C158</f>
        <v>11.67861239</v>
      </c>
    </row>
    <row r="159" customFormat="false" ht="15.75" hidden="false" customHeight="false" outlineLevel="0" collapsed="false">
      <c r="A159" s="5" t="s">
        <v>347</v>
      </c>
      <c r="B159" s="13" t="s">
        <v>348</v>
      </c>
      <c r="C159" s="70" t="n">
        <f aca="false">762.952672916666/SUM(Population!$C$138:$C$165)*Population!$C159</f>
        <v>15.26700034</v>
      </c>
      <c r="D159" s="70" t="n">
        <f aca="false">81.4943164833333/SUM(Population!$C$138:$C$165)*Population!$C159</f>
        <v>1.630735171</v>
      </c>
      <c r="E159" s="70" t="n">
        <f aca="false">36.6736000666667/SUM(Population!$C$138:$C$165)*Population!$C159</f>
        <v>0.7338539918</v>
      </c>
      <c r="F159" s="68"/>
      <c r="G159" s="69" t="n">
        <f aca="false">C159/(((2100*(1+'Food waste'!N160)*(365/12)/(4*10^6)))*Population!C159)</f>
        <v>74.23080531</v>
      </c>
      <c r="H159" s="68"/>
      <c r="I159" s="68"/>
      <c r="J159" s="70" t="n">
        <f aca="false">J$169/SUM(Population!$C$138:$C$165)*Population!$C159</f>
        <v>3.162861513</v>
      </c>
      <c r="K159" s="70" t="n">
        <f aca="false">K$169/SUM(Population!$C$138:$C$165)*Population!$C159</f>
        <v>2.753821143</v>
      </c>
      <c r="L159" s="70" t="n">
        <f aca="false">L$169/SUM(Population!$C$138:$C$165)*Population!$C159</f>
        <v>2.344780773</v>
      </c>
      <c r="M159" s="70" t="n">
        <f aca="false">M$169/SUM(Population!$C$138:$C$165)*Population!$C159</f>
        <v>1.935740404</v>
      </c>
      <c r="N159" s="70" t="n">
        <f aca="false">N$169/SUM(Population!$C$138:$C$165)*Population!$C159</f>
        <v>1.526700034</v>
      </c>
      <c r="O159" s="70" t="n">
        <f aca="false">O$169/SUM(Population!$C$138:$C$165)*Population!$C159</f>
        <v>1.117659664</v>
      </c>
      <c r="P159" s="70" t="n">
        <f aca="false">P$169/SUM(Population!$C$138:$C$165)*Population!$C159</f>
        <v>1.535173015</v>
      </c>
      <c r="Q159" s="70" t="n">
        <f aca="false">Q$169/SUM(Population!$C$138:$C$165)*Population!$C159</f>
        <v>1.943730379</v>
      </c>
      <c r="R159" s="70" t="n">
        <f aca="false">R$169/SUM(Population!$C$138:$C$165)*Population!$C159</f>
        <v>2.370199717</v>
      </c>
      <c r="S159" s="70" t="n">
        <f aca="false">S$169/SUM(Population!$C$138:$C$165)*Population!$C159</f>
        <v>3.188280456</v>
      </c>
      <c r="T159" s="70" t="n">
        <f aca="false">T$169/SUM(Population!$C$138:$C$165)*Population!$C159</f>
        <v>3.179807475</v>
      </c>
      <c r="U159" s="70" t="n">
        <f aca="false">U$169/SUM(Population!$C$138:$C$165)*Population!$C159</f>
        <v>3.171334494</v>
      </c>
    </row>
    <row r="160" customFormat="false" ht="15.75" hidden="false" customHeight="false" outlineLevel="0" collapsed="false">
      <c r="A160" s="5" t="s">
        <v>349</v>
      </c>
      <c r="B160" s="13" t="s">
        <v>350</v>
      </c>
      <c r="C160" s="70" t="n">
        <f aca="false">762.952672916666/SUM(Population!$C$138:$C$165)*Population!$C160</f>
        <v>28.57109483</v>
      </c>
      <c r="D160" s="70" t="n">
        <f aca="false">81.4943164833333/SUM(Population!$C$138:$C$165)*Population!$C160</f>
        <v>3.051803771</v>
      </c>
      <c r="E160" s="70" t="n">
        <f aca="false">36.6736000666667/SUM(Population!$C$138:$C$165)*Population!$C160</f>
        <v>1.373355049</v>
      </c>
      <c r="F160" s="68"/>
      <c r="G160" s="69" t="n">
        <f aca="false">C160/(((2100*(1+'Food waste'!N161)*(365/12)/(4*10^6)))*Population!C160)</f>
        <v>74.23080531</v>
      </c>
      <c r="H160" s="68"/>
      <c r="I160" s="68"/>
      <c r="J160" s="70" t="n">
        <f aca="false">J$169/SUM(Population!$C$138:$C$165)*Population!$C160</f>
        <v>5.919068201</v>
      </c>
      <c r="K160" s="70" t="n">
        <f aca="false">K$169/SUM(Population!$C$138:$C$165)*Population!$C160</f>
        <v>5.153578522</v>
      </c>
      <c r="L160" s="70" t="n">
        <f aca="false">L$169/SUM(Population!$C$138:$C$165)*Population!$C160</f>
        <v>4.388088842</v>
      </c>
      <c r="M160" s="70" t="n">
        <f aca="false">M$169/SUM(Population!$C$138:$C$165)*Population!$C160</f>
        <v>3.622599163</v>
      </c>
      <c r="N160" s="70" t="n">
        <f aca="false">N$169/SUM(Population!$C$138:$C$165)*Population!$C160</f>
        <v>2.857109483</v>
      </c>
      <c r="O160" s="70" t="n">
        <f aca="false">O$169/SUM(Population!$C$138:$C$165)*Population!$C160</f>
        <v>2.091619804</v>
      </c>
      <c r="P160" s="70" t="n">
        <f aca="false">P$169/SUM(Population!$C$138:$C$165)*Population!$C160</f>
        <v>2.872966059</v>
      </c>
      <c r="Q160" s="70" t="n">
        <f aca="false">Q$169/SUM(Population!$C$138:$C$165)*Population!$C160</f>
        <v>3.637551828</v>
      </c>
      <c r="R160" s="70" t="n">
        <f aca="false">R$169/SUM(Population!$C$138:$C$165)*Population!$C160</f>
        <v>4.43565857</v>
      </c>
      <c r="S160" s="70" t="n">
        <f aca="false">S$169/SUM(Population!$C$138:$C$165)*Population!$C160</f>
        <v>5.966637929</v>
      </c>
      <c r="T160" s="70" t="n">
        <f aca="false">T$169/SUM(Population!$C$138:$C$165)*Population!$C160</f>
        <v>5.950781353</v>
      </c>
      <c r="U160" s="70" t="n">
        <f aca="false">U$169/SUM(Population!$C$138:$C$165)*Population!$C160</f>
        <v>5.934924777</v>
      </c>
    </row>
    <row r="161" customFormat="false" ht="15.75" hidden="false" customHeight="false" outlineLevel="0" collapsed="false">
      <c r="A161" s="5" t="s">
        <v>351</v>
      </c>
      <c r="B161" s="13" t="s">
        <v>352</v>
      </c>
      <c r="C161" s="70" t="n">
        <f aca="false">762.952672916666/SUM(Population!$C$138:$C$165)*Population!$C161</f>
        <v>8.086885264</v>
      </c>
      <c r="D161" s="70" t="n">
        <f aca="false">81.4943164833333/SUM(Population!$C$138:$C$165)*Population!$C161</f>
        <v>0.8637956331</v>
      </c>
      <c r="E161" s="70" t="n">
        <f aca="false">36.6736000666667/SUM(Population!$C$138:$C$165)*Population!$C161</f>
        <v>0.3887203053</v>
      </c>
      <c r="F161" s="68"/>
      <c r="G161" s="69" t="n">
        <f aca="false">C161/(((2100*(1+'Food waste'!N162)*(365/12)/(4*10^6)))*Population!C161)</f>
        <v>74.23080531</v>
      </c>
      <c r="H161" s="68"/>
      <c r="I161" s="68"/>
      <c r="J161" s="70" t="n">
        <f aca="false">J$169/SUM(Population!$C$138:$C$165)*Population!$C161</f>
        <v>1.675358459</v>
      </c>
      <c r="K161" s="70" t="n">
        <f aca="false">K$169/SUM(Population!$C$138:$C$165)*Population!$C161</f>
        <v>1.458690976</v>
      </c>
      <c r="L161" s="70" t="n">
        <f aca="false">L$169/SUM(Population!$C$138:$C$165)*Population!$C161</f>
        <v>1.242023493</v>
      </c>
      <c r="M161" s="70" t="n">
        <f aca="false">M$169/SUM(Population!$C$138:$C$165)*Population!$C161</f>
        <v>1.02535601</v>
      </c>
      <c r="N161" s="70" t="n">
        <f aca="false">N$169/SUM(Population!$C$138:$C$165)*Population!$C161</f>
        <v>0.8086885264</v>
      </c>
      <c r="O161" s="70" t="n">
        <f aca="false">O$169/SUM(Population!$C$138:$C$165)*Population!$C161</f>
        <v>0.5920210433</v>
      </c>
      <c r="P161" s="70" t="n">
        <f aca="false">P$169/SUM(Population!$C$138:$C$165)*Population!$C161</f>
        <v>0.8131766397</v>
      </c>
      <c r="Q161" s="70" t="n">
        <f aca="false">Q$169/SUM(Population!$C$138:$C$165)*Population!$C161</f>
        <v>1.029588276</v>
      </c>
      <c r="R161" s="70" t="n">
        <f aca="false">R$169/SUM(Population!$C$138:$C$165)*Population!$C161</f>
        <v>1.255487833</v>
      </c>
      <c r="S161" s="70" t="n">
        <f aca="false">S$169/SUM(Population!$C$138:$C$165)*Population!$C161</f>
        <v>1.688822799</v>
      </c>
      <c r="T161" s="70" t="n">
        <f aca="false">T$169/SUM(Population!$C$138:$C$165)*Population!$C161</f>
        <v>1.684334686</v>
      </c>
      <c r="U161" s="70" t="n">
        <f aca="false">U$169/SUM(Population!$C$138:$C$165)*Population!$C161</f>
        <v>1.679846572</v>
      </c>
    </row>
    <row r="162" customFormat="false" ht="15.75" hidden="false" customHeight="false" outlineLevel="0" collapsed="false">
      <c r="A162" s="5" t="s">
        <v>353</v>
      </c>
      <c r="B162" s="13" t="s">
        <v>354</v>
      </c>
      <c r="C162" s="70" t="n">
        <f aca="false">762.952672916666/SUM(Population!$C$138:$C$165)*Population!$C162</f>
        <v>3.111195501</v>
      </c>
      <c r="D162" s="70" t="n">
        <f aca="false">81.4943164833333/SUM(Population!$C$138:$C$165)*Population!$C162</f>
        <v>0.3323204175</v>
      </c>
      <c r="E162" s="70" t="n">
        <f aca="false">36.6736000666667/SUM(Population!$C$138:$C$165)*Population!$C162</f>
        <v>0.1495489086</v>
      </c>
      <c r="F162" s="68"/>
      <c r="G162" s="69" t="n">
        <f aca="false">C162/(((2100*(1+'Food waste'!N163)*(365/12)/(4*10^6)))*Population!C162)</f>
        <v>74.23080531</v>
      </c>
      <c r="H162" s="68"/>
      <c r="I162" s="68"/>
      <c r="J162" s="70" t="n">
        <f aca="false">J$169/SUM(Population!$C$138:$C$165)*Population!$C162</f>
        <v>0.6445457713</v>
      </c>
      <c r="K162" s="70" t="n">
        <f aca="false">K$169/SUM(Population!$C$138:$C$165)*Population!$C162</f>
        <v>0.561189216</v>
      </c>
      <c r="L162" s="70" t="n">
        <f aca="false">L$169/SUM(Population!$C$138:$C$165)*Population!$C162</f>
        <v>0.4778326607</v>
      </c>
      <c r="M162" s="70" t="n">
        <f aca="false">M$169/SUM(Population!$C$138:$C$165)*Population!$C162</f>
        <v>0.3944761054</v>
      </c>
      <c r="N162" s="70" t="n">
        <f aca="false">N$169/SUM(Population!$C$138:$C$165)*Population!$C162</f>
        <v>0.3111195501</v>
      </c>
      <c r="O162" s="70" t="n">
        <f aca="false">O$169/SUM(Population!$C$138:$C$165)*Population!$C162</f>
        <v>0.2277629948</v>
      </c>
      <c r="P162" s="70" t="n">
        <f aca="false">P$169/SUM(Population!$C$138:$C$165)*Population!$C162</f>
        <v>0.312846222</v>
      </c>
      <c r="Q162" s="70" t="n">
        <f aca="false">Q$169/SUM(Population!$C$138:$C$165)*Population!$C162</f>
        <v>0.3961043477</v>
      </c>
      <c r="R162" s="70" t="n">
        <f aca="false">R$169/SUM(Population!$C$138:$C$165)*Population!$C162</f>
        <v>0.4830126765</v>
      </c>
      <c r="S162" s="70" t="n">
        <f aca="false">S$169/SUM(Population!$C$138:$C$165)*Population!$C162</f>
        <v>0.6497257871</v>
      </c>
      <c r="T162" s="70" t="n">
        <f aca="false">T$169/SUM(Population!$C$138:$C$165)*Population!$C162</f>
        <v>0.6479991152</v>
      </c>
      <c r="U162" s="70" t="n">
        <f aca="false">U$169/SUM(Population!$C$138:$C$165)*Population!$C162</f>
        <v>0.6462724432</v>
      </c>
    </row>
    <row r="163" customFormat="false" ht="15.75" hidden="false" customHeight="false" outlineLevel="0" collapsed="false">
      <c r="A163" s="5" t="s">
        <v>355</v>
      </c>
      <c r="B163" s="13" t="s">
        <v>356</v>
      </c>
      <c r="C163" s="70" t="n">
        <f aca="false">762.952672916666/SUM(Population!$C$138:$C$165)*Population!$C163</f>
        <v>70.14816359</v>
      </c>
      <c r="D163" s="70" t="n">
        <f aca="false">81.4943164833333/SUM(Population!$C$138:$C$165)*Population!$C163</f>
        <v>7.49283258</v>
      </c>
      <c r="E163" s="70" t="n">
        <f aca="false">36.6736000666667/SUM(Population!$C$138:$C$165)*Population!$C163</f>
        <v>3.371881099</v>
      </c>
      <c r="F163" s="68"/>
      <c r="G163" s="69" t="n">
        <f aca="false">C163/(((2100*(1+'Food waste'!N164)*(365/12)/(4*10^6)))*Population!C163)</f>
        <v>74.23080531</v>
      </c>
      <c r="H163" s="68"/>
      <c r="I163" s="68"/>
      <c r="J163" s="70" t="n">
        <f aca="false">J$169/SUM(Population!$C$138:$C$165)*Population!$C163</f>
        <v>14.53258151</v>
      </c>
      <c r="K163" s="70" t="n">
        <f aca="false">K$169/SUM(Population!$C$138:$C$165)*Population!$C163</f>
        <v>12.65314022</v>
      </c>
      <c r="L163" s="70" t="n">
        <f aca="false">L$169/SUM(Population!$C$138:$C$165)*Population!$C163</f>
        <v>10.77369893</v>
      </c>
      <c r="M163" s="70" t="n">
        <f aca="false">M$169/SUM(Population!$C$138:$C$165)*Population!$C163</f>
        <v>8.894257647</v>
      </c>
      <c r="N163" s="70" t="n">
        <f aca="false">N$169/SUM(Population!$C$138:$C$165)*Population!$C163</f>
        <v>7.014816359</v>
      </c>
      <c r="O163" s="70" t="n">
        <f aca="false">O$169/SUM(Population!$C$138:$C$165)*Population!$C163</f>
        <v>5.135375072</v>
      </c>
      <c r="P163" s="70" t="n">
        <f aca="false">P$169/SUM(Population!$C$138:$C$165)*Population!$C163</f>
        <v>7.053747653</v>
      </c>
      <c r="Q163" s="70" t="n">
        <f aca="false">Q$169/SUM(Population!$C$138:$C$165)*Population!$C163</f>
        <v>8.930969647</v>
      </c>
      <c r="R163" s="70" t="n">
        <f aca="false">R$169/SUM(Population!$C$138:$C$165)*Population!$C163</f>
        <v>10.89049282</v>
      </c>
      <c r="S163" s="70" t="n">
        <f aca="false">S$169/SUM(Population!$C$138:$C$165)*Population!$C163</f>
        <v>14.64937539</v>
      </c>
      <c r="T163" s="70" t="n">
        <f aca="false">T$169/SUM(Population!$C$138:$C$165)*Population!$C163</f>
        <v>14.6104441</v>
      </c>
      <c r="U163" s="70" t="n">
        <f aca="false">U$169/SUM(Population!$C$138:$C$165)*Population!$C163</f>
        <v>14.5715128</v>
      </c>
    </row>
    <row r="164" customFormat="false" ht="15.75" hidden="false" customHeight="false" outlineLevel="0" collapsed="false">
      <c r="A164" s="5" t="s">
        <v>357</v>
      </c>
      <c r="B164" s="13" t="s">
        <v>358</v>
      </c>
      <c r="C164" s="70" t="n">
        <f aca="false">762.952672916666/SUM(Population!$C$138:$C$165)*Population!$C164</f>
        <v>15.33792838</v>
      </c>
      <c r="D164" s="70" t="n">
        <f aca="false">81.4943164833333/SUM(Population!$C$138:$C$165)*Population!$C164</f>
        <v>1.638311305</v>
      </c>
      <c r="E164" s="70" t="n">
        <f aca="false">36.6736000666667/SUM(Population!$C$138:$C$165)*Population!$C164</f>
        <v>0.73726336</v>
      </c>
      <c r="F164" s="68"/>
      <c r="G164" s="69" t="n">
        <f aca="false">C164/(((2100*(1+'Food waste'!N165)*(365/12)/(4*10^6)))*Population!C164)</f>
        <v>74.23080531</v>
      </c>
      <c r="H164" s="68"/>
      <c r="I164" s="68"/>
      <c r="J164" s="70" t="n">
        <f aca="false">J$169/SUM(Population!$C$138:$C$165)*Population!$C164</f>
        <v>3.177555661</v>
      </c>
      <c r="K164" s="70" t="n">
        <f aca="false">K$169/SUM(Population!$C$138:$C$165)*Population!$C164</f>
        <v>2.766614955</v>
      </c>
      <c r="L164" s="70" t="n">
        <f aca="false">L$169/SUM(Population!$C$138:$C$165)*Population!$C164</f>
        <v>2.355674249</v>
      </c>
      <c r="M164" s="70" t="n">
        <f aca="false">M$169/SUM(Population!$C$138:$C$165)*Population!$C164</f>
        <v>1.944733543</v>
      </c>
      <c r="N164" s="70" t="n">
        <f aca="false">N$169/SUM(Population!$C$138:$C$165)*Population!$C164</f>
        <v>1.533792838</v>
      </c>
      <c r="O164" s="70" t="n">
        <f aca="false">O$169/SUM(Population!$C$138:$C$165)*Population!$C164</f>
        <v>1.122852132</v>
      </c>
      <c r="P164" s="70" t="n">
        <f aca="false">P$169/SUM(Population!$C$138:$C$165)*Population!$C164</f>
        <v>1.542305183</v>
      </c>
      <c r="Q164" s="70" t="n">
        <f aca="false">Q$169/SUM(Population!$C$138:$C$165)*Population!$C164</f>
        <v>1.952760639</v>
      </c>
      <c r="R164" s="70" t="n">
        <f aca="false">R$169/SUM(Population!$C$138:$C$165)*Population!$C164</f>
        <v>2.381211285</v>
      </c>
      <c r="S164" s="70" t="n">
        <f aca="false">S$169/SUM(Population!$C$138:$C$165)*Population!$C164</f>
        <v>3.203092697</v>
      </c>
      <c r="T164" s="70" t="n">
        <f aca="false">T$169/SUM(Population!$C$138:$C$165)*Population!$C164</f>
        <v>3.194580351</v>
      </c>
      <c r="U164" s="70" t="n">
        <f aca="false">U$169/SUM(Population!$C$138:$C$165)*Population!$C164</f>
        <v>3.186068006</v>
      </c>
    </row>
    <row r="165" customFormat="false" ht="15.75" hidden="false" customHeight="false" outlineLevel="0" collapsed="false">
      <c r="A165" s="5" t="s">
        <v>359</v>
      </c>
      <c r="B165" s="13" t="s">
        <v>360</v>
      </c>
      <c r="C165" s="70" t="n">
        <f aca="false">762.952672916666/SUM(Population!$C$138:$C$165)*Population!$C165</f>
        <v>99.57493844</v>
      </c>
      <c r="D165" s="70" t="n">
        <f aca="false">81.4943164833333/SUM(Population!$C$138:$C$165)*Population!$C165</f>
        <v>10.63603528</v>
      </c>
      <c r="E165" s="70" t="n">
        <f aca="false">36.6736000666667/SUM(Population!$C$138:$C$165)*Population!$C165</f>
        <v>4.786366965</v>
      </c>
      <c r="F165" s="68"/>
      <c r="G165" s="69" t="n">
        <f aca="false">C165/(((2100*(1+'Food waste'!N166)*(365/12)/(4*10^6)))*Population!C165)</f>
        <v>74.23080531</v>
      </c>
      <c r="H165" s="68"/>
      <c r="I165" s="68"/>
      <c r="J165" s="70" t="n">
        <f aca="false">J$169/SUM(Population!$C$138:$C$165)*Population!$C165</f>
        <v>20.62892077</v>
      </c>
      <c r="K165" s="70" t="n">
        <f aca="false">K$169/SUM(Population!$C$138:$C$165)*Population!$C165</f>
        <v>17.96106404</v>
      </c>
      <c r="L165" s="70" t="n">
        <f aca="false">L$169/SUM(Population!$C$138:$C$165)*Population!$C165</f>
        <v>15.29320731</v>
      </c>
      <c r="M165" s="70" t="n">
        <f aca="false">M$169/SUM(Population!$C$138:$C$165)*Population!$C165</f>
        <v>12.62535058</v>
      </c>
      <c r="N165" s="70" t="n">
        <f aca="false">N$169/SUM(Population!$C$138:$C$165)*Population!$C165</f>
        <v>9.957493844</v>
      </c>
      <c r="O165" s="70" t="n">
        <f aca="false">O$169/SUM(Population!$C$138:$C$165)*Population!$C165</f>
        <v>7.289637112</v>
      </c>
      <c r="P165" s="70" t="n">
        <f aca="false">P$169/SUM(Population!$C$138:$C$165)*Population!$C165</f>
        <v>10.01275661</v>
      </c>
      <c r="Q165" s="70" t="n">
        <f aca="false">Q$169/SUM(Population!$C$138:$C$165)*Population!$C165</f>
        <v>12.67746306</v>
      </c>
      <c r="R165" s="70" t="n">
        <f aca="false">R$169/SUM(Population!$C$138:$C$165)*Population!$C165</f>
        <v>15.45899559</v>
      </c>
      <c r="S165" s="70" t="n">
        <f aca="false">S$169/SUM(Population!$C$138:$C$165)*Population!$C165</f>
        <v>20.79470906</v>
      </c>
      <c r="T165" s="70" t="n">
        <f aca="false">T$169/SUM(Population!$C$138:$C$165)*Population!$C165</f>
        <v>20.7394463</v>
      </c>
      <c r="U165" s="70" t="n">
        <f aca="false">U$169/SUM(Population!$C$138:$C$165)*Population!$C165</f>
        <v>20.68418354</v>
      </c>
    </row>
    <row r="166" customFormat="false" ht="15.75" hidden="false" customHeight="false" outlineLevel="0" collapsed="false">
      <c r="B166" s="13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</row>
    <row r="167" customFormat="false" ht="15.75" hidden="false" customHeight="false" outlineLevel="0" collapsed="false">
      <c r="B167" s="13"/>
      <c r="C167" s="71" t="n">
        <f aca="false">SUM(C2:C137)</f>
        <v>1590.66920195833</v>
      </c>
      <c r="D167" s="71" t="n">
        <f aca="false">SUM(D2:D137)</f>
        <v>94.5107657166667</v>
      </c>
      <c r="E167" s="71" t="n">
        <f aca="false">SUM(E2:E137)</f>
        <v>191.425577065</v>
      </c>
      <c r="F167" s="68"/>
      <c r="G167" s="69" t="n">
        <f aca="false">C167/(((2100*(1+'Food waste'!N139)*(365/12)/(4*10^6)))*Population!C167)</f>
        <v>10.28443391</v>
      </c>
      <c r="H167" s="68"/>
      <c r="I167" s="68"/>
      <c r="J167" s="68" t="n">
        <f aca="false">SUM(J2:J137)</f>
        <v>2111.35738016667</v>
      </c>
      <c r="K167" s="68" t="n">
        <f aca="false">SUM(K2:K137)</f>
        <v>1955.1529965</v>
      </c>
      <c r="L167" s="68" t="n">
        <f aca="false">SUM(L2:L137)</f>
        <v>1815.99094820833</v>
      </c>
      <c r="M167" s="68" t="n">
        <f aca="false">SUM(M2:M137)</f>
        <v>1704.58138666667</v>
      </c>
      <c r="N167" s="68" t="n">
        <f aca="false">SUM(N2:N137)</f>
        <v>1591.436305125</v>
      </c>
      <c r="O167" s="68" t="n">
        <f aca="false">SUM(O2:O137)</f>
        <v>1497.99268245833</v>
      </c>
      <c r="P167" s="68" t="n">
        <f aca="false">SUM(P2:P137)</f>
        <v>1478.26236904167</v>
      </c>
      <c r="Q167" s="68" t="n">
        <f aca="false">SUM(Q2:Q137)</f>
        <v>1352.184313625</v>
      </c>
      <c r="R167" s="68" t="n">
        <f aca="false">SUM(R2:R137)</f>
        <v>1386.54641533333</v>
      </c>
      <c r="S167" s="68" t="n">
        <f aca="false">SUM(S2:S137)</f>
        <v>1636.19442166667</v>
      </c>
      <c r="T167" s="68" t="n">
        <f aca="false">SUM(T2:T137)</f>
        <v>1791.994133375</v>
      </c>
      <c r="U167" s="68" t="n">
        <f aca="false">SUM(U2:U137)</f>
        <v>1963.87372120833</v>
      </c>
    </row>
    <row r="168" customFormat="false" ht="15.75" hidden="false" customHeight="false" outlineLevel="0" collapsed="false">
      <c r="B168" s="13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</row>
    <row r="169" customFormat="false" ht="15.75" hidden="false" customHeight="false" outlineLevel="0" collapsed="false">
      <c r="B169" s="13"/>
      <c r="C169" s="21"/>
      <c r="D169" s="21"/>
      <c r="E169" s="21"/>
      <c r="F169" s="68"/>
      <c r="G169" s="68"/>
      <c r="H169" s="68"/>
      <c r="I169" s="48" t="s">
        <v>454</v>
      </c>
      <c r="J169" s="72" t="n">
        <v>158.060757958333</v>
      </c>
      <c r="K169" s="72" t="n">
        <v>137.619385291667</v>
      </c>
      <c r="L169" s="72" t="n">
        <v>117.178012625</v>
      </c>
      <c r="M169" s="72" t="n">
        <v>96.7366399583333</v>
      </c>
      <c r="N169" s="72" t="n">
        <v>76.2952672916666</v>
      </c>
      <c r="O169" s="72" t="n">
        <v>55.853894625</v>
      </c>
      <c r="P169" s="72" t="n">
        <v>76.7186958333333</v>
      </c>
      <c r="Q169" s="72" t="n">
        <v>97.1359307916667</v>
      </c>
      <c r="R169" s="72" t="n">
        <v>118.44829825</v>
      </c>
      <c r="S169" s="72" t="n">
        <v>159.331043583333</v>
      </c>
      <c r="T169" s="72" t="n">
        <v>158.907615041667</v>
      </c>
      <c r="U169" s="72" t="n">
        <v>158.4841865</v>
      </c>
    </row>
    <row r="170" customFormat="false" ht="15.75" hidden="false" customHeight="false" outlineLevel="0" collapsed="false">
      <c r="B170" s="13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</row>
    <row r="171" customFormat="false" ht="15.75" hidden="false" customHeight="false" outlineLevel="0" collapsed="false">
      <c r="B171" s="13"/>
      <c r="F171" s="68"/>
      <c r="G171" s="68"/>
      <c r="H171" s="68"/>
      <c r="I171" s="68"/>
      <c r="J171" s="68"/>
      <c r="K171" s="68"/>
    </row>
    <row r="172" customFormat="false" ht="15.75" hidden="false" customHeight="false" outlineLevel="0" collapsed="false">
      <c r="B172" s="13"/>
      <c r="F172" s="68"/>
      <c r="G172" s="68"/>
      <c r="H172" s="68"/>
      <c r="I172" s="68"/>
      <c r="J172" s="68"/>
      <c r="K172" s="68"/>
    </row>
    <row r="173" customFormat="false" ht="15.75" hidden="false" customHeight="false" outlineLevel="0" collapsed="false">
      <c r="B173" s="13"/>
      <c r="F173" s="68"/>
      <c r="G173" s="68"/>
      <c r="H173" s="68"/>
      <c r="I173" s="68"/>
      <c r="J173" s="68"/>
      <c r="K173" s="68"/>
    </row>
    <row r="174" customFormat="false" ht="15.75" hidden="false" customHeight="false" outlineLevel="0" collapsed="false">
      <c r="B174" s="13"/>
      <c r="F174" s="68"/>
      <c r="G174" s="68"/>
      <c r="H174" s="68"/>
      <c r="I174" s="68"/>
      <c r="J174" s="68"/>
      <c r="K174" s="68"/>
    </row>
    <row r="175" customFormat="false" ht="15.75" hidden="false" customHeight="false" outlineLevel="0" collapsed="false">
      <c r="B175" s="13"/>
      <c r="F175" s="68"/>
      <c r="G175" s="68"/>
      <c r="H175" s="68"/>
      <c r="I175" s="68"/>
      <c r="J175" s="68"/>
      <c r="K175" s="68"/>
    </row>
    <row r="176" customFormat="false" ht="15.75" hidden="false" customHeight="false" outlineLevel="0" collapsed="false">
      <c r="B176" s="13"/>
      <c r="F176" s="68"/>
      <c r="G176" s="68"/>
      <c r="H176" s="68"/>
      <c r="I176" s="68"/>
      <c r="J176" s="68"/>
      <c r="K176" s="68"/>
    </row>
    <row r="177" customFormat="false" ht="15.75" hidden="false" customHeight="false" outlineLevel="0" collapsed="false">
      <c r="B177" s="13"/>
      <c r="F177" s="68"/>
      <c r="G177" s="68"/>
      <c r="H177" s="68"/>
      <c r="I177" s="68"/>
      <c r="J177" s="68"/>
      <c r="K177" s="68"/>
    </row>
    <row r="178" customFormat="false" ht="15.75" hidden="false" customHeight="false" outlineLevel="0" collapsed="false">
      <c r="B178" s="13"/>
      <c r="F178" s="68"/>
      <c r="G178" s="68"/>
      <c r="H178" s="68"/>
      <c r="I178" s="68"/>
      <c r="J178" s="68"/>
      <c r="K178" s="68"/>
    </row>
    <row r="179" customFormat="false" ht="15.75" hidden="false" customHeight="false" outlineLevel="0" collapsed="false">
      <c r="B179" s="13"/>
      <c r="F179" s="68"/>
      <c r="G179" s="68"/>
      <c r="H179" s="68"/>
      <c r="I179" s="68"/>
      <c r="J179" s="68"/>
      <c r="K179" s="68"/>
    </row>
    <row r="180" customFormat="false" ht="15.75" hidden="false" customHeight="false" outlineLevel="0" collapsed="false">
      <c r="B180" s="13"/>
      <c r="F180" s="68"/>
      <c r="G180" s="68"/>
      <c r="H180" s="68"/>
      <c r="I180" s="68"/>
      <c r="J180" s="68"/>
      <c r="K180" s="68"/>
    </row>
    <row r="181" customFormat="false" ht="15.75" hidden="false" customHeight="false" outlineLevel="0" collapsed="false">
      <c r="B181" s="13"/>
      <c r="F181" s="68"/>
      <c r="G181" s="68"/>
      <c r="H181" s="68"/>
      <c r="I181" s="68"/>
      <c r="J181" s="68"/>
      <c r="K181" s="68"/>
    </row>
    <row r="182" customFormat="false" ht="15.75" hidden="false" customHeight="false" outlineLevel="0" collapsed="false">
      <c r="B182" s="13"/>
      <c r="F182" s="68"/>
      <c r="G182" s="68"/>
      <c r="H182" s="68"/>
      <c r="I182" s="68"/>
      <c r="J182" s="68"/>
      <c r="K182" s="68"/>
    </row>
    <row r="183" customFormat="false" ht="15.75" hidden="false" customHeight="false" outlineLevel="0" collapsed="false">
      <c r="B183" s="13"/>
      <c r="F183" s="68"/>
      <c r="G183" s="68"/>
      <c r="H183" s="68"/>
      <c r="I183" s="68"/>
      <c r="J183" s="68"/>
      <c r="K183" s="68"/>
    </row>
    <row r="184" customFormat="false" ht="15.75" hidden="false" customHeight="false" outlineLevel="0" collapsed="false">
      <c r="B184" s="13"/>
      <c r="F184" s="68"/>
      <c r="G184" s="68"/>
      <c r="H184" s="68"/>
      <c r="I184" s="68"/>
      <c r="J184" s="68"/>
      <c r="K184" s="68"/>
    </row>
    <row r="185" customFormat="false" ht="15.75" hidden="false" customHeight="false" outlineLevel="0" collapsed="false">
      <c r="B185" s="13"/>
      <c r="F185" s="68"/>
      <c r="G185" s="68"/>
      <c r="H185" s="68"/>
      <c r="I185" s="68"/>
      <c r="J185" s="68"/>
      <c r="K185" s="68"/>
    </row>
    <row r="186" customFormat="false" ht="15.75" hidden="false" customHeight="false" outlineLevel="0" collapsed="false">
      <c r="B186" s="13"/>
      <c r="F186" s="68"/>
      <c r="G186" s="68"/>
      <c r="H186" s="68"/>
      <c r="I186" s="68"/>
      <c r="J186" s="68"/>
      <c r="K186" s="68"/>
    </row>
    <row r="187" customFormat="false" ht="15.75" hidden="false" customHeight="false" outlineLevel="0" collapsed="false">
      <c r="B187" s="13"/>
      <c r="F187" s="68"/>
      <c r="G187" s="68"/>
      <c r="H187" s="68"/>
      <c r="I187" s="68"/>
      <c r="J187" s="68"/>
      <c r="K187" s="68"/>
    </row>
    <row r="188" customFormat="false" ht="15.75" hidden="false" customHeight="false" outlineLevel="0" collapsed="false">
      <c r="B188" s="13"/>
      <c r="F188" s="68"/>
      <c r="G188" s="68"/>
      <c r="H188" s="68"/>
      <c r="I188" s="68"/>
      <c r="J188" s="68"/>
      <c r="K188" s="68"/>
    </row>
    <row r="189" customFormat="false" ht="15.75" hidden="false" customHeight="false" outlineLevel="0" collapsed="false">
      <c r="B189" s="13"/>
      <c r="F189" s="68"/>
      <c r="G189" s="68"/>
      <c r="H189" s="68"/>
      <c r="I189" s="68"/>
      <c r="J189" s="68"/>
      <c r="K189" s="68"/>
    </row>
    <row r="190" customFormat="false" ht="15.75" hidden="false" customHeight="false" outlineLevel="0" collapsed="false">
      <c r="B190" s="13"/>
      <c r="F190" s="68"/>
      <c r="G190" s="68"/>
      <c r="H190" s="68"/>
      <c r="I190" s="68"/>
      <c r="J190" s="68"/>
      <c r="K190" s="68"/>
    </row>
    <row r="191" customFormat="false" ht="15.75" hidden="false" customHeight="false" outlineLevel="0" collapsed="false">
      <c r="B191" s="13"/>
      <c r="F191" s="68"/>
      <c r="G191" s="68"/>
      <c r="H191" s="68"/>
      <c r="I191" s="68"/>
      <c r="J191" s="68"/>
      <c r="K191" s="68"/>
    </row>
    <row r="192" customFormat="false" ht="15.75" hidden="false" customHeight="false" outlineLevel="0" collapsed="false">
      <c r="B192" s="13"/>
      <c r="F192" s="68"/>
      <c r="G192" s="68"/>
      <c r="H192" s="68"/>
      <c r="I192" s="68"/>
      <c r="J192" s="68"/>
      <c r="K192" s="68"/>
    </row>
    <row r="193" customFormat="false" ht="15.75" hidden="false" customHeight="false" outlineLevel="0" collapsed="false">
      <c r="B193" s="13"/>
      <c r="F193" s="68"/>
      <c r="G193" s="68"/>
      <c r="H193" s="68"/>
      <c r="I193" s="68"/>
      <c r="J193" s="68"/>
      <c r="K193" s="68"/>
    </row>
    <row r="194" customFormat="false" ht="15.75" hidden="false" customHeight="false" outlineLevel="0" collapsed="false">
      <c r="B194" s="13"/>
      <c r="F194" s="68"/>
      <c r="G194" s="68"/>
      <c r="H194" s="68"/>
      <c r="I194" s="68"/>
      <c r="J194" s="68"/>
      <c r="K194" s="68"/>
    </row>
    <row r="195" customFormat="false" ht="15.75" hidden="false" customHeight="false" outlineLevel="0" collapsed="false">
      <c r="B195" s="13"/>
      <c r="F195" s="68"/>
      <c r="G195" s="68"/>
      <c r="H195" s="68"/>
      <c r="I195" s="68"/>
      <c r="J195" s="68"/>
      <c r="K195" s="68"/>
    </row>
    <row r="196" customFormat="false" ht="15.75" hidden="false" customHeight="false" outlineLevel="0" collapsed="false">
      <c r="B196" s="13"/>
      <c r="F196" s="68"/>
      <c r="G196" s="68"/>
      <c r="H196" s="68"/>
      <c r="I196" s="68"/>
      <c r="J196" s="68"/>
      <c r="K196" s="68"/>
    </row>
    <row r="197" customFormat="false" ht="15.75" hidden="false" customHeight="false" outlineLevel="0" collapsed="false">
      <c r="B197" s="13"/>
      <c r="F197" s="68"/>
      <c r="G197" s="68"/>
      <c r="H197" s="68"/>
      <c r="I197" s="68"/>
      <c r="J197" s="68"/>
      <c r="K197" s="68"/>
    </row>
    <row r="198" customFormat="false" ht="15.75" hidden="false" customHeight="false" outlineLevel="0" collapsed="false">
      <c r="B198" s="13"/>
      <c r="F198" s="68"/>
      <c r="G198" s="68"/>
      <c r="H198" s="68"/>
      <c r="I198" s="68"/>
      <c r="J198" s="68"/>
      <c r="K198" s="68"/>
    </row>
    <row r="199" customFormat="false" ht="15.75" hidden="false" customHeight="false" outlineLevel="0" collapsed="false">
      <c r="B199" s="13"/>
      <c r="F199" s="68"/>
      <c r="G199" s="68"/>
      <c r="H199" s="68"/>
      <c r="I199" s="68"/>
      <c r="J199" s="68"/>
      <c r="K199" s="68"/>
    </row>
    <row r="200" customFormat="false" ht="15.75" hidden="false" customHeight="false" outlineLevel="0" collapsed="false">
      <c r="B200" s="13"/>
      <c r="F200" s="68"/>
      <c r="G200" s="68"/>
      <c r="H200" s="68"/>
      <c r="I200" s="68"/>
      <c r="J200" s="68"/>
      <c r="K200" s="68"/>
    </row>
    <row r="201" customFormat="false" ht="15.75" hidden="false" customHeight="false" outlineLevel="0" collapsed="false">
      <c r="B201" s="13"/>
      <c r="F201" s="68"/>
      <c r="G201" s="68"/>
      <c r="H201" s="68"/>
      <c r="I201" s="68"/>
      <c r="J201" s="68"/>
      <c r="K201" s="68"/>
    </row>
    <row r="202" customFormat="false" ht="15.75" hidden="false" customHeight="false" outlineLevel="0" collapsed="false">
      <c r="B202" s="13"/>
      <c r="F202" s="68"/>
      <c r="G202" s="68"/>
      <c r="H202" s="68"/>
      <c r="I202" s="68"/>
      <c r="J202" s="68"/>
      <c r="K202" s="68"/>
    </row>
    <row r="203" customFormat="false" ht="15.75" hidden="false" customHeight="false" outlineLevel="0" collapsed="false">
      <c r="B203" s="13"/>
      <c r="F203" s="68"/>
      <c r="G203" s="68"/>
      <c r="H203" s="68"/>
      <c r="I203" s="68"/>
      <c r="J203" s="68"/>
      <c r="K203" s="68"/>
    </row>
    <row r="204" customFormat="false" ht="15.75" hidden="false" customHeight="false" outlineLevel="0" collapsed="false">
      <c r="B204" s="13"/>
      <c r="F204" s="68"/>
      <c r="G204" s="68"/>
      <c r="H204" s="68"/>
      <c r="I204" s="68"/>
      <c r="J204" s="68"/>
      <c r="K204" s="68"/>
    </row>
    <row r="205" customFormat="false" ht="15.75" hidden="false" customHeight="false" outlineLevel="0" collapsed="false">
      <c r="B205" s="13"/>
      <c r="F205" s="68"/>
      <c r="G205" s="68"/>
      <c r="H205" s="68"/>
      <c r="I205" s="68"/>
      <c r="J205" s="68"/>
      <c r="K205" s="68"/>
    </row>
    <row r="206" customFormat="false" ht="15.75" hidden="false" customHeight="false" outlineLevel="0" collapsed="false">
      <c r="B206" s="13"/>
      <c r="F206" s="68"/>
      <c r="G206" s="68"/>
      <c r="H206" s="68"/>
      <c r="I206" s="68"/>
      <c r="J206" s="68"/>
      <c r="K206" s="68"/>
    </row>
    <row r="207" customFormat="false" ht="15.75" hidden="false" customHeight="false" outlineLevel="0" collapsed="false">
      <c r="B207" s="13"/>
      <c r="F207" s="68"/>
      <c r="G207" s="68"/>
      <c r="H207" s="68"/>
      <c r="I207" s="68"/>
      <c r="J207" s="68"/>
      <c r="K207" s="68"/>
    </row>
    <row r="208" customFormat="false" ht="15.75" hidden="false" customHeight="false" outlineLevel="0" collapsed="false">
      <c r="B208" s="13"/>
      <c r="F208" s="68"/>
      <c r="G208" s="68"/>
      <c r="H208" s="68"/>
      <c r="I208" s="68"/>
      <c r="J208" s="68"/>
      <c r="K208" s="68"/>
    </row>
    <row r="209" customFormat="false" ht="15.75" hidden="false" customHeight="false" outlineLevel="0" collapsed="false">
      <c r="B209" s="13"/>
      <c r="F209" s="68"/>
      <c r="G209" s="68"/>
      <c r="H209" s="68"/>
      <c r="I209" s="68"/>
      <c r="J209" s="68"/>
      <c r="K209" s="68"/>
    </row>
    <row r="210" customFormat="false" ht="15.75" hidden="false" customHeight="false" outlineLevel="0" collapsed="false">
      <c r="B210" s="13"/>
      <c r="F210" s="68"/>
      <c r="G210" s="68"/>
      <c r="H210" s="68"/>
      <c r="I210" s="68"/>
      <c r="J210" s="68"/>
      <c r="K210" s="68"/>
    </row>
    <row r="211" customFormat="false" ht="15.75" hidden="false" customHeight="false" outlineLevel="0" collapsed="false">
      <c r="B211" s="13"/>
      <c r="F211" s="68"/>
      <c r="G211" s="68"/>
      <c r="H211" s="68"/>
      <c r="I211" s="68"/>
      <c r="J211" s="68"/>
      <c r="K211" s="68"/>
    </row>
    <row r="212" customFormat="false" ht="15.75" hidden="false" customHeight="false" outlineLevel="0" collapsed="false">
      <c r="B212" s="13"/>
      <c r="F212" s="68"/>
      <c r="G212" s="68"/>
      <c r="H212" s="68"/>
      <c r="I212" s="68"/>
      <c r="J212" s="68"/>
      <c r="K212" s="68"/>
    </row>
    <row r="213" customFormat="false" ht="15.75" hidden="false" customHeight="false" outlineLevel="0" collapsed="false">
      <c r="B213" s="13"/>
      <c r="F213" s="68"/>
      <c r="G213" s="68"/>
      <c r="H213" s="68"/>
      <c r="I213" s="68"/>
      <c r="J213" s="68"/>
      <c r="K213" s="68"/>
    </row>
    <row r="214" customFormat="false" ht="15.75" hidden="false" customHeight="false" outlineLevel="0" collapsed="false">
      <c r="B214" s="13"/>
      <c r="F214" s="68"/>
      <c r="G214" s="68"/>
      <c r="H214" s="68"/>
      <c r="I214" s="68"/>
      <c r="J214" s="68"/>
      <c r="K214" s="68"/>
    </row>
    <row r="215" customFormat="false" ht="15.75" hidden="false" customHeight="false" outlineLevel="0" collapsed="false">
      <c r="B215" s="13"/>
      <c r="F215" s="68"/>
      <c r="G215" s="68"/>
      <c r="H215" s="68"/>
      <c r="I215" s="68"/>
      <c r="J215" s="68"/>
      <c r="K215" s="68"/>
    </row>
    <row r="216" customFormat="false" ht="15.75" hidden="false" customHeight="false" outlineLevel="0" collapsed="false">
      <c r="B216" s="13"/>
      <c r="F216" s="68"/>
      <c r="G216" s="68"/>
      <c r="H216" s="68"/>
      <c r="I216" s="68"/>
      <c r="J216" s="68"/>
      <c r="K216" s="68"/>
    </row>
    <row r="217" customFormat="false" ht="15.75" hidden="false" customHeight="false" outlineLevel="0" collapsed="false">
      <c r="B217" s="13"/>
      <c r="F217" s="68"/>
      <c r="G217" s="68"/>
      <c r="H217" s="68"/>
      <c r="I217" s="68"/>
      <c r="J217" s="68"/>
      <c r="K217" s="68"/>
    </row>
    <row r="218" customFormat="false" ht="15.75" hidden="false" customHeight="false" outlineLevel="0" collapsed="false">
      <c r="B218" s="13"/>
      <c r="F218" s="68"/>
      <c r="G218" s="68"/>
      <c r="H218" s="68"/>
      <c r="I218" s="68"/>
      <c r="J218" s="68"/>
      <c r="K218" s="68"/>
    </row>
    <row r="219" customFormat="false" ht="15.75" hidden="false" customHeight="false" outlineLevel="0" collapsed="false">
      <c r="B219" s="13"/>
      <c r="F219" s="68"/>
      <c r="G219" s="68"/>
      <c r="H219" s="68"/>
      <c r="I219" s="68"/>
      <c r="J219" s="68"/>
      <c r="K219" s="68"/>
    </row>
    <row r="220" customFormat="false" ht="15.75" hidden="false" customHeight="false" outlineLevel="0" collapsed="false">
      <c r="B220" s="13"/>
      <c r="F220" s="68"/>
      <c r="G220" s="68"/>
      <c r="H220" s="68"/>
      <c r="I220" s="68"/>
      <c r="J220" s="68"/>
      <c r="K220" s="68"/>
    </row>
    <row r="221" customFormat="false" ht="15.75" hidden="false" customHeight="false" outlineLevel="0" collapsed="false">
      <c r="B221" s="13"/>
      <c r="F221" s="68"/>
      <c r="G221" s="68"/>
      <c r="H221" s="68"/>
      <c r="I221" s="68"/>
      <c r="J221" s="68"/>
      <c r="K221" s="68"/>
    </row>
    <row r="222" customFormat="false" ht="15.75" hidden="false" customHeight="false" outlineLevel="0" collapsed="false">
      <c r="B222" s="13"/>
      <c r="F222" s="68"/>
      <c r="G222" s="68"/>
      <c r="H222" s="68"/>
      <c r="I222" s="68"/>
      <c r="J222" s="68"/>
      <c r="K222" s="68"/>
    </row>
    <row r="223" customFormat="false" ht="15.75" hidden="false" customHeight="false" outlineLevel="0" collapsed="false">
      <c r="B223" s="13"/>
      <c r="F223" s="68"/>
      <c r="G223" s="68"/>
      <c r="H223" s="68"/>
      <c r="I223" s="68"/>
      <c r="J223" s="68"/>
      <c r="K223" s="68"/>
    </row>
    <row r="224" customFormat="false" ht="15.75" hidden="false" customHeight="false" outlineLevel="0" collapsed="false">
      <c r="B224" s="13"/>
      <c r="F224" s="68"/>
      <c r="G224" s="68"/>
      <c r="H224" s="68"/>
      <c r="I224" s="68"/>
      <c r="J224" s="68"/>
      <c r="K224" s="68"/>
    </row>
    <row r="225" customFormat="false" ht="15.75" hidden="false" customHeight="false" outlineLevel="0" collapsed="false">
      <c r="B225" s="13"/>
      <c r="F225" s="68"/>
      <c r="G225" s="68"/>
      <c r="H225" s="68"/>
      <c r="I225" s="68"/>
      <c r="J225" s="68"/>
      <c r="K225" s="68"/>
    </row>
    <row r="226" customFormat="false" ht="15.75" hidden="false" customHeight="false" outlineLevel="0" collapsed="false">
      <c r="B226" s="13"/>
      <c r="F226" s="68"/>
      <c r="G226" s="68"/>
      <c r="H226" s="68"/>
      <c r="I226" s="68"/>
      <c r="J226" s="68"/>
      <c r="K226" s="68"/>
    </row>
    <row r="227" customFormat="false" ht="15.75" hidden="false" customHeight="false" outlineLevel="0" collapsed="false">
      <c r="B227" s="13"/>
      <c r="F227" s="68"/>
      <c r="G227" s="68"/>
      <c r="H227" s="68"/>
      <c r="I227" s="68"/>
      <c r="J227" s="68"/>
      <c r="K227" s="68"/>
    </row>
    <row r="228" customFormat="false" ht="15.75" hidden="false" customHeight="false" outlineLevel="0" collapsed="false">
      <c r="B228" s="13"/>
      <c r="F228" s="68"/>
      <c r="G228" s="68"/>
      <c r="H228" s="68"/>
      <c r="I228" s="68"/>
      <c r="J228" s="68"/>
      <c r="K228" s="68"/>
    </row>
    <row r="229" customFormat="false" ht="15.75" hidden="false" customHeight="false" outlineLevel="0" collapsed="false">
      <c r="B229" s="13"/>
      <c r="F229" s="68"/>
      <c r="G229" s="68"/>
      <c r="H229" s="68"/>
      <c r="I229" s="68"/>
      <c r="J229" s="68"/>
      <c r="K229" s="68"/>
    </row>
    <row r="230" customFormat="false" ht="15.75" hidden="false" customHeight="false" outlineLevel="0" collapsed="false">
      <c r="B230" s="13"/>
      <c r="F230" s="68"/>
      <c r="G230" s="68"/>
      <c r="H230" s="68"/>
      <c r="I230" s="68"/>
      <c r="J230" s="68"/>
      <c r="K230" s="68"/>
    </row>
    <row r="231" customFormat="false" ht="15.75" hidden="false" customHeight="false" outlineLevel="0" collapsed="false">
      <c r="B231" s="13"/>
      <c r="F231" s="68"/>
      <c r="G231" s="68"/>
      <c r="H231" s="68"/>
      <c r="I231" s="68"/>
      <c r="J231" s="68"/>
      <c r="K231" s="68"/>
    </row>
    <row r="232" customFormat="false" ht="15.75" hidden="false" customHeight="false" outlineLevel="0" collapsed="false">
      <c r="B232" s="13"/>
      <c r="F232" s="68"/>
      <c r="G232" s="68"/>
      <c r="H232" s="68"/>
      <c r="I232" s="68"/>
      <c r="J232" s="68"/>
      <c r="K232" s="68"/>
    </row>
    <row r="233" customFormat="false" ht="15.75" hidden="false" customHeight="false" outlineLevel="0" collapsed="false">
      <c r="B233" s="13"/>
      <c r="F233" s="68"/>
      <c r="G233" s="68"/>
      <c r="H233" s="68"/>
      <c r="I233" s="68"/>
      <c r="J233" s="68"/>
      <c r="K233" s="68"/>
    </row>
    <row r="234" customFormat="false" ht="15.75" hidden="false" customHeight="false" outlineLevel="0" collapsed="false">
      <c r="B234" s="13"/>
      <c r="F234" s="68"/>
      <c r="G234" s="68"/>
      <c r="H234" s="68"/>
      <c r="I234" s="68"/>
      <c r="J234" s="68"/>
      <c r="K234" s="68"/>
    </row>
    <row r="235" customFormat="false" ht="15.75" hidden="false" customHeight="false" outlineLevel="0" collapsed="false">
      <c r="B235" s="13"/>
      <c r="F235" s="68"/>
      <c r="G235" s="68"/>
      <c r="H235" s="68"/>
      <c r="I235" s="68"/>
      <c r="J235" s="68"/>
      <c r="K235" s="68"/>
    </row>
    <row r="236" customFormat="false" ht="15.75" hidden="false" customHeight="false" outlineLevel="0" collapsed="false">
      <c r="B236" s="13"/>
    </row>
    <row r="237" customFormat="false" ht="15.75" hidden="false" customHeight="false" outlineLevel="0" collapsed="false">
      <c r="B237" s="13"/>
    </row>
    <row r="238" customFormat="false" ht="15.75" hidden="false" customHeight="false" outlineLevel="0" collapsed="false">
      <c r="B238" s="13"/>
    </row>
    <row r="239" customFormat="false" ht="15.75" hidden="false" customHeight="false" outlineLevel="0" collapsed="false">
      <c r="B239" s="13"/>
    </row>
    <row r="240" customFormat="false" ht="15.75" hidden="false" customHeight="false" outlineLevel="0" collapsed="false">
      <c r="B240" s="13"/>
    </row>
    <row r="241" customFormat="false" ht="15.75" hidden="false" customHeight="false" outlineLevel="0" collapsed="false">
      <c r="B241" s="13"/>
    </row>
    <row r="242" customFormat="false" ht="15.75" hidden="false" customHeight="false" outlineLevel="0" collapsed="false">
      <c r="B242" s="13"/>
    </row>
    <row r="243" customFormat="false" ht="15.75" hidden="false" customHeight="false" outlineLevel="0" collapsed="false">
      <c r="B243" s="13"/>
    </row>
    <row r="244" customFormat="false" ht="15.75" hidden="false" customHeight="false" outlineLevel="0" collapsed="false">
      <c r="B244" s="13"/>
    </row>
    <row r="245" customFormat="false" ht="15.75" hidden="false" customHeight="false" outlineLevel="0" collapsed="false">
      <c r="B245" s="13"/>
    </row>
    <row r="246" customFormat="false" ht="15.75" hidden="false" customHeight="false" outlineLevel="0" collapsed="false">
      <c r="B246" s="13"/>
    </row>
    <row r="247" customFormat="false" ht="15.75" hidden="false" customHeight="false" outlineLevel="0" collapsed="false">
      <c r="B247" s="13"/>
    </row>
    <row r="248" customFormat="false" ht="15.75" hidden="false" customHeight="false" outlineLevel="0" collapsed="false">
      <c r="B248" s="13"/>
    </row>
    <row r="249" customFormat="false" ht="15.75" hidden="false" customHeight="false" outlineLevel="0" collapsed="false">
      <c r="B249" s="13"/>
    </row>
    <row r="250" customFormat="false" ht="15.75" hidden="false" customHeight="false" outlineLevel="0" collapsed="false">
      <c r="B250" s="13"/>
    </row>
    <row r="251" customFormat="false" ht="15.75" hidden="false" customHeight="false" outlineLevel="0" collapsed="false">
      <c r="B251" s="13"/>
    </row>
    <row r="252" customFormat="false" ht="15.75" hidden="false" customHeight="false" outlineLevel="0" collapsed="false">
      <c r="B252" s="13"/>
    </row>
    <row r="253" customFormat="false" ht="15.75" hidden="false" customHeight="false" outlineLevel="0" collapsed="false">
      <c r="B253" s="13"/>
    </row>
    <row r="254" customFormat="false" ht="15.75" hidden="false" customHeight="false" outlineLevel="0" collapsed="false">
      <c r="B254" s="13"/>
    </row>
    <row r="255" customFormat="false" ht="15.75" hidden="false" customHeight="false" outlineLevel="0" collapsed="false">
      <c r="B255" s="13"/>
    </row>
    <row r="256" customFormat="false" ht="15.75" hidden="false" customHeight="false" outlineLevel="0" collapsed="false">
      <c r="B256" s="13"/>
    </row>
    <row r="257" customFormat="false" ht="15.75" hidden="false" customHeight="false" outlineLevel="0" collapsed="false">
      <c r="B257" s="13"/>
    </row>
    <row r="258" customFormat="false" ht="15.75" hidden="false" customHeight="false" outlineLevel="0" collapsed="false">
      <c r="B258" s="13"/>
    </row>
    <row r="259" customFormat="false" ht="15.75" hidden="false" customHeight="false" outlineLevel="0" collapsed="false">
      <c r="B259" s="13"/>
    </row>
    <row r="260" customFormat="false" ht="15.75" hidden="false" customHeight="false" outlineLevel="0" collapsed="false">
      <c r="B260" s="13"/>
    </row>
    <row r="261" customFormat="false" ht="15.75" hidden="false" customHeight="false" outlineLevel="0" collapsed="false">
      <c r="B261" s="13"/>
    </row>
    <row r="262" customFormat="false" ht="15.75" hidden="false" customHeight="false" outlineLevel="0" collapsed="false">
      <c r="B262" s="13"/>
    </row>
    <row r="263" customFormat="false" ht="15.75" hidden="false" customHeight="false" outlineLevel="0" collapsed="false">
      <c r="B263" s="13"/>
    </row>
    <row r="264" customFormat="false" ht="15.75" hidden="false" customHeight="false" outlineLevel="0" collapsed="false">
      <c r="B264" s="13"/>
    </row>
    <row r="265" customFormat="false" ht="15.75" hidden="false" customHeight="false" outlineLevel="0" collapsed="false">
      <c r="B265" s="13"/>
    </row>
    <row r="266" customFormat="false" ht="15.75" hidden="false" customHeight="false" outlineLevel="0" collapsed="false">
      <c r="B266" s="13"/>
    </row>
    <row r="267" customFormat="false" ht="15.75" hidden="false" customHeight="false" outlineLevel="0" collapsed="false">
      <c r="B267" s="13"/>
    </row>
    <row r="268" customFormat="false" ht="15.75" hidden="false" customHeight="false" outlineLevel="0" collapsed="false">
      <c r="B268" s="13"/>
    </row>
    <row r="269" customFormat="false" ht="15.75" hidden="false" customHeight="false" outlineLevel="0" collapsed="false">
      <c r="B269" s="13"/>
    </row>
    <row r="270" customFormat="false" ht="15.75" hidden="false" customHeight="false" outlineLevel="0" collapsed="false">
      <c r="B270" s="13"/>
    </row>
    <row r="271" customFormat="false" ht="15.75" hidden="false" customHeight="false" outlineLevel="0" collapsed="false">
      <c r="B271" s="13"/>
    </row>
    <row r="272" customFormat="false" ht="15.75" hidden="false" customHeight="false" outlineLevel="0" collapsed="false">
      <c r="B272" s="13"/>
    </row>
    <row r="273" customFormat="false" ht="15.75" hidden="false" customHeight="false" outlineLevel="0" collapsed="false">
      <c r="B273" s="13"/>
    </row>
    <row r="274" customFormat="false" ht="15.75" hidden="false" customHeight="false" outlineLevel="0" collapsed="false">
      <c r="B274" s="23"/>
    </row>
    <row r="275" customFormat="false" ht="15.75" hidden="false" customHeight="false" outlineLevel="0" collapsed="false">
      <c r="B275" s="23"/>
    </row>
    <row r="276" customFormat="false" ht="15.75" hidden="false" customHeight="false" outlineLevel="0" collapsed="false">
      <c r="B276" s="23"/>
    </row>
    <row r="277" customFormat="false" ht="15.75" hidden="false" customHeight="false" outlineLevel="0" collapsed="false">
      <c r="B277" s="23"/>
    </row>
    <row r="278" customFormat="false" ht="15.75" hidden="false" customHeight="false" outlineLevel="0" collapsed="false">
      <c r="B278" s="23"/>
    </row>
    <row r="279" customFormat="false" ht="15.75" hidden="false" customHeight="false" outlineLevel="0" collapsed="false">
      <c r="B279" s="23"/>
    </row>
    <row r="280" customFormat="false" ht="15.75" hidden="false" customHeight="false" outlineLevel="0" collapsed="false">
      <c r="B280" s="23"/>
    </row>
    <row r="281" customFormat="false" ht="15.75" hidden="false" customHeight="false" outlineLevel="0" collapsed="false">
      <c r="B281" s="23"/>
    </row>
    <row r="282" customFormat="false" ht="15.75" hidden="false" customHeight="false" outlineLevel="0" collapsed="false">
      <c r="B282" s="23"/>
    </row>
    <row r="283" customFormat="false" ht="15.75" hidden="false" customHeight="false" outlineLevel="0" collapsed="false">
      <c r="B283" s="23"/>
    </row>
    <row r="284" customFormat="false" ht="15.75" hidden="false" customHeight="false" outlineLevel="0" collapsed="false">
      <c r="B284" s="23"/>
    </row>
    <row r="285" customFormat="false" ht="15.75" hidden="false" customHeight="false" outlineLevel="0" collapsed="false">
      <c r="B285" s="23"/>
    </row>
    <row r="286" customFormat="false" ht="15.75" hidden="false" customHeight="false" outlineLevel="0" collapsed="false">
      <c r="B286" s="23"/>
    </row>
    <row r="287" customFormat="false" ht="15.75" hidden="false" customHeight="false" outlineLevel="0" collapsed="false">
      <c r="B287" s="23"/>
    </row>
    <row r="288" customFormat="false" ht="15.75" hidden="false" customHeight="false" outlineLevel="0" collapsed="false">
      <c r="B288" s="23"/>
    </row>
    <row r="289" customFormat="false" ht="15.75" hidden="false" customHeight="false" outlineLevel="0" collapsed="false">
      <c r="B289" s="23"/>
    </row>
    <row r="290" customFormat="false" ht="15.75" hidden="false" customHeight="false" outlineLevel="0" collapsed="false">
      <c r="B290" s="23"/>
    </row>
    <row r="291" customFormat="false" ht="15.75" hidden="false" customHeight="false" outlineLevel="0" collapsed="false">
      <c r="B291" s="23"/>
    </row>
    <row r="292" customFormat="false" ht="15.75" hidden="false" customHeight="false" outlineLevel="0" collapsed="false">
      <c r="B292" s="23"/>
    </row>
    <row r="293" customFormat="false" ht="15.75" hidden="false" customHeight="false" outlineLevel="0" collapsed="false">
      <c r="B293" s="23"/>
    </row>
    <row r="294" customFormat="false" ht="15.75" hidden="false" customHeight="false" outlineLevel="0" collapsed="false">
      <c r="B294" s="23"/>
    </row>
    <row r="295" customFormat="false" ht="15.75" hidden="false" customHeight="false" outlineLevel="0" collapsed="false">
      <c r="B295" s="23"/>
    </row>
    <row r="296" customFormat="false" ht="15.75" hidden="false" customHeight="false" outlineLevel="0" collapsed="false">
      <c r="B296" s="23"/>
    </row>
    <row r="297" customFormat="false" ht="15.75" hidden="false" customHeight="false" outlineLevel="0" collapsed="false">
      <c r="B297" s="23"/>
    </row>
    <row r="298" customFormat="false" ht="15.75" hidden="false" customHeight="false" outlineLevel="0" collapsed="false">
      <c r="B298" s="23"/>
    </row>
    <row r="299" customFormat="false" ht="15.75" hidden="false" customHeight="false" outlineLevel="0" collapsed="false">
      <c r="B299" s="23"/>
    </row>
    <row r="300" customFormat="false" ht="15.75" hidden="false" customHeight="false" outlineLevel="0" collapsed="false">
      <c r="B300" s="23"/>
    </row>
    <row r="301" customFormat="false" ht="15.75" hidden="false" customHeight="false" outlineLevel="0" collapsed="false">
      <c r="B301" s="23"/>
    </row>
    <row r="302" customFormat="false" ht="15.75" hidden="false" customHeight="false" outlineLevel="0" collapsed="false">
      <c r="B302" s="23"/>
    </row>
    <row r="303" customFormat="false" ht="15.75" hidden="false" customHeight="false" outlineLevel="0" collapsed="false">
      <c r="B303" s="23"/>
    </row>
    <row r="304" customFormat="false" ht="15.75" hidden="false" customHeight="false" outlineLevel="0" collapsed="false">
      <c r="B304" s="23"/>
    </row>
    <row r="305" customFormat="false" ht="15.75" hidden="false" customHeight="false" outlineLevel="0" collapsed="false">
      <c r="B305" s="23"/>
    </row>
    <row r="306" customFormat="false" ht="15.75" hidden="false" customHeight="false" outlineLevel="0" collapsed="false">
      <c r="B306" s="23"/>
    </row>
    <row r="307" customFormat="false" ht="15.75" hidden="false" customHeight="false" outlineLevel="0" collapsed="false">
      <c r="B307" s="23"/>
    </row>
    <row r="308" customFormat="false" ht="15.75" hidden="false" customHeight="false" outlineLevel="0" collapsed="false">
      <c r="B308" s="23"/>
    </row>
    <row r="309" customFormat="false" ht="15.75" hidden="false" customHeight="false" outlineLevel="0" collapsed="false">
      <c r="B309" s="23"/>
    </row>
    <row r="310" customFormat="false" ht="15.75" hidden="false" customHeight="false" outlineLevel="0" collapsed="false">
      <c r="B310" s="23"/>
    </row>
    <row r="311" customFormat="false" ht="15.75" hidden="false" customHeight="false" outlineLevel="0" collapsed="false">
      <c r="B311" s="23"/>
    </row>
    <row r="312" customFormat="false" ht="15.75" hidden="false" customHeight="false" outlineLevel="0" collapsed="false">
      <c r="B312" s="23"/>
    </row>
    <row r="313" customFormat="false" ht="15.75" hidden="false" customHeight="false" outlineLevel="0" collapsed="false">
      <c r="B313" s="23"/>
    </row>
    <row r="314" customFormat="false" ht="15.75" hidden="false" customHeight="false" outlineLevel="0" collapsed="false">
      <c r="B314" s="23"/>
    </row>
    <row r="315" customFormat="false" ht="15.75" hidden="false" customHeight="false" outlineLevel="0" collapsed="false">
      <c r="B315" s="23"/>
    </row>
    <row r="316" customFormat="false" ht="15.75" hidden="false" customHeight="false" outlineLevel="0" collapsed="false">
      <c r="B316" s="23"/>
    </row>
    <row r="317" customFormat="false" ht="15.75" hidden="false" customHeight="false" outlineLevel="0" collapsed="false">
      <c r="B317" s="23"/>
    </row>
    <row r="318" customFormat="false" ht="15.75" hidden="false" customHeight="false" outlineLevel="0" collapsed="false">
      <c r="B318" s="23"/>
    </row>
    <row r="319" customFormat="false" ht="15.75" hidden="false" customHeight="false" outlineLevel="0" collapsed="false">
      <c r="B319" s="23"/>
    </row>
    <row r="320" customFormat="false" ht="15.75" hidden="false" customHeight="false" outlineLevel="0" collapsed="false">
      <c r="B320" s="23"/>
    </row>
    <row r="321" customFormat="false" ht="15.75" hidden="false" customHeight="false" outlineLevel="0" collapsed="false">
      <c r="B321" s="23"/>
    </row>
    <row r="322" customFormat="false" ht="15.75" hidden="false" customHeight="false" outlineLevel="0" collapsed="false">
      <c r="B322" s="23"/>
    </row>
    <row r="323" customFormat="false" ht="15.75" hidden="false" customHeight="false" outlineLevel="0" collapsed="false">
      <c r="B323" s="23"/>
    </row>
    <row r="324" customFormat="false" ht="15.75" hidden="false" customHeight="false" outlineLevel="0" collapsed="false">
      <c r="B324" s="23"/>
    </row>
    <row r="325" customFormat="false" ht="15.75" hidden="false" customHeight="false" outlineLevel="0" collapsed="false">
      <c r="B325" s="23"/>
    </row>
    <row r="326" customFormat="false" ht="15.75" hidden="false" customHeight="false" outlineLevel="0" collapsed="false">
      <c r="B326" s="23"/>
    </row>
    <row r="327" customFormat="false" ht="15.75" hidden="false" customHeight="false" outlineLevel="0" collapsed="false">
      <c r="B327" s="23"/>
    </row>
    <row r="328" customFormat="false" ht="15.75" hidden="false" customHeight="false" outlineLevel="0" collapsed="false">
      <c r="B328" s="23"/>
    </row>
    <row r="329" customFormat="false" ht="15.75" hidden="false" customHeight="false" outlineLevel="0" collapsed="false">
      <c r="B329" s="23"/>
    </row>
    <row r="330" customFormat="false" ht="15.75" hidden="false" customHeight="false" outlineLevel="0" collapsed="false">
      <c r="B330" s="23"/>
    </row>
    <row r="331" customFormat="false" ht="15.75" hidden="false" customHeight="false" outlineLevel="0" collapsed="false">
      <c r="B331" s="23"/>
    </row>
    <row r="332" customFormat="false" ht="15.75" hidden="false" customHeight="false" outlineLevel="0" collapsed="false">
      <c r="B332" s="23"/>
    </row>
    <row r="333" customFormat="false" ht="15.75" hidden="false" customHeight="false" outlineLevel="0" collapsed="false">
      <c r="B333" s="23"/>
    </row>
    <row r="334" customFormat="false" ht="15.75" hidden="false" customHeight="false" outlineLevel="0" collapsed="false">
      <c r="B334" s="23"/>
    </row>
    <row r="335" customFormat="false" ht="15.75" hidden="false" customHeight="false" outlineLevel="0" collapsed="false">
      <c r="B335" s="23"/>
    </row>
    <row r="336" customFormat="false" ht="15.75" hidden="false" customHeight="false" outlineLevel="0" collapsed="false">
      <c r="B336" s="23"/>
    </row>
    <row r="337" customFormat="false" ht="15.75" hidden="false" customHeight="false" outlineLevel="0" collapsed="false">
      <c r="B337" s="23"/>
    </row>
    <row r="338" customFormat="false" ht="15.75" hidden="false" customHeight="false" outlineLevel="0" collapsed="false">
      <c r="B338" s="23"/>
    </row>
    <row r="339" customFormat="false" ht="15.75" hidden="false" customHeight="false" outlineLevel="0" collapsed="false">
      <c r="B339" s="23"/>
    </row>
    <row r="340" customFormat="false" ht="15.75" hidden="false" customHeight="false" outlineLevel="0" collapsed="false">
      <c r="B340" s="23"/>
    </row>
    <row r="341" customFormat="false" ht="15.75" hidden="false" customHeight="false" outlineLevel="0" collapsed="false">
      <c r="B341" s="23"/>
    </row>
    <row r="342" customFormat="false" ht="15.75" hidden="false" customHeight="false" outlineLevel="0" collapsed="false">
      <c r="B342" s="23"/>
    </row>
    <row r="343" customFormat="false" ht="15.75" hidden="false" customHeight="false" outlineLevel="0" collapsed="false">
      <c r="B343" s="23"/>
    </row>
    <row r="344" customFormat="false" ht="15.75" hidden="false" customHeight="false" outlineLevel="0" collapsed="false">
      <c r="B344" s="23"/>
    </row>
    <row r="345" customFormat="false" ht="15.75" hidden="false" customHeight="false" outlineLevel="0" collapsed="false">
      <c r="B345" s="23"/>
    </row>
    <row r="346" customFormat="false" ht="15.75" hidden="false" customHeight="false" outlineLevel="0" collapsed="false">
      <c r="B346" s="23"/>
    </row>
    <row r="347" customFormat="false" ht="15.75" hidden="false" customHeight="false" outlineLevel="0" collapsed="false">
      <c r="B347" s="23"/>
    </row>
    <row r="348" customFormat="false" ht="15.75" hidden="false" customHeight="false" outlineLevel="0" collapsed="false">
      <c r="B348" s="23"/>
    </row>
    <row r="349" customFormat="false" ht="15.75" hidden="false" customHeight="false" outlineLevel="0" collapsed="false">
      <c r="B349" s="23"/>
    </row>
    <row r="350" customFormat="false" ht="15.75" hidden="false" customHeight="false" outlineLevel="0" collapsed="false">
      <c r="B350" s="23"/>
    </row>
    <row r="351" customFormat="false" ht="15.75" hidden="false" customHeight="false" outlineLevel="0" collapsed="false">
      <c r="B351" s="23"/>
    </row>
    <row r="352" customFormat="false" ht="15.75" hidden="false" customHeight="false" outlineLevel="0" collapsed="false">
      <c r="B352" s="23"/>
    </row>
    <row r="353" customFormat="false" ht="15.75" hidden="false" customHeight="false" outlineLevel="0" collapsed="false">
      <c r="B353" s="23"/>
    </row>
    <row r="354" customFormat="false" ht="15.75" hidden="false" customHeight="false" outlineLevel="0" collapsed="false">
      <c r="B354" s="23"/>
    </row>
    <row r="355" customFormat="false" ht="15.75" hidden="false" customHeight="false" outlineLevel="0" collapsed="false">
      <c r="B355" s="23"/>
    </row>
    <row r="356" customFormat="false" ht="15.75" hidden="false" customHeight="false" outlineLevel="0" collapsed="false">
      <c r="B356" s="23"/>
    </row>
    <row r="357" customFormat="false" ht="15.75" hidden="false" customHeight="false" outlineLevel="0" collapsed="false">
      <c r="B357" s="23"/>
    </row>
    <row r="358" customFormat="false" ht="15.75" hidden="false" customHeight="false" outlineLevel="0" collapsed="false">
      <c r="B358" s="23"/>
    </row>
    <row r="359" customFormat="false" ht="15.75" hidden="false" customHeight="false" outlineLevel="0" collapsed="false">
      <c r="B359" s="23"/>
    </row>
    <row r="360" customFormat="false" ht="15.75" hidden="false" customHeight="false" outlineLevel="0" collapsed="false">
      <c r="B360" s="23"/>
    </row>
    <row r="361" customFormat="false" ht="15.75" hidden="false" customHeight="false" outlineLevel="0" collapsed="false">
      <c r="B361" s="23"/>
    </row>
    <row r="362" customFormat="false" ht="15.75" hidden="false" customHeight="false" outlineLevel="0" collapsed="false">
      <c r="B362" s="23"/>
    </row>
    <row r="363" customFormat="false" ht="15.75" hidden="false" customHeight="false" outlineLevel="0" collapsed="false">
      <c r="B363" s="23"/>
    </row>
    <row r="364" customFormat="false" ht="15.75" hidden="false" customHeight="false" outlineLevel="0" collapsed="false">
      <c r="B364" s="23"/>
    </row>
    <row r="365" customFormat="false" ht="15.75" hidden="false" customHeight="false" outlineLevel="0" collapsed="false">
      <c r="B365" s="23"/>
    </row>
    <row r="366" customFormat="false" ht="15.75" hidden="false" customHeight="false" outlineLevel="0" collapsed="false">
      <c r="B366" s="23"/>
    </row>
    <row r="367" customFormat="false" ht="15.75" hidden="false" customHeight="false" outlineLevel="0" collapsed="false">
      <c r="B367" s="23"/>
    </row>
    <row r="368" customFormat="false" ht="15.75" hidden="false" customHeight="false" outlineLevel="0" collapsed="false">
      <c r="B368" s="23"/>
    </row>
    <row r="369" customFormat="false" ht="15.75" hidden="false" customHeight="false" outlineLevel="0" collapsed="false">
      <c r="B369" s="23"/>
    </row>
    <row r="370" customFormat="false" ht="15.75" hidden="false" customHeight="false" outlineLevel="0" collapsed="false">
      <c r="B370" s="23"/>
    </row>
    <row r="371" customFormat="false" ht="15.75" hidden="false" customHeight="false" outlineLevel="0" collapsed="false">
      <c r="B371" s="23"/>
    </row>
    <row r="372" customFormat="false" ht="15.75" hidden="false" customHeight="false" outlineLevel="0" collapsed="false">
      <c r="B372" s="23"/>
    </row>
    <row r="373" customFormat="false" ht="15.75" hidden="false" customHeight="false" outlineLevel="0" collapsed="false">
      <c r="B373" s="23"/>
    </row>
    <row r="374" customFormat="false" ht="15.75" hidden="false" customHeight="false" outlineLevel="0" collapsed="false">
      <c r="B374" s="23"/>
    </row>
    <row r="375" customFormat="false" ht="15.75" hidden="false" customHeight="false" outlineLevel="0" collapsed="false">
      <c r="B375" s="23"/>
    </row>
    <row r="376" customFormat="false" ht="15.75" hidden="false" customHeight="false" outlineLevel="0" collapsed="false">
      <c r="B376" s="23"/>
    </row>
    <row r="377" customFormat="false" ht="15.75" hidden="false" customHeight="false" outlineLevel="0" collapsed="false">
      <c r="B377" s="23"/>
    </row>
    <row r="378" customFormat="false" ht="15.75" hidden="false" customHeight="false" outlineLevel="0" collapsed="false">
      <c r="B378" s="23"/>
    </row>
    <row r="379" customFormat="false" ht="15.75" hidden="false" customHeight="false" outlineLevel="0" collapsed="false">
      <c r="B379" s="23"/>
    </row>
    <row r="380" customFormat="false" ht="15.75" hidden="false" customHeight="false" outlineLevel="0" collapsed="false">
      <c r="B380" s="23"/>
    </row>
    <row r="381" customFormat="false" ht="15.75" hidden="false" customHeight="false" outlineLevel="0" collapsed="false">
      <c r="B381" s="23"/>
    </row>
    <row r="382" customFormat="false" ht="15.75" hidden="false" customHeight="false" outlineLevel="0" collapsed="false">
      <c r="B382" s="23"/>
    </row>
    <row r="383" customFormat="false" ht="15.75" hidden="false" customHeight="false" outlineLevel="0" collapsed="false">
      <c r="B383" s="23"/>
    </row>
    <row r="384" customFormat="false" ht="15.75" hidden="false" customHeight="false" outlineLevel="0" collapsed="false">
      <c r="B384" s="23"/>
    </row>
    <row r="385" customFormat="false" ht="15.75" hidden="false" customHeight="false" outlineLevel="0" collapsed="false">
      <c r="B385" s="23"/>
    </row>
    <row r="386" customFormat="false" ht="15.75" hidden="false" customHeight="false" outlineLevel="0" collapsed="false">
      <c r="B386" s="23"/>
    </row>
    <row r="387" customFormat="false" ht="15.75" hidden="false" customHeight="false" outlineLevel="0" collapsed="false">
      <c r="B387" s="23"/>
    </row>
    <row r="388" customFormat="false" ht="15.75" hidden="false" customHeight="false" outlineLevel="0" collapsed="false">
      <c r="B388" s="23"/>
    </row>
    <row r="389" customFormat="false" ht="15.75" hidden="false" customHeight="false" outlineLevel="0" collapsed="false">
      <c r="B389" s="23"/>
    </row>
    <row r="390" customFormat="false" ht="15.75" hidden="false" customHeight="false" outlineLevel="0" collapsed="false">
      <c r="B390" s="23"/>
    </row>
    <row r="391" customFormat="false" ht="15.75" hidden="false" customHeight="false" outlineLevel="0" collapsed="false">
      <c r="B391" s="23"/>
    </row>
    <row r="392" customFormat="false" ht="15.75" hidden="false" customHeight="false" outlineLevel="0" collapsed="false">
      <c r="B392" s="23"/>
    </row>
    <row r="393" customFormat="false" ht="15.75" hidden="false" customHeight="false" outlineLevel="0" collapsed="false">
      <c r="B393" s="23"/>
    </row>
    <row r="394" customFormat="false" ht="15.75" hidden="false" customHeight="false" outlineLevel="0" collapsed="false">
      <c r="B394" s="23"/>
    </row>
    <row r="395" customFormat="false" ht="15.75" hidden="false" customHeight="false" outlineLevel="0" collapsed="false">
      <c r="B395" s="23"/>
    </row>
    <row r="396" customFormat="false" ht="15.75" hidden="false" customHeight="false" outlineLevel="0" collapsed="false">
      <c r="B396" s="23"/>
    </row>
    <row r="397" customFormat="false" ht="15.75" hidden="false" customHeight="false" outlineLevel="0" collapsed="false">
      <c r="B397" s="23"/>
    </row>
    <row r="398" customFormat="false" ht="15.75" hidden="false" customHeight="false" outlineLevel="0" collapsed="false">
      <c r="B398" s="23"/>
    </row>
    <row r="399" customFormat="false" ht="15.75" hidden="false" customHeight="false" outlineLevel="0" collapsed="false">
      <c r="B399" s="23"/>
    </row>
    <row r="400" customFormat="false" ht="15.75" hidden="false" customHeight="false" outlineLevel="0" collapsed="false">
      <c r="B400" s="23"/>
    </row>
    <row r="401" customFormat="false" ht="15.75" hidden="false" customHeight="false" outlineLevel="0" collapsed="false">
      <c r="B401" s="23"/>
    </row>
    <row r="402" customFormat="false" ht="15.75" hidden="false" customHeight="false" outlineLevel="0" collapsed="false">
      <c r="B402" s="23"/>
    </row>
    <row r="403" customFormat="false" ht="15.75" hidden="false" customHeight="false" outlineLevel="0" collapsed="false">
      <c r="B403" s="23"/>
    </row>
    <row r="404" customFormat="false" ht="15.75" hidden="false" customHeight="false" outlineLevel="0" collapsed="false">
      <c r="B404" s="23"/>
    </row>
    <row r="405" customFormat="false" ht="15.75" hidden="false" customHeight="false" outlineLevel="0" collapsed="false">
      <c r="B405" s="23"/>
    </row>
    <row r="406" customFormat="false" ht="15.75" hidden="false" customHeight="false" outlineLevel="0" collapsed="false">
      <c r="B406" s="23"/>
    </row>
    <row r="407" customFormat="false" ht="15.75" hidden="false" customHeight="false" outlineLevel="0" collapsed="false">
      <c r="B407" s="23"/>
    </row>
    <row r="408" customFormat="false" ht="15.75" hidden="false" customHeight="false" outlineLevel="0" collapsed="false">
      <c r="B408" s="23"/>
    </row>
    <row r="409" customFormat="false" ht="15.75" hidden="false" customHeight="false" outlineLevel="0" collapsed="false">
      <c r="B409" s="23"/>
    </row>
    <row r="410" customFormat="false" ht="15.75" hidden="false" customHeight="false" outlineLevel="0" collapsed="false">
      <c r="B410" s="23"/>
    </row>
    <row r="411" customFormat="false" ht="15.75" hidden="false" customHeight="false" outlineLevel="0" collapsed="false">
      <c r="B411" s="23"/>
    </row>
    <row r="412" customFormat="false" ht="15.75" hidden="false" customHeight="false" outlineLevel="0" collapsed="false">
      <c r="B412" s="23"/>
    </row>
    <row r="413" customFormat="false" ht="15.75" hidden="false" customHeight="false" outlineLevel="0" collapsed="false">
      <c r="B413" s="23"/>
    </row>
    <row r="414" customFormat="false" ht="15.75" hidden="false" customHeight="false" outlineLevel="0" collapsed="false">
      <c r="B414" s="23"/>
    </row>
    <row r="415" customFormat="false" ht="15.75" hidden="false" customHeight="false" outlineLevel="0" collapsed="false">
      <c r="B415" s="23"/>
    </row>
    <row r="416" customFormat="false" ht="15.75" hidden="false" customHeight="false" outlineLevel="0" collapsed="false">
      <c r="B416" s="23"/>
    </row>
    <row r="417" customFormat="false" ht="15.75" hidden="false" customHeight="false" outlineLevel="0" collapsed="false">
      <c r="B417" s="23"/>
    </row>
    <row r="418" customFormat="false" ht="15.75" hidden="false" customHeight="false" outlineLevel="0" collapsed="false">
      <c r="B418" s="23"/>
    </row>
    <row r="419" customFormat="false" ht="15.75" hidden="false" customHeight="false" outlineLevel="0" collapsed="false">
      <c r="B419" s="23"/>
    </row>
    <row r="420" customFormat="false" ht="15.75" hidden="false" customHeight="false" outlineLevel="0" collapsed="false">
      <c r="B420" s="23"/>
    </row>
    <row r="421" customFormat="false" ht="15.75" hidden="false" customHeight="false" outlineLevel="0" collapsed="false">
      <c r="B421" s="23"/>
    </row>
    <row r="422" customFormat="false" ht="15.75" hidden="false" customHeight="false" outlineLevel="0" collapsed="false">
      <c r="B422" s="23"/>
    </row>
    <row r="423" customFormat="false" ht="15.75" hidden="false" customHeight="false" outlineLevel="0" collapsed="false">
      <c r="B423" s="23"/>
    </row>
    <row r="424" customFormat="false" ht="15.75" hidden="false" customHeight="false" outlineLevel="0" collapsed="false">
      <c r="B424" s="23"/>
    </row>
    <row r="425" customFormat="false" ht="15.75" hidden="false" customHeight="false" outlineLevel="0" collapsed="false">
      <c r="B425" s="23"/>
    </row>
    <row r="426" customFormat="false" ht="15.75" hidden="false" customHeight="false" outlineLevel="0" collapsed="false">
      <c r="B426" s="23"/>
    </row>
    <row r="427" customFormat="false" ht="15.75" hidden="false" customHeight="false" outlineLevel="0" collapsed="false">
      <c r="B427" s="23"/>
    </row>
    <row r="428" customFormat="false" ht="15.75" hidden="false" customHeight="false" outlineLevel="0" collapsed="false">
      <c r="B428" s="23"/>
    </row>
    <row r="429" customFormat="false" ht="15.75" hidden="false" customHeight="false" outlineLevel="0" collapsed="false">
      <c r="B429" s="23"/>
    </row>
    <row r="430" customFormat="false" ht="15.75" hidden="false" customHeight="false" outlineLevel="0" collapsed="false">
      <c r="B430" s="23"/>
    </row>
    <row r="431" customFormat="false" ht="15.75" hidden="false" customHeight="false" outlineLevel="0" collapsed="false">
      <c r="B431" s="23"/>
    </row>
    <row r="432" customFormat="false" ht="15.75" hidden="false" customHeight="false" outlineLevel="0" collapsed="false">
      <c r="B432" s="23"/>
    </row>
    <row r="433" customFormat="false" ht="15.75" hidden="false" customHeight="false" outlineLevel="0" collapsed="false">
      <c r="B433" s="23"/>
    </row>
    <row r="434" customFormat="false" ht="15.75" hidden="false" customHeight="false" outlineLevel="0" collapsed="false">
      <c r="B434" s="23"/>
    </row>
    <row r="435" customFormat="false" ht="15.75" hidden="false" customHeight="false" outlineLevel="0" collapsed="false">
      <c r="B435" s="23"/>
    </row>
    <row r="436" customFormat="false" ht="15.75" hidden="false" customHeight="false" outlineLevel="0" collapsed="false">
      <c r="B436" s="23"/>
    </row>
    <row r="437" customFormat="false" ht="15.75" hidden="false" customHeight="false" outlineLevel="0" collapsed="false">
      <c r="B437" s="23"/>
    </row>
    <row r="438" customFormat="false" ht="15.75" hidden="false" customHeight="false" outlineLevel="0" collapsed="false">
      <c r="B438" s="23"/>
    </row>
    <row r="439" customFormat="false" ht="15.75" hidden="false" customHeight="false" outlineLevel="0" collapsed="false">
      <c r="B439" s="23"/>
    </row>
    <row r="440" customFormat="false" ht="15.75" hidden="false" customHeight="false" outlineLevel="0" collapsed="false">
      <c r="B440" s="23"/>
    </row>
    <row r="441" customFormat="false" ht="15.75" hidden="false" customHeight="false" outlineLevel="0" collapsed="false">
      <c r="B441" s="23"/>
    </row>
    <row r="442" customFormat="false" ht="15.75" hidden="false" customHeight="false" outlineLevel="0" collapsed="false">
      <c r="B442" s="23"/>
    </row>
    <row r="443" customFormat="false" ht="15.75" hidden="false" customHeight="false" outlineLevel="0" collapsed="false">
      <c r="B443" s="23"/>
    </row>
    <row r="444" customFormat="false" ht="15.75" hidden="false" customHeight="false" outlineLevel="0" collapsed="false">
      <c r="B444" s="23"/>
    </row>
    <row r="445" customFormat="false" ht="15.75" hidden="false" customHeight="false" outlineLevel="0" collapsed="false">
      <c r="B445" s="23"/>
    </row>
    <row r="446" customFormat="false" ht="15.75" hidden="false" customHeight="false" outlineLevel="0" collapsed="false">
      <c r="B446" s="23"/>
    </row>
    <row r="447" customFormat="false" ht="15.75" hidden="false" customHeight="false" outlineLevel="0" collapsed="false">
      <c r="B447" s="23"/>
    </row>
    <row r="448" customFormat="false" ht="15.75" hidden="false" customHeight="false" outlineLevel="0" collapsed="false">
      <c r="B448" s="23"/>
    </row>
    <row r="449" customFormat="false" ht="15.75" hidden="false" customHeight="false" outlineLevel="0" collapsed="false">
      <c r="B449" s="23"/>
    </row>
    <row r="450" customFormat="false" ht="15.75" hidden="false" customHeight="false" outlineLevel="0" collapsed="false">
      <c r="B450" s="23"/>
    </row>
    <row r="451" customFormat="false" ht="15.75" hidden="false" customHeight="false" outlineLevel="0" collapsed="false">
      <c r="B451" s="23"/>
    </row>
    <row r="452" customFormat="false" ht="15.75" hidden="false" customHeight="false" outlineLevel="0" collapsed="false">
      <c r="B452" s="23"/>
    </row>
    <row r="453" customFormat="false" ht="15.75" hidden="false" customHeight="false" outlineLevel="0" collapsed="false">
      <c r="B453" s="23"/>
    </row>
    <row r="454" customFormat="false" ht="15.75" hidden="false" customHeight="false" outlineLevel="0" collapsed="false">
      <c r="B454" s="23"/>
    </row>
    <row r="455" customFormat="false" ht="15.75" hidden="false" customHeight="false" outlineLevel="0" collapsed="false">
      <c r="B455" s="23"/>
    </row>
    <row r="456" customFormat="false" ht="15.75" hidden="false" customHeight="false" outlineLevel="0" collapsed="false">
      <c r="B456" s="23"/>
    </row>
    <row r="457" customFormat="false" ht="15.75" hidden="false" customHeight="false" outlineLevel="0" collapsed="false">
      <c r="B457" s="23"/>
    </row>
    <row r="458" customFormat="false" ht="15.75" hidden="false" customHeight="false" outlineLevel="0" collapsed="false">
      <c r="B458" s="23"/>
    </row>
    <row r="459" customFormat="false" ht="15.75" hidden="false" customHeight="false" outlineLevel="0" collapsed="false">
      <c r="B459" s="23"/>
    </row>
    <row r="460" customFormat="false" ht="15.75" hidden="false" customHeight="false" outlineLevel="0" collapsed="false">
      <c r="B460" s="23"/>
    </row>
    <row r="461" customFormat="false" ht="15.75" hidden="false" customHeight="false" outlineLevel="0" collapsed="false">
      <c r="B461" s="23"/>
    </row>
    <row r="462" customFormat="false" ht="15.75" hidden="false" customHeight="false" outlineLevel="0" collapsed="false">
      <c r="B462" s="23"/>
    </row>
    <row r="463" customFormat="false" ht="15.75" hidden="false" customHeight="false" outlineLevel="0" collapsed="false">
      <c r="B463" s="23"/>
    </row>
    <row r="464" customFormat="false" ht="15.75" hidden="false" customHeight="false" outlineLevel="0" collapsed="false">
      <c r="B464" s="23"/>
    </row>
    <row r="465" customFormat="false" ht="15.75" hidden="false" customHeight="false" outlineLevel="0" collapsed="false">
      <c r="B465" s="23"/>
    </row>
    <row r="466" customFormat="false" ht="15.75" hidden="false" customHeight="false" outlineLevel="0" collapsed="false">
      <c r="B466" s="23"/>
    </row>
    <row r="467" customFormat="false" ht="15.75" hidden="false" customHeight="false" outlineLevel="0" collapsed="false">
      <c r="B467" s="23"/>
    </row>
    <row r="468" customFormat="false" ht="15.75" hidden="false" customHeight="false" outlineLevel="0" collapsed="false">
      <c r="B468" s="23"/>
    </row>
    <row r="469" customFormat="false" ht="15.75" hidden="false" customHeight="false" outlineLevel="0" collapsed="false">
      <c r="B469" s="23"/>
    </row>
    <row r="470" customFormat="false" ht="15.75" hidden="false" customHeight="false" outlineLevel="0" collapsed="false">
      <c r="B470" s="23"/>
    </row>
    <row r="471" customFormat="false" ht="15.75" hidden="false" customHeight="false" outlineLevel="0" collapsed="false">
      <c r="B471" s="23"/>
    </row>
    <row r="472" customFormat="false" ht="15.75" hidden="false" customHeight="false" outlineLevel="0" collapsed="false">
      <c r="B472" s="23"/>
    </row>
    <row r="473" customFormat="false" ht="15.75" hidden="false" customHeight="false" outlineLevel="0" collapsed="false">
      <c r="B473" s="23"/>
    </row>
    <row r="474" customFormat="false" ht="15.75" hidden="false" customHeight="false" outlineLevel="0" collapsed="false">
      <c r="B474" s="23"/>
    </row>
    <row r="475" customFormat="false" ht="15.75" hidden="false" customHeight="false" outlineLevel="0" collapsed="false">
      <c r="B475" s="23"/>
    </row>
    <row r="476" customFormat="false" ht="15.75" hidden="false" customHeight="false" outlineLevel="0" collapsed="false">
      <c r="B476" s="23"/>
    </row>
    <row r="477" customFormat="false" ht="15.75" hidden="false" customHeight="false" outlineLevel="0" collapsed="false">
      <c r="B477" s="23"/>
    </row>
    <row r="478" customFormat="false" ht="15.75" hidden="false" customHeight="false" outlineLevel="0" collapsed="false">
      <c r="B478" s="23"/>
    </row>
    <row r="479" customFormat="false" ht="15.75" hidden="false" customHeight="false" outlineLevel="0" collapsed="false">
      <c r="B479" s="23"/>
    </row>
    <row r="480" customFormat="false" ht="15.75" hidden="false" customHeight="false" outlineLevel="0" collapsed="false">
      <c r="B480" s="23"/>
    </row>
    <row r="481" customFormat="false" ht="15.75" hidden="false" customHeight="false" outlineLevel="0" collapsed="false">
      <c r="B481" s="23"/>
    </row>
    <row r="482" customFormat="false" ht="15.75" hidden="false" customHeight="false" outlineLevel="0" collapsed="false">
      <c r="B482" s="23"/>
    </row>
    <row r="483" customFormat="false" ht="15.75" hidden="false" customHeight="false" outlineLevel="0" collapsed="false">
      <c r="B483" s="23"/>
    </row>
    <row r="484" customFormat="false" ht="15.75" hidden="false" customHeight="false" outlineLevel="0" collapsed="false">
      <c r="B484" s="23"/>
    </row>
    <row r="485" customFormat="false" ht="15.75" hidden="false" customHeight="false" outlineLevel="0" collapsed="false">
      <c r="B485" s="23"/>
    </row>
    <row r="486" customFormat="false" ht="15.75" hidden="false" customHeight="false" outlineLevel="0" collapsed="false">
      <c r="B486" s="23"/>
    </row>
    <row r="487" customFormat="false" ht="15.75" hidden="false" customHeight="false" outlineLevel="0" collapsed="false">
      <c r="B487" s="23"/>
    </row>
    <row r="488" customFormat="false" ht="15.75" hidden="false" customHeight="false" outlineLevel="0" collapsed="false">
      <c r="B488" s="23"/>
    </row>
    <row r="489" customFormat="false" ht="15.75" hidden="false" customHeight="false" outlineLevel="0" collapsed="false">
      <c r="B489" s="23"/>
    </row>
    <row r="490" customFormat="false" ht="15.75" hidden="false" customHeight="false" outlineLevel="0" collapsed="false">
      <c r="B490" s="23"/>
    </row>
    <row r="491" customFormat="false" ht="15.75" hidden="false" customHeight="false" outlineLevel="0" collapsed="false">
      <c r="B491" s="23"/>
    </row>
    <row r="492" customFormat="false" ht="15.75" hidden="false" customHeight="false" outlineLevel="0" collapsed="false">
      <c r="B492" s="23"/>
    </row>
    <row r="493" customFormat="false" ht="15.75" hidden="false" customHeight="false" outlineLevel="0" collapsed="false">
      <c r="B493" s="23"/>
    </row>
    <row r="494" customFormat="false" ht="15.75" hidden="false" customHeight="false" outlineLevel="0" collapsed="false">
      <c r="B494" s="23"/>
    </row>
    <row r="495" customFormat="false" ht="15.75" hidden="false" customHeight="false" outlineLevel="0" collapsed="false">
      <c r="B495" s="23"/>
    </row>
    <row r="496" customFormat="false" ht="15.75" hidden="false" customHeight="false" outlineLevel="0" collapsed="false">
      <c r="B496" s="23"/>
    </row>
    <row r="497" customFormat="false" ht="15.75" hidden="false" customHeight="false" outlineLevel="0" collapsed="false">
      <c r="B497" s="23"/>
    </row>
    <row r="498" customFormat="false" ht="15.75" hidden="false" customHeight="false" outlineLevel="0" collapsed="false">
      <c r="B498" s="23"/>
    </row>
    <row r="499" customFormat="false" ht="15.75" hidden="false" customHeight="false" outlineLevel="0" collapsed="false">
      <c r="B499" s="23"/>
    </row>
    <row r="500" customFormat="false" ht="15.75" hidden="false" customHeight="false" outlineLevel="0" collapsed="false">
      <c r="B500" s="23"/>
    </row>
    <row r="501" customFormat="false" ht="15.75" hidden="false" customHeight="false" outlineLevel="0" collapsed="false">
      <c r="B501" s="23"/>
    </row>
    <row r="502" customFormat="false" ht="15.75" hidden="false" customHeight="false" outlineLevel="0" collapsed="false">
      <c r="B502" s="23"/>
    </row>
    <row r="503" customFormat="false" ht="15.75" hidden="false" customHeight="false" outlineLevel="0" collapsed="false">
      <c r="B503" s="23"/>
    </row>
    <row r="504" customFormat="false" ht="15.75" hidden="false" customHeight="false" outlineLevel="0" collapsed="false">
      <c r="B504" s="23"/>
    </row>
    <row r="505" customFormat="false" ht="15.75" hidden="false" customHeight="false" outlineLevel="0" collapsed="false">
      <c r="B505" s="23"/>
    </row>
    <row r="506" customFormat="false" ht="15.75" hidden="false" customHeight="false" outlineLevel="0" collapsed="false">
      <c r="B506" s="23"/>
    </row>
    <row r="507" customFormat="false" ht="15.75" hidden="false" customHeight="false" outlineLevel="0" collapsed="false">
      <c r="B507" s="23"/>
    </row>
    <row r="508" customFormat="false" ht="15.75" hidden="false" customHeight="false" outlineLevel="0" collapsed="false">
      <c r="B508" s="23"/>
    </row>
    <row r="509" customFormat="false" ht="15.75" hidden="false" customHeight="false" outlineLevel="0" collapsed="false">
      <c r="B509" s="23"/>
    </row>
    <row r="510" customFormat="false" ht="15.75" hidden="false" customHeight="false" outlineLevel="0" collapsed="false">
      <c r="B510" s="23"/>
    </row>
    <row r="511" customFormat="false" ht="15.75" hidden="false" customHeight="false" outlineLevel="0" collapsed="false">
      <c r="B511" s="23"/>
    </row>
    <row r="512" customFormat="false" ht="15.75" hidden="false" customHeight="false" outlineLevel="0" collapsed="false">
      <c r="B512" s="23"/>
    </row>
    <row r="513" customFormat="false" ht="15.75" hidden="false" customHeight="false" outlineLevel="0" collapsed="false">
      <c r="B513" s="23"/>
    </row>
    <row r="514" customFormat="false" ht="15.75" hidden="false" customHeight="false" outlineLevel="0" collapsed="false">
      <c r="B514" s="23"/>
    </row>
    <row r="515" customFormat="false" ht="15.75" hidden="false" customHeight="false" outlineLevel="0" collapsed="false">
      <c r="B515" s="23"/>
    </row>
    <row r="516" customFormat="false" ht="15.75" hidden="false" customHeight="false" outlineLevel="0" collapsed="false">
      <c r="B516" s="23"/>
    </row>
    <row r="517" customFormat="false" ht="15.75" hidden="false" customHeight="false" outlineLevel="0" collapsed="false">
      <c r="B517" s="23"/>
    </row>
    <row r="518" customFormat="false" ht="15.75" hidden="false" customHeight="false" outlineLevel="0" collapsed="false">
      <c r="B518" s="23"/>
    </row>
    <row r="519" customFormat="false" ht="15.75" hidden="false" customHeight="false" outlineLevel="0" collapsed="false">
      <c r="B519" s="23"/>
    </row>
    <row r="520" customFormat="false" ht="15.75" hidden="false" customHeight="false" outlineLevel="0" collapsed="false">
      <c r="B520" s="23"/>
    </row>
    <row r="521" customFormat="false" ht="15.75" hidden="false" customHeight="false" outlineLevel="0" collapsed="false">
      <c r="B521" s="23"/>
    </row>
    <row r="522" customFormat="false" ht="15.75" hidden="false" customHeight="false" outlineLevel="0" collapsed="false">
      <c r="B522" s="23"/>
    </row>
    <row r="523" customFormat="false" ht="15.75" hidden="false" customHeight="false" outlineLevel="0" collapsed="false">
      <c r="B523" s="23"/>
    </row>
    <row r="524" customFormat="false" ht="15.75" hidden="false" customHeight="false" outlineLevel="0" collapsed="false">
      <c r="B524" s="23"/>
    </row>
    <row r="525" customFormat="false" ht="15.75" hidden="false" customHeight="false" outlineLevel="0" collapsed="false">
      <c r="B525" s="23"/>
    </row>
    <row r="526" customFormat="false" ht="15.75" hidden="false" customHeight="false" outlineLevel="0" collapsed="false">
      <c r="B526" s="23"/>
    </row>
    <row r="527" customFormat="false" ht="15.75" hidden="false" customHeight="false" outlineLevel="0" collapsed="false">
      <c r="B527" s="23"/>
    </row>
    <row r="528" customFormat="false" ht="15.75" hidden="false" customHeight="false" outlineLevel="0" collapsed="false">
      <c r="B528" s="23"/>
    </row>
    <row r="529" customFormat="false" ht="15.75" hidden="false" customHeight="false" outlineLevel="0" collapsed="false">
      <c r="B529" s="23"/>
    </row>
    <row r="530" customFormat="false" ht="15.75" hidden="false" customHeight="false" outlineLevel="0" collapsed="false">
      <c r="B530" s="23"/>
    </row>
    <row r="531" customFormat="false" ht="15.75" hidden="false" customHeight="false" outlineLevel="0" collapsed="false">
      <c r="B531" s="23"/>
    </row>
    <row r="532" customFormat="false" ht="15.75" hidden="false" customHeight="false" outlineLevel="0" collapsed="false">
      <c r="B532" s="23"/>
    </row>
    <row r="533" customFormat="false" ht="15.75" hidden="false" customHeight="false" outlineLevel="0" collapsed="false">
      <c r="B533" s="23"/>
    </row>
    <row r="534" customFormat="false" ht="15.75" hidden="false" customHeight="false" outlineLevel="0" collapsed="false">
      <c r="B534" s="23"/>
    </row>
    <row r="535" customFormat="false" ht="15.75" hidden="false" customHeight="false" outlineLevel="0" collapsed="false">
      <c r="B535" s="23"/>
    </row>
    <row r="536" customFormat="false" ht="15.75" hidden="false" customHeight="false" outlineLevel="0" collapsed="false">
      <c r="B536" s="23"/>
    </row>
    <row r="537" customFormat="false" ht="15.75" hidden="false" customHeight="false" outlineLevel="0" collapsed="false">
      <c r="B537" s="23"/>
    </row>
    <row r="538" customFormat="false" ht="15.75" hidden="false" customHeight="false" outlineLevel="0" collapsed="false">
      <c r="B538" s="23"/>
    </row>
    <row r="539" customFormat="false" ht="15.75" hidden="false" customHeight="false" outlineLevel="0" collapsed="false">
      <c r="B539" s="23"/>
    </row>
    <row r="540" customFormat="false" ht="15.75" hidden="false" customHeight="false" outlineLevel="0" collapsed="false">
      <c r="B540" s="23"/>
    </row>
    <row r="541" customFormat="false" ht="15.75" hidden="false" customHeight="false" outlineLevel="0" collapsed="false">
      <c r="B541" s="23"/>
    </row>
    <row r="542" customFormat="false" ht="15.75" hidden="false" customHeight="false" outlineLevel="0" collapsed="false">
      <c r="B542" s="23"/>
    </row>
    <row r="543" customFormat="false" ht="15.75" hidden="false" customHeight="false" outlineLevel="0" collapsed="false">
      <c r="B543" s="23"/>
    </row>
    <row r="544" customFormat="false" ht="15.75" hidden="false" customHeight="false" outlineLevel="0" collapsed="false">
      <c r="B544" s="23"/>
    </row>
    <row r="545" customFormat="false" ht="15.75" hidden="false" customHeight="false" outlineLevel="0" collapsed="false">
      <c r="B545" s="23"/>
    </row>
    <row r="546" customFormat="false" ht="15.75" hidden="false" customHeight="false" outlineLevel="0" collapsed="false">
      <c r="B546" s="23"/>
    </row>
    <row r="547" customFormat="false" ht="15.75" hidden="false" customHeight="false" outlineLevel="0" collapsed="false">
      <c r="B547" s="23"/>
    </row>
    <row r="548" customFormat="false" ht="15.75" hidden="false" customHeight="false" outlineLevel="0" collapsed="false">
      <c r="B548" s="23"/>
    </row>
    <row r="549" customFormat="false" ht="15.75" hidden="false" customHeight="false" outlineLevel="0" collapsed="false">
      <c r="B549" s="23"/>
    </row>
    <row r="550" customFormat="false" ht="15.75" hidden="false" customHeight="false" outlineLevel="0" collapsed="false">
      <c r="B550" s="23"/>
    </row>
    <row r="551" customFormat="false" ht="15.75" hidden="false" customHeight="false" outlineLevel="0" collapsed="false">
      <c r="B551" s="23"/>
    </row>
    <row r="552" customFormat="false" ht="15.75" hidden="false" customHeight="false" outlineLevel="0" collapsed="false">
      <c r="B552" s="23"/>
    </row>
    <row r="553" customFormat="false" ht="15.75" hidden="false" customHeight="false" outlineLevel="0" collapsed="false">
      <c r="B553" s="23"/>
    </row>
    <row r="554" customFormat="false" ht="15.75" hidden="false" customHeight="false" outlineLevel="0" collapsed="false">
      <c r="B554" s="23"/>
    </row>
    <row r="555" customFormat="false" ht="15.75" hidden="false" customHeight="false" outlineLevel="0" collapsed="false">
      <c r="B555" s="23"/>
    </row>
    <row r="556" customFormat="false" ht="15.75" hidden="false" customHeight="false" outlineLevel="0" collapsed="false">
      <c r="B556" s="23"/>
    </row>
    <row r="557" customFormat="false" ht="15.75" hidden="false" customHeight="false" outlineLevel="0" collapsed="false">
      <c r="B557" s="23"/>
    </row>
    <row r="558" customFormat="false" ht="15.75" hidden="false" customHeight="false" outlineLevel="0" collapsed="false">
      <c r="B558" s="23"/>
    </row>
    <row r="559" customFormat="false" ht="15.75" hidden="false" customHeight="false" outlineLevel="0" collapsed="false">
      <c r="B559" s="23"/>
    </row>
    <row r="560" customFormat="false" ht="15.75" hidden="false" customHeight="false" outlineLevel="0" collapsed="false">
      <c r="B560" s="23"/>
    </row>
    <row r="561" customFormat="false" ht="15.75" hidden="false" customHeight="false" outlineLevel="0" collapsed="false">
      <c r="B561" s="23"/>
    </row>
    <row r="562" customFormat="false" ht="15.75" hidden="false" customHeight="false" outlineLevel="0" collapsed="false">
      <c r="B562" s="23"/>
    </row>
    <row r="563" customFormat="false" ht="15.75" hidden="false" customHeight="false" outlineLevel="0" collapsed="false">
      <c r="B563" s="23"/>
    </row>
    <row r="564" customFormat="false" ht="15.75" hidden="false" customHeight="false" outlineLevel="0" collapsed="false">
      <c r="B564" s="23"/>
    </row>
    <row r="565" customFormat="false" ht="15.75" hidden="false" customHeight="false" outlineLevel="0" collapsed="false">
      <c r="B565" s="23"/>
    </row>
    <row r="566" customFormat="false" ht="15.75" hidden="false" customHeight="false" outlineLevel="0" collapsed="false">
      <c r="B566" s="23"/>
    </row>
    <row r="567" customFormat="false" ht="15.75" hidden="false" customHeight="false" outlineLevel="0" collapsed="false">
      <c r="B567" s="23"/>
    </row>
    <row r="568" customFormat="false" ht="15.75" hidden="false" customHeight="false" outlineLevel="0" collapsed="false">
      <c r="B568" s="23"/>
    </row>
    <row r="569" customFormat="false" ht="15.75" hidden="false" customHeight="false" outlineLevel="0" collapsed="false">
      <c r="B569" s="23"/>
    </row>
    <row r="570" customFormat="false" ht="15.75" hidden="false" customHeight="false" outlineLevel="0" collapsed="false">
      <c r="B570" s="23"/>
    </row>
    <row r="571" customFormat="false" ht="15.75" hidden="false" customHeight="false" outlineLevel="0" collapsed="false">
      <c r="B571" s="23"/>
    </row>
    <row r="572" customFormat="false" ht="15.75" hidden="false" customHeight="false" outlineLevel="0" collapsed="false">
      <c r="B572" s="23"/>
    </row>
    <row r="573" customFormat="false" ht="15.75" hidden="false" customHeight="false" outlineLevel="0" collapsed="false">
      <c r="B573" s="23"/>
    </row>
    <row r="574" customFormat="false" ht="15.75" hidden="false" customHeight="false" outlineLevel="0" collapsed="false">
      <c r="B574" s="23"/>
    </row>
    <row r="575" customFormat="false" ht="15.75" hidden="false" customHeight="false" outlineLevel="0" collapsed="false">
      <c r="B575" s="23"/>
    </row>
    <row r="576" customFormat="false" ht="15.75" hidden="false" customHeight="false" outlineLevel="0" collapsed="false">
      <c r="B576" s="23"/>
    </row>
    <row r="577" customFormat="false" ht="15.75" hidden="false" customHeight="false" outlineLevel="0" collapsed="false">
      <c r="B577" s="23"/>
    </row>
    <row r="578" customFormat="false" ht="15.75" hidden="false" customHeight="false" outlineLevel="0" collapsed="false">
      <c r="B578" s="23"/>
    </row>
    <row r="579" customFormat="false" ht="15.75" hidden="false" customHeight="false" outlineLevel="0" collapsed="false">
      <c r="B579" s="23"/>
    </row>
    <row r="580" customFormat="false" ht="15.75" hidden="false" customHeight="false" outlineLevel="0" collapsed="false">
      <c r="B580" s="23"/>
    </row>
    <row r="581" customFormat="false" ht="15.75" hidden="false" customHeight="false" outlineLevel="0" collapsed="false">
      <c r="B581" s="23"/>
    </row>
    <row r="582" customFormat="false" ht="15.75" hidden="false" customHeight="false" outlineLevel="0" collapsed="false">
      <c r="B582" s="23"/>
    </row>
    <row r="583" customFormat="false" ht="15.75" hidden="false" customHeight="false" outlineLevel="0" collapsed="false">
      <c r="B583" s="23"/>
    </row>
    <row r="584" customFormat="false" ht="15.75" hidden="false" customHeight="false" outlineLevel="0" collapsed="false">
      <c r="B584" s="23"/>
    </row>
    <row r="585" customFormat="false" ht="15.75" hidden="false" customHeight="false" outlineLevel="0" collapsed="false">
      <c r="B585" s="23"/>
    </row>
    <row r="586" customFormat="false" ht="15.75" hidden="false" customHeight="false" outlineLevel="0" collapsed="false">
      <c r="B586" s="23"/>
    </row>
    <row r="587" customFormat="false" ht="15.75" hidden="false" customHeight="false" outlineLevel="0" collapsed="false">
      <c r="B587" s="23"/>
    </row>
    <row r="588" customFormat="false" ht="15.75" hidden="false" customHeight="false" outlineLevel="0" collapsed="false">
      <c r="B588" s="23"/>
    </row>
    <row r="589" customFormat="false" ht="15.75" hidden="false" customHeight="false" outlineLevel="0" collapsed="false">
      <c r="B589" s="23"/>
    </row>
    <row r="590" customFormat="false" ht="15.75" hidden="false" customHeight="false" outlineLevel="0" collapsed="false">
      <c r="B590" s="23"/>
    </row>
    <row r="591" customFormat="false" ht="15.75" hidden="false" customHeight="false" outlineLevel="0" collapsed="false">
      <c r="B591" s="23"/>
    </row>
    <row r="592" customFormat="false" ht="15.75" hidden="false" customHeight="false" outlineLevel="0" collapsed="false">
      <c r="B592" s="23"/>
    </row>
    <row r="593" customFormat="false" ht="15.75" hidden="false" customHeight="false" outlineLevel="0" collapsed="false">
      <c r="B593" s="23"/>
    </row>
    <row r="594" customFormat="false" ht="15.75" hidden="false" customHeight="false" outlineLevel="0" collapsed="false">
      <c r="B594" s="23"/>
    </row>
    <row r="595" customFormat="false" ht="15.75" hidden="false" customHeight="false" outlineLevel="0" collapsed="false">
      <c r="B595" s="23"/>
    </row>
    <row r="596" customFormat="false" ht="15.75" hidden="false" customHeight="false" outlineLevel="0" collapsed="false">
      <c r="B596" s="23"/>
    </row>
    <row r="597" customFormat="false" ht="15.75" hidden="false" customHeight="false" outlineLevel="0" collapsed="false">
      <c r="B597" s="23"/>
    </row>
    <row r="598" customFormat="false" ht="15.75" hidden="false" customHeight="false" outlineLevel="0" collapsed="false">
      <c r="B598" s="23"/>
    </row>
    <row r="599" customFormat="false" ht="15.75" hidden="false" customHeight="false" outlineLevel="0" collapsed="false">
      <c r="B599" s="23"/>
    </row>
    <row r="600" customFormat="false" ht="15.75" hidden="false" customHeight="false" outlineLevel="0" collapsed="false">
      <c r="B600" s="23"/>
    </row>
    <row r="601" customFormat="false" ht="15.75" hidden="false" customHeight="false" outlineLevel="0" collapsed="false">
      <c r="B601" s="23"/>
    </row>
    <row r="602" customFormat="false" ht="15.75" hidden="false" customHeight="false" outlineLevel="0" collapsed="false">
      <c r="B602" s="23"/>
    </row>
    <row r="603" customFormat="false" ht="15.75" hidden="false" customHeight="false" outlineLevel="0" collapsed="false">
      <c r="B603" s="23"/>
    </row>
    <row r="604" customFormat="false" ht="15.75" hidden="false" customHeight="false" outlineLevel="0" collapsed="false">
      <c r="B604" s="23"/>
    </row>
    <row r="605" customFormat="false" ht="15.75" hidden="false" customHeight="false" outlineLevel="0" collapsed="false">
      <c r="B605" s="23"/>
    </row>
    <row r="606" customFormat="false" ht="15.75" hidden="false" customHeight="false" outlineLevel="0" collapsed="false">
      <c r="B606" s="23"/>
    </row>
    <row r="607" customFormat="false" ht="15.75" hidden="false" customHeight="false" outlineLevel="0" collapsed="false">
      <c r="B607" s="23"/>
    </row>
    <row r="608" customFormat="false" ht="15.75" hidden="false" customHeight="false" outlineLevel="0" collapsed="false">
      <c r="B608" s="23"/>
    </row>
    <row r="609" customFormat="false" ht="15.75" hidden="false" customHeight="false" outlineLevel="0" collapsed="false">
      <c r="B609" s="23"/>
    </row>
    <row r="610" customFormat="false" ht="15.75" hidden="false" customHeight="false" outlineLevel="0" collapsed="false">
      <c r="B610" s="23"/>
    </row>
    <row r="611" customFormat="false" ht="15.75" hidden="false" customHeight="false" outlineLevel="0" collapsed="false">
      <c r="B611" s="23"/>
    </row>
    <row r="612" customFormat="false" ht="15.75" hidden="false" customHeight="false" outlineLevel="0" collapsed="false">
      <c r="B612" s="23"/>
    </row>
    <row r="613" customFormat="false" ht="15.75" hidden="false" customHeight="false" outlineLevel="0" collapsed="false">
      <c r="B613" s="23"/>
    </row>
    <row r="614" customFormat="false" ht="15.75" hidden="false" customHeight="false" outlineLevel="0" collapsed="false">
      <c r="B614" s="23"/>
    </row>
    <row r="615" customFormat="false" ht="15.75" hidden="false" customHeight="false" outlineLevel="0" collapsed="false">
      <c r="B615" s="23"/>
    </row>
    <row r="616" customFormat="false" ht="15.75" hidden="false" customHeight="false" outlineLevel="0" collapsed="false">
      <c r="B616" s="23"/>
    </row>
    <row r="617" customFormat="false" ht="15.75" hidden="false" customHeight="false" outlineLevel="0" collapsed="false">
      <c r="B617" s="23"/>
    </row>
    <row r="618" customFormat="false" ht="15.75" hidden="false" customHeight="false" outlineLevel="0" collapsed="false">
      <c r="B618" s="23"/>
    </row>
    <row r="619" customFormat="false" ht="15.75" hidden="false" customHeight="false" outlineLevel="0" collapsed="false">
      <c r="B619" s="23"/>
    </row>
    <row r="620" customFormat="false" ht="15.75" hidden="false" customHeight="false" outlineLevel="0" collapsed="false">
      <c r="B620" s="23"/>
    </row>
    <row r="621" customFormat="false" ht="15.75" hidden="false" customHeight="false" outlineLevel="0" collapsed="false">
      <c r="B621" s="23"/>
    </row>
    <row r="622" customFormat="false" ht="15.75" hidden="false" customHeight="false" outlineLevel="0" collapsed="false">
      <c r="B622" s="23"/>
    </row>
    <row r="623" customFormat="false" ht="15.75" hidden="false" customHeight="false" outlineLevel="0" collapsed="false">
      <c r="B623" s="23"/>
    </row>
    <row r="624" customFormat="false" ht="15.75" hidden="false" customHeight="false" outlineLevel="0" collapsed="false">
      <c r="B624" s="23"/>
    </row>
    <row r="625" customFormat="false" ht="15.75" hidden="false" customHeight="false" outlineLevel="0" collapsed="false">
      <c r="B625" s="23"/>
    </row>
    <row r="626" customFormat="false" ht="15.75" hidden="false" customHeight="false" outlineLevel="0" collapsed="false">
      <c r="B626" s="23"/>
    </row>
    <row r="627" customFormat="false" ht="15.75" hidden="false" customHeight="false" outlineLevel="0" collapsed="false">
      <c r="B627" s="23"/>
    </row>
    <row r="628" customFormat="false" ht="15.75" hidden="false" customHeight="false" outlineLevel="0" collapsed="false">
      <c r="B628" s="23"/>
    </row>
    <row r="629" customFormat="false" ht="15.75" hidden="false" customHeight="false" outlineLevel="0" collapsed="false">
      <c r="B629" s="23"/>
    </row>
    <row r="630" customFormat="false" ht="15.75" hidden="false" customHeight="false" outlineLevel="0" collapsed="false">
      <c r="B630" s="23"/>
    </row>
    <row r="631" customFormat="false" ht="15.75" hidden="false" customHeight="false" outlineLevel="0" collapsed="false">
      <c r="B631" s="23"/>
    </row>
    <row r="632" customFormat="false" ht="15.75" hidden="false" customHeight="false" outlineLevel="0" collapsed="false">
      <c r="B632" s="23"/>
    </row>
    <row r="633" customFormat="false" ht="15.75" hidden="false" customHeight="false" outlineLevel="0" collapsed="false">
      <c r="B633" s="23"/>
    </row>
    <row r="634" customFormat="false" ht="15.75" hidden="false" customHeight="false" outlineLevel="0" collapsed="false">
      <c r="B634" s="23"/>
    </row>
    <row r="635" customFormat="false" ht="15.75" hidden="false" customHeight="false" outlineLevel="0" collapsed="false">
      <c r="B635" s="23"/>
    </row>
    <row r="636" customFormat="false" ht="15.75" hidden="false" customHeight="false" outlineLevel="0" collapsed="false">
      <c r="B636" s="23"/>
    </row>
    <row r="637" customFormat="false" ht="15.75" hidden="false" customHeight="false" outlineLevel="0" collapsed="false">
      <c r="B637" s="23"/>
    </row>
    <row r="638" customFormat="false" ht="15.75" hidden="false" customHeight="false" outlineLevel="0" collapsed="false">
      <c r="B638" s="23"/>
    </row>
    <row r="639" customFormat="false" ht="15.75" hidden="false" customHeight="false" outlineLevel="0" collapsed="false">
      <c r="B639" s="23"/>
    </row>
    <row r="640" customFormat="false" ht="15.75" hidden="false" customHeight="false" outlineLevel="0" collapsed="false">
      <c r="B640" s="23"/>
    </row>
    <row r="641" customFormat="false" ht="15.75" hidden="false" customHeight="false" outlineLevel="0" collapsed="false">
      <c r="B641" s="23"/>
    </row>
    <row r="642" customFormat="false" ht="15.75" hidden="false" customHeight="false" outlineLevel="0" collapsed="false">
      <c r="B642" s="23"/>
    </row>
    <row r="643" customFormat="false" ht="15.75" hidden="false" customHeight="false" outlineLevel="0" collapsed="false">
      <c r="B643" s="23"/>
    </row>
    <row r="644" customFormat="false" ht="15.75" hidden="false" customHeight="false" outlineLevel="0" collapsed="false">
      <c r="B644" s="23"/>
    </row>
    <row r="645" customFormat="false" ht="15.75" hidden="false" customHeight="false" outlineLevel="0" collapsed="false">
      <c r="B645" s="23"/>
    </row>
    <row r="646" customFormat="false" ht="15.75" hidden="false" customHeight="false" outlineLevel="0" collapsed="false">
      <c r="B646" s="23"/>
    </row>
    <row r="647" customFormat="false" ht="15.75" hidden="false" customHeight="false" outlineLevel="0" collapsed="false">
      <c r="B647" s="23"/>
    </row>
    <row r="648" customFormat="false" ht="15.75" hidden="false" customHeight="false" outlineLevel="0" collapsed="false">
      <c r="B648" s="23"/>
    </row>
    <row r="649" customFormat="false" ht="15.75" hidden="false" customHeight="false" outlineLevel="0" collapsed="false">
      <c r="B649" s="23"/>
    </row>
    <row r="650" customFormat="false" ht="15.75" hidden="false" customHeight="false" outlineLevel="0" collapsed="false">
      <c r="B650" s="23"/>
    </row>
    <row r="651" customFormat="false" ht="15.75" hidden="false" customHeight="false" outlineLevel="0" collapsed="false">
      <c r="B651" s="23"/>
    </row>
    <row r="652" customFormat="false" ht="15.75" hidden="false" customHeight="false" outlineLevel="0" collapsed="false">
      <c r="B652" s="23"/>
    </row>
    <row r="653" customFormat="false" ht="15.75" hidden="false" customHeight="false" outlineLevel="0" collapsed="false">
      <c r="B653" s="23"/>
    </row>
    <row r="654" customFormat="false" ht="15.75" hidden="false" customHeight="false" outlineLevel="0" collapsed="false">
      <c r="B654" s="23"/>
    </row>
    <row r="655" customFormat="false" ht="15.75" hidden="false" customHeight="false" outlineLevel="0" collapsed="false">
      <c r="B655" s="23"/>
    </row>
    <row r="656" customFormat="false" ht="15.75" hidden="false" customHeight="false" outlineLevel="0" collapsed="false">
      <c r="B656" s="23"/>
    </row>
    <row r="657" customFormat="false" ht="15.75" hidden="false" customHeight="false" outlineLevel="0" collapsed="false">
      <c r="B657" s="23"/>
    </row>
    <row r="658" customFormat="false" ht="15.75" hidden="false" customHeight="false" outlineLevel="0" collapsed="false">
      <c r="B658" s="23"/>
    </row>
    <row r="659" customFormat="false" ht="15.75" hidden="false" customHeight="false" outlineLevel="0" collapsed="false">
      <c r="B659" s="23"/>
    </row>
    <row r="660" customFormat="false" ht="15.75" hidden="false" customHeight="false" outlineLevel="0" collapsed="false">
      <c r="B660" s="23"/>
    </row>
    <row r="661" customFormat="false" ht="15.75" hidden="false" customHeight="false" outlineLevel="0" collapsed="false">
      <c r="B661" s="23"/>
    </row>
    <row r="662" customFormat="false" ht="15.75" hidden="false" customHeight="false" outlineLevel="0" collapsed="false">
      <c r="B662" s="23"/>
    </row>
    <row r="663" customFormat="false" ht="15.75" hidden="false" customHeight="false" outlineLevel="0" collapsed="false">
      <c r="B663" s="23"/>
    </row>
    <row r="664" customFormat="false" ht="15.75" hidden="false" customHeight="false" outlineLevel="0" collapsed="false">
      <c r="B664" s="23"/>
    </row>
    <row r="665" customFormat="false" ht="15.75" hidden="false" customHeight="false" outlineLevel="0" collapsed="false">
      <c r="B665" s="23"/>
    </row>
    <row r="666" customFormat="false" ht="15.75" hidden="false" customHeight="false" outlineLevel="0" collapsed="false">
      <c r="B666" s="23"/>
    </row>
    <row r="667" customFormat="false" ht="15.75" hidden="false" customHeight="false" outlineLevel="0" collapsed="false">
      <c r="B667" s="23"/>
    </row>
    <row r="668" customFormat="false" ht="15.75" hidden="false" customHeight="false" outlineLevel="0" collapsed="false">
      <c r="B668" s="23"/>
    </row>
    <row r="669" customFormat="false" ht="15.75" hidden="false" customHeight="false" outlineLevel="0" collapsed="false">
      <c r="B669" s="23"/>
    </row>
    <row r="670" customFormat="false" ht="15.75" hidden="false" customHeight="false" outlineLevel="0" collapsed="false">
      <c r="B670" s="23"/>
    </row>
    <row r="671" customFormat="false" ht="15.75" hidden="false" customHeight="false" outlineLevel="0" collapsed="false">
      <c r="B671" s="23"/>
    </row>
    <row r="672" customFormat="false" ht="15.75" hidden="false" customHeight="false" outlineLevel="0" collapsed="false">
      <c r="B672" s="23"/>
    </row>
    <row r="673" customFormat="false" ht="15.75" hidden="false" customHeight="false" outlineLevel="0" collapsed="false">
      <c r="B673" s="23"/>
    </row>
    <row r="674" customFormat="false" ht="15.75" hidden="false" customHeight="false" outlineLevel="0" collapsed="false">
      <c r="B674" s="23"/>
    </row>
    <row r="675" customFormat="false" ht="15.75" hidden="false" customHeight="false" outlineLevel="0" collapsed="false">
      <c r="B675" s="23"/>
    </row>
    <row r="676" customFormat="false" ht="15.75" hidden="false" customHeight="false" outlineLevel="0" collapsed="false">
      <c r="B676" s="23"/>
    </row>
    <row r="677" customFormat="false" ht="15.75" hidden="false" customHeight="false" outlineLevel="0" collapsed="false">
      <c r="B677" s="23"/>
    </row>
    <row r="678" customFormat="false" ht="15.75" hidden="false" customHeight="false" outlineLevel="0" collapsed="false">
      <c r="B678" s="23"/>
    </row>
    <row r="679" customFormat="false" ht="15.75" hidden="false" customHeight="false" outlineLevel="0" collapsed="false">
      <c r="B679" s="23"/>
    </row>
    <row r="680" customFormat="false" ht="15.75" hidden="false" customHeight="false" outlineLevel="0" collapsed="false">
      <c r="B680" s="23"/>
    </row>
    <row r="681" customFormat="false" ht="15.75" hidden="false" customHeight="false" outlineLevel="0" collapsed="false">
      <c r="B681" s="23"/>
    </row>
    <row r="682" customFormat="false" ht="15.75" hidden="false" customHeight="false" outlineLevel="0" collapsed="false">
      <c r="B682" s="23"/>
    </row>
    <row r="683" customFormat="false" ht="15.75" hidden="false" customHeight="false" outlineLevel="0" collapsed="false">
      <c r="B683" s="23"/>
    </row>
    <row r="684" customFormat="false" ht="15.75" hidden="false" customHeight="false" outlineLevel="0" collapsed="false">
      <c r="B684" s="23"/>
    </row>
    <row r="685" customFormat="false" ht="15.75" hidden="false" customHeight="false" outlineLevel="0" collapsed="false">
      <c r="B685" s="23"/>
    </row>
    <row r="686" customFormat="false" ht="15.75" hidden="false" customHeight="false" outlineLevel="0" collapsed="false">
      <c r="B686" s="23"/>
    </row>
    <row r="687" customFormat="false" ht="15.75" hidden="false" customHeight="false" outlineLevel="0" collapsed="false">
      <c r="B687" s="23"/>
    </row>
    <row r="688" customFormat="false" ht="15.75" hidden="false" customHeight="false" outlineLevel="0" collapsed="false">
      <c r="B688" s="23"/>
    </row>
    <row r="689" customFormat="false" ht="15.75" hidden="false" customHeight="false" outlineLevel="0" collapsed="false">
      <c r="B689" s="23"/>
    </row>
    <row r="690" customFormat="false" ht="15.75" hidden="false" customHeight="false" outlineLevel="0" collapsed="false">
      <c r="B690" s="23"/>
    </row>
    <row r="691" customFormat="false" ht="15.75" hidden="false" customHeight="false" outlineLevel="0" collapsed="false">
      <c r="B691" s="23"/>
    </row>
    <row r="692" customFormat="false" ht="15.75" hidden="false" customHeight="false" outlineLevel="0" collapsed="false">
      <c r="B692" s="23"/>
    </row>
    <row r="693" customFormat="false" ht="15.75" hidden="false" customHeight="false" outlineLevel="0" collapsed="false">
      <c r="B693" s="23"/>
    </row>
    <row r="694" customFormat="false" ht="15.75" hidden="false" customHeight="false" outlineLevel="0" collapsed="false">
      <c r="B694" s="23"/>
    </row>
    <row r="695" customFormat="false" ht="15.75" hidden="false" customHeight="false" outlineLevel="0" collapsed="false">
      <c r="B695" s="23"/>
    </row>
    <row r="696" customFormat="false" ht="15.75" hidden="false" customHeight="false" outlineLevel="0" collapsed="false">
      <c r="B696" s="23"/>
    </row>
    <row r="697" customFormat="false" ht="15.75" hidden="false" customHeight="false" outlineLevel="0" collapsed="false">
      <c r="B697" s="23"/>
    </row>
    <row r="698" customFormat="false" ht="15.75" hidden="false" customHeight="false" outlineLevel="0" collapsed="false">
      <c r="B698" s="23"/>
    </row>
    <row r="699" customFormat="false" ht="15.75" hidden="false" customHeight="false" outlineLevel="0" collapsed="false">
      <c r="B699" s="23"/>
    </row>
    <row r="700" customFormat="false" ht="15.75" hidden="false" customHeight="false" outlineLevel="0" collapsed="false">
      <c r="B700" s="23"/>
    </row>
    <row r="701" customFormat="false" ht="15.75" hidden="false" customHeight="false" outlineLevel="0" collapsed="false">
      <c r="B701" s="23"/>
    </row>
    <row r="702" customFormat="false" ht="15.75" hidden="false" customHeight="false" outlineLevel="0" collapsed="false">
      <c r="B702" s="23"/>
    </row>
    <row r="703" customFormat="false" ht="15.75" hidden="false" customHeight="false" outlineLevel="0" collapsed="false">
      <c r="B703" s="23"/>
    </row>
    <row r="704" customFormat="false" ht="15.75" hidden="false" customHeight="false" outlineLevel="0" collapsed="false">
      <c r="B704" s="23"/>
    </row>
    <row r="705" customFormat="false" ht="15.75" hidden="false" customHeight="false" outlineLevel="0" collapsed="false">
      <c r="B705" s="23"/>
    </row>
    <row r="706" customFormat="false" ht="15.75" hidden="false" customHeight="false" outlineLevel="0" collapsed="false">
      <c r="B706" s="23"/>
    </row>
    <row r="707" customFormat="false" ht="15.75" hidden="false" customHeight="false" outlineLevel="0" collapsed="false">
      <c r="B707" s="23"/>
    </row>
    <row r="708" customFormat="false" ht="15.75" hidden="false" customHeight="false" outlineLevel="0" collapsed="false">
      <c r="B708" s="23"/>
    </row>
    <row r="709" customFormat="false" ht="15.75" hidden="false" customHeight="false" outlineLevel="0" collapsed="false">
      <c r="B709" s="23"/>
    </row>
    <row r="710" customFormat="false" ht="15.75" hidden="false" customHeight="false" outlineLevel="0" collapsed="false">
      <c r="B710" s="23"/>
    </row>
    <row r="711" customFormat="false" ht="15.75" hidden="false" customHeight="false" outlineLevel="0" collapsed="false">
      <c r="B711" s="23"/>
    </row>
    <row r="712" customFormat="false" ht="15.75" hidden="false" customHeight="false" outlineLevel="0" collapsed="false">
      <c r="B712" s="23"/>
    </row>
    <row r="713" customFormat="false" ht="15.75" hidden="false" customHeight="false" outlineLevel="0" collapsed="false">
      <c r="B713" s="23"/>
    </row>
    <row r="714" customFormat="false" ht="15.75" hidden="false" customHeight="false" outlineLevel="0" collapsed="false">
      <c r="B714" s="23"/>
    </row>
    <row r="715" customFormat="false" ht="15.75" hidden="false" customHeight="false" outlineLevel="0" collapsed="false">
      <c r="B715" s="23"/>
    </row>
    <row r="716" customFormat="false" ht="15.75" hidden="false" customHeight="false" outlineLevel="0" collapsed="false">
      <c r="B716" s="23"/>
    </row>
    <row r="717" customFormat="false" ht="15.75" hidden="false" customHeight="false" outlineLevel="0" collapsed="false">
      <c r="B717" s="23"/>
    </row>
    <row r="718" customFormat="false" ht="15.75" hidden="false" customHeight="false" outlineLevel="0" collapsed="false">
      <c r="B718" s="23"/>
    </row>
    <row r="719" customFormat="false" ht="15.75" hidden="false" customHeight="false" outlineLevel="0" collapsed="false">
      <c r="B719" s="23"/>
    </row>
    <row r="720" customFormat="false" ht="15.75" hidden="false" customHeight="false" outlineLevel="0" collapsed="false">
      <c r="B720" s="23"/>
    </row>
    <row r="721" customFormat="false" ht="15.75" hidden="false" customHeight="false" outlineLevel="0" collapsed="false">
      <c r="B721" s="23"/>
    </row>
    <row r="722" customFormat="false" ht="15.75" hidden="false" customHeight="false" outlineLevel="0" collapsed="false">
      <c r="B722" s="23"/>
    </row>
    <row r="723" customFormat="false" ht="15.75" hidden="false" customHeight="false" outlineLevel="0" collapsed="false">
      <c r="B723" s="23"/>
    </row>
    <row r="724" customFormat="false" ht="15.75" hidden="false" customHeight="false" outlineLevel="0" collapsed="false">
      <c r="B724" s="23"/>
    </row>
    <row r="725" customFormat="false" ht="15.75" hidden="false" customHeight="false" outlineLevel="0" collapsed="false">
      <c r="B725" s="23"/>
    </row>
    <row r="726" customFormat="false" ht="15.75" hidden="false" customHeight="false" outlineLevel="0" collapsed="false">
      <c r="B726" s="23"/>
    </row>
    <row r="727" customFormat="false" ht="15.75" hidden="false" customHeight="false" outlineLevel="0" collapsed="false">
      <c r="B727" s="23"/>
    </row>
    <row r="728" customFormat="false" ht="15.75" hidden="false" customHeight="false" outlineLevel="0" collapsed="false">
      <c r="B728" s="23"/>
    </row>
    <row r="729" customFormat="false" ht="15.75" hidden="false" customHeight="false" outlineLevel="0" collapsed="false">
      <c r="B729" s="23"/>
    </row>
    <row r="730" customFormat="false" ht="15.75" hidden="false" customHeight="false" outlineLevel="0" collapsed="false">
      <c r="B730" s="23"/>
    </row>
    <row r="731" customFormat="false" ht="15.75" hidden="false" customHeight="false" outlineLevel="0" collapsed="false">
      <c r="B731" s="23"/>
    </row>
    <row r="732" customFormat="false" ht="15.75" hidden="false" customHeight="false" outlineLevel="0" collapsed="false">
      <c r="B732" s="23"/>
    </row>
    <row r="733" customFormat="false" ht="15.75" hidden="false" customHeight="false" outlineLevel="0" collapsed="false">
      <c r="B733" s="23"/>
    </row>
    <row r="734" customFormat="false" ht="15.75" hidden="false" customHeight="false" outlineLevel="0" collapsed="false">
      <c r="B734" s="23"/>
    </row>
    <row r="735" customFormat="false" ht="15.75" hidden="false" customHeight="false" outlineLevel="0" collapsed="false">
      <c r="B735" s="23"/>
    </row>
    <row r="736" customFormat="false" ht="15.75" hidden="false" customHeight="false" outlineLevel="0" collapsed="false">
      <c r="B736" s="23"/>
    </row>
    <row r="737" customFormat="false" ht="15.75" hidden="false" customHeight="false" outlineLevel="0" collapsed="false">
      <c r="B737" s="23"/>
    </row>
    <row r="738" customFormat="false" ht="15.75" hidden="false" customHeight="false" outlineLevel="0" collapsed="false">
      <c r="B738" s="23"/>
    </row>
    <row r="739" customFormat="false" ht="15.75" hidden="false" customHeight="false" outlineLevel="0" collapsed="false">
      <c r="B739" s="23"/>
    </row>
    <row r="740" customFormat="false" ht="15.75" hidden="false" customHeight="false" outlineLevel="0" collapsed="false">
      <c r="B740" s="23"/>
    </row>
    <row r="741" customFormat="false" ht="15.75" hidden="false" customHeight="false" outlineLevel="0" collapsed="false">
      <c r="B741" s="23"/>
    </row>
    <row r="742" customFormat="false" ht="15.75" hidden="false" customHeight="false" outlineLevel="0" collapsed="false">
      <c r="B742" s="23"/>
    </row>
    <row r="743" customFormat="false" ht="15.75" hidden="false" customHeight="false" outlineLevel="0" collapsed="false">
      <c r="B743" s="23"/>
    </row>
    <row r="744" customFormat="false" ht="15.75" hidden="false" customHeight="false" outlineLevel="0" collapsed="false">
      <c r="B744" s="23"/>
    </row>
    <row r="745" customFormat="false" ht="15.75" hidden="false" customHeight="false" outlineLevel="0" collapsed="false">
      <c r="B745" s="23"/>
    </row>
    <row r="746" customFormat="false" ht="15.75" hidden="false" customHeight="false" outlineLevel="0" collapsed="false">
      <c r="B746" s="23"/>
    </row>
    <row r="747" customFormat="false" ht="15.75" hidden="false" customHeight="false" outlineLevel="0" collapsed="false">
      <c r="B747" s="23"/>
    </row>
    <row r="748" customFormat="false" ht="15.75" hidden="false" customHeight="false" outlineLevel="0" collapsed="false">
      <c r="B748" s="23"/>
    </row>
    <row r="749" customFormat="false" ht="15.75" hidden="false" customHeight="false" outlineLevel="0" collapsed="false">
      <c r="B749" s="23"/>
    </row>
    <row r="750" customFormat="false" ht="15.75" hidden="false" customHeight="false" outlineLevel="0" collapsed="false">
      <c r="B750" s="23"/>
    </row>
    <row r="751" customFormat="false" ht="15.75" hidden="false" customHeight="false" outlineLevel="0" collapsed="false">
      <c r="B751" s="23"/>
    </row>
    <row r="752" customFormat="false" ht="15.75" hidden="false" customHeight="false" outlineLevel="0" collapsed="false">
      <c r="B752" s="23"/>
    </row>
    <row r="753" customFormat="false" ht="15.75" hidden="false" customHeight="false" outlineLevel="0" collapsed="false">
      <c r="B753" s="23"/>
    </row>
    <row r="754" customFormat="false" ht="15.75" hidden="false" customHeight="false" outlineLevel="0" collapsed="false">
      <c r="B754" s="23"/>
    </row>
    <row r="755" customFormat="false" ht="15.75" hidden="false" customHeight="false" outlineLevel="0" collapsed="false">
      <c r="B755" s="23"/>
    </row>
    <row r="756" customFormat="false" ht="15.75" hidden="false" customHeight="false" outlineLevel="0" collapsed="false">
      <c r="B756" s="23"/>
    </row>
    <row r="757" customFormat="false" ht="15.75" hidden="false" customHeight="false" outlineLevel="0" collapsed="false">
      <c r="B757" s="23"/>
    </row>
    <row r="758" customFormat="false" ht="15.75" hidden="false" customHeight="false" outlineLevel="0" collapsed="false">
      <c r="B758" s="23"/>
    </row>
    <row r="759" customFormat="false" ht="15.75" hidden="false" customHeight="false" outlineLevel="0" collapsed="false">
      <c r="B759" s="23"/>
    </row>
    <row r="760" customFormat="false" ht="15.75" hidden="false" customHeight="false" outlineLevel="0" collapsed="false">
      <c r="B760" s="23"/>
    </row>
    <row r="761" customFormat="false" ht="15.75" hidden="false" customHeight="false" outlineLevel="0" collapsed="false">
      <c r="B761" s="23"/>
    </row>
    <row r="762" customFormat="false" ht="15.75" hidden="false" customHeight="false" outlineLevel="0" collapsed="false">
      <c r="B762" s="23"/>
    </row>
    <row r="763" customFormat="false" ht="15.75" hidden="false" customHeight="false" outlineLevel="0" collapsed="false">
      <c r="B763" s="23"/>
    </row>
    <row r="764" customFormat="false" ht="15.75" hidden="false" customHeight="false" outlineLevel="0" collapsed="false">
      <c r="B764" s="23"/>
    </row>
    <row r="765" customFormat="false" ht="15.75" hidden="false" customHeight="false" outlineLevel="0" collapsed="false">
      <c r="B765" s="23"/>
    </row>
    <row r="766" customFormat="false" ht="15.75" hidden="false" customHeight="false" outlineLevel="0" collapsed="false">
      <c r="B766" s="23"/>
    </row>
    <row r="767" customFormat="false" ht="15.75" hidden="false" customHeight="false" outlineLevel="0" collapsed="false">
      <c r="B767" s="23"/>
    </row>
    <row r="768" customFormat="false" ht="15.75" hidden="false" customHeight="false" outlineLevel="0" collapsed="false">
      <c r="B768" s="23"/>
    </row>
    <row r="769" customFormat="false" ht="15.75" hidden="false" customHeight="false" outlineLevel="0" collapsed="false">
      <c r="B769" s="23"/>
    </row>
    <row r="770" customFormat="false" ht="15.75" hidden="false" customHeight="false" outlineLevel="0" collapsed="false">
      <c r="B770" s="23"/>
    </row>
    <row r="771" customFormat="false" ht="15.75" hidden="false" customHeight="false" outlineLevel="0" collapsed="false">
      <c r="B771" s="23"/>
    </row>
    <row r="772" customFormat="false" ht="15.75" hidden="false" customHeight="false" outlineLevel="0" collapsed="false">
      <c r="B772" s="23"/>
    </row>
    <row r="773" customFormat="false" ht="15.75" hidden="false" customHeight="false" outlineLevel="0" collapsed="false">
      <c r="B773" s="23"/>
    </row>
    <row r="774" customFormat="false" ht="15.75" hidden="false" customHeight="false" outlineLevel="0" collapsed="false">
      <c r="B774" s="23"/>
    </row>
    <row r="775" customFormat="false" ht="15.75" hidden="false" customHeight="false" outlineLevel="0" collapsed="false">
      <c r="B775" s="23"/>
    </row>
    <row r="776" customFormat="false" ht="15.75" hidden="false" customHeight="false" outlineLevel="0" collapsed="false">
      <c r="B776" s="23"/>
    </row>
    <row r="777" customFormat="false" ht="15.75" hidden="false" customHeight="false" outlineLevel="0" collapsed="false">
      <c r="B777" s="23"/>
    </row>
    <row r="778" customFormat="false" ht="15.75" hidden="false" customHeight="false" outlineLevel="0" collapsed="false">
      <c r="B778" s="23"/>
    </row>
    <row r="779" customFormat="false" ht="15.75" hidden="false" customHeight="false" outlineLevel="0" collapsed="false">
      <c r="B779" s="23"/>
    </row>
    <row r="780" customFormat="false" ht="15.75" hidden="false" customHeight="false" outlineLevel="0" collapsed="false">
      <c r="B780" s="23"/>
    </row>
    <row r="781" customFormat="false" ht="15.75" hidden="false" customHeight="false" outlineLevel="0" collapsed="false">
      <c r="B781" s="23"/>
    </row>
    <row r="782" customFormat="false" ht="15.75" hidden="false" customHeight="false" outlineLevel="0" collapsed="false">
      <c r="B782" s="23"/>
    </row>
    <row r="783" customFormat="false" ht="15.75" hidden="false" customHeight="false" outlineLevel="0" collapsed="false">
      <c r="B783" s="23"/>
    </row>
    <row r="784" customFormat="false" ht="15.75" hidden="false" customHeight="false" outlineLevel="0" collapsed="false">
      <c r="B784" s="23"/>
    </row>
    <row r="785" customFormat="false" ht="15.75" hidden="false" customHeight="false" outlineLevel="0" collapsed="false">
      <c r="B785" s="23"/>
    </row>
    <row r="786" customFormat="false" ht="15.75" hidden="false" customHeight="false" outlineLevel="0" collapsed="false">
      <c r="B786" s="23"/>
    </row>
    <row r="787" customFormat="false" ht="15.75" hidden="false" customHeight="false" outlineLevel="0" collapsed="false">
      <c r="B787" s="23"/>
    </row>
    <row r="788" customFormat="false" ht="15.75" hidden="false" customHeight="false" outlineLevel="0" collapsed="false">
      <c r="B788" s="23"/>
    </row>
    <row r="789" customFormat="false" ht="15.75" hidden="false" customHeight="false" outlineLevel="0" collapsed="false">
      <c r="B789" s="23"/>
    </row>
    <row r="790" customFormat="false" ht="15.75" hidden="false" customHeight="false" outlineLevel="0" collapsed="false">
      <c r="B790" s="23"/>
    </row>
    <row r="791" customFormat="false" ht="15.75" hidden="false" customHeight="false" outlineLevel="0" collapsed="false">
      <c r="B791" s="23"/>
    </row>
    <row r="792" customFormat="false" ht="15.75" hidden="false" customHeight="false" outlineLevel="0" collapsed="false">
      <c r="B792" s="23"/>
    </row>
    <row r="793" customFormat="false" ht="15.75" hidden="false" customHeight="false" outlineLevel="0" collapsed="false">
      <c r="B793" s="23"/>
    </row>
    <row r="794" customFormat="false" ht="15.75" hidden="false" customHeight="false" outlineLevel="0" collapsed="false">
      <c r="B794" s="23"/>
    </row>
    <row r="795" customFormat="false" ht="15.75" hidden="false" customHeight="false" outlineLevel="0" collapsed="false">
      <c r="B795" s="23"/>
    </row>
    <row r="796" customFormat="false" ht="15.75" hidden="false" customHeight="false" outlineLevel="0" collapsed="false">
      <c r="B796" s="23"/>
    </row>
    <row r="797" customFormat="false" ht="15.75" hidden="false" customHeight="false" outlineLevel="0" collapsed="false">
      <c r="B797" s="23"/>
    </row>
    <row r="798" customFormat="false" ht="15.75" hidden="false" customHeight="false" outlineLevel="0" collapsed="false">
      <c r="B798" s="23"/>
    </row>
    <row r="799" customFormat="false" ht="15.75" hidden="false" customHeight="false" outlineLevel="0" collapsed="false">
      <c r="B799" s="23"/>
    </row>
    <row r="800" customFormat="false" ht="15.75" hidden="false" customHeight="false" outlineLevel="0" collapsed="false">
      <c r="B800" s="23"/>
    </row>
    <row r="801" customFormat="false" ht="15.75" hidden="false" customHeight="false" outlineLevel="0" collapsed="false">
      <c r="B801" s="23"/>
    </row>
    <row r="802" customFormat="false" ht="15.75" hidden="false" customHeight="false" outlineLevel="0" collapsed="false">
      <c r="B802" s="23"/>
    </row>
    <row r="803" customFormat="false" ht="15.75" hidden="false" customHeight="false" outlineLevel="0" collapsed="false">
      <c r="B803" s="23"/>
    </row>
    <row r="804" customFormat="false" ht="15.75" hidden="false" customHeight="false" outlineLevel="0" collapsed="false">
      <c r="B804" s="23"/>
    </row>
    <row r="805" customFormat="false" ht="15.75" hidden="false" customHeight="false" outlineLevel="0" collapsed="false">
      <c r="B805" s="23"/>
    </row>
    <row r="806" customFormat="false" ht="15.75" hidden="false" customHeight="false" outlineLevel="0" collapsed="false">
      <c r="B806" s="23"/>
    </row>
    <row r="807" customFormat="false" ht="15.75" hidden="false" customHeight="false" outlineLevel="0" collapsed="false">
      <c r="B807" s="23"/>
    </row>
    <row r="808" customFormat="false" ht="15.75" hidden="false" customHeight="false" outlineLevel="0" collapsed="false">
      <c r="B808" s="23"/>
    </row>
    <row r="809" customFormat="false" ht="15.75" hidden="false" customHeight="false" outlineLevel="0" collapsed="false">
      <c r="B809" s="23"/>
    </row>
    <row r="810" customFormat="false" ht="15.75" hidden="false" customHeight="false" outlineLevel="0" collapsed="false">
      <c r="B810" s="23"/>
    </row>
    <row r="811" customFormat="false" ht="15.75" hidden="false" customHeight="false" outlineLevel="0" collapsed="false">
      <c r="B811" s="23"/>
    </row>
    <row r="812" customFormat="false" ht="15.75" hidden="false" customHeight="false" outlineLevel="0" collapsed="false">
      <c r="B812" s="23"/>
    </row>
    <row r="813" customFormat="false" ht="15.75" hidden="false" customHeight="false" outlineLevel="0" collapsed="false">
      <c r="B813" s="23"/>
    </row>
    <row r="814" customFormat="false" ht="15.75" hidden="false" customHeight="false" outlineLevel="0" collapsed="false">
      <c r="B814" s="23"/>
    </row>
    <row r="815" customFormat="false" ht="15.75" hidden="false" customHeight="false" outlineLevel="0" collapsed="false">
      <c r="B815" s="23"/>
    </row>
    <row r="816" customFormat="false" ht="15.75" hidden="false" customHeight="false" outlineLevel="0" collapsed="false">
      <c r="B816" s="23"/>
    </row>
    <row r="817" customFormat="false" ht="15.75" hidden="false" customHeight="false" outlineLevel="0" collapsed="false">
      <c r="B817" s="23"/>
    </row>
    <row r="818" customFormat="false" ht="15.75" hidden="false" customHeight="false" outlineLevel="0" collapsed="false">
      <c r="B818" s="23"/>
    </row>
    <row r="819" customFormat="false" ht="15.75" hidden="false" customHeight="false" outlineLevel="0" collapsed="false">
      <c r="B819" s="23"/>
    </row>
    <row r="820" customFormat="false" ht="15.75" hidden="false" customHeight="false" outlineLevel="0" collapsed="false">
      <c r="B820" s="23"/>
    </row>
    <row r="821" customFormat="false" ht="15.75" hidden="false" customHeight="false" outlineLevel="0" collapsed="false">
      <c r="B821" s="23"/>
    </row>
    <row r="822" customFormat="false" ht="15.75" hidden="false" customHeight="false" outlineLevel="0" collapsed="false">
      <c r="B822" s="23"/>
    </row>
    <row r="823" customFormat="false" ht="15.75" hidden="false" customHeight="false" outlineLevel="0" collapsed="false">
      <c r="B823" s="23"/>
    </row>
    <row r="824" customFormat="false" ht="15.75" hidden="false" customHeight="false" outlineLevel="0" collapsed="false">
      <c r="B824" s="23"/>
    </row>
    <row r="825" customFormat="false" ht="15.75" hidden="false" customHeight="false" outlineLevel="0" collapsed="false">
      <c r="B825" s="23"/>
    </row>
    <row r="826" customFormat="false" ht="15.75" hidden="false" customHeight="false" outlineLevel="0" collapsed="false">
      <c r="B826" s="23"/>
    </row>
    <row r="827" customFormat="false" ht="15.75" hidden="false" customHeight="false" outlineLevel="0" collapsed="false">
      <c r="B827" s="23"/>
    </row>
    <row r="828" customFormat="false" ht="15.75" hidden="false" customHeight="false" outlineLevel="0" collapsed="false">
      <c r="B828" s="23"/>
    </row>
    <row r="829" customFormat="false" ht="15.75" hidden="false" customHeight="false" outlineLevel="0" collapsed="false">
      <c r="B829" s="23"/>
    </row>
    <row r="830" customFormat="false" ht="15.75" hidden="false" customHeight="false" outlineLevel="0" collapsed="false">
      <c r="B830" s="23"/>
    </row>
    <row r="831" customFormat="false" ht="15.75" hidden="false" customHeight="false" outlineLevel="0" collapsed="false">
      <c r="B831" s="23"/>
    </row>
    <row r="832" customFormat="false" ht="15.75" hidden="false" customHeight="false" outlineLevel="0" collapsed="false">
      <c r="B832" s="23"/>
    </row>
    <row r="833" customFormat="false" ht="15.75" hidden="false" customHeight="false" outlineLevel="0" collapsed="false">
      <c r="B833" s="23"/>
    </row>
    <row r="834" customFormat="false" ht="15.75" hidden="false" customHeight="false" outlineLevel="0" collapsed="false">
      <c r="B834" s="23"/>
    </row>
    <row r="835" customFormat="false" ht="15.75" hidden="false" customHeight="false" outlineLevel="0" collapsed="false">
      <c r="B835" s="23"/>
    </row>
    <row r="836" customFormat="false" ht="15.75" hidden="false" customHeight="false" outlineLevel="0" collapsed="false">
      <c r="B836" s="23"/>
    </row>
    <row r="837" customFormat="false" ht="15.75" hidden="false" customHeight="false" outlineLevel="0" collapsed="false">
      <c r="B837" s="23"/>
    </row>
    <row r="838" customFormat="false" ht="15.75" hidden="false" customHeight="false" outlineLevel="0" collapsed="false">
      <c r="B838" s="23"/>
    </row>
    <row r="839" customFormat="false" ht="15.75" hidden="false" customHeight="false" outlineLevel="0" collapsed="false">
      <c r="B839" s="23"/>
    </row>
    <row r="840" customFormat="false" ht="15.75" hidden="false" customHeight="false" outlineLevel="0" collapsed="false">
      <c r="B840" s="23"/>
    </row>
    <row r="841" customFormat="false" ht="15.75" hidden="false" customHeight="false" outlineLevel="0" collapsed="false">
      <c r="B841" s="23"/>
    </row>
    <row r="842" customFormat="false" ht="15.75" hidden="false" customHeight="false" outlineLevel="0" collapsed="false">
      <c r="B842" s="23"/>
    </row>
    <row r="843" customFormat="false" ht="15.75" hidden="false" customHeight="false" outlineLevel="0" collapsed="false">
      <c r="B843" s="23"/>
    </row>
    <row r="844" customFormat="false" ht="15.75" hidden="false" customHeight="false" outlineLevel="0" collapsed="false">
      <c r="B844" s="23"/>
    </row>
    <row r="845" customFormat="false" ht="15.75" hidden="false" customHeight="false" outlineLevel="0" collapsed="false">
      <c r="B845" s="23"/>
    </row>
    <row r="846" customFormat="false" ht="15.75" hidden="false" customHeight="false" outlineLevel="0" collapsed="false">
      <c r="B846" s="23"/>
    </row>
    <row r="847" customFormat="false" ht="15.75" hidden="false" customHeight="false" outlineLevel="0" collapsed="false">
      <c r="B847" s="23"/>
    </row>
    <row r="848" customFormat="false" ht="15.75" hidden="false" customHeight="false" outlineLevel="0" collapsed="false">
      <c r="B848" s="23"/>
    </row>
    <row r="849" customFormat="false" ht="15.75" hidden="false" customHeight="false" outlineLevel="0" collapsed="false">
      <c r="B849" s="23"/>
    </row>
    <row r="850" customFormat="false" ht="15.75" hidden="false" customHeight="false" outlineLevel="0" collapsed="false">
      <c r="B850" s="23"/>
    </row>
    <row r="851" customFormat="false" ht="15.75" hidden="false" customHeight="false" outlineLevel="0" collapsed="false">
      <c r="B851" s="23"/>
    </row>
    <row r="852" customFormat="false" ht="15.75" hidden="false" customHeight="false" outlineLevel="0" collapsed="false">
      <c r="B852" s="23"/>
    </row>
    <row r="853" customFormat="false" ht="15.75" hidden="false" customHeight="false" outlineLevel="0" collapsed="false">
      <c r="B853" s="23"/>
    </row>
    <row r="854" customFormat="false" ht="15.75" hidden="false" customHeight="false" outlineLevel="0" collapsed="false">
      <c r="B854" s="23"/>
    </row>
    <row r="855" customFormat="false" ht="15.75" hidden="false" customHeight="false" outlineLevel="0" collapsed="false">
      <c r="B855" s="23"/>
    </row>
    <row r="856" customFormat="false" ht="15.75" hidden="false" customHeight="false" outlineLevel="0" collapsed="false">
      <c r="B856" s="23"/>
    </row>
    <row r="857" customFormat="false" ht="15.75" hidden="false" customHeight="false" outlineLevel="0" collapsed="false">
      <c r="B857" s="23"/>
    </row>
    <row r="858" customFormat="false" ht="15.75" hidden="false" customHeight="false" outlineLevel="0" collapsed="false">
      <c r="B858" s="23"/>
    </row>
    <row r="859" customFormat="false" ht="15.75" hidden="false" customHeight="false" outlineLevel="0" collapsed="false">
      <c r="B859" s="23"/>
    </row>
    <row r="860" customFormat="false" ht="15.75" hidden="false" customHeight="false" outlineLevel="0" collapsed="false">
      <c r="B860" s="23"/>
    </row>
    <row r="861" customFormat="false" ht="15.75" hidden="false" customHeight="false" outlineLevel="0" collapsed="false">
      <c r="B861" s="23"/>
    </row>
    <row r="862" customFormat="false" ht="15.75" hidden="false" customHeight="false" outlineLevel="0" collapsed="false">
      <c r="B862" s="23"/>
    </row>
    <row r="863" customFormat="false" ht="15.75" hidden="false" customHeight="false" outlineLevel="0" collapsed="false">
      <c r="B863" s="23"/>
    </row>
    <row r="864" customFormat="false" ht="15.75" hidden="false" customHeight="false" outlineLevel="0" collapsed="false">
      <c r="B864" s="23"/>
    </row>
    <row r="865" customFormat="false" ht="15.75" hidden="false" customHeight="false" outlineLevel="0" collapsed="false">
      <c r="B865" s="23"/>
    </row>
    <row r="866" customFormat="false" ht="15.75" hidden="false" customHeight="false" outlineLevel="0" collapsed="false">
      <c r="B866" s="23"/>
    </row>
    <row r="867" customFormat="false" ht="15.75" hidden="false" customHeight="false" outlineLevel="0" collapsed="false">
      <c r="B867" s="23"/>
    </row>
    <row r="868" customFormat="false" ht="15.75" hidden="false" customHeight="false" outlineLevel="0" collapsed="false">
      <c r="B868" s="23"/>
    </row>
    <row r="869" customFormat="false" ht="15.75" hidden="false" customHeight="false" outlineLevel="0" collapsed="false">
      <c r="B869" s="23"/>
    </row>
    <row r="870" customFormat="false" ht="15.75" hidden="false" customHeight="false" outlineLevel="0" collapsed="false">
      <c r="B870" s="23"/>
    </row>
    <row r="871" customFormat="false" ht="15.75" hidden="false" customHeight="false" outlineLevel="0" collapsed="false">
      <c r="B871" s="23"/>
    </row>
    <row r="872" customFormat="false" ht="15.75" hidden="false" customHeight="false" outlineLevel="0" collapsed="false">
      <c r="B872" s="23"/>
    </row>
    <row r="873" customFormat="false" ht="15.75" hidden="false" customHeight="false" outlineLevel="0" collapsed="false">
      <c r="B873" s="23"/>
    </row>
    <row r="874" customFormat="false" ht="15.75" hidden="false" customHeight="false" outlineLevel="0" collapsed="false">
      <c r="B874" s="23"/>
    </row>
    <row r="875" customFormat="false" ht="15.75" hidden="false" customHeight="false" outlineLevel="0" collapsed="false">
      <c r="B875" s="23"/>
    </row>
    <row r="876" customFormat="false" ht="15.75" hidden="false" customHeight="false" outlineLevel="0" collapsed="false">
      <c r="B876" s="23"/>
    </row>
    <row r="877" customFormat="false" ht="15.75" hidden="false" customHeight="false" outlineLevel="0" collapsed="false">
      <c r="B877" s="23"/>
    </row>
    <row r="878" customFormat="false" ht="15.75" hidden="false" customHeight="false" outlineLevel="0" collapsed="false">
      <c r="B878" s="23"/>
    </row>
    <row r="879" customFormat="false" ht="15.75" hidden="false" customHeight="false" outlineLevel="0" collapsed="false">
      <c r="B879" s="23"/>
    </row>
    <row r="880" customFormat="false" ht="15.75" hidden="false" customHeight="false" outlineLevel="0" collapsed="false">
      <c r="B880" s="23"/>
    </row>
    <row r="881" customFormat="false" ht="15.75" hidden="false" customHeight="false" outlineLevel="0" collapsed="false">
      <c r="B881" s="23"/>
    </row>
    <row r="882" customFormat="false" ht="15.75" hidden="false" customHeight="false" outlineLevel="0" collapsed="false">
      <c r="B882" s="23"/>
    </row>
    <row r="883" customFormat="false" ht="15.75" hidden="false" customHeight="false" outlineLevel="0" collapsed="false">
      <c r="B883" s="23"/>
    </row>
    <row r="884" customFormat="false" ht="15.75" hidden="false" customHeight="false" outlineLevel="0" collapsed="false">
      <c r="B884" s="23"/>
    </row>
    <row r="885" customFormat="false" ht="15.75" hidden="false" customHeight="false" outlineLevel="0" collapsed="false">
      <c r="B885" s="23"/>
    </row>
    <row r="886" customFormat="false" ht="15.75" hidden="false" customHeight="false" outlineLevel="0" collapsed="false">
      <c r="B886" s="23"/>
    </row>
    <row r="887" customFormat="false" ht="15.75" hidden="false" customHeight="false" outlineLevel="0" collapsed="false">
      <c r="B887" s="23"/>
    </row>
    <row r="888" customFormat="false" ht="15.75" hidden="false" customHeight="false" outlineLevel="0" collapsed="false">
      <c r="B888" s="23"/>
    </row>
    <row r="889" customFormat="false" ht="15.75" hidden="false" customHeight="false" outlineLevel="0" collapsed="false">
      <c r="B889" s="23"/>
    </row>
    <row r="890" customFormat="false" ht="15.75" hidden="false" customHeight="false" outlineLevel="0" collapsed="false">
      <c r="B890" s="23"/>
    </row>
    <row r="891" customFormat="false" ht="15.75" hidden="false" customHeight="false" outlineLevel="0" collapsed="false">
      <c r="B891" s="23"/>
    </row>
    <row r="892" customFormat="false" ht="15.75" hidden="false" customHeight="false" outlineLevel="0" collapsed="false">
      <c r="B892" s="23"/>
    </row>
    <row r="893" customFormat="false" ht="15.75" hidden="false" customHeight="false" outlineLevel="0" collapsed="false">
      <c r="B893" s="23"/>
    </row>
    <row r="894" customFormat="false" ht="15.75" hidden="false" customHeight="false" outlineLevel="0" collapsed="false">
      <c r="B894" s="23"/>
    </row>
    <row r="895" customFormat="false" ht="15.75" hidden="false" customHeight="false" outlineLevel="0" collapsed="false">
      <c r="B895" s="23"/>
    </row>
    <row r="896" customFormat="false" ht="15.75" hidden="false" customHeight="false" outlineLevel="0" collapsed="false">
      <c r="B896" s="23"/>
    </row>
    <row r="897" customFormat="false" ht="15.75" hidden="false" customHeight="false" outlineLevel="0" collapsed="false">
      <c r="B897" s="23"/>
    </row>
    <row r="898" customFormat="false" ht="15.75" hidden="false" customHeight="false" outlineLevel="0" collapsed="false">
      <c r="B898" s="23"/>
    </row>
    <row r="899" customFormat="false" ht="15.75" hidden="false" customHeight="false" outlineLevel="0" collapsed="false">
      <c r="B899" s="23"/>
    </row>
    <row r="900" customFormat="false" ht="15.75" hidden="false" customHeight="false" outlineLevel="0" collapsed="false">
      <c r="B900" s="23"/>
    </row>
    <row r="901" customFormat="false" ht="15.75" hidden="false" customHeight="false" outlineLevel="0" collapsed="false">
      <c r="B901" s="23"/>
    </row>
    <row r="902" customFormat="false" ht="15.75" hidden="false" customHeight="false" outlineLevel="0" collapsed="false">
      <c r="B902" s="23"/>
    </row>
    <row r="903" customFormat="false" ht="15.75" hidden="false" customHeight="false" outlineLevel="0" collapsed="false">
      <c r="B903" s="23"/>
    </row>
    <row r="904" customFormat="false" ht="15.75" hidden="false" customHeight="false" outlineLevel="0" collapsed="false">
      <c r="B904" s="23"/>
    </row>
    <row r="905" customFormat="false" ht="15.75" hidden="false" customHeight="false" outlineLevel="0" collapsed="false">
      <c r="B905" s="23"/>
    </row>
    <row r="906" customFormat="false" ht="15.75" hidden="false" customHeight="false" outlineLevel="0" collapsed="false">
      <c r="B906" s="23"/>
    </row>
    <row r="907" customFormat="false" ht="15.75" hidden="false" customHeight="false" outlineLevel="0" collapsed="false">
      <c r="B907" s="23"/>
    </row>
    <row r="908" customFormat="false" ht="15.75" hidden="false" customHeight="false" outlineLevel="0" collapsed="false">
      <c r="B908" s="23"/>
    </row>
    <row r="909" customFormat="false" ht="15.75" hidden="false" customHeight="false" outlineLevel="0" collapsed="false">
      <c r="B909" s="23"/>
    </row>
    <row r="910" customFormat="false" ht="15.75" hidden="false" customHeight="false" outlineLevel="0" collapsed="false">
      <c r="B910" s="23"/>
    </row>
    <row r="911" customFormat="false" ht="15.75" hidden="false" customHeight="false" outlineLevel="0" collapsed="false">
      <c r="B911" s="23"/>
    </row>
    <row r="912" customFormat="false" ht="15.75" hidden="false" customHeight="false" outlineLevel="0" collapsed="false">
      <c r="B912" s="23"/>
    </row>
    <row r="913" customFormat="false" ht="15.75" hidden="false" customHeight="false" outlineLevel="0" collapsed="false">
      <c r="B913" s="23"/>
    </row>
    <row r="914" customFormat="false" ht="15.75" hidden="false" customHeight="false" outlineLevel="0" collapsed="false">
      <c r="B914" s="23"/>
    </row>
    <row r="915" customFormat="false" ht="15.75" hidden="false" customHeight="false" outlineLevel="0" collapsed="false">
      <c r="B915" s="23"/>
    </row>
    <row r="916" customFormat="false" ht="15.75" hidden="false" customHeight="false" outlineLevel="0" collapsed="false">
      <c r="B916" s="23"/>
    </row>
    <row r="917" customFormat="false" ht="15.75" hidden="false" customHeight="false" outlineLevel="0" collapsed="false">
      <c r="B917" s="23"/>
    </row>
    <row r="918" customFormat="false" ht="15.75" hidden="false" customHeight="false" outlineLevel="0" collapsed="false">
      <c r="B918" s="23"/>
    </row>
    <row r="919" customFormat="false" ht="15.75" hidden="false" customHeight="false" outlineLevel="0" collapsed="false">
      <c r="B919" s="23"/>
    </row>
    <row r="920" customFormat="false" ht="15.75" hidden="false" customHeight="false" outlineLevel="0" collapsed="false">
      <c r="B920" s="23"/>
    </row>
    <row r="921" customFormat="false" ht="15.75" hidden="false" customHeight="false" outlineLevel="0" collapsed="false">
      <c r="B921" s="23"/>
    </row>
    <row r="922" customFormat="false" ht="15.75" hidden="false" customHeight="false" outlineLevel="0" collapsed="false">
      <c r="B922" s="23"/>
    </row>
    <row r="923" customFormat="false" ht="15.75" hidden="false" customHeight="false" outlineLevel="0" collapsed="false">
      <c r="B923" s="23"/>
    </row>
    <row r="924" customFormat="false" ht="15.75" hidden="false" customHeight="false" outlineLevel="0" collapsed="false">
      <c r="B924" s="23"/>
    </row>
    <row r="925" customFormat="false" ht="15.75" hidden="false" customHeight="false" outlineLevel="0" collapsed="false">
      <c r="B925" s="23"/>
    </row>
    <row r="926" customFormat="false" ht="15.75" hidden="false" customHeight="false" outlineLevel="0" collapsed="false">
      <c r="B926" s="23"/>
    </row>
    <row r="927" customFormat="false" ht="15.75" hidden="false" customHeight="false" outlineLevel="0" collapsed="false">
      <c r="B927" s="23"/>
    </row>
    <row r="928" customFormat="false" ht="15.75" hidden="false" customHeight="false" outlineLevel="0" collapsed="false">
      <c r="B928" s="23"/>
    </row>
    <row r="929" customFormat="false" ht="15.75" hidden="false" customHeight="false" outlineLevel="0" collapsed="false">
      <c r="B929" s="23"/>
    </row>
    <row r="930" customFormat="false" ht="15.75" hidden="false" customHeight="false" outlineLevel="0" collapsed="false">
      <c r="B930" s="23"/>
    </row>
    <row r="931" customFormat="false" ht="15.75" hidden="false" customHeight="false" outlineLevel="0" collapsed="false">
      <c r="B931" s="23"/>
    </row>
    <row r="932" customFormat="false" ht="15.75" hidden="false" customHeight="false" outlineLevel="0" collapsed="false">
      <c r="B932" s="23"/>
    </row>
    <row r="933" customFormat="false" ht="15.75" hidden="false" customHeight="false" outlineLevel="0" collapsed="false">
      <c r="B933" s="23"/>
    </row>
    <row r="934" customFormat="false" ht="15.75" hidden="false" customHeight="false" outlineLevel="0" collapsed="false">
      <c r="B934" s="23"/>
    </row>
    <row r="935" customFormat="false" ht="15.75" hidden="false" customHeight="false" outlineLevel="0" collapsed="false">
      <c r="B935" s="23"/>
    </row>
    <row r="936" customFormat="false" ht="15.75" hidden="false" customHeight="false" outlineLevel="0" collapsed="false">
      <c r="B936" s="23"/>
    </row>
    <row r="937" customFormat="false" ht="15.75" hidden="false" customHeight="false" outlineLevel="0" collapsed="false">
      <c r="B937" s="23"/>
    </row>
    <row r="938" customFormat="false" ht="15.75" hidden="false" customHeight="false" outlineLevel="0" collapsed="false">
      <c r="B938" s="23"/>
    </row>
    <row r="939" customFormat="false" ht="15.75" hidden="false" customHeight="false" outlineLevel="0" collapsed="false">
      <c r="B939" s="23"/>
    </row>
    <row r="940" customFormat="false" ht="15.75" hidden="false" customHeight="false" outlineLevel="0" collapsed="false">
      <c r="B940" s="23"/>
    </row>
    <row r="941" customFormat="false" ht="15.75" hidden="false" customHeight="false" outlineLevel="0" collapsed="false">
      <c r="B941" s="23"/>
    </row>
    <row r="942" customFormat="false" ht="15.75" hidden="false" customHeight="false" outlineLevel="0" collapsed="false">
      <c r="B942" s="23"/>
    </row>
    <row r="943" customFormat="false" ht="15.75" hidden="false" customHeight="false" outlineLevel="0" collapsed="false">
      <c r="B943" s="23"/>
    </row>
    <row r="944" customFormat="false" ht="15.75" hidden="false" customHeight="false" outlineLevel="0" collapsed="false">
      <c r="B944" s="23"/>
    </row>
    <row r="945" customFormat="false" ht="15.75" hidden="false" customHeight="false" outlineLevel="0" collapsed="false">
      <c r="B945" s="23"/>
    </row>
    <row r="946" customFormat="false" ht="15.75" hidden="false" customHeight="false" outlineLevel="0" collapsed="false">
      <c r="B946" s="23"/>
    </row>
    <row r="947" customFormat="false" ht="15.75" hidden="false" customHeight="false" outlineLevel="0" collapsed="false">
      <c r="B947" s="23"/>
    </row>
    <row r="948" customFormat="false" ht="15.75" hidden="false" customHeight="false" outlineLevel="0" collapsed="false">
      <c r="B948" s="23"/>
    </row>
    <row r="949" customFormat="false" ht="15.75" hidden="false" customHeight="false" outlineLevel="0" collapsed="false">
      <c r="B949" s="23"/>
    </row>
    <row r="950" customFormat="false" ht="15.75" hidden="false" customHeight="false" outlineLevel="0" collapsed="false">
      <c r="B950" s="23"/>
    </row>
    <row r="951" customFormat="false" ht="15.75" hidden="false" customHeight="false" outlineLevel="0" collapsed="false">
      <c r="B951" s="23"/>
    </row>
    <row r="952" customFormat="false" ht="15.75" hidden="false" customHeight="false" outlineLevel="0" collapsed="false">
      <c r="B952" s="23"/>
    </row>
    <row r="953" customFormat="false" ht="15.75" hidden="false" customHeight="false" outlineLevel="0" collapsed="false">
      <c r="B953" s="23"/>
    </row>
    <row r="954" customFormat="false" ht="15.75" hidden="false" customHeight="false" outlineLevel="0" collapsed="false">
      <c r="B954" s="23"/>
    </row>
    <row r="955" customFormat="false" ht="15.75" hidden="false" customHeight="false" outlineLevel="0" collapsed="false">
      <c r="B955" s="23"/>
    </row>
    <row r="956" customFormat="false" ht="15.75" hidden="false" customHeight="false" outlineLevel="0" collapsed="false">
      <c r="B956" s="23"/>
    </row>
    <row r="957" customFormat="false" ht="15.75" hidden="false" customHeight="false" outlineLevel="0" collapsed="false">
      <c r="B957" s="23"/>
    </row>
    <row r="958" customFormat="false" ht="15.75" hidden="false" customHeight="false" outlineLevel="0" collapsed="false">
      <c r="B958" s="23"/>
    </row>
    <row r="959" customFormat="false" ht="15.75" hidden="false" customHeight="false" outlineLevel="0" collapsed="false">
      <c r="B959" s="23"/>
    </row>
    <row r="960" customFormat="false" ht="15.75" hidden="false" customHeight="false" outlineLevel="0" collapsed="false">
      <c r="B960" s="23"/>
    </row>
    <row r="961" customFormat="false" ht="15.75" hidden="false" customHeight="false" outlineLevel="0" collapsed="false">
      <c r="B961" s="23"/>
    </row>
    <row r="962" customFormat="false" ht="15.75" hidden="false" customHeight="false" outlineLevel="0" collapsed="false">
      <c r="B962" s="23"/>
    </row>
    <row r="963" customFormat="false" ht="15.75" hidden="false" customHeight="false" outlineLevel="0" collapsed="false">
      <c r="B963" s="23"/>
    </row>
    <row r="964" customFormat="false" ht="15.75" hidden="false" customHeight="false" outlineLevel="0" collapsed="false">
      <c r="B964" s="23"/>
    </row>
    <row r="965" customFormat="false" ht="15.75" hidden="false" customHeight="false" outlineLevel="0" collapsed="false">
      <c r="B965" s="23"/>
    </row>
    <row r="966" customFormat="false" ht="15.75" hidden="false" customHeight="false" outlineLevel="0" collapsed="false">
      <c r="B966" s="23"/>
    </row>
    <row r="967" customFormat="false" ht="15.75" hidden="false" customHeight="false" outlineLevel="0" collapsed="false">
      <c r="B967" s="23"/>
    </row>
    <row r="968" customFormat="false" ht="15.75" hidden="false" customHeight="false" outlineLevel="0" collapsed="false">
      <c r="B968" s="23"/>
    </row>
    <row r="969" customFormat="false" ht="15.75" hidden="false" customHeight="false" outlineLevel="0" collapsed="false">
      <c r="B969" s="23"/>
    </row>
    <row r="970" customFormat="false" ht="15.75" hidden="false" customHeight="false" outlineLevel="0" collapsed="false">
      <c r="B970" s="23"/>
    </row>
    <row r="971" customFormat="false" ht="15.75" hidden="false" customHeight="false" outlineLevel="0" collapsed="false">
      <c r="B971" s="23"/>
    </row>
    <row r="972" customFormat="false" ht="15.75" hidden="false" customHeight="false" outlineLevel="0" collapsed="false">
      <c r="B972" s="23"/>
    </row>
    <row r="973" customFormat="false" ht="15.75" hidden="false" customHeight="false" outlineLevel="0" collapsed="false">
      <c r="B973" s="23"/>
    </row>
    <row r="974" customFormat="false" ht="15.75" hidden="false" customHeight="false" outlineLevel="0" collapsed="false">
      <c r="B974" s="23"/>
    </row>
    <row r="975" customFormat="false" ht="15.75" hidden="false" customHeight="false" outlineLevel="0" collapsed="false">
      <c r="B975" s="23"/>
    </row>
    <row r="976" customFormat="false" ht="15.75" hidden="false" customHeight="false" outlineLevel="0" collapsed="false">
      <c r="B976" s="23"/>
    </row>
    <row r="977" customFormat="false" ht="15.75" hidden="false" customHeight="false" outlineLevel="0" collapsed="false">
      <c r="B977" s="23"/>
    </row>
    <row r="978" customFormat="false" ht="15.75" hidden="false" customHeight="false" outlineLevel="0" collapsed="false">
      <c r="B978" s="23"/>
    </row>
    <row r="979" customFormat="false" ht="15.75" hidden="false" customHeight="false" outlineLevel="0" collapsed="false">
      <c r="B979" s="23"/>
    </row>
    <row r="980" customFormat="false" ht="15.75" hidden="false" customHeight="false" outlineLevel="0" collapsed="false">
      <c r="B980" s="23"/>
    </row>
    <row r="981" customFormat="false" ht="15.75" hidden="false" customHeight="false" outlineLevel="0" collapsed="false">
      <c r="B981" s="23"/>
    </row>
    <row r="982" customFormat="false" ht="15.75" hidden="false" customHeight="false" outlineLevel="0" collapsed="false">
      <c r="B982" s="23"/>
    </row>
    <row r="983" customFormat="false" ht="15.75" hidden="false" customHeight="false" outlineLevel="0" collapsed="false">
      <c r="B983" s="23"/>
    </row>
    <row r="984" customFormat="false" ht="15.75" hidden="false" customHeight="false" outlineLevel="0" collapsed="false">
      <c r="B984" s="23"/>
    </row>
    <row r="985" customFormat="false" ht="15.75" hidden="false" customHeight="false" outlineLevel="0" collapsed="false">
      <c r="B985" s="23"/>
    </row>
    <row r="986" customFormat="false" ht="15.75" hidden="false" customHeight="false" outlineLevel="0" collapsed="false">
      <c r="B986" s="23"/>
    </row>
    <row r="987" customFormat="false" ht="15.75" hidden="false" customHeight="false" outlineLevel="0" collapsed="false">
      <c r="B987" s="23"/>
    </row>
    <row r="988" customFormat="false" ht="15.75" hidden="false" customHeight="false" outlineLevel="0" collapsed="false">
      <c r="B988" s="23"/>
    </row>
    <row r="989" customFormat="false" ht="15.75" hidden="false" customHeight="false" outlineLevel="0" collapsed="false">
      <c r="B989" s="23"/>
    </row>
    <row r="990" customFormat="false" ht="15.75" hidden="false" customHeight="false" outlineLevel="0" collapsed="false">
      <c r="B990" s="23"/>
    </row>
    <row r="991" customFormat="false" ht="15.75" hidden="false" customHeight="false" outlineLevel="0" collapsed="false">
      <c r="B991" s="23"/>
    </row>
    <row r="992" customFormat="false" ht="15.75" hidden="false" customHeight="false" outlineLevel="0" collapsed="false">
      <c r="B992" s="23"/>
    </row>
    <row r="993" customFormat="false" ht="15.75" hidden="false" customHeight="false" outlineLevel="0" collapsed="false">
      <c r="B993" s="23"/>
    </row>
    <row r="994" customFormat="false" ht="15.75" hidden="false" customHeight="false" outlineLevel="0" collapsed="false">
      <c r="B994" s="23"/>
    </row>
    <row r="995" customFormat="false" ht="15.75" hidden="false" customHeight="false" outlineLevel="0" collapsed="false">
      <c r="B995" s="23"/>
    </row>
    <row r="996" customFormat="false" ht="15.75" hidden="false" customHeight="false" outlineLevel="0" collapsed="false">
      <c r="B996" s="23"/>
    </row>
    <row r="997" customFormat="false" ht="15.75" hidden="false" customHeight="false" outlineLevel="0" collapsed="false">
      <c r="B997" s="23"/>
    </row>
    <row r="998" customFormat="false" ht="15.75" hidden="false" customHeight="false" outlineLevel="0" collapsed="false">
      <c r="B998" s="23"/>
    </row>
    <row r="1048576" customFormat="false" ht="12.8" hidden="false" customHeight="true" outlineLevel="0" collapsed="false"/>
  </sheetData>
  <conditionalFormatting sqref="G1:G998">
    <cfRule type="colorScale" priority="2">
      <colorScale>
        <cfvo type="formula" val="0"/>
        <cfvo type="formula" val="6"/>
        <color rgb="FFE67C73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W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25.38"/>
    <col collapsed="false" customWidth="true" hidden="false" outlineLevel="0" max="2" min="2" style="0" width="38.88"/>
    <col collapsed="false" customWidth="true" hidden="false" outlineLevel="0" max="6" min="6" style="0" width="2.99"/>
  </cols>
  <sheetData>
    <row r="1" customFormat="false" ht="15.75" hidden="false" customHeight="false" outlineLevel="0" collapsed="false">
      <c r="A1" s="9" t="s">
        <v>30</v>
      </c>
      <c r="B1" s="8" t="s">
        <v>31</v>
      </c>
      <c r="C1" s="9" t="s">
        <v>455</v>
      </c>
      <c r="D1" s="9" t="s">
        <v>456</v>
      </c>
      <c r="E1" s="9" t="s">
        <v>457</v>
      </c>
      <c r="F1" s="3"/>
      <c r="G1" s="9" t="s">
        <v>458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5.75" hidden="false" customHeight="false" outlineLevel="0" collapsed="false">
      <c r="A2" s="12" t="s">
        <v>33</v>
      </c>
      <c r="B2" s="13" t="s">
        <v>34</v>
      </c>
      <c r="C2" s="73" t="n">
        <v>0.00155</v>
      </c>
      <c r="D2" s="73" t="n">
        <v>0.00023</v>
      </c>
      <c r="E2" s="73" t="n">
        <v>0.00098</v>
      </c>
      <c r="G2" s="56" t="n">
        <f aca="false">$C2-($D2*9/4+$E2)</f>
        <v>5.24999999999998E-005</v>
      </c>
      <c r="I2" s="74"/>
      <c r="J2" s="74"/>
      <c r="K2" s="74"/>
    </row>
    <row r="3" customFormat="false" ht="15.75" hidden="false" customHeight="false" outlineLevel="0" collapsed="false">
      <c r="A3" s="12" t="s">
        <v>35</v>
      </c>
      <c r="B3" s="13" t="s">
        <v>36</v>
      </c>
      <c r="C3" s="73" t="n">
        <v>0.00211</v>
      </c>
      <c r="D3" s="73" t="n">
        <v>0.00034</v>
      </c>
      <c r="E3" s="73" t="n">
        <v>0.00124</v>
      </c>
      <c r="G3" s="73" t="n">
        <f aca="false">$C3-($D3*9/4+$E3)</f>
        <v>0.000105</v>
      </c>
      <c r="I3" s="74"/>
      <c r="J3" s="74"/>
      <c r="K3" s="74"/>
    </row>
    <row r="4" customFormat="false" ht="15.75" hidden="false" customHeight="false" outlineLevel="0" collapsed="false">
      <c r="A4" s="12" t="s">
        <v>37</v>
      </c>
      <c r="B4" s="13" t="s">
        <v>38</v>
      </c>
      <c r="C4" s="73" t="n">
        <v>0.01896</v>
      </c>
      <c r="D4" s="73" t="n">
        <v>0.00315</v>
      </c>
      <c r="E4" s="73" t="n">
        <v>0.01128</v>
      </c>
      <c r="G4" s="73" t="n">
        <f aca="false">$C4-($D4*9/4+$E4)</f>
        <v>0.000592499999999999</v>
      </c>
      <c r="I4" s="74"/>
      <c r="J4" s="74"/>
      <c r="K4" s="74"/>
    </row>
    <row r="5" customFormat="false" ht="15.75" hidden="false" customHeight="false" outlineLevel="0" collapsed="false">
      <c r="A5" s="12" t="s">
        <v>39</v>
      </c>
      <c r="B5" s="13" t="s">
        <v>40</v>
      </c>
      <c r="C5" s="73" t="n">
        <v>0.09918</v>
      </c>
      <c r="D5" s="73" t="n">
        <v>0.01751</v>
      </c>
      <c r="E5" s="73" t="n">
        <v>0.0566</v>
      </c>
      <c r="G5" s="73" t="n">
        <f aca="false">$C5-($D5*9/4+$E5)</f>
        <v>0.00318249999999999</v>
      </c>
      <c r="I5" s="74"/>
      <c r="J5" s="74"/>
      <c r="K5" s="74"/>
    </row>
    <row r="6" customFormat="false" ht="15.75" hidden="false" customHeight="false" outlineLevel="0" collapsed="false">
      <c r="A6" s="12" t="s">
        <v>41</v>
      </c>
      <c r="B6" s="13" t="s">
        <v>42</v>
      </c>
      <c r="C6" s="73" t="n">
        <v>0.13116</v>
      </c>
      <c r="D6" s="73" t="n">
        <v>0.01872</v>
      </c>
      <c r="E6" s="73" t="n">
        <v>0.08103</v>
      </c>
      <c r="G6" s="73" t="n">
        <f aca="false">$C6-($D6*9/4+$E6)</f>
        <v>0.00800999999999999</v>
      </c>
      <c r="I6" s="74"/>
      <c r="J6" s="74"/>
      <c r="K6" s="74"/>
    </row>
    <row r="7" customFormat="false" ht="15.75" hidden="false" customHeight="false" outlineLevel="0" collapsed="false">
      <c r="A7" s="12" t="s">
        <v>43</v>
      </c>
      <c r="B7" s="13" t="s">
        <v>44</v>
      </c>
      <c r="C7" s="73" t="n">
        <v>0.00289</v>
      </c>
      <c r="D7" s="73" t="n">
        <v>0.0004</v>
      </c>
      <c r="E7" s="73" t="n">
        <v>0.00186</v>
      </c>
      <c r="G7" s="73" t="n">
        <f aca="false">$C7-($D7*9/4+$E7)</f>
        <v>0.00013</v>
      </c>
      <c r="I7" s="74"/>
      <c r="J7" s="74"/>
      <c r="K7" s="74"/>
    </row>
    <row r="8" customFormat="false" ht="15.75" hidden="false" customHeight="false" outlineLevel="0" collapsed="false">
      <c r="A8" s="12" t="s">
        <v>45</v>
      </c>
      <c r="B8" s="13" t="s">
        <v>46</v>
      </c>
      <c r="C8" s="73" t="n">
        <v>0.04478</v>
      </c>
      <c r="D8" s="73" t="n">
        <v>0.00646</v>
      </c>
      <c r="E8" s="73" t="n">
        <v>0.02788</v>
      </c>
      <c r="G8" s="73" t="n">
        <f aca="false">$C8-($D8*9/4+$E8)</f>
        <v>0.00236500000000001</v>
      </c>
      <c r="I8" s="74"/>
      <c r="J8" s="74"/>
      <c r="K8" s="74"/>
    </row>
    <row r="9" customFormat="false" ht="15.75" hidden="false" customHeight="false" outlineLevel="0" collapsed="false">
      <c r="A9" s="12" t="s">
        <v>47</v>
      </c>
      <c r="B9" s="13" t="s">
        <v>48</v>
      </c>
      <c r="C9" s="73" t="n">
        <v>0.00028</v>
      </c>
      <c r="D9" s="73" t="n">
        <v>4E-005</v>
      </c>
      <c r="E9" s="73" t="n">
        <v>0.00018</v>
      </c>
      <c r="G9" s="73" t="n">
        <f aca="false">$C9-($D9*9/4+$E9)</f>
        <v>1E-005</v>
      </c>
      <c r="I9" s="74"/>
      <c r="J9" s="74"/>
      <c r="K9" s="74"/>
    </row>
    <row r="10" customFormat="false" ht="15.75" hidden="false" customHeight="false" outlineLevel="0" collapsed="false">
      <c r="A10" s="12" t="s">
        <v>49</v>
      </c>
      <c r="B10" s="13" t="s">
        <v>50</v>
      </c>
      <c r="C10" s="73" t="n">
        <v>0</v>
      </c>
      <c r="D10" s="73" t="n">
        <v>0</v>
      </c>
      <c r="E10" s="73" t="n">
        <v>0</v>
      </c>
      <c r="G10" s="73" t="n">
        <f aca="false">$C10-($D10*9/4+$E10)</f>
        <v>0</v>
      </c>
      <c r="I10" s="74"/>
      <c r="J10" s="74"/>
      <c r="K10" s="74"/>
    </row>
    <row r="11" customFormat="false" ht="15.75" hidden="false" customHeight="false" outlineLevel="0" collapsed="false">
      <c r="A11" s="12" t="s">
        <v>51</v>
      </c>
      <c r="B11" s="13" t="s">
        <v>52</v>
      </c>
      <c r="C11" s="73" t="n">
        <v>0.70487</v>
      </c>
      <c r="D11" s="73" t="n">
        <v>0.10014</v>
      </c>
      <c r="E11" s="73" t="n">
        <v>0.45044</v>
      </c>
      <c r="G11" s="73" t="n">
        <f aca="false">$C11-($D11*9/4+$E11)</f>
        <v>0.029115</v>
      </c>
      <c r="I11" s="74"/>
      <c r="J11" s="74"/>
      <c r="K11" s="74"/>
    </row>
    <row r="12" customFormat="false" ht="15.75" hidden="false" customHeight="false" outlineLevel="0" collapsed="false">
      <c r="A12" s="12" t="s">
        <v>53</v>
      </c>
      <c r="B12" s="13" t="s">
        <v>54</v>
      </c>
      <c r="C12" s="73" t="n">
        <v>0.0003</v>
      </c>
      <c r="D12" s="73" t="n">
        <v>5E-005</v>
      </c>
      <c r="E12" s="73" t="n">
        <v>0.00018</v>
      </c>
      <c r="G12" s="73" t="n">
        <f aca="false">$C12-($D12*9/4+$E12)</f>
        <v>7.49999999999997E-006</v>
      </c>
      <c r="I12" s="74"/>
      <c r="J12" s="74"/>
      <c r="K12" s="74"/>
    </row>
    <row r="13" customFormat="false" ht="15.75" hidden="false" customHeight="false" outlineLevel="0" collapsed="false">
      <c r="A13" s="12" t="s">
        <v>55</v>
      </c>
      <c r="B13" s="13" t="s">
        <v>56</v>
      </c>
      <c r="C13" s="73" t="n">
        <v>0.00192</v>
      </c>
      <c r="D13" s="73" t="n">
        <v>0.00028</v>
      </c>
      <c r="E13" s="73" t="n">
        <v>0.00121</v>
      </c>
      <c r="G13" s="73" t="n">
        <f aca="false">$C13-($D13*9/4+$E13)</f>
        <v>7.99999999999998E-005</v>
      </c>
      <c r="I13" s="74"/>
      <c r="J13" s="74"/>
      <c r="K13" s="74"/>
    </row>
    <row r="14" customFormat="false" ht="15.75" hidden="false" customHeight="false" outlineLevel="0" collapsed="false">
      <c r="A14" s="12" t="s">
        <v>57</v>
      </c>
      <c r="B14" s="13" t="s">
        <v>58</v>
      </c>
      <c r="C14" s="73" t="n">
        <v>0.00926</v>
      </c>
      <c r="D14" s="73" t="n">
        <v>0.00136</v>
      </c>
      <c r="E14" s="73" t="n">
        <v>0.00578</v>
      </c>
      <c r="G14" s="73" t="n">
        <f aca="false">$C14-($D14*9/4+$E14)</f>
        <v>0.000419999999999999</v>
      </c>
      <c r="I14" s="74"/>
      <c r="J14" s="74"/>
      <c r="K14" s="74"/>
    </row>
    <row r="15" customFormat="false" ht="15.75" hidden="false" customHeight="false" outlineLevel="0" collapsed="false">
      <c r="A15" s="12" t="s">
        <v>59</v>
      </c>
      <c r="B15" s="13" t="s">
        <v>60</v>
      </c>
      <c r="C15" s="73" t="n">
        <v>0</v>
      </c>
      <c r="D15" s="73" t="n">
        <v>0</v>
      </c>
      <c r="E15" s="73" t="n">
        <v>0</v>
      </c>
      <c r="G15" s="73" t="n">
        <f aca="false">$C15-($D15*9/4+$E15)</f>
        <v>0</v>
      </c>
      <c r="I15" s="74"/>
      <c r="J15" s="74"/>
      <c r="K15" s="74"/>
    </row>
    <row r="16" customFormat="false" ht="15.75" hidden="false" customHeight="false" outlineLevel="0" collapsed="false">
      <c r="A16" s="12" t="s">
        <v>61</v>
      </c>
      <c r="B16" s="13" t="s">
        <v>62</v>
      </c>
      <c r="C16" s="73" t="n">
        <v>0.00181</v>
      </c>
      <c r="D16" s="73" t="n">
        <v>0.00026</v>
      </c>
      <c r="E16" s="73" t="n">
        <v>0.00114</v>
      </c>
      <c r="G16" s="73" t="n">
        <f aca="false">$C16-($D16*9/4+$E16)</f>
        <v>8.5E-005</v>
      </c>
      <c r="I16" s="74"/>
      <c r="J16" s="74"/>
      <c r="K16" s="74"/>
    </row>
    <row r="17" customFormat="false" ht="15.75" hidden="false" customHeight="false" outlineLevel="0" collapsed="false">
      <c r="A17" s="12" t="s">
        <v>63</v>
      </c>
      <c r="B17" s="13" t="s">
        <v>64</v>
      </c>
      <c r="C17" s="73" t="n">
        <v>0.0007</v>
      </c>
      <c r="D17" s="73" t="n">
        <v>0.0001</v>
      </c>
      <c r="E17" s="73" t="n">
        <v>0.00044</v>
      </c>
      <c r="G17" s="73" t="n">
        <f aca="false">$C17-($D17*9/4+$E17)</f>
        <v>3.5E-005</v>
      </c>
      <c r="I17" s="74"/>
      <c r="J17" s="74"/>
      <c r="K17" s="74"/>
    </row>
    <row r="18" customFormat="false" ht="15.75" hidden="false" customHeight="false" outlineLevel="0" collapsed="false">
      <c r="A18" s="12" t="s">
        <v>65</v>
      </c>
      <c r="B18" s="13" t="s">
        <v>66</v>
      </c>
      <c r="C18" s="73" t="n">
        <v>1E-005</v>
      </c>
      <c r="D18" s="73" t="n">
        <v>0</v>
      </c>
      <c r="E18" s="73" t="n">
        <v>1E-005</v>
      </c>
      <c r="G18" s="73" t="n">
        <f aca="false">$C18-($D18*9/4+$E18)</f>
        <v>0</v>
      </c>
      <c r="I18" s="74"/>
      <c r="J18" s="74"/>
      <c r="K18" s="74"/>
    </row>
    <row r="19" customFormat="false" ht="15.75" hidden="false" customHeight="false" outlineLevel="0" collapsed="false">
      <c r="A19" s="12" t="s">
        <v>67</v>
      </c>
      <c r="B19" s="13" t="s">
        <v>68</v>
      </c>
      <c r="C19" s="73" t="n">
        <v>0.22146</v>
      </c>
      <c r="D19" s="73" t="n">
        <v>0.03377</v>
      </c>
      <c r="E19" s="73" t="n">
        <v>0.13591</v>
      </c>
      <c r="G19" s="73" t="n">
        <f aca="false">$C19-($D19*9/4+$E19)</f>
        <v>0.00956750000000001</v>
      </c>
      <c r="I19" s="74"/>
      <c r="J19" s="74"/>
      <c r="K19" s="74"/>
    </row>
    <row r="20" customFormat="false" ht="15.75" hidden="false" customHeight="false" outlineLevel="0" collapsed="false">
      <c r="A20" s="12" t="s">
        <v>69</v>
      </c>
      <c r="B20" s="13" t="s">
        <v>70</v>
      </c>
      <c r="C20" s="73" t="n">
        <v>0</v>
      </c>
      <c r="D20" s="73" t="n">
        <v>0</v>
      </c>
      <c r="E20" s="73" t="n">
        <v>0</v>
      </c>
      <c r="G20" s="73" t="n">
        <f aca="false">$C20-($D20*9/4+$E20)</f>
        <v>0</v>
      </c>
      <c r="I20" s="74"/>
      <c r="J20" s="74"/>
      <c r="K20" s="74"/>
    </row>
    <row r="21" customFormat="false" ht="15.75" hidden="false" customHeight="false" outlineLevel="0" collapsed="false">
      <c r="A21" s="12" t="s">
        <v>71</v>
      </c>
      <c r="B21" s="13" t="s">
        <v>72</v>
      </c>
      <c r="C21" s="73" t="n">
        <v>0.00385</v>
      </c>
      <c r="D21" s="73" t="n">
        <v>0.00056</v>
      </c>
      <c r="E21" s="73" t="n">
        <v>0.00244</v>
      </c>
      <c r="G21" s="73" t="n">
        <f aca="false">$C21-($D21*9/4+$E21)</f>
        <v>0.00015</v>
      </c>
      <c r="I21" s="74"/>
      <c r="J21" s="74"/>
      <c r="K21" s="74"/>
    </row>
    <row r="22" customFormat="false" ht="15.75" hidden="false" customHeight="false" outlineLevel="0" collapsed="false">
      <c r="A22" s="12" t="s">
        <v>73</v>
      </c>
      <c r="B22" s="13" t="s">
        <v>74</v>
      </c>
      <c r="C22" s="73" t="n">
        <v>0.5357</v>
      </c>
      <c r="D22" s="73" t="n">
        <v>0.07626</v>
      </c>
      <c r="E22" s="73" t="n">
        <v>0.35262</v>
      </c>
      <c r="G22" s="73" t="n">
        <f aca="false">$C22-($D22*9/4+$E22)</f>
        <v>0.011495</v>
      </c>
      <c r="I22" s="74"/>
      <c r="J22" s="74"/>
      <c r="K22" s="74"/>
    </row>
    <row r="23" customFormat="false" ht="15.75" hidden="false" customHeight="false" outlineLevel="0" collapsed="false">
      <c r="A23" s="12" t="s">
        <v>75</v>
      </c>
      <c r="B23" s="13" t="s">
        <v>76</v>
      </c>
      <c r="C23" s="73" t="n">
        <v>0.00352</v>
      </c>
      <c r="D23" s="73" t="n">
        <v>0.00051</v>
      </c>
      <c r="E23" s="73" t="n">
        <v>0.00222</v>
      </c>
      <c r="G23" s="73" t="n">
        <f aca="false">$C23-($D23*9/4+$E23)</f>
        <v>0.0001525</v>
      </c>
      <c r="I23" s="74"/>
      <c r="J23" s="74"/>
      <c r="K23" s="74"/>
    </row>
    <row r="24" customFormat="false" ht="15.75" hidden="false" customHeight="false" outlineLevel="0" collapsed="false">
      <c r="A24" s="12" t="s">
        <v>77</v>
      </c>
      <c r="B24" s="13" t="s">
        <v>78</v>
      </c>
      <c r="C24" s="73" t="n">
        <v>0.00384</v>
      </c>
      <c r="D24" s="73" t="n">
        <v>0.00065</v>
      </c>
      <c r="E24" s="73" t="n">
        <v>0.00223</v>
      </c>
      <c r="G24" s="73" t="n">
        <f aca="false">$C24-($D24*9/4+$E24)</f>
        <v>0.0001475</v>
      </c>
      <c r="I24" s="74"/>
      <c r="J24" s="74"/>
      <c r="K24" s="74"/>
    </row>
    <row r="25" customFormat="false" ht="15.75" hidden="false" customHeight="false" outlineLevel="0" collapsed="false">
      <c r="A25" s="12" t="s">
        <v>79</v>
      </c>
      <c r="B25" s="13" t="s">
        <v>80</v>
      </c>
      <c r="C25" s="73" t="n">
        <v>0.14406</v>
      </c>
      <c r="D25" s="73" t="n">
        <v>0.02051</v>
      </c>
      <c r="E25" s="73" t="n">
        <v>0.09236</v>
      </c>
      <c r="G25" s="73" t="n">
        <f aca="false">$C25-($D25*9/4+$E25)</f>
        <v>0.00555249999999999</v>
      </c>
      <c r="I25" s="74"/>
      <c r="J25" s="74"/>
      <c r="K25" s="74"/>
    </row>
    <row r="26" customFormat="false" ht="15.75" hidden="false" customHeight="false" outlineLevel="0" collapsed="false">
      <c r="A26" s="12" t="s">
        <v>81</v>
      </c>
      <c r="B26" s="13" t="s">
        <v>82</v>
      </c>
      <c r="C26" s="73" t="n">
        <v>0.04272</v>
      </c>
      <c r="D26" s="73" t="n">
        <v>0.00701</v>
      </c>
      <c r="E26" s="73" t="n">
        <v>0.02515</v>
      </c>
      <c r="G26" s="73" t="n">
        <f aca="false">$C26-($D26*9/4+$E26)</f>
        <v>0.0017975</v>
      </c>
      <c r="I26" s="74"/>
      <c r="J26" s="74"/>
      <c r="K26" s="74"/>
    </row>
    <row r="27" customFormat="false" ht="15.75" hidden="false" customHeight="false" outlineLevel="0" collapsed="false">
      <c r="A27" s="12" t="s">
        <v>83</v>
      </c>
      <c r="B27" s="13" t="s">
        <v>84</v>
      </c>
      <c r="C27" s="73" t="n">
        <v>0.15435</v>
      </c>
      <c r="D27" s="73" t="n">
        <v>0.02085</v>
      </c>
      <c r="E27" s="73" t="n">
        <v>0.09666</v>
      </c>
      <c r="G27" s="73" t="n">
        <f aca="false">$C27-($D27*9/4+$E27)</f>
        <v>0.0107775</v>
      </c>
      <c r="I27" s="74"/>
      <c r="J27" s="74"/>
      <c r="K27" s="74"/>
    </row>
    <row r="28" customFormat="false" ht="15.75" hidden="false" customHeight="false" outlineLevel="0" collapsed="false">
      <c r="A28" s="12" t="s">
        <v>85</v>
      </c>
      <c r="B28" s="13" t="s">
        <v>86</v>
      </c>
      <c r="C28" s="73" t="n">
        <v>0.00503</v>
      </c>
      <c r="D28" s="73" t="n">
        <v>0.00073</v>
      </c>
      <c r="E28" s="73" t="n">
        <v>0.00318</v>
      </c>
      <c r="G28" s="73" t="n">
        <f aca="false">$C28-($D28*9/4+$E28)</f>
        <v>0.0002075</v>
      </c>
      <c r="I28" s="74"/>
      <c r="J28" s="74"/>
      <c r="K28" s="74"/>
    </row>
    <row r="29" customFormat="false" ht="15.75" hidden="false" customHeight="false" outlineLevel="0" collapsed="false">
      <c r="A29" s="12" t="s">
        <v>87</v>
      </c>
      <c r="B29" s="13" t="s">
        <v>88</v>
      </c>
      <c r="C29" s="73" t="n">
        <v>0.01855</v>
      </c>
      <c r="D29" s="73" t="n">
        <v>0.00269</v>
      </c>
      <c r="E29" s="73" t="n">
        <v>0.01172</v>
      </c>
      <c r="G29" s="73" t="n">
        <f aca="false">$C29-($D29*9/4+$E29)</f>
        <v>0.000777499999999997</v>
      </c>
      <c r="I29" s="74"/>
      <c r="J29" s="74"/>
      <c r="K29" s="74"/>
    </row>
    <row r="30" customFormat="false" ht="15.75" hidden="false" customHeight="false" outlineLevel="0" collapsed="false">
      <c r="A30" s="12" t="s">
        <v>89</v>
      </c>
      <c r="B30" s="13" t="s">
        <v>90</v>
      </c>
      <c r="C30" s="73" t="n">
        <v>0.54992</v>
      </c>
      <c r="D30" s="73" t="n">
        <v>0.08367</v>
      </c>
      <c r="E30" s="73" t="n">
        <v>0.3321</v>
      </c>
      <c r="G30" s="73" t="n">
        <f aca="false">$C30-($D30*9/4+$E30)</f>
        <v>0.0295624999999999</v>
      </c>
      <c r="I30" s="74"/>
      <c r="J30" s="74"/>
      <c r="K30" s="74"/>
    </row>
    <row r="31" customFormat="false" ht="15.75" hidden="false" customHeight="false" outlineLevel="0" collapsed="false">
      <c r="A31" s="12" t="s">
        <v>91</v>
      </c>
      <c r="B31" s="13" t="s">
        <v>92</v>
      </c>
      <c r="C31" s="73" t="n">
        <v>9.01586</v>
      </c>
      <c r="D31" s="73" t="n">
        <v>1.17198</v>
      </c>
      <c r="E31" s="73" t="n">
        <v>5.73247</v>
      </c>
      <c r="G31" s="73" t="n">
        <f aca="false">$C31-($D31*9/4+$E31)</f>
        <v>0.646435</v>
      </c>
      <c r="I31" s="74"/>
      <c r="J31" s="74"/>
      <c r="K31" s="74"/>
    </row>
    <row r="32" customFormat="false" ht="15.75" hidden="false" customHeight="false" outlineLevel="0" collapsed="false">
      <c r="A32" s="12" t="s">
        <v>93</v>
      </c>
      <c r="B32" s="13" t="s">
        <v>94</v>
      </c>
      <c r="C32" s="73" t="n">
        <v>0.03386</v>
      </c>
      <c r="D32" s="73" t="n">
        <v>0.00519</v>
      </c>
      <c r="E32" s="73" t="n">
        <v>0.02084</v>
      </c>
      <c r="G32" s="73" t="n">
        <f aca="false">$C32-($D32*9/4+$E32)</f>
        <v>0.0013425</v>
      </c>
      <c r="I32" s="74"/>
      <c r="J32" s="74"/>
      <c r="K32" s="74"/>
    </row>
    <row r="33" customFormat="false" ht="15.75" hidden="false" customHeight="false" outlineLevel="0" collapsed="false">
      <c r="A33" s="12" t="s">
        <v>95</v>
      </c>
      <c r="B33" s="13" t="s">
        <v>96</v>
      </c>
      <c r="C33" s="73" t="n">
        <v>0.01727</v>
      </c>
      <c r="D33" s="73" t="n">
        <v>0.00285</v>
      </c>
      <c r="E33" s="73" t="n">
        <v>0.01033</v>
      </c>
      <c r="G33" s="73" t="n">
        <f aca="false">$C33-($D33*9/4+$E33)</f>
        <v>0.0005275</v>
      </c>
      <c r="I33" s="74"/>
      <c r="J33" s="74"/>
      <c r="K33" s="74"/>
    </row>
    <row r="34" customFormat="false" ht="15.75" hidden="false" customHeight="false" outlineLevel="0" collapsed="false">
      <c r="A34" s="12" t="s">
        <v>97</v>
      </c>
      <c r="B34" s="18" t="s">
        <v>98</v>
      </c>
      <c r="C34" s="73" t="n">
        <v>0.04161</v>
      </c>
      <c r="D34" s="73" t="n">
        <v>0.00611</v>
      </c>
      <c r="E34" s="73" t="n">
        <v>0.02616</v>
      </c>
      <c r="G34" s="73" t="n">
        <f aca="false">$C34-($D34*9/4+$E34)</f>
        <v>0.0017025</v>
      </c>
      <c r="I34" s="74"/>
      <c r="J34" s="74"/>
      <c r="K34" s="74"/>
    </row>
    <row r="35" customFormat="false" ht="15.75" hidden="false" customHeight="false" outlineLevel="0" collapsed="false">
      <c r="A35" s="12" t="s">
        <v>99</v>
      </c>
      <c r="B35" s="13" t="s">
        <v>100</v>
      </c>
      <c r="C35" s="73" t="n">
        <v>0.00611</v>
      </c>
      <c r="D35" s="73" t="n">
        <v>0.00089</v>
      </c>
      <c r="E35" s="73" t="n">
        <v>0.00384</v>
      </c>
      <c r="G35" s="73" t="n">
        <f aca="false">$C35-($D35*9/4+$E35)</f>
        <v>0.0002675</v>
      </c>
      <c r="I35" s="74"/>
      <c r="J35" s="74"/>
      <c r="K35" s="74"/>
    </row>
    <row r="36" customFormat="false" ht="15.75" hidden="false" customHeight="false" outlineLevel="0" collapsed="false">
      <c r="A36" s="12" t="s">
        <v>101</v>
      </c>
      <c r="B36" s="13" t="s">
        <v>102</v>
      </c>
      <c r="C36" s="73" t="n">
        <v>0.014</v>
      </c>
      <c r="D36" s="73" t="n">
        <v>0.00216</v>
      </c>
      <c r="E36" s="73" t="n">
        <v>0.00909</v>
      </c>
      <c r="G36" s="73" t="n">
        <f aca="false">$C36-($D36*9/4+$E36)</f>
        <v>5.00000000000014E-005</v>
      </c>
      <c r="I36" s="74"/>
      <c r="J36" s="74"/>
      <c r="K36" s="74"/>
    </row>
    <row r="37" customFormat="false" ht="15.75" hidden="false" customHeight="false" outlineLevel="0" collapsed="false">
      <c r="A37" s="12" t="s">
        <v>103</v>
      </c>
      <c r="B37" s="13" t="s">
        <v>104</v>
      </c>
      <c r="C37" s="73" t="n">
        <v>0.00856</v>
      </c>
      <c r="D37" s="73" t="n">
        <v>0.00116</v>
      </c>
      <c r="E37" s="73" t="n">
        <v>0.00552</v>
      </c>
      <c r="G37" s="73" t="n">
        <f aca="false">$C37-($D37*9/4+$E37)</f>
        <v>0.00043</v>
      </c>
      <c r="I37" s="74"/>
      <c r="J37" s="74"/>
      <c r="K37" s="74"/>
    </row>
    <row r="38" customFormat="false" ht="15.75" hidden="false" customHeight="false" outlineLevel="0" collapsed="false">
      <c r="A38" s="12" t="s">
        <v>105</v>
      </c>
      <c r="B38" s="13" t="s">
        <v>106</v>
      </c>
      <c r="C38" s="73" t="n">
        <v>0.00039</v>
      </c>
      <c r="D38" s="73" t="n">
        <v>7E-005</v>
      </c>
      <c r="E38" s="73" t="n">
        <v>0.00022</v>
      </c>
      <c r="G38" s="73" t="n">
        <f aca="false">$C38-($D38*9/4+$E38)</f>
        <v>1.25E-005</v>
      </c>
      <c r="I38" s="74"/>
      <c r="J38" s="74"/>
      <c r="K38" s="74"/>
    </row>
    <row r="39" customFormat="false" ht="15.75" hidden="false" customHeight="false" outlineLevel="0" collapsed="false">
      <c r="A39" s="12" t="s">
        <v>107</v>
      </c>
      <c r="B39" s="13" t="s">
        <v>108</v>
      </c>
      <c r="C39" s="73" t="n">
        <v>0.00293</v>
      </c>
      <c r="D39" s="73" t="n">
        <v>0.00044</v>
      </c>
      <c r="E39" s="73" t="n">
        <v>0.00184</v>
      </c>
      <c r="G39" s="73" t="n">
        <f aca="false">$C39-($D39*9/4+$E39)</f>
        <v>0.0001</v>
      </c>
      <c r="I39" s="74"/>
      <c r="J39" s="74"/>
      <c r="K39" s="74"/>
    </row>
    <row r="40" customFormat="false" ht="15.75" hidden="false" customHeight="false" outlineLevel="0" collapsed="false">
      <c r="A40" s="12" t="s">
        <v>109</v>
      </c>
      <c r="B40" s="13" t="s">
        <v>110</v>
      </c>
      <c r="C40" s="73" t="n">
        <v>0.19616</v>
      </c>
      <c r="D40" s="73" t="n">
        <v>0.02563</v>
      </c>
      <c r="E40" s="73" t="n">
        <v>0.12665</v>
      </c>
      <c r="G40" s="73" t="n">
        <f aca="false">$C40-($D40*9/4+$E40)</f>
        <v>0.0118425</v>
      </c>
      <c r="I40" s="74"/>
      <c r="J40" s="74"/>
      <c r="K40" s="74"/>
    </row>
    <row r="41" customFormat="false" ht="15.75" hidden="false" customHeight="false" outlineLevel="0" collapsed="false">
      <c r="A41" s="12" t="s">
        <v>111</v>
      </c>
      <c r="B41" s="13" t="s">
        <v>112</v>
      </c>
      <c r="C41" s="73" t="n">
        <v>0.31365</v>
      </c>
      <c r="D41" s="73" t="n">
        <v>0.04975</v>
      </c>
      <c r="E41" s="73" t="n">
        <v>0.18968</v>
      </c>
      <c r="G41" s="73" t="n">
        <f aca="false">$C41-($D41*9/4+$E41)</f>
        <v>0.0120324999999999</v>
      </c>
      <c r="I41" s="74"/>
      <c r="J41" s="74"/>
      <c r="K41" s="74"/>
    </row>
    <row r="42" customFormat="false" ht="15.75" hidden="false" customHeight="false" outlineLevel="0" collapsed="false">
      <c r="A42" s="12" t="s">
        <v>113</v>
      </c>
      <c r="B42" s="13" t="s">
        <v>114</v>
      </c>
      <c r="C42" s="73" t="n">
        <v>0.01171</v>
      </c>
      <c r="D42" s="73" t="n">
        <v>0.00188</v>
      </c>
      <c r="E42" s="73" t="n">
        <v>0.00707</v>
      </c>
      <c r="G42" s="73" t="n">
        <f aca="false">$C42-($D42*9/4+$E42)</f>
        <v>0.000410000000000001</v>
      </c>
      <c r="I42" s="74"/>
      <c r="J42" s="74"/>
      <c r="K42" s="74"/>
    </row>
    <row r="43" customFormat="false" ht="15.75" hidden="false" customHeight="false" outlineLevel="0" collapsed="false">
      <c r="A43" s="12" t="s">
        <v>115</v>
      </c>
      <c r="B43" s="13" t="s">
        <v>116</v>
      </c>
      <c r="C43" s="73" t="n">
        <v>0</v>
      </c>
      <c r="D43" s="73" t="n">
        <v>0</v>
      </c>
      <c r="E43" s="73" t="n">
        <v>0</v>
      </c>
      <c r="G43" s="73" t="n">
        <f aca="false">$C43-($D43*9/4+$E43)</f>
        <v>0</v>
      </c>
      <c r="I43" s="74"/>
      <c r="J43" s="74"/>
      <c r="K43" s="74"/>
    </row>
    <row r="44" customFormat="false" ht="15.75" hidden="false" customHeight="false" outlineLevel="0" collapsed="false">
      <c r="A44" s="12" t="s">
        <v>117</v>
      </c>
      <c r="B44" s="13" t="s">
        <v>118</v>
      </c>
      <c r="C44" s="73" t="n">
        <v>3E-005</v>
      </c>
      <c r="D44" s="73" t="n">
        <v>0</v>
      </c>
      <c r="E44" s="73" t="n">
        <v>2E-005</v>
      </c>
      <c r="G44" s="73" t="n">
        <f aca="false">$C44-($D44*9/4+$E44)</f>
        <v>1E-005</v>
      </c>
      <c r="I44" s="74"/>
      <c r="J44" s="74"/>
      <c r="K44" s="74"/>
    </row>
    <row r="45" customFormat="false" ht="15.75" hidden="false" customHeight="false" outlineLevel="0" collapsed="false">
      <c r="A45" s="12" t="s">
        <v>119</v>
      </c>
      <c r="B45" s="13" t="s">
        <v>120</v>
      </c>
      <c r="C45" s="73" t="n">
        <v>0.00969</v>
      </c>
      <c r="D45" s="73" t="n">
        <v>0.0014</v>
      </c>
      <c r="E45" s="73" t="n">
        <v>0.00612</v>
      </c>
      <c r="G45" s="73" t="n">
        <f aca="false">$C45-($D45*9/4+$E45)</f>
        <v>0.000419999999999999</v>
      </c>
      <c r="I45" s="74"/>
      <c r="J45" s="74"/>
      <c r="K45" s="74"/>
    </row>
    <row r="46" customFormat="false" ht="15.75" hidden="false" customHeight="false" outlineLevel="0" collapsed="false">
      <c r="A46" s="12" t="s">
        <v>121</v>
      </c>
      <c r="B46" s="13" t="s">
        <v>122</v>
      </c>
      <c r="C46" s="73" t="n">
        <v>0.00838</v>
      </c>
      <c r="D46" s="73" t="n">
        <v>0.00134</v>
      </c>
      <c r="E46" s="73" t="n">
        <v>0.0052</v>
      </c>
      <c r="G46" s="73" t="n">
        <f aca="false">$C46-($D46*9/4+$E46)</f>
        <v>0.000165</v>
      </c>
      <c r="I46" s="74"/>
      <c r="J46" s="74"/>
      <c r="K46" s="74"/>
    </row>
    <row r="47" customFormat="false" ht="15.75" hidden="false" customHeight="false" outlineLevel="0" collapsed="false">
      <c r="A47" s="12" t="s">
        <v>123</v>
      </c>
      <c r="B47" s="13" t="s">
        <v>124</v>
      </c>
      <c r="C47" s="73" t="n">
        <v>0.00526</v>
      </c>
      <c r="D47" s="73" t="n">
        <v>0.0009</v>
      </c>
      <c r="E47" s="73" t="n">
        <v>0.00306</v>
      </c>
      <c r="G47" s="73" t="n">
        <f aca="false">$C47-($D47*9/4+$E47)</f>
        <v>0.000175</v>
      </c>
      <c r="I47" s="74"/>
      <c r="J47" s="74"/>
      <c r="K47" s="74"/>
    </row>
    <row r="48" customFormat="false" ht="15.75" hidden="false" customHeight="false" outlineLevel="0" collapsed="false">
      <c r="A48" s="12" t="s">
        <v>125</v>
      </c>
      <c r="B48" s="13" t="s">
        <v>126</v>
      </c>
      <c r="C48" s="73" t="n">
        <v>0.01206</v>
      </c>
      <c r="D48" s="73" t="n">
        <v>0.00208</v>
      </c>
      <c r="E48" s="73" t="n">
        <v>0.00696</v>
      </c>
      <c r="G48" s="73" t="n">
        <f aca="false">$C48-($D48*9/4+$E48)</f>
        <v>0.00042</v>
      </c>
      <c r="I48" s="74"/>
      <c r="J48" s="74"/>
      <c r="K48" s="74"/>
    </row>
    <row r="49" customFormat="false" ht="15.75" hidden="false" customHeight="false" outlineLevel="0" collapsed="false">
      <c r="A49" s="12" t="s">
        <v>127</v>
      </c>
      <c r="B49" s="13" t="s">
        <v>128</v>
      </c>
      <c r="C49" s="73" t="n">
        <v>0.02115</v>
      </c>
      <c r="D49" s="73" t="n">
        <v>0.00355</v>
      </c>
      <c r="E49" s="73" t="n">
        <v>0.01236</v>
      </c>
      <c r="G49" s="73" t="n">
        <f aca="false">$C49-($D49*9/4+$E49)</f>
        <v>0.000802500000000001</v>
      </c>
      <c r="I49" s="74"/>
      <c r="J49" s="74"/>
      <c r="K49" s="74"/>
    </row>
    <row r="50" customFormat="false" ht="15.75" hidden="false" customHeight="false" outlineLevel="0" collapsed="false">
      <c r="A50" s="12" t="s">
        <v>129</v>
      </c>
      <c r="B50" s="13" t="s">
        <v>130</v>
      </c>
      <c r="C50" s="73" t="n">
        <v>0.08468</v>
      </c>
      <c r="D50" s="73" t="n">
        <v>0.01383</v>
      </c>
      <c r="E50" s="73" t="n">
        <v>0.05048</v>
      </c>
      <c r="G50" s="73" t="n">
        <f aca="false">$C50-($D50*9/4+$E50)</f>
        <v>0.00308250000000002</v>
      </c>
      <c r="I50" s="74"/>
      <c r="J50" s="74"/>
      <c r="K50" s="74"/>
    </row>
    <row r="51" customFormat="false" ht="15.75" hidden="false" customHeight="false" outlineLevel="0" collapsed="false">
      <c r="A51" s="12" t="s">
        <v>131</v>
      </c>
      <c r="B51" s="13" t="s">
        <v>132</v>
      </c>
      <c r="C51" s="73" t="n">
        <v>0.00727</v>
      </c>
      <c r="D51" s="73" t="n">
        <v>0.00087</v>
      </c>
      <c r="E51" s="73" t="n">
        <v>0.00485</v>
      </c>
      <c r="G51" s="73" t="n">
        <f aca="false">$C51-($D51*9/4+$E51)</f>
        <v>0.0004625</v>
      </c>
      <c r="I51" s="74"/>
      <c r="J51" s="74"/>
      <c r="K51" s="74"/>
    </row>
    <row r="52" customFormat="false" ht="15.75" hidden="false" customHeight="false" outlineLevel="0" collapsed="false">
      <c r="A52" s="12" t="s">
        <v>133</v>
      </c>
      <c r="B52" s="13" t="s">
        <v>134</v>
      </c>
      <c r="C52" s="73" t="n">
        <v>0.02527</v>
      </c>
      <c r="D52" s="73" t="n">
        <v>0.00429</v>
      </c>
      <c r="E52" s="73" t="n">
        <v>0.01474</v>
      </c>
      <c r="G52" s="73" t="n">
        <f aca="false">$C52-($D52*9/4+$E52)</f>
        <v>0.0008775</v>
      </c>
      <c r="I52" s="74"/>
      <c r="J52" s="74"/>
      <c r="K52" s="74"/>
    </row>
    <row r="53" customFormat="false" ht="15.75" hidden="false" customHeight="false" outlineLevel="0" collapsed="false">
      <c r="A53" s="12" t="s">
        <v>135</v>
      </c>
      <c r="B53" s="13" t="s">
        <v>136</v>
      </c>
      <c r="C53" s="73" t="n">
        <v>0.00114</v>
      </c>
      <c r="D53" s="73" t="n">
        <v>0.00021</v>
      </c>
      <c r="E53" s="73" t="n">
        <v>0.00066</v>
      </c>
      <c r="G53" s="73" t="n">
        <f aca="false">$C53-($D53*9/4+$E53)</f>
        <v>7.50000000000013E-006</v>
      </c>
      <c r="I53" s="74"/>
      <c r="J53" s="74"/>
      <c r="K53" s="74"/>
    </row>
    <row r="54" customFormat="false" ht="15.75" hidden="false" customHeight="false" outlineLevel="0" collapsed="false">
      <c r="A54" s="12" t="s">
        <v>137</v>
      </c>
      <c r="B54" s="13" t="s">
        <v>138</v>
      </c>
      <c r="C54" s="73" t="n">
        <v>0.00648</v>
      </c>
      <c r="D54" s="73" t="n">
        <v>0.00063</v>
      </c>
      <c r="E54" s="73" t="n">
        <v>0.00475</v>
      </c>
      <c r="G54" s="73" t="n">
        <f aca="false">$C54-($D54*9/4+$E54)</f>
        <v>0.0003125</v>
      </c>
      <c r="I54" s="74"/>
      <c r="J54" s="74"/>
      <c r="K54" s="74"/>
    </row>
    <row r="55" customFormat="false" ht="15.75" hidden="false" customHeight="false" outlineLevel="0" collapsed="false">
      <c r="A55" s="12" t="s">
        <v>139</v>
      </c>
      <c r="B55" s="13" t="s">
        <v>140</v>
      </c>
      <c r="C55" s="73" t="n">
        <v>0.00288</v>
      </c>
      <c r="D55" s="73" t="n">
        <v>0.00042</v>
      </c>
      <c r="E55" s="73" t="n">
        <v>0.00196</v>
      </c>
      <c r="G55" s="73" t="n">
        <f aca="false">$C55-($D55*9/4+$E55)</f>
        <v>-2.49999999999998E-005</v>
      </c>
      <c r="I55" s="74"/>
      <c r="J55" s="74"/>
      <c r="K55" s="74"/>
    </row>
    <row r="56" customFormat="false" ht="15.75" hidden="false" customHeight="false" outlineLevel="0" collapsed="false">
      <c r="A56" s="12" t="s">
        <v>141</v>
      </c>
      <c r="B56" s="13" t="s">
        <v>142</v>
      </c>
      <c r="C56" s="73" t="n">
        <v>0.01077</v>
      </c>
      <c r="D56" s="73" t="n">
        <v>0.001</v>
      </c>
      <c r="E56" s="73" t="n">
        <v>0.00769</v>
      </c>
      <c r="G56" s="73" t="n">
        <f aca="false">$C56-($D56*9/4+$E56)</f>
        <v>0.000829999999999999</v>
      </c>
      <c r="I56" s="74"/>
      <c r="J56" s="74"/>
      <c r="K56" s="74"/>
    </row>
    <row r="57" customFormat="false" ht="15.75" hidden="false" customHeight="false" outlineLevel="0" collapsed="false">
      <c r="A57" s="12" t="s">
        <v>143</v>
      </c>
      <c r="B57" s="13" t="s">
        <v>144</v>
      </c>
      <c r="C57" s="73" t="n">
        <v>2.00628</v>
      </c>
      <c r="D57" s="73" t="n">
        <v>0.2935</v>
      </c>
      <c r="E57" s="73" t="n">
        <v>1.25378</v>
      </c>
      <c r="G57" s="73" t="n">
        <f aca="false">$C57-($D57*9/4+$E57)</f>
        <v>0.092125</v>
      </c>
      <c r="I57" s="74"/>
      <c r="J57" s="74"/>
      <c r="K57" s="74"/>
    </row>
    <row r="58" customFormat="false" ht="15.75" hidden="false" customHeight="false" outlineLevel="0" collapsed="false">
      <c r="A58" s="12" t="s">
        <v>145</v>
      </c>
      <c r="B58" s="13" t="s">
        <v>146</v>
      </c>
      <c r="C58" s="73" t="n">
        <v>2.25752</v>
      </c>
      <c r="D58" s="73" t="n">
        <v>0.33811</v>
      </c>
      <c r="E58" s="73" t="n">
        <v>1.39613</v>
      </c>
      <c r="G58" s="73" t="n">
        <f aca="false">$C58-($D58*9/4+$E58)</f>
        <v>0.1006425</v>
      </c>
      <c r="I58" s="74"/>
      <c r="J58" s="74"/>
      <c r="K58" s="74"/>
    </row>
    <row r="59" customFormat="false" ht="15.75" hidden="false" customHeight="false" outlineLevel="0" collapsed="false">
      <c r="A59" s="12" t="s">
        <v>147</v>
      </c>
      <c r="B59" s="13" t="s">
        <v>148</v>
      </c>
      <c r="C59" s="73" t="n">
        <v>0.22285</v>
      </c>
      <c r="D59" s="73" t="n">
        <v>0.03603</v>
      </c>
      <c r="E59" s="73" t="n">
        <v>0.1334</v>
      </c>
      <c r="G59" s="73" t="n">
        <f aca="false">$C59-($D59*9/4+$E59)</f>
        <v>0.00838249999999996</v>
      </c>
      <c r="I59" s="74"/>
      <c r="J59" s="74"/>
      <c r="K59" s="74"/>
    </row>
    <row r="60" customFormat="false" ht="15.75" hidden="false" customHeight="false" outlineLevel="0" collapsed="false">
      <c r="A60" s="12" t="s">
        <v>149</v>
      </c>
      <c r="B60" s="13" t="s">
        <v>150</v>
      </c>
      <c r="C60" s="73" t="n">
        <v>0.01151</v>
      </c>
      <c r="D60" s="73" t="n">
        <v>0.00169</v>
      </c>
      <c r="E60" s="73" t="n">
        <v>0.00723</v>
      </c>
      <c r="G60" s="73" t="n">
        <f aca="false">$C60-($D60*9/4+$E60)</f>
        <v>0.000477499999999999</v>
      </c>
      <c r="I60" s="74"/>
      <c r="J60" s="74"/>
      <c r="K60" s="74"/>
    </row>
    <row r="61" customFormat="false" ht="15.75" hidden="false" customHeight="false" outlineLevel="0" collapsed="false">
      <c r="A61" s="12" t="s">
        <v>151</v>
      </c>
      <c r="B61" s="13" t="s">
        <v>152</v>
      </c>
      <c r="C61" s="73" t="n">
        <v>0.00328</v>
      </c>
      <c r="D61" s="73" t="n">
        <v>0.00054</v>
      </c>
      <c r="E61" s="73" t="n">
        <v>0.00195</v>
      </c>
      <c r="G61" s="73" t="n">
        <f aca="false">$C61-($D61*9/4+$E61)</f>
        <v>0.000115</v>
      </c>
      <c r="I61" s="74"/>
      <c r="J61" s="74"/>
      <c r="K61" s="74"/>
    </row>
    <row r="62" customFormat="false" ht="15.75" hidden="false" customHeight="false" outlineLevel="0" collapsed="false">
      <c r="A62" s="12" t="s">
        <v>153</v>
      </c>
      <c r="B62" s="13" t="s">
        <v>154</v>
      </c>
      <c r="C62" s="73" t="n">
        <v>0.00279</v>
      </c>
      <c r="D62" s="73" t="n">
        <v>0.00041</v>
      </c>
      <c r="E62" s="73" t="n">
        <v>0.0019</v>
      </c>
      <c r="G62" s="73" t="n">
        <f aca="false">$C62-($D62*9/4+$E62)</f>
        <v>-3.25E-005</v>
      </c>
      <c r="I62" s="74"/>
      <c r="J62" s="74"/>
      <c r="K62" s="74"/>
    </row>
    <row r="63" customFormat="false" ht="15.75" hidden="false" customHeight="false" outlineLevel="0" collapsed="false">
      <c r="A63" s="12" t="s">
        <v>155</v>
      </c>
      <c r="B63" s="13" t="s">
        <v>156</v>
      </c>
      <c r="C63" s="73" t="n">
        <v>0.67194</v>
      </c>
      <c r="D63" s="73" t="n">
        <v>0.1072</v>
      </c>
      <c r="E63" s="73" t="n">
        <v>0.39644</v>
      </c>
      <c r="G63" s="73" t="n">
        <f aca="false">$C63-($D63*9/4+$E63)</f>
        <v>0.0343000000000001</v>
      </c>
      <c r="I63" s="74"/>
      <c r="J63" s="74"/>
      <c r="K63" s="74"/>
    </row>
    <row r="64" customFormat="false" ht="15.75" hidden="false" customHeight="false" outlineLevel="0" collapsed="false">
      <c r="A64" s="12" t="s">
        <v>157</v>
      </c>
      <c r="B64" s="13" t="s">
        <v>158</v>
      </c>
      <c r="C64" s="73" t="n">
        <v>0.00031</v>
      </c>
      <c r="D64" s="73" t="n">
        <v>5E-005</v>
      </c>
      <c r="E64" s="73" t="n">
        <v>0.00019</v>
      </c>
      <c r="G64" s="73" t="n">
        <f aca="false">$C64-($D64*9/4+$E64)</f>
        <v>7.49999999999997E-006</v>
      </c>
      <c r="I64" s="74"/>
      <c r="J64" s="74"/>
      <c r="K64" s="74"/>
    </row>
    <row r="65" customFormat="false" ht="15.75" hidden="false" customHeight="false" outlineLevel="0" collapsed="false">
      <c r="A65" s="12" t="s">
        <v>159</v>
      </c>
      <c r="B65" s="13" t="s">
        <v>160</v>
      </c>
      <c r="C65" s="73" t="n">
        <v>0.00564</v>
      </c>
      <c r="D65" s="73" t="n">
        <v>0.00083</v>
      </c>
      <c r="E65" s="73" t="n">
        <v>0.00355</v>
      </c>
      <c r="G65" s="73" t="n">
        <f aca="false">$C65-($D65*9/4+$E65)</f>
        <v>0.0002225</v>
      </c>
      <c r="I65" s="74"/>
      <c r="J65" s="74"/>
      <c r="K65" s="74"/>
    </row>
    <row r="66" customFormat="false" ht="15.75" hidden="false" customHeight="false" outlineLevel="0" collapsed="false">
      <c r="A66" s="12" t="s">
        <v>161</v>
      </c>
      <c r="B66" s="13" t="s">
        <v>162</v>
      </c>
      <c r="C66" s="73" t="n">
        <v>0.02345</v>
      </c>
      <c r="D66" s="73" t="n">
        <v>0.00355</v>
      </c>
      <c r="E66" s="73" t="n">
        <v>0.01452</v>
      </c>
      <c r="G66" s="73" t="n">
        <f aca="false">$C66-($D66*9/4+$E66)</f>
        <v>0.000942499999999999</v>
      </c>
      <c r="I66" s="74"/>
      <c r="J66" s="74"/>
      <c r="K66" s="74"/>
    </row>
    <row r="67" customFormat="false" ht="15.75" hidden="false" customHeight="false" outlineLevel="0" collapsed="false">
      <c r="A67" s="12" t="s">
        <v>163</v>
      </c>
      <c r="B67" s="13" t="s">
        <v>164</v>
      </c>
      <c r="C67" s="73" t="n">
        <v>0.04006</v>
      </c>
      <c r="D67" s="73" t="n">
        <v>0.00583</v>
      </c>
      <c r="E67" s="73" t="n">
        <v>0.02535</v>
      </c>
      <c r="G67" s="73" t="n">
        <f aca="false">$C67-($D67*9/4+$E67)</f>
        <v>0.0015925</v>
      </c>
      <c r="I67" s="74"/>
      <c r="J67" s="74"/>
      <c r="K67" s="74"/>
    </row>
    <row r="68" customFormat="false" ht="15.75" hidden="false" customHeight="false" outlineLevel="0" collapsed="false">
      <c r="A68" s="12" t="s">
        <v>165</v>
      </c>
      <c r="B68" s="13" t="s">
        <v>166</v>
      </c>
      <c r="C68" s="73" t="n">
        <v>0.3002</v>
      </c>
      <c r="D68" s="73" t="n">
        <v>0.04406</v>
      </c>
      <c r="E68" s="73" t="n">
        <v>0.1806</v>
      </c>
      <c r="G68" s="73" t="n">
        <f aca="false">$C68-($D68*9/4+$E68)</f>
        <v>0.020465</v>
      </c>
      <c r="I68" s="74"/>
      <c r="J68" s="74"/>
      <c r="K68" s="74"/>
    </row>
    <row r="69" customFormat="false" ht="15.75" hidden="false" customHeight="false" outlineLevel="0" collapsed="false">
      <c r="A69" s="12" t="s">
        <v>167</v>
      </c>
      <c r="B69" s="13" t="s">
        <v>168</v>
      </c>
      <c r="C69" s="73" t="n">
        <v>0.00071</v>
      </c>
      <c r="D69" s="73" t="n">
        <v>0.00011</v>
      </c>
      <c r="E69" s="73" t="n">
        <v>0.00043</v>
      </c>
      <c r="G69" s="73" t="n">
        <f aca="false">$C69-($D69*9/4+$E69)</f>
        <v>3.25E-005</v>
      </c>
      <c r="I69" s="74"/>
      <c r="J69" s="74"/>
      <c r="K69" s="74"/>
    </row>
    <row r="70" customFormat="false" ht="15.75" hidden="false" customHeight="false" outlineLevel="0" collapsed="false">
      <c r="A70" s="12" t="s">
        <v>169</v>
      </c>
      <c r="B70" s="13" t="s">
        <v>170</v>
      </c>
      <c r="C70" s="73" t="n">
        <v>0.00038</v>
      </c>
      <c r="D70" s="73" t="n">
        <v>5E-005</v>
      </c>
      <c r="E70" s="73" t="n">
        <v>0.00024</v>
      </c>
      <c r="G70" s="73" t="n">
        <f aca="false">$C70-($D70*9/4+$E70)</f>
        <v>2.75E-005</v>
      </c>
      <c r="I70" s="74"/>
      <c r="J70" s="74"/>
      <c r="K70" s="74"/>
    </row>
    <row r="71" customFormat="false" ht="15.75" hidden="false" customHeight="false" outlineLevel="0" collapsed="false">
      <c r="A71" s="12" t="s">
        <v>171</v>
      </c>
      <c r="B71" s="13" t="s">
        <v>172</v>
      </c>
      <c r="C71" s="73" t="n">
        <v>0.03018</v>
      </c>
      <c r="D71" s="73" t="n">
        <v>0.00438</v>
      </c>
      <c r="E71" s="73" t="n">
        <v>0.01907</v>
      </c>
      <c r="G71" s="73" t="n">
        <f aca="false">$C71-($D71*9/4+$E71)</f>
        <v>0.001255</v>
      </c>
      <c r="I71" s="74"/>
      <c r="J71" s="74"/>
      <c r="K71" s="74"/>
    </row>
    <row r="72" customFormat="false" ht="15.75" hidden="false" customHeight="false" outlineLevel="0" collapsed="false">
      <c r="A72" s="12" t="s">
        <v>173</v>
      </c>
      <c r="B72" s="13" t="s">
        <v>174</v>
      </c>
      <c r="C72" s="73" t="n">
        <v>0.00087</v>
      </c>
      <c r="D72" s="73" t="n">
        <v>0.00015</v>
      </c>
      <c r="E72" s="73" t="n">
        <v>0.00049</v>
      </c>
      <c r="G72" s="73" t="n">
        <f aca="false">$C72-($D72*9/4+$E72)</f>
        <v>4.25000000000001E-005</v>
      </c>
      <c r="I72" s="74"/>
      <c r="J72" s="74"/>
      <c r="K72" s="74"/>
    </row>
    <row r="73" customFormat="false" ht="15.75" hidden="false" customHeight="false" outlineLevel="0" collapsed="false">
      <c r="A73" s="12" t="s">
        <v>175</v>
      </c>
      <c r="B73" s="13" t="s">
        <v>176</v>
      </c>
      <c r="C73" s="73" t="n">
        <v>0.00023</v>
      </c>
      <c r="D73" s="73" t="n">
        <v>3E-005</v>
      </c>
      <c r="E73" s="73" t="n">
        <v>0.00015</v>
      </c>
      <c r="G73" s="73" t="n">
        <f aca="false">$C73-($D73*9/4+$E73)</f>
        <v>1.25E-005</v>
      </c>
      <c r="I73" s="74"/>
      <c r="J73" s="74"/>
      <c r="K73" s="74"/>
    </row>
    <row r="74" customFormat="false" ht="15.75" hidden="false" customHeight="false" outlineLevel="0" collapsed="false">
      <c r="A74" s="12" t="s">
        <v>177</v>
      </c>
      <c r="B74" s="13" t="s">
        <v>178</v>
      </c>
      <c r="C74" s="73" t="n">
        <v>0.0028</v>
      </c>
      <c r="D74" s="73" t="n">
        <v>0.00049</v>
      </c>
      <c r="E74" s="73" t="n">
        <v>0.00161</v>
      </c>
      <c r="G74" s="73" t="n">
        <f aca="false">$C74-($D74*9/4+$E74)</f>
        <v>8.74999999999999E-005</v>
      </c>
      <c r="I74" s="74"/>
      <c r="J74" s="74"/>
      <c r="K74" s="74"/>
    </row>
    <row r="75" customFormat="false" ht="15.75" hidden="false" customHeight="false" outlineLevel="0" collapsed="false">
      <c r="A75" s="12" t="s">
        <v>179</v>
      </c>
      <c r="B75" s="13" t="s">
        <v>180</v>
      </c>
      <c r="C75" s="73" t="n">
        <v>0.00587</v>
      </c>
      <c r="D75" s="73" t="n">
        <v>0.0011</v>
      </c>
      <c r="E75" s="73" t="n">
        <v>0.00321</v>
      </c>
      <c r="G75" s="73" t="n">
        <f aca="false">$C75-($D75*9/4+$E75)</f>
        <v>0.000184999999999999</v>
      </c>
      <c r="I75" s="74"/>
      <c r="J75" s="74"/>
      <c r="K75" s="74"/>
    </row>
    <row r="76" customFormat="false" ht="15.75" hidden="false" customHeight="false" outlineLevel="0" collapsed="false">
      <c r="A76" s="12" t="s">
        <v>181</v>
      </c>
      <c r="B76" s="13" t="s">
        <v>182</v>
      </c>
      <c r="C76" s="73" t="n">
        <v>0.02738</v>
      </c>
      <c r="D76" s="73" t="n">
        <v>0.00358</v>
      </c>
      <c r="E76" s="73" t="n">
        <v>0.01856</v>
      </c>
      <c r="G76" s="73" t="n">
        <f aca="false">$C76-($D76*9/4+$E76)</f>
        <v>0.000764999999999998</v>
      </c>
      <c r="I76" s="74"/>
      <c r="J76" s="74"/>
      <c r="K76" s="74"/>
    </row>
    <row r="77" customFormat="false" ht="15.75" hidden="false" customHeight="false" outlineLevel="0" collapsed="false">
      <c r="A77" s="12" t="s">
        <v>183</v>
      </c>
      <c r="B77" s="13" t="s">
        <v>184</v>
      </c>
      <c r="C77" s="73" t="n">
        <v>0.03653</v>
      </c>
      <c r="D77" s="73" t="n">
        <v>0.0053</v>
      </c>
      <c r="E77" s="73" t="n">
        <v>0.02308</v>
      </c>
      <c r="G77" s="73" t="n">
        <f aca="false">$C77-($D77*9/4+$E77)</f>
        <v>0.001525</v>
      </c>
      <c r="I77" s="74"/>
      <c r="J77" s="74"/>
      <c r="K77" s="74"/>
    </row>
    <row r="78" customFormat="false" ht="15.75" hidden="false" customHeight="false" outlineLevel="0" collapsed="false">
      <c r="A78" s="12" t="s">
        <v>185</v>
      </c>
      <c r="B78" s="13" t="s">
        <v>186</v>
      </c>
      <c r="C78" s="73" t="n">
        <v>0.29894</v>
      </c>
      <c r="D78" s="73" t="n">
        <v>0.04694</v>
      </c>
      <c r="E78" s="73" t="n">
        <v>0.18315</v>
      </c>
      <c r="G78" s="73" t="n">
        <f aca="false">$C78-($D78*9/4+$E78)</f>
        <v>0.010175</v>
      </c>
      <c r="I78" s="74"/>
      <c r="J78" s="74"/>
      <c r="K78" s="74"/>
    </row>
    <row r="79" customFormat="false" ht="15.75" hidden="false" customHeight="false" outlineLevel="0" collapsed="false">
      <c r="A79" s="12" t="s">
        <v>187</v>
      </c>
      <c r="B79" s="13" t="s">
        <v>188</v>
      </c>
      <c r="C79" s="73" t="n">
        <v>0.01901</v>
      </c>
      <c r="D79" s="73" t="n">
        <v>0.00276</v>
      </c>
      <c r="E79" s="73" t="n">
        <v>0.01201</v>
      </c>
      <c r="G79" s="73" t="n">
        <f aca="false">$C79-($D79*9/4+$E79)</f>
        <v>0.000790000000000002</v>
      </c>
      <c r="I79" s="74"/>
      <c r="J79" s="74"/>
      <c r="K79" s="74"/>
    </row>
    <row r="80" customFormat="false" ht="15.75" hidden="false" customHeight="false" outlineLevel="0" collapsed="false">
      <c r="A80" s="12" t="s">
        <v>189</v>
      </c>
      <c r="B80" s="13" t="s">
        <v>190</v>
      </c>
      <c r="C80" s="73" t="n">
        <v>0.15714</v>
      </c>
      <c r="D80" s="73" t="n">
        <v>0.02606</v>
      </c>
      <c r="E80" s="73" t="n">
        <v>0.09303</v>
      </c>
      <c r="G80" s="73" t="n">
        <f aca="false">$C80-($D80*9/4+$E80)</f>
        <v>0.00547499999999998</v>
      </c>
      <c r="I80" s="74"/>
      <c r="J80" s="74"/>
      <c r="K80" s="74"/>
    </row>
    <row r="81" customFormat="false" ht="15.75" hidden="false" customHeight="false" outlineLevel="0" collapsed="false">
      <c r="A81" s="12" t="s">
        <v>191</v>
      </c>
      <c r="B81" s="13" t="s">
        <v>192</v>
      </c>
      <c r="C81" s="73" t="n">
        <v>0.00525</v>
      </c>
      <c r="D81" s="73" t="n">
        <v>0.0009</v>
      </c>
      <c r="E81" s="73" t="n">
        <v>0.00307</v>
      </c>
      <c r="G81" s="73" t="n">
        <f aca="false">$C81-($D81*9/4+$E81)</f>
        <v>0.000155000000000001</v>
      </c>
      <c r="I81" s="74"/>
      <c r="J81" s="74"/>
      <c r="K81" s="74"/>
    </row>
    <row r="82" customFormat="false" ht="15.75" hidden="false" customHeight="false" outlineLevel="0" collapsed="false">
      <c r="A82" s="12" t="s">
        <v>193</v>
      </c>
      <c r="B82" s="13" t="s">
        <v>194</v>
      </c>
      <c r="C82" s="73" t="n">
        <v>0.32421</v>
      </c>
      <c r="D82" s="73" t="n">
        <v>0.0476</v>
      </c>
      <c r="E82" s="73" t="n">
        <v>0.1991</v>
      </c>
      <c r="G82" s="73" t="n">
        <f aca="false">$C82-($D82*9/4+$E82)</f>
        <v>0.01801</v>
      </c>
      <c r="I82" s="74"/>
      <c r="J82" s="74"/>
      <c r="K82" s="74"/>
    </row>
    <row r="83" customFormat="false" ht="15.75" hidden="false" customHeight="false" outlineLevel="0" collapsed="false">
      <c r="A83" s="12" t="s">
        <v>195</v>
      </c>
      <c r="B83" s="13" t="s">
        <v>196</v>
      </c>
      <c r="C83" s="73" t="n">
        <v>0.00209</v>
      </c>
      <c r="D83" s="73" t="n">
        <v>0.0003</v>
      </c>
      <c r="E83" s="73" t="n">
        <v>0.00132</v>
      </c>
      <c r="G83" s="73" t="n">
        <f aca="false">$C83-($D83*9/4+$E83)</f>
        <v>9.5E-005</v>
      </c>
      <c r="I83" s="74"/>
      <c r="J83" s="74"/>
      <c r="K83" s="74"/>
    </row>
    <row r="84" customFormat="false" ht="15.75" hidden="false" customHeight="false" outlineLevel="0" collapsed="false">
      <c r="A84" s="12" t="s">
        <v>197</v>
      </c>
      <c r="B84" s="13" t="s">
        <v>198</v>
      </c>
      <c r="C84" s="73" t="n">
        <v>0</v>
      </c>
      <c r="D84" s="73" t="n">
        <v>0</v>
      </c>
      <c r="E84" s="73" t="n">
        <v>0</v>
      </c>
      <c r="G84" s="73" t="n">
        <f aca="false">$C84-($D84*9/4+$E84)</f>
        <v>0</v>
      </c>
      <c r="I84" s="74"/>
      <c r="J84" s="74"/>
      <c r="K84" s="74"/>
    </row>
    <row r="85" customFormat="false" ht="15.75" hidden="false" customHeight="false" outlineLevel="0" collapsed="false">
      <c r="A85" s="12" t="s">
        <v>199</v>
      </c>
      <c r="B85" s="13" t="s">
        <v>200</v>
      </c>
      <c r="C85" s="73" t="n">
        <v>0.28241</v>
      </c>
      <c r="D85" s="73" t="n">
        <v>0.04602</v>
      </c>
      <c r="E85" s="73" t="n">
        <v>0.16776</v>
      </c>
      <c r="G85" s="73" t="n">
        <f aca="false">$C85-($D85*9/4+$E85)</f>
        <v>0.011105</v>
      </c>
      <c r="I85" s="74"/>
      <c r="J85" s="74"/>
      <c r="K85" s="74"/>
    </row>
    <row r="86" customFormat="false" ht="15.75" hidden="false" customHeight="false" outlineLevel="0" collapsed="false">
      <c r="A86" s="12" t="s">
        <v>201</v>
      </c>
      <c r="B86" s="13" t="s">
        <v>202</v>
      </c>
      <c r="C86" s="73" t="n">
        <v>0.05464</v>
      </c>
      <c r="D86" s="73" t="n">
        <v>0.00775</v>
      </c>
      <c r="E86" s="73" t="n">
        <v>0.03686</v>
      </c>
      <c r="G86" s="73" t="n">
        <f aca="false">$C86-($D86*9/4+$E86)</f>
        <v>0.000342500000000003</v>
      </c>
      <c r="I86" s="74"/>
      <c r="J86" s="74"/>
      <c r="K86" s="74"/>
    </row>
    <row r="87" customFormat="false" ht="15.75" hidden="false" customHeight="false" outlineLevel="0" collapsed="false">
      <c r="A87" s="12" t="s">
        <v>203</v>
      </c>
      <c r="B87" s="13" t="s">
        <v>204</v>
      </c>
      <c r="C87" s="73" t="n">
        <v>0.09848</v>
      </c>
      <c r="D87" s="73" t="n">
        <v>0.01782</v>
      </c>
      <c r="E87" s="73" t="n">
        <v>0.05512</v>
      </c>
      <c r="G87" s="73" t="n">
        <f aca="false">$C87-($D87*9/4+$E87)</f>
        <v>0.003265</v>
      </c>
      <c r="I87" s="74"/>
      <c r="J87" s="74"/>
      <c r="K87" s="74"/>
    </row>
    <row r="88" customFormat="false" ht="15.75" hidden="false" customHeight="false" outlineLevel="0" collapsed="false">
      <c r="A88" s="12" t="s">
        <v>205</v>
      </c>
      <c r="B88" s="13" t="s">
        <v>206</v>
      </c>
      <c r="C88" s="73" t="n">
        <v>0.01332</v>
      </c>
      <c r="D88" s="73" t="n">
        <v>0.00193</v>
      </c>
      <c r="E88" s="73" t="n">
        <v>0.00841</v>
      </c>
      <c r="G88" s="73" t="n">
        <f aca="false">$C88-($D88*9/4+$E88)</f>
        <v>0.0005675</v>
      </c>
      <c r="I88" s="74"/>
      <c r="J88" s="74"/>
      <c r="K88" s="74"/>
    </row>
    <row r="89" customFormat="false" ht="15.75" hidden="false" customHeight="false" outlineLevel="0" collapsed="false">
      <c r="A89" s="12" t="s">
        <v>207</v>
      </c>
      <c r="B89" s="13" t="s">
        <v>208</v>
      </c>
      <c r="C89" s="73" t="n">
        <v>0.08428</v>
      </c>
      <c r="D89" s="73" t="n">
        <v>0.01556</v>
      </c>
      <c r="E89" s="73" t="n">
        <v>0.04518</v>
      </c>
      <c r="G89" s="73" t="n">
        <f aca="false">$C89-($D89*9/4+$E89)</f>
        <v>0.00409000000000001</v>
      </c>
      <c r="I89" s="74"/>
      <c r="J89" s="74"/>
      <c r="K89" s="74"/>
    </row>
    <row r="90" customFormat="false" ht="15.75" hidden="false" customHeight="false" outlineLevel="0" collapsed="false">
      <c r="A90" s="12" t="s">
        <v>209</v>
      </c>
      <c r="B90" s="13" t="s">
        <v>210</v>
      </c>
      <c r="C90" s="73" t="n">
        <v>0.01083</v>
      </c>
      <c r="D90" s="73" t="n">
        <v>0.00117</v>
      </c>
      <c r="E90" s="73" t="n">
        <v>0.00717</v>
      </c>
      <c r="G90" s="73" t="n">
        <f aca="false">$C90-($D90*9/4+$E90)</f>
        <v>0.0010275</v>
      </c>
      <c r="I90" s="74"/>
      <c r="J90" s="74"/>
      <c r="K90" s="74"/>
    </row>
    <row r="91" customFormat="false" ht="15.75" hidden="false" customHeight="false" outlineLevel="0" collapsed="false">
      <c r="A91" s="12" t="s">
        <v>211</v>
      </c>
      <c r="B91" s="13" t="s">
        <v>212</v>
      </c>
      <c r="C91" s="73" t="n">
        <v>0.00603</v>
      </c>
      <c r="D91" s="73" t="n">
        <v>0.00087</v>
      </c>
      <c r="E91" s="73" t="n">
        <v>0.00381</v>
      </c>
      <c r="G91" s="73" t="n">
        <f aca="false">$C91-($D91*9/4+$E91)</f>
        <v>0.000262500000000001</v>
      </c>
      <c r="I91" s="74"/>
      <c r="J91" s="74"/>
      <c r="K91" s="74"/>
    </row>
    <row r="92" customFormat="false" ht="15.75" hidden="false" customHeight="false" outlineLevel="0" collapsed="false">
      <c r="A92" s="12" t="s">
        <v>213</v>
      </c>
      <c r="B92" s="13" t="s">
        <v>214</v>
      </c>
      <c r="C92" s="73" t="n">
        <v>0.21143</v>
      </c>
      <c r="D92" s="73" t="n">
        <v>0.03303</v>
      </c>
      <c r="E92" s="73" t="n">
        <v>0.12914</v>
      </c>
      <c r="G92" s="73" t="n">
        <f aca="false">$C92-($D92*9/4+$E92)</f>
        <v>0.00797250000000002</v>
      </c>
      <c r="I92" s="74"/>
      <c r="J92" s="74"/>
      <c r="K92" s="74"/>
    </row>
    <row r="93" customFormat="false" ht="15.75" hidden="false" customHeight="false" outlineLevel="0" collapsed="false">
      <c r="A93" s="12" t="s">
        <v>215</v>
      </c>
      <c r="B93" s="13" t="s">
        <v>216</v>
      </c>
      <c r="C93" s="73" t="n">
        <v>0.00028</v>
      </c>
      <c r="D93" s="73" t="n">
        <v>4E-005</v>
      </c>
      <c r="E93" s="73" t="n">
        <v>0.00017</v>
      </c>
      <c r="G93" s="73" t="n">
        <f aca="false">$C93-($D93*9/4+$E93)</f>
        <v>2E-005</v>
      </c>
      <c r="I93" s="74"/>
      <c r="J93" s="74"/>
      <c r="K93" s="74"/>
    </row>
    <row r="94" customFormat="false" ht="15.75" hidden="false" customHeight="false" outlineLevel="0" collapsed="false">
      <c r="A94" s="12" t="s">
        <v>217</v>
      </c>
      <c r="B94" s="13" t="s">
        <v>218</v>
      </c>
      <c r="C94" s="73" t="n">
        <v>0.6545</v>
      </c>
      <c r="D94" s="73" t="n">
        <v>0.11251</v>
      </c>
      <c r="E94" s="73" t="n">
        <v>0.37773</v>
      </c>
      <c r="G94" s="73" t="n">
        <f aca="false">$C94-($D94*9/4+$E94)</f>
        <v>0.0236225</v>
      </c>
      <c r="I94" s="74"/>
      <c r="J94" s="74"/>
      <c r="K94" s="74"/>
    </row>
    <row r="95" customFormat="false" ht="15.75" hidden="false" customHeight="false" outlineLevel="0" collapsed="false">
      <c r="A95" s="12" t="s">
        <v>219</v>
      </c>
      <c r="B95" s="13" t="s">
        <v>220</v>
      </c>
      <c r="C95" s="73" t="n">
        <v>0.06849</v>
      </c>
      <c r="D95" s="73" t="n">
        <v>0.01209</v>
      </c>
      <c r="E95" s="73" t="n">
        <v>0.03898</v>
      </c>
      <c r="G95" s="73" t="n">
        <f aca="false">$C95-($D95*9/4+$E95)</f>
        <v>0.0023075</v>
      </c>
      <c r="I95" s="74"/>
      <c r="J95" s="74"/>
      <c r="K95" s="74"/>
    </row>
    <row r="96" customFormat="false" ht="15.75" hidden="false" customHeight="false" outlineLevel="0" collapsed="false">
      <c r="A96" s="12" t="s">
        <v>221</v>
      </c>
      <c r="B96" s="13" t="s">
        <v>222</v>
      </c>
      <c r="C96" s="73" t="n">
        <v>0.12293</v>
      </c>
      <c r="D96" s="73" t="n">
        <v>0.01982</v>
      </c>
      <c r="E96" s="73" t="n">
        <v>0.07365</v>
      </c>
      <c r="G96" s="73" t="n">
        <f aca="false">$C96-($D96*9/4+$E96)</f>
        <v>0.00468499999999999</v>
      </c>
      <c r="I96" s="74"/>
      <c r="J96" s="74"/>
      <c r="K96" s="74"/>
    </row>
    <row r="97" customFormat="false" ht="15.75" hidden="false" customHeight="false" outlineLevel="0" collapsed="false">
      <c r="A97" s="12" t="s">
        <v>223</v>
      </c>
      <c r="B97" s="13" t="s">
        <v>224</v>
      </c>
      <c r="C97" s="73" t="n">
        <v>0.03165</v>
      </c>
      <c r="D97" s="73" t="n">
        <v>0.00518</v>
      </c>
      <c r="E97" s="73" t="n">
        <v>0.01873</v>
      </c>
      <c r="G97" s="73" t="n">
        <f aca="false">$C97-($D97*9/4+$E97)</f>
        <v>0.001265</v>
      </c>
      <c r="I97" s="74"/>
      <c r="J97" s="74"/>
      <c r="K97" s="74"/>
    </row>
    <row r="98" customFormat="false" ht="15.75" hidden="false" customHeight="false" outlineLevel="0" collapsed="false">
      <c r="A98" s="12" t="s">
        <v>225</v>
      </c>
      <c r="B98" s="13" t="s">
        <v>226</v>
      </c>
      <c r="C98" s="73" t="n">
        <v>0.06789</v>
      </c>
      <c r="D98" s="73" t="n">
        <v>0.01135</v>
      </c>
      <c r="E98" s="73" t="n">
        <v>0.03983</v>
      </c>
      <c r="G98" s="73" t="n">
        <f aca="false">$C98-($D98*9/4+$E98)</f>
        <v>0.00252250000000001</v>
      </c>
      <c r="I98" s="74"/>
      <c r="J98" s="74"/>
      <c r="K98" s="74"/>
    </row>
    <row r="99" customFormat="false" ht="15.75" hidden="false" customHeight="false" outlineLevel="0" collapsed="false">
      <c r="A99" s="12" t="s">
        <v>227</v>
      </c>
      <c r="B99" s="13" t="s">
        <v>228</v>
      </c>
      <c r="C99" s="73" t="n">
        <v>0.00417</v>
      </c>
      <c r="D99" s="73" t="n">
        <v>0.00061</v>
      </c>
      <c r="E99" s="73" t="n">
        <v>0.00264</v>
      </c>
      <c r="G99" s="73" t="n">
        <f aca="false">$C99-($D99*9/4+$E99)</f>
        <v>0.0001575</v>
      </c>
      <c r="I99" s="74"/>
      <c r="J99" s="74"/>
      <c r="K99" s="74"/>
    </row>
    <row r="100" customFormat="false" ht="15.75" hidden="false" customHeight="false" outlineLevel="0" collapsed="false">
      <c r="A100" s="12" t="s">
        <v>229</v>
      </c>
      <c r="B100" s="13" t="s">
        <v>230</v>
      </c>
      <c r="C100" s="73" t="n">
        <v>0.8712</v>
      </c>
      <c r="D100" s="73" t="n">
        <v>0.14065</v>
      </c>
      <c r="E100" s="73" t="n">
        <v>0.51846</v>
      </c>
      <c r="G100" s="73" t="n">
        <f aca="false">$C100-($D100*9/4+$E100)</f>
        <v>0.0362775000000001</v>
      </c>
      <c r="I100" s="74"/>
      <c r="J100" s="74"/>
      <c r="K100" s="74"/>
    </row>
    <row r="101" customFormat="false" ht="15.75" hidden="false" customHeight="false" outlineLevel="0" collapsed="false">
      <c r="A101" s="12" t="s">
        <v>231</v>
      </c>
      <c r="B101" s="13" t="s">
        <v>232</v>
      </c>
      <c r="C101" s="73" t="n">
        <v>0.49957</v>
      </c>
      <c r="D101" s="73" t="n">
        <v>0.07897</v>
      </c>
      <c r="E101" s="73" t="n">
        <v>0.30007</v>
      </c>
      <c r="G101" s="73" t="n">
        <f aca="false">$C101-($D101*9/4+$E101)</f>
        <v>0.0218175</v>
      </c>
      <c r="I101" s="74"/>
      <c r="J101" s="74"/>
      <c r="K101" s="74"/>
    </row>
    <row r="102" customFormat="false" ht="15.75" hidden="false" customHeight="false" outlineLevel="0" collapsed="false">
      <c r="A102" s="12" t="s">
        <v>233</v>
      </c>
      <c r="B102" s="13" t="s">
        <v>234</v>
      </c>
      <c r="C102" s="73" t="n">
        <v>0</v>
      </c>
      <c r="D102" s="73" t="n">
        <v>0</v>
      </c>
      <c r="E102" s="73" t="n">
        <v>0</v>
      </c>
      <c r="G102" s="73" t="n">
        <f aca="false">$C102-($D102*9/4+$E102)</f>
        <v>0</v>
      </c>
      <c r="I102" s="74"/>
      <c r="J102" s="74"/>
      <c r="K102" s="74"/>
    </row>
    <row r="103" customFormat="false" ht="15.75" hidden="false" customHeight="false" outlineLevel="0" collapsed="false">
      <c r="A103" s="12" t="s">
        <v>235</v>
      </c>
      <c r="B103" s="13" t="s">
        <v>236</v>
      </c>
      <c r="C103" s="73" t="n">
        <v>0.89764</v>
      </c>
      <c r="D103" s="73" t="n">
        <v>0.16724</v>
      </c>
      <c r="E103" s="73" t="n">
        <v>0.49231</v>
      </c>
      <c r="G103" s="73" t="n">
        <f aca="false">$C103-($D103*9/4+$E103)</f>
        <v>0.02904</v>
      </c>
      <c r="I103" s="74"/>
      <c r="J103" s="74"/>
      <c r="K103" s="74"/>
    </row>
    <row r="104" customFormat="false" ht="15.75" hidden="false" customHeight="false" outlineLevel="0" collapsed="false">
      <c r="A104" s="12" t="s">
        <v>237</v>
      </c>
      <c r="B104" s="13" t="s">
        <v>238</v>
      </c>
      <c r="C104" s="73" t="n">
        <v>0.00489</v>
      </c>
      <c r="D104" s="73" t="n">
        <v>0.00071</v>
      </c>
      <c r="E104" s="73" t="n">
        <v>0.00309</v>
      </c>
      <c r="G104" s="73" t="n">
        <f aca="false">$C104-($D104*9/4+$E104)</f>
        <v>0.0002025</v>
      </c>
      <c r="I104" s="74"/>
      <c r="J104" s="74"/>
      <c r="K104" s="74"/>
    </row>
    <row r="105" customFormat="false" ht="15.75" hidden="false" customHeight="false" outlineLevel="0" collapsed="false">
      <c r="A105" s="12" t="s">
        <v>239</v>
      </c>
      <c r="B105" s="13" t="s">
        <v>240</v>
      </c>
      <c r="C105" s="73" t="n">
        <v>0.02001</v>
      </c>
      <c r="D105" s="73" t="n">
        <v>0.00263</v>
      </c>
      <c r="E105" s="73" t="n">
        <v>0.01288</v>
      </c>
      <c r="G105" s="73" t="n">
        <f aca="false">$C105-($D105*9/4+$E105)</f>
        <v>0.0012125</v>
      </c>
      <c r="I105" s="74"/>
      <c r="J105" s="74"/>
      <c r="K105" s="74"/>
    </row>
    <row r="106" customFormat="false" ht="15.75" hidden="false" customHeight="false" outlineLevel="0" collapsed="false">
      <c r="A106" s="12" t="s">
        <v>241</v>
      </c>
      <c r="B106" s="13" t="s">
        <v>242</v>
      </c>
      <c r="C106" s="73" t="n">
        <v>0.09779</v>
      </c>
      <c r="D106" s="73" t="n">
        <v>0.01647</v>
      </c>
      <c r="E106" s="73" t="n">
        <v>0.05688</v>
      </c>
      <c r="G106" s="73" t="n">
        <f aca="false">$C106-($D106*9/4+$E106)</f>
        <v>0.00385250000000001</v>
      </c>
      <c r="I106" s="74"/>
      <c r="J106" s="74"/>
      <c r="K106" s="74"/>
    </row>
    <row r="107" customFormat="false" ht="15.75" hidden="false" customHeight="false" outlineLevel="0" collapsed="false">
      <c r="A107" s="12" t="s">
        <v>243</v>
      </c>
      <c r="B107" s="13" t="s">
        <v>244</v>
      </c>
      <c r="C107" s="73" t="n">
        <v>0.00126</v>
      </c>
      <c r="D107" s="73" t="n">
        <v>0.00018</v>
      </c>
      <c r="E107" s="73" t="n">
        <v>0.00079</v>
      </c>
      <c r="G107" s="73" t="n">
        <f aca="false">$C107-($D107*9/4+$E107)</f>
        <v>6.50000000000002E-005</v>
      </c>
      <c r="I107" s="74"/>
      <c r="J107" s="74"/>
      <c r="K107" s="74"/>
    </row>
    <row r="108" customFormat="false" ht="15.75" hidden="false" customHeight="false" outlineLevel="0" collapsed="false">
      <c r="A108" s="12" t="s">
        <v>245</v>
      </c>
      <c r="B108" s="13" t="s">
        <v>246</v>
      </c>
      <c r="C108" s="73" t="n">
        <v>0.03935</v>
      </c>
      <c r="D108" s="73" t="n">
        <v>0.00694</v>
      </c>
      <c r="E108" s="73" t="n">
        <v>0.0225</v>
      </c>
      <c r="G108" s="73" t="n">
        <f aca="false">$C108-($D108*9/4+$E108)</f>
        <v>0.00123500000000001</v>
      </c>
      <c r="I108" s="74"/>
      <c r="J108" s="74"/>
      <c r="K108" s="74"/>
    </row>
    <row r="109" customFormat="false" ht="15.75" hidden="false" customHeight="false" outlineLevel="0" collapsed="false">
      <c r="A109" s="12" t="s">
        <v>247</v>
      </c>
      <c r="B109" s="13" t="s">
        <v>248</v>
      </c>
      <c r="C109" s="73" t="n">
        <v>0</v>
      </c>
      <c r="D109" s="73" t="n">
        <v>0</v>
      </c>
      <c r="E109" s="73" t="n">
        <v>0</v>
      </c>
      <c r="G109" s="73" t="n">
        <f aca="false">$C109-($D109*9/4+$E109)</f>
        <v>0</v>
      </c>
      <c r="I109" s="74"/>
      <c r="J109" s="74"/>
      <c r="K109" s="74"/>
    </row>
    <row r="110" customFormat="false" ht="15.75" hidden="false" customHeight="false" outlineLevel="0" collapsed="false">
      <c r="A110" s="12" t="s">
        <v>249</v>
      </c>
      <c r="B110" s="13" t="s">
        <v>250</v>
      </c>
      <c r="C110" s="73" t="n">
        <v>0</v>
      </c>
      <c r="D110" s="73" t="n">
        <v>0</v>
      </c>
      <c r="E110" s="73" t="n">
        <v>0</v>
      </c>
      <c r="G110" s="73" t="n">
        <f aca="false">$C110-($D110*9/4+$E110)</f>
        <v>0</v>
      </c>
      <c r="I110" s="74"/>
      <c r="J110" s="74"/>
      <c r="K110" s="74"/>
    </row>
    <row r="111" customFormat="false" ht="15.75" hidden="false" customHeight="false" outlineLevel="0" collapsed="false">
      <c r="A111" s="12" t="s">
        <v>251</v>
      </c>
      <c r="B111" s="13" t="s">
        <v>252</v>
      </c>
      <c r="C111" s="73" t="n">
        <v>0.10337</v>
      </c>
      <c r="D111" s="73" t="n">
        <v>0.01863</v>
      </c>
      <c r="E111" s="73" t="n">
        <v>0.05805</v>
      </c>
      <c r="G111" s="73" t="n">
        <f aca="false">$C111-($D111*9/4+$E111)</f>
        <v>0.0034025</v>
      </c>
      <c r="I111" s="74"/>
      <c r="J111" s="74"/>
      <c r="K111" s="74"/>
    </row>
    <row r="112" customFormat="false" ht="15.75" hidden="false" customHeight="false" outlineLevel="0" collapsed="false">
      <c r="A112" s="12" t="s">
        <v>253</v>
      </c>
      <c r="B112" s="13" t="s">
        <v>254</v>
      </c>
      <c r="C112" s="73" t="n">
        <v>0</v>
      </c>
      <c r="D112" s="73" t="n">
        <v>0</v>
      </c>
      <c r="E112" s="73" t="n">
        <v>0</v>
      </c>
      <c r="G112" s="73" t="n">
        <f aca="false">$C112-($D112*9/4+$E112)</f>
        <v>0</v>
      </c>
      <c r="I112" s="74"/>
      <c r="J112" s="74"/>
      <c r="K112" s="74"/>
    </row>
    <row r="113" customFormat="false" ht="15.75" hidden="false" customHeight="false" outlineLevel="0" collapsed="false">
      <c r="A113" s="12" t="s">
        <v>255</v>
      </c>
      <c r="B113" s="13" t="s">
        <v>256</v>
      </c>
      <c r="C113" s="73" t="n">
        <v>0.10117</v>
      </c>
      <c r="D113" s="73" t="n">
        <v>0.01598</v>
      </c>
      <c r="E113" s="73" t="n">
        <v>0.06148</v>
      </c>
      <c r="G113" s="73" t="n">
        <f aca="false">$C113-($D113*9/4+$E113)</f>
        <v>0.003735</v>
      </c>
      <c r="I113" s="74"/>
      <c r="J113" s="74"/>
      <c r="K113" s="74"/>
    </row>
    <row r="114" customFormat="false" ht="15.75" hidden="false" customHeight="false" outlineLevel="0" collapsed="false">
      <c r="A114" s="12" t="s">
        <v>257</v>
      </c>
      <c r="B114" s="13" t="s">
        <v>258</v>
      </c>
      <c r="C114" s="73" t="n">
        <v>0.00814</v>
      </c>
      <c r="D114" s="73" t="n">
        <v>0.00118</v>
      </c>
      <c r="E114" s="73" t="n">
        <v>0.00518</v>
      </c>
      <c r="G114" s="73" t="n">
        <f aca="false">$C114-($D114*9/4+$E114)</f>
        <v>0.000305000000000001</v>
      </c>
      <c r="I114" s="74"/>
      <c r="J114" s="74"/>
      <c r="K114" s="74"/>
    </row>
    <row r="115" customFormat="false" ht="15.75" hidden="false" customHeight="false" outlineLevel="0" collapsed="false">
      <c r="A115" s="12" t="s">
        <v>259</v>
      </c>
      <c r="B115" s="13" t="s">
        <v>260</v>
      </c>
      <c r="C115" s="73" t="n">
        <v>0.00763</v>
      </c>
      <c r="D115" s="73" t="n">
        <v>0.00104</v>
      </c>
      <c r="E115" s="73" t="n">
        <v>0.00527</v>
      </c>
      <c r="G115" s="73" t="n">
        <f aca="false">$C115-($D115*9/4+$E115)</f>
        <v>2E-005</v>
      </c>
      <c r="I115" s="74"/>
      <c r="J115" s="74"/>
      <c r="K115" s="74"/>
    </row>
    <row r="116" customFormat="false" ht="15.75" hidden="false" customHeight="false" outlineLevel="0" collapsed="false">
      <c r="A116" s="12" t="s">
        <v>261</v>
      </c>
      <c r="B116" s="13" t="s">
        <v>262</v>
      </c>
      <c r="C116" s="73" t="n">
        <v>0.00063</v>
      </c>
      <c r="D116" s="73" t="n">
        <v>9E-005</v>
      </c>
      <c r="E116" s="73" t="n">
        <v>0.0004</v>
      </c>
      <c r="G116" s="73" t="n">
        <f aca="false">$C116-($D116*9/4+$E116)</f>
        <v>2.75000000000001E-005</v>
      </c>
      <c r="I116" s="74"/>
      <c r="J116" s="74"/>
      <c r="K116" s="74"/>
    </row>
    <row r="117" customFormat="false" ht="15.75" hidden="false" customHeight="false" outlineLevel="0" collapsed="false">
      <c r="A117" s="12" t="s">
        <v>263</v>
      </c>
      <c r="B117" s="13" t="s">
        <v>264</v>
      </c>
      <c r="C117" s="73" t="n">
        <v>0.00118</v>
      </c>
      <c r="D117" s="73" t="n">
        <v>0.00018</v>
      </c>
      <c r="E117" s="73" t="n">
        <v>0.00072</v>
      </c>
      <c r="G117" s="73" t="n">
        <f aca="false">$C117-($D117*9/4+$E117)</f>
        <v>5.49999999999999E-005</v>
      </c>
      <c r="I117" s="74"/>
      <c r="J117" s="74"/>
      <c r="K117" s="74"/>
    </row>
    <row r="118" customFormat="false" ht="15.75" hidden="false" customHeight="false" outlineLevel="0" collapsed="false">
      <c r="A118" s="12" t="s">
        <v>265</v>
      </c>
      <c r="B118" s="13" t="s">
        <v>266</v>
      </c>
      <c r="C118" s="73" t="n">
        <v>0</v>
      </c>
      <c r="D118" s="73" t="n">
        <v>0</v>
      </c>
      <c r="E118" s="73" t="n">
        <v>0</v>
      </c>
      <c r="G118" s="73" t="n">
        <f aca="false">$C118-($D118*9/4+$E118)</f>
        <v>0</v>
      </c>
      <c r="I118" s="74"/>
      <c r="J118" s="74"/>
      <c r="K118" s="74"/>
    </row>
    <row r="119" customFormat="false" ht="15.75" hidden="false" customHeight="false" outlineLevel="0" collapsed="false">
      <c r="A119" s="12" t="s">
        <v>267</v>
      </c>
      <c r="B119" s="13" t="s">
        <v>268</v>
      </c>
      <c r="C119" s="73" t="n">
        <v>0.00027</v>
      </c>
      <c r="D119" s="73" t="n">
        <v>4E-005</v>
      </c>
      <c r="E119" s="73" t="n">
        <v>0.00017</v>
      </c>
      <c r="G119" s="73" t="n">
        <f aca="false">$C119-($D119*9/4+$E119)</f>
        <v>9.99999999999997E-006</v>
      </c>
      <c r="I119" s="74"/>
      <c r="J119" s="74"/>
      <c r="K119" s="74"/>
    </row>
    <row r="120" customFormat="false" ht="15.75" hidden="false" customHeight="false" outlineLevel="0" collapsed="false">
      <c r="A120" s="12" t="s">
        <v>269</v>
      </c>
      <c r="B120" s="13" t="s">
        <v>270</v>
      </c>
      <c r="C120" s="73" t="n">
        <v>0.07597</v>
      </c>
      <c r="D120" s="73" t="n">
        <v>0.01161</v>
      </c>
      <c r="E120" s="73" t="n">
        <v>0.04681</v>
      </c>
      <c r="G120" s="73" t="n">
        <f aca="false">$C120-($D120*9/4+$E120)</f>
        <v>0.0030375</v>
      </c>
      <c r="I120" s="74"/>
      <c r="J120" s="74"/>
      <c r="K120" s="74"/>
    </row>
    <row r="121" customFormat="false" ht="15.75" hidden="false" customHeight="false" outlineLevel="0" collapsed="false">
      <c r="A121" s="12" t="s">
        <v>271</v>
      </c>
      <c r="B121" s="13" t="s">
        <v>272</v>
      </c>
      <c r="C121" s="73" t="n">
        <v>0.38898</v>
      </c>
      <c r="D121" s="73" t="n">
        <v>0.05221</v>
      </c>
      <c r="E121" s="73" t="n">
        <v>0.25091</v>
      </c>
      <c r="G121" s="73" t="n">
        <f aca="false">$C121-($D121*9/4+$E121)</f>
        <v>0.0205975</v>
      </c>
      <c r="I121" s="74"/>
      <c r="J121" s="74"/>
      <c r="K121" s="74"/>
    </row>
    <row r="122" customFormat="false" ht="15.75" hidden="false" customHeight="false" outlineLevel="0" collapsed="false">
      <c r="A122" s="12" t="s">
        <v>273</v>
      </c>
      <c r="B122" s="13" t="s">
        <v>274</v>
      </c>
      <c r="C122" s="73" t="n">
        <v>0.0053</v>
      </c>
      <c r="D122" s="73" t="n">
        <v>0.00087</v>
      </c>
      <c r="E122" s="73" t="n">
        <v>0.00316</v>
      </c>
      <c r="G122" s="73" t="n">
        <f aca="false">$C122-($D122*9/4+$E122)</f>
        <v>0.0001825</v>
      </c>
      <c r="I122" s="74"/>
      <c r="J122" s="74"/>
      <c r="K122" s="74"/>
    </row>
    <row r="123" customFormat="false" ht="15.75" hidden="false" customHeight="false" outlineLevel="0" collapsed="false">
      <c r="A123" s="12" t="s">
        <v>275</v>
      </c>
      <c r="B123" s="13" t="s">
        <v>276</v>
      </c>
      <c r="C123" s="73" t="n">
        <v>0.00225</v>
      </c>
      <c r="D123" s="73" t="n">
        <v>0.00037</v>
      </c>
      <c r="E123" s="73" t="n">
        <v>0.00139</v>
      </c>
      <c r="G123" s="73" t="n">
        <f aca="false">$C123-($D123*9/4+$E123)</f>
        <v>2.74999999999997E-005</v>
      </c>
      <c r="I123" s="74"/>
      <c r="J123" s="74"/>
      <c r="K123" s="74"/>
    </row>
    <row r="124" customFormat="false" ht="15.75" hidden="false" customHeight="false" outlineLevel="0" collapsed="false">
      <c r="A124" s="12" t="s">
        <v>277</v>
      </c>
      <c r="B124" s="13" t="s">
        <v>278</v>
      </c>
      <c r="C124" s="73" t="n">
        <v>0.02449</v>
      </c>
      <c r="D124" s="73" t="n">
        <v>0.0042</v>
      </c>
      <c r="E124" s="73" t="n">
        <v>0.01413</v>
      </c>
      <c r="G124" s="73" t="n">
        <f aca="false">$C124-($D124*9/4+$E124)</f>
        <v>0.000909999999999994</v>
      </c>
      <c r="I124" s="74"/>
      <c r="J124" s="74"/>
      <c r="K124" s="74"/>
    </row>
    <row r="125" customFormat="false" ht="15.75" hidden="false" customHeight="false" outlineLevel="0" collapsed="false">
      <c r="A125" s="12" t="s">
        <v>279</v>
      </c>
      <c r="B125" s="13" t="s">
        <v>280</v>
      </c>
      <c r="C125" s="73" t="n">
        <v>0.11198</v>
      </c>
      <c r="D125" s="73" t="n">
        <v>0.01933</v>
      </c>
      <c r="E125" s="73" t="n">
        <v>0.06393</v>
      </c>
      <c r="G125" s="73" t="n">
        <f aca="false">$C125-($D125*9/4+$E125)</f>
        <v>0.00455750000000001</v>
      </c>
      <c r="I125" s="74"/>
      <c r="J125" s="74"/>
      <c r="K125" s="74"/>
    </row>
    <row r="126" customFormat="false" ht="15.75" hidden="false" customHeight="false" outlineLevel="0" collapsed="false">
      <c r="A126" s="12" t="s">
        <v>281</v>
      </c>
      <c r="B126" s="13" t="s">
        <v>282</v>
      </c>
      <c r="C126" s="73" t="n">
        <v>0.0026</v>
      </c>
      <c r="D126" s="73" t="n">
        <v>0.00038</v>
      </c>
      <c r="E126" s="73" t="n">
        <v>0.00164</v>
      </c>
      <c r="G126" s="73" t="n">
        <f aca="false">$C126-($D126*9/4+$E126)</f>
        <v>0.000105</v>
      </c>
      <c r="I126" s="74"/>
      <c r="J126" s="74"/>
      <c r="K126" s="74"/>
    </row>
    <row r="127" customFormat="false" ht="15.75" hidden="false" customHeight="false" outlineLevel="0" collapsed="false">
      <c r="A127" s="12" t="s">
        <v>283</v>
      </c>
      <c r="B127" s="13" t="s">
        <v>284</v>
      </c>
      <c r="C127" s="73" t="n">
        <v>0.08663</v>
      </c>
      <c r="D127" s="73" t="n">
        <v>0.01256</v>
      </c>
      <c r="E127" s="73" t="n">
        <v>0.05474</v>
      </c>
      <c r="G127" s="73" t="n">
        <f aca="false">$C127-($D127*9/4+$E127)</f>
        <v>0.00362999999999999</v>
      </c>
      <c r="I127" s="74"/>
      <c r="J127" s="74"/>
      <c r="K127" s="74"/>
    </row>
    <row r="128" customFormat="false" ht="15.75" hidden="false" customHeight="false" outlineLevel="0" collapsed="false">
      <c r="A128" s="12" t="s">
        <v>285</v>
      </c>
      <c r="B128" s="13" t="s">
        <v>286</v>
      </c>
      <c r="C128" s="73" t="n">
        <v>0.01966</v>
      </c>
      <c r="D128" s="73" t="n">
        <v>0.00311</v>
      </c>
      <c r="E128" s="73" t="n">
        <v>0.01185</v>
      </c>
      <c r="G128" s="73" t="n">
        <f aca="false">$C128-($D128*9/4+$E128)</f>
        <v>0.000812500000000001</v>
      </c>
      <c r="I128" s="74"/>
      <c r="J128" s="74"/>
      <c r="K128" s="74"/>
    </row>
    <row r="129" customFormat="false" ht="15.75" hidden="false" customHeight="false" outlineLevel="0" collapsed="false">
      <c r="A129" s="12" t="s">
        <v>287</v>
      </c>
      <c r="B129" s="13" t="s">
        <v>288</v>
      </c>
      <c r="C129" s="73" t="n">
        <v>0.01418</v>
      </c>
      <c r="D129" s="73" t="n">
        <v>0.0027</v>
      </c>
      <c r="E129" s="73" t="n">
        <v>0.00771</v>
      </c>
      <c r="G129" s="73" t="n">
        <f aca="false">$C129-($D129*9/4+$E129)</f>
        <v>0.000394999999999999</v>
      </c>
      <c r="I129" s="74"/>
      <c r="J129" s="74"/>
      <c r="K129" s="74"/>
    </row>
    <row r="130" customFormat="false" ht="15.75" hidden="false" customHeight="false" outlineLevel="0" collapsed="false">
      <c r="A130" s="12" t="s">
        <v>289</v>
      </c>
      <c r="B130" s="13" t="s">
        <v>290</v>
      </c>
      <c r="C130" s="73" t="n">
        <v>0.89195</v>
      </c>
      <c r="D130" s="73" t="n">
        <v>0.15612</v>
      </c>
      <c r="E130" s="73" t="n">
        <v>0.50012</v>
      </c>
      <c r="G130" s="73" t="n">
        <f aca="false">$C130-($D130*9/4+$E130)</f>
        <v>0.0405599999999999</v>
      </c>
      <c r="I130" s="74"/>
      <c r="J130" s="74"/>
      <c r="K130" s="74"/>
    </row>
    <row r="131" customFormat="false" ht="15.75" hidden="false" customHeight="false" outlineLevel="0" collapsed="false">
      <c r="A131" s="12" t="s">
        <v>291</v>
      </c>
      <c r="B131" s="13" t="s">
        <v>292</v>
      </c>
      <c r="C131" s="73" t="n">
        <v>0.01066</v>
      </c>
      <c r="D131" s="73" t="n">
        <v>0.00216</v>
      </c>
      <c r="E131" s="73" t="n">
        <v>0.00555</v>
      </c>
      <c r="G131" s="73" t="n">
        <f aca="false">$C131-($D131*9/4+$E131)</f>
        <v>0.00025</v>
      </c>
      <c r="I131" s="74"/>
      <c r="J131" s="74"/>
      <c r="K131" s="74"/>
    </row>
    <row r="132" customFormat="false" ht="15.75" hidden="false" customHeight="false" outlineLevel="0" collapsed="false">
      <c r="A132" s="12" t="s">
        <v>293</v>
      </c>
      <c r="B132" s="13" t="s">
        <v>294</v>
      </c>
      <c r="C132" s="73" t="n">
        <v>0.01448</v>
      </c>
      <c r="D132" s="73" t="n">
        <v>0.0021</v>
      </c>
      <c r="E132" s="73" t="n">
        <v>0.00915</v>
      </c>
      <c r="G132" s="73" t="n">
        <f aca="false">$C132-($D132*9/4+$E132)</f>
        <v>0.000604999999999998</v>
      </c>
      <c r="I132" s="74"/>
      <c r="J132" s="74"/>
      <c r="K132" s="74"/>
    </row>
    <row r="133" customFormat="false" ht="15.75" hidden="false" customHeight="false" outlineLevel="0" collapsed="false">
      <c r="A133" s="12" t="s">
        <v>295</v>
      </c>
      <c r="B133" s="13" t="s">
        <v>296</v>
      </c>
      <c r="C133" s="73" t="n">
        <v>0.05497</v>
      </c>
      <c r="D133" s="73" t="n">
        <v>0.00862</v>
      </c>
      <c r="E133" s="73" t="n">
        <v>0.03281</v>
      </c>
      <c r="G133" s="73" t="n">
        <f aca="false">$C133-($D133*9/4+$E133)</f>
        <v>0.002765</v>
      </c>
      <c r="I133" s="74"/>
      <c r="J133" s="74"/>
      <c r="K133" s="74"/>
    </row>
    <row r="134" customFormat="false" ht="15.75" hidden="false" customHeight="false" outlineLevel="0" collapsed="false">
      <c r="A134" s="12" t="s">
        <v>297</v>
      </c>
      <c r="B134" s="13" t="s">
        <v>298</v>
      </c>
      <c r="C134" s="73" t="n">
        <v>1.14989</v>
      </c>
      <c r="D134" s="73" t="n">
        <v>0.14813</v>
      </c>
      <c r="E134" s="73" t="n">
        <v>0.77163</v>
      </c>
      <c r="G134" s="73" t="n">
        <f aca="false">$C134-($D134*9/4+$E134)</f>
        <v>0.0449675000000001</v>
      </c>
      <c r="I134" s="74"/>
      <c r="J134" s="74"/>
      <c r="K134" s="74"/>
    </row>
    <row r="135" customFormat="false" ht="15.75" hidden="false" customHeight="false" outlineLevel="0" collapsed="false">
      <c r="A135" s="12" t="s">
        <v>299</v>
      </c>
      <c r="B135" s="13" t="s">
        <v>300</v>
      </c>
      <c r="C135" s="73" t="n">
        <v>0.02632</v>
      </c>
      <c r="D135" s="73" t="n">
        <v>0.00442</v>
      </c>
      <c r="E135" s="73" t="n">
        <v>0.01534</v>
      </c>
      <c r="G135" s="73" t="n">
        <f aca="false">$C135-($D135*9/4+$E135)</f>
        <v>0.001035</v>
      </c>
      <c r="I135" s="74"/>
      <c r="J135" s="74"/>
      <c r="K135" s="74"/>
    </row>
    <row r="136" customFormat="false" ht="15.75" hidden="false" customHeight="false" outlineLevel="0" collapsed="false">
      <c r="A136" s="12" t="s">
        <v>301</v>
      </c>
      <c r="B136" s="13" t="s">
        <v>302</v>
      </c>
      <c r="C136" s="73" t="n">
        <v>0.01973</v>
      </c>
      <c r="D136" s="73" t="n">
        <v>0.00286</v>
      </c>
      <c r="E136" s="73" t="n">
        <v>0.01246</v>
      </c>
      <c r="G136" s="73" t="n">
        <f aca="false">$C136-($D136*9/4+$E136)</f>
        <v>0.000834999999999999</v>
      </c>
      <c r="I136" s="74"/>
      <c r="J136" s="74"/>
      <c r="K136" s="74"/>
    </row>
    <row r="137" customFormat="false" ht="15.75" hidden="false" customHeight="false" outlineLevel="0" collapsed="false">
      <c r="A137" s="12" t="s">
        <v>303</v>
      </c>
      <c r="B137" s="13" t="s">
        <v>304</v>
      </c>
      <c r="C137" s="73" t="n">
        <v>0.00463</v>
      </c>
      <c r="D137" s="73" t="n">
        <v>0.00067</v>
      </c>
      <c r="E137" s="73" t="n">
        <v>0.00292</v>
      </c>
      <c r="G137" s="73" t="n">
        <f aca="false">$C137-($D137*9/4+$E137)</f>
        <v>0.0002025</v>
      </c>
      <c r="I137" s="74"/>
      <c r="J137" s="74"/>
      <c r="K137" s="74"/>
    </row>
    <row r="138" customFormat="false" ht="15.75" hidden="false" customHeight="false" outlineLevel="0" collapsed="false">
      <c r="A138" s="5" t="s">
        <v>305</v>
      </c>
      <c r="B138" s="13" t="s">
        <v>306</v>
      </c>
      <c r="C138" s="69" t="n">
        <v>0.02720633883</v>
      </c>
      <c r="D138" s="69" t="n">
        <v>0.004272048884</v>
      </c>
      <c r="E138" s="69" t="n">
        <v>0.01637151061</v>
      </c>
      <c r="G138" s="73" t="n">
        <f aca="false">$C138-($D138*9/4+$E138)</f>
        <v>0.001222718231</v>
      </c>
      <c r="I138" s="61"/>
      <c r="J138" s="15"/>
      <c r="K138" s="15"/>
      <c r="L138" s="15"/>
    </row>
    <row r="139" customFormat="false" ht="15.75" hidden="false" customHeight="false" outlineLevel="0" collapsed="false">
      <c r="A139" s="5" t="s">
        <v>307</v>
      </c>
      <c r="B139" s="5" t="s">
        <v>308</v>
      </c>
      <c r="C139" s="69" t="n">
        <v>0.04739652141</v>
      </c>
      <c r="D139" s="69" t="n">
        <v>0.007856143355</v>
      </c>
      <c r="E139" s="69" t="n">
        <v>0.02755970805</v>
      </c>
      <c r="G139" s="73" t="n">
        <f aca="false">$C139-($D139*9/4+$E139)</f>
        <v>0.00216049081124999</v>
      </c>
      <c r="I139" s="61"/>
      <c r="J139" s="15"/>
      <c r="K139" s="15"/>
      <c r="L139" s="15"/>
    </row>
    <row r="140" customFormat="false" ht="15.75" hidden="false" customHeight="false" outlineLevel="0" collapsed="false">
      <c r="A140" s="5" t="s">
        <v>309</v>
      </c>
      <c r="B140" s="13" t="s">
        <v>310</v>
      </c>
      <c r="C140" s="69" t="n">
        <v>0.01130692147</v>
      </c>
      <c r="D140" s="69" t="n">
        <v>0.001772074149</v>
      </c>
      <c r="E140" s="69" t="n">
        <v>0.006723743349</v>
      </c>
      <c r="G140" s="73" t="n">
        <f aca="false">$C140-($D140*9/4+$E140)</f>
        <v>0.000596011285749999</v>
      </c>
      <c r="I140" s="61"/>
      <c r="J140" s="15"/>
      <c r="K140" s="15"/>
      <c r="L140" s="15"/>
    </row>
    <row r="141" customFormat="false" ht="15.75" hidden="false" customHeight="false" outlineLevel="0" collapsed="false">
      <c r="A141" s="5" t="s">
        <v>311</v>
      </c>
      <c r="B141" s="13" t="s">
        <v>312</v>
      </c>
      <c r="C141" s="69" t="n">
        <v>0.01478771753</v>
      </c>
      <c r="D141" s="69" t="n">
        <v>0.0022908073</v>
      </c>
      <c r="E141" s="69" t="n">
        <v>0.008918874083</v>
      </c>
      <c r="G141" s="73" t="n">
        <f aca="false">$C141-($D141*9/4+$E141)</f>
        <v>0.000714527021999999</v>
      </c>
      <c r="I141" s="61"/>
      <c r="J141" s="15"/>
      <c r="K141" s="15"/>
      <c r="L141" s="15"/>
    </row>
    <row r="142" customFormat="false" ht="15.75" hidden="false" customHeight="false" outlineLevel="0" collapsed="false">
      <c r="A142" s="5" t="s">
        <v>313</v>
      </c>
      <c r="B142" s="13" t="s">
        <v>314</v>
      </c>
      <c r="C142" s="69" t="n">
        <v>0.007254898166</v>
      </c>
      <c r="D142" s="69" t="n">
        <v>0.001064869055</v>
      </c>
      <c r="E142" s="69" t="n">
        <v>0.004460197688</v>
      </c>
      <c r="G142" s="73" t="n">
        <f aca="false">$C142-($D142*9/4+$E142)</f>
        <v>0.000398745104250001</v>
      </c>
      <c r="I142" s="61"/>
      <c r="J142" s="15"/>
      <c r="K142" s="15"/>
      <c r="L142" s="15"/>
    </row>
    <row r="143" customFormat="false" ht="15.75" hidden="false" customHeight="false" outlineLevel="0" collapsed="false">
      <c r="A143" s="5" t="s">
        <v>315</v>
      </c>
      <c r="B143" s="13" t="s">
        <v>316</v>
      </c>
      <c r="C143" s="69" t="n">
        <v>0.0255557541</v>
      </c>
      <c r="D143" s="69" t="n">
        <v>0.004296509091</v>
      </c>
      <c r="E143" s="69" t="n">
        <v>0.0150012705</v>
      </c>
      <c r="G143" s="73" t="n">
        <f aca="false">$C143-($D143*9/4+$E143)</f>
        <v>0.000887338145250001</v>
      </c>
      <c r="I143" s="61"/>
      <c r="J143" s="15"/>
      <c r="K143" s="15"/>
      <c r="L143" s="15"/>
    </row>
    <row r="144" customFormat="false" ht="15.75" hidden="false" customHeight="false" outlineLevel="0" collapsed="false">
      <c r="A144" s="5" t="s">
        <v>317</v>
      </c>
      <c r="B144" s="13" t="s">
        <v>318</v>
      </c>
      <c r="C144" s="69" t="n">
        <v>0.03612587955</v>
      </c>
      <c r="D144" s="69" t="n">
        <v>0.005704676551</v>
      </c>
      <c r="E144" s="69" t="n">
        <v>0.02110968704</v>
      </c>
      <c r="G144" s="73" t="n">
        <f aca="false">$C144-($D144*9/4+$E144)</f>
        <v>0.00218067027025</v>
      </c>
      <c r="I144" s="61"/>
      <c r="J144" s="15"/>
      <c r="K144" s="15"/>
      <c r="L144" s="15"/>
    </row>
    <row r="145" customFormat="false" ht="15.75" hidden="false" customHeight="false" outlineLevel="0" collapsed="false">
      <c r="A145" s="5" t="s">
        <v>319</v>
      </c>
      <c r="B145" s="13" t="s">
        <v>320</v>
      </c>
      <c r="C145" s="69" t="n">
        <v>0.00373536772</v>
      </c>
      <c r="D145" s="69" t="n">
        <v>0.000620896946</v>
      </c>
      <c r="E145" s="69" t="n">
        <v>0.002167550715</v>
      </c>
      <c r="G145" s="73" t="n">
        <f aca="false">$C145-($D145*9/4+$E145)</f>
        <v>0.0001707988765</v>
      </c>
      <c r="I145" s="61"/>
      <c r="J145" s="15"/>
      <c r="K145" s="15"/>
      <c r="L145" s="15"/>
    </row>
    <row r="146" customFormat="false" ht="15.75" hidden="false" customHeight="false" outlineLevel="0" collapsed="false">
      <c r="A146" s="5" t="s">
        <v>321</v>
      </c>
      <c r="B146" s="13" t="s">
        <v>322</v>
      </c>
      <c r="C146" s="69" t="n">
        <v>0.05042026097</v>
      </c>
      <c r="D146" s="69" t="n">
        <v>0.008037312156</v>
      </c>
      <c r="E146" s="69" t="n">
        <v>0.03037619022</v>
      </c>
      <c r="G146" s="73" t="n">
        <f aca="false">$C146-($D146*9/4+$E146)</f>
        <v>0.001960118399</v>
      </c>
      <c r="I146" s="61"/>
      <c r="J146" s="15"/>
      <c r="K146" s="15"/>
      <c r="L146" s="15"/>
    </row>
    <row r="147" customFormat="false" ht="15.75" hidden="false" customHeight="false" outlineLevel="0" collapsed="false">
      <c r="A147" s="5" t="s">
        <v>323</v>
      </c>
      <c r="B147" s="13" t="s">
        <v>324</v>
      </c>
      <c r="C147" s="69" t="n">
        <v>0.3777263002</v>
      </c>
      <c r="D147" s="69" t="n">
        <v>0.06150643932</v>
      </c>
      <c r="E147" s="69" t="n">
        <v>0.2160578436</v>
      </c>
      <c r="G147" s="73" t="n">
        <f aca="false">$C147-($D147*9/4+$E147)</f>
        <v>0.02327896813</v>
      </c>
      <c r="I147" s="61"/>
      <c r="J147" s="15"/>
      <c r="K147" s="15"/>
      <c r="L147" s="15"/>
    </row>
    <row r="148" customFormat="false" ht="15.75" hidden="false" customHeight="false" outlineLevel="0" collapsed="false">
      <c r="A148" s="5" t="s">
        <v>325</v>
      </c>
      <c r="B148" s="13" t="s">
        <v>326</v>
      </c>
      <c r="C148" s="69" t="n">
        <v>0.1857746124</v>
      </c>
      <c r="D148" s="69" t="n">
        <v>0.03037281224</v>
      </c>
      <c r="E148" s="69" t="n">
        <v>0.1097795113</v>
      </c>
      <c r="G148" s="73" t="n">
        <f aca="false">$C148-($D148*9/4+$E148)</f>
        <v>0.00765627355999998</v>
      </c>
      <c r="I148" s="61"/>
      <c r="J148" s="15"/>
      <c r="K148" s="15"/>
      <c r="L148" s="15"/>
    </row>
    <row r="149" customFormat="false" ht="15.75" hidden="false" customHeight="false" outlineLevel="0" collapsed="false">
      <c r="A149" s="5" t="s">
        <v>327</v>
      </c>
      <c r="B149" s="13" t="s">
        <v>328</v>
      </c>
      <c r="C149" s="69" t="n">
        <v>0.1096931952</v>
      </c>
      <c r="D149" s="69" t="n">
        <v>0.01783809258</v>
      </c>
      <c r="E149" s="69" t="n">
        <v>0.06498495771</v>
      </c>
      <c r="G149" s="73" t="n">
        <f aca="false">$C149-($D149*9/4+$E149)</f>
        <v>0.00457252918500001</v>
      </c>
      <c r="I149" s="61"/>
      <c r="J149" s="15"/>
      <c r="K149" s="15"/>
      <c r="L149" s="15"/>
    </row>
    <row r="150" customFormat="false" ht="15.75" hidden="false" customHeight="false" outlineLevel="0" collapsed="false">
      <c r="A150" s="5" t="s">
        <v>329</v>
      </c>
      <c r="B150" s="13" t="s">
        <v>330</v>
      </c>
      <c r="C150" s="69" t="n">
        <v>0.01299302459</v>
      </c>
      <c r="D150" s="69" t="n">
        <v>0.002114545799</v>
      </c>
      <c r="E150" s="69" t="n">
        <v>0.007722261902</v>
      </c>
      <c r="G150" s="73" t="n">
        <f aca="false">$C150-($D150*9/4+$E150)</f>
        <v>0.00051303464025</v>
      </c>
      <c r="I150" s="61"/>
      <c r="J150" s="15"/>
      <c r="K150" s="15"/>
      <c r="L150" s="15"/>
    </row>
    <row r="151" customFormat="false" ht="15.75" hidden="false" customHeight="false" outlineLevel="0" collapsed="false">
      <c r="A151" s="5" t="s">
        <v>331</v>
      </c>
      <c r="B151" s="13" t="s">
        <v>332</v>
      </c>
      <c r="C151" s="69" t="n">
        <v>0.02564524493</v>
      </c>
      <c r="D151" s="69" t="n">
        <v>0.004622700123</v>
      </c>
      <c r="E151" s="69" t="n">
        <v>0.013192684</v>
      </c>
      <c r="G151" s="73" t="n">
        <f aca="false">$C151-($D151*9/4+$E151)</f>
        <v>0.00205148565325</v>
      </c>
      <c r="I151" s="61"/>
      <c r="J151" s="15"/>
      <c r="K151" s="15"/>
      <c r="L151" s="15"/>
    </row>
    <row r="152" customFormat="false" ht="15.75" hidden="false" customHeight="false" outlineLevel="0" collapsed="false">
      <c r="A152" s="5" t="s">
        <v>333</v>
      </c>
      <c r="B152" s="13" t="s">
        <v>334</v>
      </c>
      <c r="C152" s="69" t="n">
        <v>0.3345275871</v>
      </c>
      <c r="D152" s="69" t="n">
        <v>0.04958602541</v>
      </c>
      <c r="E152" s="69" t="n">
        <v>0.2032650213</v>
      </c>
      <c r="G152" s="73" t="n">
        <f aca="false">$C152-($D152*9/4+$E152)</f>
        <v>0.0196940086275</v>
      </c>
      <c r="I152" s="61"/>
      <c r="J152" s="15"/>
      <c r="K152" s="15"/>
      <c r="L152" s="15"/>
    </row>
    <row r="153" customFormat="false" ht="15.75" hidden="false" customHeight="false" outlineLevel="0" collapsed="false">
      <c r="A153" s="5" t="s">
        <v>335</v>
      </c>
      <c r="B153" s="13" t="s">
        <v>336</v>
      </c>
      <c r="C153" s="69" t="n">
        <v>0.01372484658</v>
      </c>
      <c r="D153" s="69" t="n">
        <v>0.00225073483</v>
      </c>
      <c r="E153" s="69" t="n">
        <v>0.008323960455</v>
      </c>
      <c r="G153" s="73" t="n">
        <f aca="false">$C153-($D153*9/4+$E153)</f>
        <v>0.000336732757500001</v>
      </c>
      <c r="I153" s="61"/>
      <c r="J153" s="15"/>
      <c r="K153" s="15"/>
      <c r="L153" s="15"/>
    </row>
    <row r="154" customFormat="false" ht="15.75" hidden="false" customHeight="false" outlineLevel="0" collapsed="false">
      <c r="A154" s="5" t="s">
        <v>337</v>
      </c>
      <c r="B154" s="13" t="s">
        <v>338</v>
      </c>
      <c r="C154" s="69" t="n">
        <v>0.01872820254</v>
      </c>
      <c r="D154" s="69" t="n">
        <v>0.003047590033</v>
      </c>
      <c r="E154" s="69" t="n">
        <v>0.01110187949</v>
      </c>
      <c r="G154" s="73" t="n">
        <f aca="false">$C154-($D154*9/4+$E154)</f>
        <v>0.000769245475750004</v>
      </c>
      <c r="I154" s="61"/>
      <c r="J154" s="15"/>
      <c r="K154" s="15"/>
      <c r="L154" s="15"/>
    </row>
    <row r="155" customFormat="false" ht="15.75" hidden="false" customHeight="false" outlineLevel="0" collapsed="false">
      <c r="A155" s="5" t="s">
        <v>339</v>
      </c>
      <c r="B155" s="13" t="s">
        <v>340</v>
      </c>
      <c r="C155" s="69" t="n">
        <v>0.003037908514</v>
      </c>
      <c r="D155" s="69" t="n">
        <v>0.000452002252</v>
      </c>
      <c r="E155" s="69" t="n">
        <v>0.001853149886</v>
      </c>
      <c r="G155" s="73" t="n">
        <f aca="false">$C155-($D155*9/4+$E155)</f>
        <v>0.000167753561</v>
      </c>
      <c r="I155" s="61"/>
      <c r="J155" s="15"/>
      <c r="K155" s="15"/>
      <c r="L155" s="15"/>
    </row>
    <row r="156" customFormat="false" ht="15.75" hidden="false" customHeight="false" outlineLevel="0" collapsed="false">
      <c r="A156" s="5" t="s">
        <v>341</v>
      </c>
      <c r="B156" s="13" t="s">
        <v>342</v>
      </c>
      <c r="C156" s="69" t="n">
        <v>0.01590332208</v>
      </c>
      <c r="D156" s="69" t="n">
        <v>0.002633749243</v>
      </c>
      <c r="E156" s="69" t="n">
        <v>0.009374895418</v>
      </c>
      <c r="G156" s="73" t="n">
        <f aca="false">$C156-($D156*9/4+$E156)</f>
        <v>0.000602490865250001</v>
      </c>
      <c r="I156" s="61"/>
      <c r="J156" s="15"/>
      <c r="K156" s="15"/>
      <c r="L156" s="15"/>
    </row>
    <row r="157" customFormat="false" ht="15.75" hidden="false" customHeight="false" outlineLevel="0" collapsed="false">
      <c r="A157" s="5" t="s">
        <v>394</v>
      </c>
      <c r="B157" s="13" t="s">
        <v>395</v>
      </c>
      <c r="C157" s="69" t="n">
        <v>0.001560200101</v>
      </c>
      <c r="D157" s="69" t="n">
        <v>0.000244331181</v>
      </c>
      <c r="E157" s="69" t="n">
        <v>0.000939335876</v>
      </c>
      <c r="G157" s="73" t="n">
        <f aca="false">$C157-($D157*9/4+$E157)</f>
        <v>7.11190677499998E-005</v>
      </c>
      <c r="I157" s="61"/>
      <c r="J157" s="15"/>
      <c r="K157" s="15"/>
      <c r="L157" s="15"/>
    </row>
    <row r="158" customFormat="false" ht="15.75" hidden="false" customHeight="false" outlineLevel="0" collapsed="false">
      <c r="A158" s="5" t="s">
        <v>343</v>
      </c>
      <c r="B158" s="13" t="s">
        <v>344</v>
      </c>
      <c r="C158" s="69" t="n">
        <v>0.07677257619</v>
      </c>
      <c r="D158" s="69" t="n">
        <v>0.01295139124</v>
      </c>
      <c r="E158" s="69" t="n">
        <v>0.04421812147</v>
      </c>
      <c r="G158" s="73" t="n">
        <f aca="false">$C158-($D158*9/4+$E158)</f>
        <v>0.00341382443</v>
      </c>
      <c r="I158" s="61"/>
      <c r="J158" s="15"/>
      <c r="K158" s="15"/>
      <c r="L158" s="15"/>
    </row>
    <row r="159" customFormat="false" ht="15.75" hidden="false" customHeight="false" outlineLevel="0" collapsed="false">
      <c r="A159" s="5" t="s">
        <v>345</v>
      </c>
      <c r="B159" s="13" t="s">
        <v>346</v>
      </c>
      <c r="C159" s="69" t="n">
        <v>0.110263076</v>
      </c>
      <c r="D159" s="69" t="n">
        <v>0.01969957409</v>
      </c>
      <c r="E159" s="69" t="n">
        <v>0.06205319883</v>
      </c>
      <c r="G159" s="73" t="n">
        <f aca="false">$C159-($D159*9/4+$E159)</f>
        <v>0.0038858354675</v>
      </c>
      <c r="I159" s="61"/>
      <c r="J159" s="15"/>
      <c r="K159" s="15"/>
      <c r="L159" s="15"/>
    </row>
    <row r="160" customFormat="false" ht="15.75" hidden="false" customHeight="false" outlineLevel="0" collapsed="false">
      <c r="A160" s="5" t="s">
        <v>347</v>
      </c>
      <c r="B160" s="13" t="s">
        <v>348</v>
      </c>
      <c r="C160" s="69" t="n">
        <v>0.1022746324</v>
      </c>
      <c r="D160" s="69" t="n">
        <v>0.01793150619</v>
      </c>
      <c r="E160" s="69" t="n">
        <v>0.05761018516</v>
      </c>
      <c r="G160" s="73" t="n">
        <f aca="false">$C160-($D160*9/4+$E160)</f>
        <v>0.00431855831249998</v>
      </c>
      <c r="I160" s="61"/>
      <c r="J160" s="15"/>
      <c r="K160" s="15"/>
      <c r="L160" s="15"/>
    </row>
    <row r="161" customFormat="false" ht="15.75" hidden="false" customHeight="false" outlineLevel="0" collapsed="false">
      <c r="A161" s="5" t="s">
        <v>349</v>
      </c>
      <c r="B161" s="13" t="s">
        <v>350</v>
      </c>
      <c r="C161" s="69" t="n">
        <v>0.03355143719</v>
      </c>
      <c r="D161" s="69" t="n">
        <v>0.005408197413</v>
      </c>
      <c r="E161" s="69" t="n">
        <v>0.01999552804</v>
      </c>
      <c r="G161" s="73" t="n">
        <f aca="false">$C161-($D161*9/4+$E161)</f>
        <v>0.00138746497075</v>
      </c>
      <c r="I161" s="61"/>
      <c r="J161" s="15"/>
      <c r="K161" s="15"/>
      <c r="L161" s="15"/>
    </row>
    <row r="162" customFormat="false" ht="15.75" hidden="false" customHeight="false" outlineLevel="0" collapsed="false">
      <c r="A162" s="5" t="s">
        <v>351</v>
      </c>
      <c r="B162" s="13" t="s">
        <v>352</v>
      </c>
      <c r="C162" s="69" t="n">
        <v>0.009804499589</v>
      </c>
      <c r="D162" s="69" t="n">
        <v>0.001745415739</v>
      </c>
      <c r="E162" s="69" t="n">
        <v>0.005576840901</v>
      </c>
      <c r="G162" s="73" t="n">
        <f aca="false">$C162-($D162*9/4+$E162)</f>
        <v>0.000300473275250001</v>
      </c>
      <c r="I162" s="61"/>
      <c r="J162" s="15"/>
      <c r="K162" s="15"/>
      <c r="L162" s="15"/>
    </row>
    <row r="163" customFormat="false" ht="15.75" hidden="false" customHeight="false" outlineLevel="0" collapsed="false">
      <c r="A163" s="5" t="s">
        <v>353</v>
      </c>
      <c r="B163" s="13" t="s">
        <v>354</v>
      </c>
      <c r="C163" s="69" t="n">
        <v>0.004469984699</v>
      </c>
      <c r="D163" s="69" t="n">
        <v>0.000677034231</v>
      </c>
      <c r="E163" s="69" t="n">
        <v>0.002722349477</v>
      </c>
      <c r="G163" s="73" t="n">
        <f aca="false">$C163-($D163*9/4+$E163)</f>
        <v>0.00022430820225</v>
      </c>
      <c r="I163" s="61"/>
      <c r="J163" s="15"/>
      <c r="K163" s="15"/>
      <c r="L163" s="15"/>
    </row>
    <row r="164" customFormat="false" ht="15.75" hidden="false" customHeight="false" outlineLevel="0" collapsed="false">
      <c r="A164" s="5" t="s">
        <v>355</v>
      </c>
      <c r="B164" s="13" t="s">
        <v>356</v>
      </c>
      <c r="C164" s="69" t="n">
        <v>0.3438439652</v>
      </c>
      <c r="D164" s="69" t="n">
        <v>0.05529256912</v>
      </c>
      <c r="E164" s="69" t="n">
        <v>0.1991621672</v>
      </c>
      <c r="G164" s="73" t="n">
        <f aca="false">$C164-($D164*9/4+$E164)</f>
        <v>0.02027351748</v>
      </c>
      <c r="I164" s="61"/>
      <c r="J164" s="15"/>
      <c r="K164" s="15"/>
      <c r="L164" s="15"/>
    </row>
    <row r="165" customFormat="false" ht="15.75" hidden="false" customHeight="false" outlineLevel="0" collapsed="false">
      <c r="A165" s="5" t="s">
        <v>357</v>
      </c>
      <c r="B165" s="13" t="s">
        <v>358</v>
      </c>
      <c r="C165" s="69" t="n">
        <v>0.06118907962</v>
      </c>
      <c r="D165" s="69" t="n">
        <v>0.00929354308</v>
      </c>
      <c r="E165" s="69" t="n">
        <v>0.03734185669</v>
      </c>
      <c r="G165" s="73" t="n">
        <f aca="false">$C165-($D165*9/4+$E165)</f>
        <v>0.002936751</v>
      </c>
      <c r="I165" s="61"/>
      <c r="J165" s="15"/>
      <c r="K165" s="15"/>
      <c r="L165" s="15"/>
    </row>
    <row r="166" customFormat="false" ht="15.75" hidden="false" customHeight="false" outlineLevel="0" collapsed="false">
      <c r="A166" s="5" t="s">
        <v>359</v>
      </c>
      <c r="B166" s="13" t="s">
        <v>360</v>
      </c>
      <c r="C166" s="69" t="n">
        <v>0.2589842179</v>
      </c>
      <c r="D166" s="69" t="n">
        <v>0.04272129266</v>
      </c>
      <c r="E166" s="69" t="n">
        <v>0.1511636479</v>
      </c>
      <c r="G166" s="73" t="n">
        <f aca="false">$C166-($D166*9/4+$E166)</f>
        <v>0.011697661515</v>
      </c>
      <c r="I166" s="61"/>
      <c r="J166" s="15"/>
      <c r="K166" s="15"/>
      <c r="L166" s="15"/>
    </row>
    <row r="167" customFormat="false" ht="15.75" hidden="false" customHeight="false" outlineLevel="0" collapsed="false">
      <c r="B167" s="13"/>
      <c r="I167" s="61"/>
      <c r="J167" s="15"/>
      <c r="K167" s="15"/>
      <c r="L167" s="15"/>
    </row>
    <row r="168" customFormat="false" ht="15.75" hidden="false" customHeight="false" outlineLevel="0" collapsed="false">
      <c r="B168" s="13"/>
      <c r="C168" s="69" t="n">
        <f aca="false">SUM(C2:C137)</f>
        <v>26.28747</v>
      </c>
      <c r="D168" s="69" t="n">
        <f aca="false">SUM(D2:D137)</f>
        <v>3.83553</v>
      </c>
      <c r="E168" s="69" t="n">
        <f aca="false">SUM(E2:E137)</f>
        <v>16.27264</v>
      </c>
      <c r="I168" s="61"/>
      <c r="J168" s="15"/>
      <c r="K168" s="15"/>
      <c r="L168" s="15"/>
    </row>
    <row r="169" customFormat="false" ht="15.75" hidden="false" customHeight="false" outlineLevel="0" collapsed="false">
      <c r="B169" s="13"/>
      <c r="I169" s="61"/>
      <c r="J169" s="15"/>
      <c r="K169" s="15"/>
      <c r="L169" s="15"/>
    </row>
    <row r="170" customFormat="false" ht="15.75" hidden="false" customHeight="false" outlineLevel="0" collapsed="false">
      <c r="B170" s="13"/>
      <c r="I170" s="61"/>
      <c r="J170" s="15"/>
      <c r="K170" s="15"/>
      <c r="L170" s="15"/>
    </row>
    <row r="171" customFormat="false" ht="15.75" hidden="false" customHeight="false" outlineLevel="0" collapsed="false">
      <c r="B171" s="13"/>
      <c r="I171" s="61"/>
      <c r="J171" s="15"/>
      <c r="K171" s="15"/>
      <c r="L171" s="15"/>
    </row>
    <row r="172" customFormat="false" ht="15.75" hidden="false" customHeight="false" outlineLevel="0" collapsed="false">
      <c r="B172" s="13"/>
      <c r="I172" s="61"/>
      <c r="J172" s="15"/>
      <c r="K172" s="15"/>
      <c r="L172" s="15"/>
    </row>
    <row r="173" customFormat="false" ht="15.75" hidden="false" customHeight="false" outlineLevel="0" collapsed="false">
      <c r="B173" s="13"/>
      <c r="I173" s="61"/>
      <c r="J173" s="15"/>
      <c r="K173" s="15"/>
      <c r="L173" s="15"/>
    </row>
    <row r="174" customFormat="false" ht="15.75" hidden="false" customHeight="false" outlineLevel="0" collapsed="false">
      <c r="B174" s="13"/>
      <c r="I174" s="61"/>
      <c r="J174" s="15"/>
      <c r="K174" s="15"/>
      <c r="L174" s="15"/>
    </row>
    <row r="175" customFormat="false" ht="15.75" hidden="false" customHeight="false" outlineLevel="0" collapsed="false">
      <c r="B175" s="13"/>
      <c r="I175" s="61"/>
      <c r="J175" s="15"/>
      <c r="K175" s="15"/>
      <c r="L175" s="15"/>
    </row>
    <row r="176" customFormat="false" ht="15.75" hidden="false" customHeight="false" outlineLevel="0" collapsed="false">
      <c r="B176" s="13"/>
      <c r="I176" s="61"/>
      <c r="J176" s="15"/>
      <c r="K176" s="15"/>
      <c r="L176" s="15"/>
    </row>
    <row r="177" customFormat="false" ht="15.75" hidden="false" customHeight="false" outlineLevel="0" collapsed="false">
      <c r="B177" s="13"/>
      <c r="I177" s="61"/>
      <c r="J177" s="15"/>
      <c r="K177" s="15"/>
      <c r="L177" s="15"/>
    </row>
    <row r="178" customFormat="false" ht="15.75" hidden="false" customHeight="false" outlineLevel="0" collapsed="false">
      <c r="B178" s="13"/>
      <c r="I178" s="61"/>
      <c r="J178" s="15"/>
      <c r="K178" s="15"/>
      <c r="L178" s="15"/>
    </row>
    <row r="179" customFormat="false" ht="15.75" hidden="false" customHeight="false" outlineLevel="0" collapsed="false">
      <c r="B179" s="13"/>
      <c r="I179" s="61"/>
      <c r="J179" s="15"/>
      <c r="K179" s="15"/>
      <c r="L179" s="15"/>
    </row>
    <row r="180" customFormat="false" ht="15.75" hidden="false" customHeight="false" outlineLevel="0" collapsed="false">
      <c r="B180" s="13"/>
      <c r="I180" s="61"/>
      <c r="J180" s="15"/>
      <c r="K180" s="15"/>
      <c r="L180" s="15"/>
    </row>
    <row r="181" customFormat="false" ht="15.75" hidden="false" customHeight="false" outlineLevel="0" collapsed="false">
      <c r="B181" s="13"/>
      <c r="I181" s="61"/>
      <c r="J181" s="15"/>
      <c r="K181" s="15"/>
      <c r="L181" s="15"/>
    </row>
    <row r="182" customFormat="false" ht="15.75" hidden="false" customHeight="false" outlineLevel="0" collapsed="false">
      <c r="B182" s="13"/>
      <c r="I182" s="61"/>
      <c r="J182" s="15"/>
      <c r="K182" s="15"/>
      <c r="L182" s="15"/>
    </row>
    <row r="183" customFormat="false" ht="15.75" hidden="false" customHeight="false" outlineLevel="0" collapsed="false">
      <c r="B183" s="13"/>
      <c r="I183" s="61"/>
      <c r="J183" s="15"/>
      <c r="K183" s="15"/>
      <c r="L183" s="15"/>
    </row>
    <row r="184" customFormat="false" ht="15.75" hidden="false" customHeight="false" outlineLevel="0" collapsed="false">
      <c r="B184" s="13"/>
      <c r="I184" s="61"/>
      <c r="J184" s="15"/>
      <c r="K184" s="15"/>
      <c r="L184" s="15"/>
    </row>
    <row r="185" customFormat="false" ht="15.75" hidden="false" customHeight="false" outlineLevel="0" collapsed="false">
      <c r="B185" s="13"/>
      <c r="I185" s="61"/>
      <c r="J185" s="15"/>
      <c r="K185" s="15"/>
      <c r="L185" s="15"/>
    </row>
    <row r="186" customFormat="false" ht="15.75" hidden="false" customHeight="false" outlineLevel="0" collapsed="false">
      <c r="B186" s="13"/>
      <c r="I186" s="61"/>
      <c r="J186" s="15"/>
      <c r="K186" s="15"/>
      <c r="L186" s="15"/>
    </row>
    <row r="187" customFormat="false" ht="15.75" hidden="false" customHeight="false" outlineLevel="0" collapsed="false">
      <c r="B187" s="13"/>
      <c r="I187" s="61"/>
      <c r="J187" s="15"/>
      <c r="K187" s="15"/>
      <c r="L187" s="15"/>
    </row>
    <row r="188" customFormat="false" ht="15.75" hidden="false" customHeight="false" outlineLevel="0" collapsed="false">
      <c r="B188" s="13"/>
      <c r="I188" s="61"/>
      <c r="J188" s="15"/>
      <c r="K188" s="15"/>
      <c r="L188" s="15"/>
    </row>
    <row r="189" customFormat="false" ht="15.75" hidden="false" customHeight="false" outlineLevel="0" collapsed="false">
      <c r="B189" s="13"/>
      <c r="I189" s="61"/>
      <c r="J189" s="15"/>
      <c r="K189" s="15"/>
      <c r="L189" s="15"/>
    </row>
    <row r="190" customFormat="false" ht="15.75" hidden="false" customHeight="false" outlineLevel="0" collapsed="false">
      <c r="B190" s="13"/>
      <c r="I190" s="61"/>
      <c r="J190" s="15"/>
      <c r="K190" s="15"/>
      <c r="L190" s="15"/>
    </row>
    <row r="191" customFormat="false" ht="15.75" hidden="false" customHeight="false" outlineLevel="0" collapsed="false">
      <c r="B191" s="13"/>
      <c r="I191" s="61"/>
      <c r="J191" s="15"/>
      <c r="K191" s="15"/>
      <c r="L191" s="15"/>
    </row>
    <row r="192" customFormat="false" ht="15.75" hidden="false" customHeight="false" outlineLevel="0" collapsed="false">
      <c r="B192" s="13"/>
      <c r="I192" s="61"/>
      <c r="J192" s="15"/>
      <c r="K192" s="15"/>
      <c r="L192" s="15"/>
    </row>
    <row r="193" customFormat="false" ht="15.75" hidden="false" customHeight="false" outlineLevel="0" collapsed="false">
      <c r="B193" s="13"/>
      <c r="I193" s="61"/>
      <c r="J193" s="15"/>
      <c r="K193" s="15"/>
      <c r="L193" s="15"/>
    </row>
    <row r="194" customFormat="false" ht="15.75" hidden="false" customHeight="false" outlineLevel="0" collapsed="false">
      <c r="B194" s="13"/>
      <c r="I194" s="61"/>
      <c r="J194" s="15"/>
      <c r="K194" s="15"/>
      <c r="L194" s="15"/>
    </row>
    <row r="195" customFormat="false" ht="15.75" hidden="false" customHeight="false" outlineLevel="0" collapsed="false">
      <c r="B195" s="13"/>
      <c r="I195" s="61"/>
      <c r="J195" s="15"/>
      <c r="K195" s="15"/>
      <c r="L195" s="15"/>
    </row>
    <row r="196" customFormat="false" ht="15.75" hidden="false" customHeight="false" outlineLevel="0" collapsed="false">
      <c r="B196" s="13"/>
      <c r="I196" s="61"/>
      <c r="J196" s="15"/>
      <c r="K196" s="15"/>
      <c r="L196" s="15"/>
    </row>
    <row r="197" customFormat="false" ht="15.75" hidden="false" customHeight="false" outlineLevel="0" collapsed="false">
      <c r="B197" s="13"/>
      <c r="I197" s="61"/>
      <c r="J197" s="15"/>
      <c r="K197" s="15"/>
      <c r="L197" s="15"/>
    </row>
    <row r="198" customFormat="false" ht="15.75" hidden="false" customHeight="false" outlineLevel="0" collapsed="false">
      <c r="B198" s="13"/>
      <c r="I198" s="61"/>
      <c r="J198" s="15"/>
      <c r="K198" s="15"/>
      <c r="L198" s="15"/>
    </row>
    <row r="199" customFormat="false" ht="15.75" hidden="false" customHeight="false" outlineLevel="0" collapsed="false">
      <c r="B199" s="13"/>
      <c r="I199" s="61"/>
      <c r="J199" s="15"/>
      <c r="K199" s="15"/>
      <c r="L199" s="15"/>
    </row>
    <row r="200" customFormat="false" ht="15.75" hidden="false" customHeight="false" outlineLevel="0" collapsed="false">
      <c r="B200" s="13"/>
      <c r="I200" s="61"/>
      <c r="J200" s="15"/>
      <c r="K200" s="15"/>
      <c r="L200" s="15"/>
    </row>
    <row r="201" customFormat="false" ht="15.75" hidden="false" customHeight="false" outlineLevel="0" collapsed="false">
      <c r="B201" s="13"/>
      <c r="I201" s="61"/>
      <c r="J201" s="15"/>
      <c r="K201" s="15"/>
      <c r="L201" s="15"/>
    </row>
    <row r="202" customFormat="false" ht="15.75" hidden="false" customHeight="false" outlineLevel="0" collapsed="false">
      <c r="B202" s="13"/>
      <c r="I202" s="61"/>
      <c r="J202" s="15"/>
      <c r="K202" s="15"/>
      <c r="L202" s="15"/>
    </row>
    <row r="203" customFormat="false" ht="15.75" hidden="false" customHeight="false" outlineLevel="0" collapsed="false">
      <c r="B203" s="13"/>
      <c r="I203" s="61"/>
      <c r="J203" s="15"/>
      <c r="K203" s="15"/>
      <c r="L203" s="15"/>
    </row>
    <row r="204" customFormat="false" ht="15.75" hidden="false" customHeight="false" outlineLevel="0" collapsed="false">
      <c r="B204" s="13"/>
      <c r="I204" s="61"/>
      <c r="J204" s="15"/>
      <c r="K204" s="15"/>
      <c r="L204" s="15"/>
    </row>
    <row r="205" customFormat="false" ht="15.75" hidden="false" customHeight="false" outlineLevel="0" collapsed="false">
      <c r="B205" s="13"/>
      <c r="I205" s="61"/>
      <c r="J205" s="15"/>
      <c r="K205" s="15"/>
      <c r="L205" s="15"/>
    </row>
    <row r="206" customFormat="false" ht="15.75" hidden="false" customHeight="false" outlineLevel="0" collapsed="false">
      <c r="B206" s="13"/>
      <c r="I206" s="61"/>
      <c r="J206" s="15"/>
      <c r="K206" s="15"/>
      <c r="L206" s="15"/>
    </row>
    <row r="207" customFormat="false" ht="15.75" hidden="false" customHeight="false" outlineLevel="0" collapsed="false">
      <c r="B207" s="13"/>
      <c r="I207" s="61"/>
      <c r="J207" s="15"/>
      <c r="K207" s="15"/>
      <c r="L207" s="15"/>
    </row>
    <row r="208" customFormat="false" ht="15.75" hidden="false" customHeight="false" outlineLevel="0" collapsed="false">
      <c r="B208" s="13"/>
      <c r="I208" s="61"/>
      <c r="J208" s="15"/>
      <c r="K208" s="15"/>
      <c r="L208" s="15"/>
    </row>
    <row r="209" customFormat="false" ht="15.75" hidden="false" customHeight="false" outlineLevel="0" collapsed="false">
      <c r="B209" s="13"/>
      <c r="I209" s="61"/>
      <c r="J209" s="15"/>
      <c r="K209" s="15"/>
      <c r="L209" s="15"/>
    </row>
    <row r="210" customFormat="false" ht="15.75" hidden="false" customHeight="false" outlineLevel="0" collapsed="false">
      <c r="B210" s="13"/>
      <c r="I210" s="61"/>
      <c r="J210" s="15"/>
      <c r="K210" s="15"/>
      <c r="L210" s="15"/>
    </row>
    <row r="211" customFormat="false" ht="15.75" hidden="false" customHeight="false" outlineLevel="0" collapsed="false">
      <c r="B211" s="13"/>
      <c r="I211" s="61"/>
      <c r="J211" s="15"/>
      <c r="K211" s="15"/>
      <c r="L211" s="15"/>
    </row>
    <row r="212" customFormat="false" ht="15.75" hidden="false" customHeight="false" outlineLevel="0" collapsed="false">
      <c r="B212" s="13"/>
      <c r="I212" s="61"/>
      <c r="J212" s="15"/>
      <c r="K212" s="15"/>
      <c r="L212" s="15"/>
    </row>
    <row r="213" customFormat="false" ht="15.75" hidden="false" customHeight="false" outlineLevel="0" collapsed="false">
      <c r="B213" s="13"/>
      <c r="I213" s="61"/>
      <c r="J213" s="15"/>
      <c r="K213" s="15"/>
      <c r="L213" s="15"/>
    </row>
    <row r="214" customFormat="false" ht="15.75" hidden="false" customHeight="false" outlineLevel="0" collapsed="false">
      <c r="B214" s="13"/>
      <c r="I214" s="61"/>
      <c r="J214" s="15"/>
      <c r="K214" s="15"/>
      <c r="L214" s="15"/>
    </row>
    <row r="215" customFormat="false" ht="15.75" hidden="false" customHeight="false" outlineLevel="0" collapsed="false">
      <c r="B215" s="13"/>
      <c r="I215" s="61"/>
      <c r="J215" s="15"/>
      <c r="K215" s="15"/>
      <c r="L215" s="15"/>
    </row>
    <row r="216" customFormat="false" ht="15.75" hidden="false" customHeight="false" outlineLevel="0" collapsed="false">
      <c r="B216" s="13"/>
      <c r="I216" s="61"/>
      <c r="J216" s="15"/>
      <c r="K216" s="15"/>
      <c r="L216" s="15"/>
    </row>
    <row r="217" customFormat="false" ht="15.75" hidden="false" customHeight="false" outlineLevel="0" collapsed="false">
      <c r="B217" s="13"/>
      <c r="I217" s="61"/>
      <c r="J217" s="15"/>
      <c r="K217" s="15"/>
      <c r="L217" s="15"/>
    </row>
    <row r="218" customFormat="false" ht="15.75" hidden="false" customHeight="false" outlineLevel="0" collapsed="false">
      <c r="B218" s="13"/>
      <c r="I218" s="61"/>
      <c r="J218" s="15"/>
      <c r="K218" s="15"/>
      <c r="L218" s="15"/>
    </row>
    <row r="219" customFormat="false" ht="15.75" hidden="false" customHeight="false" outlineLevel="0" collapsed="false">
      <c r="B219" s="13"/>
      <c r="I219" s="61"/>
      <c r="J219" s="15"/>
      <c r="K219" s="15"/>
      <c r="L219" s="15"/>
    </row>
    <row r="220" customFormat="false" ht="15.75" hidden="false" customHeight="false" outlineLevel="0" collapsed="false">
      <c r="B220" s="13"/>
      <c r="I220" s="61"/>
      <c r="J220" s="15"/>
      <c r="K220" s="15"/>
      <c r="L220" s="15"/>
    </row>
    <row r="221" customFormat="false" ht="15.75" hidden="false" customHeight="false" outlineLevel="0" collapsed="false">
      <c r="B221" s="13"/>
      <c r="I221" s="61"/>
      <c r="J221" s="15"/>
      <c r="K221" s="15"/>
      <c r="L221" s="15"/>
    </row>
    <row r="222" customFormat="false" ht="15.75" hidden="false" customHeight="false" outlineLevel="0" collapsed="false">
      <c r="B222" s="13"/>
      <c r="I222" s="61"/>
      <c r="J222" s="15"/>
      <c r="K222" s="15"/>
      <c r="L222" s="15"/>
    </row>
    <row r="223" customFormat="false" ht="15.75" hidden="false" customHeight="false" outlineLevel="0" collapsed="false">
      <c r="B223" s="13"/>
      <c r="I223" s="61"/>
      <c r="J223" s="15"/>
      <c r="K223" s="15"/>
      <c r="L223" s="15"/>
    </row>
    <row r="224" customFormat="false" ht="15.75" hidden="false" customHeight="false" outlineLevel="0" collapsed="false">
      <c r="B224" s="13"/>
      <c r="I224" s="61"/>
      <c r="J224" s="15"/>
      <c r="K224" s="15"/>
      <c r="L224" s="15"/>
    </row>
    <row r="225" customFormat="false" ht="15.75" hidden="false" customHeight="false" outlineLevel="0" collapsed="false">
      <c r="B225" s="13"/>
      <c r="I225" s="61"/>
      <c r="J225" s="15"/>
      <c r="K225" s="15"/>
      <c r="L225" s="15"/>
    </row>
    <row r="226" customFormat="false" ht="15.75" hidden="false" customHeight="false" outlineLevel="0" collapsed="false">
      <c r="B226" s="13"/>
      <c r="I226" s="61"/>
      <c r="J226" s="15"/>
      <c r="K226" s="15"/>
      <c r="L226" s="15"/>
    </row>
    <row r="227" customFormat="false" ht="15.75" hidden="false" customHeight="false" outlineLevel="0" collapsed="false">
      <c r="B227" s="13"/>
      <c r="I227" s="61"/>
      <c r="J227" s="15"/>
      <c r="K227" s="15"/>
      <c r="L227" s="15"/>
    </row>
    <row r="228" customFormat="false" ht="15.75" hidden="false" customHeight="false" outlineLevel="0" collapsed="false">
      <c r="B228" s="13"/>
      <c r="I228" s="61"/>
      <c r="J228" s="15"/>
      <c r="K228" s="15"/>
      <c r="L228" s="15"/>
    </row>
    <row r="229" customFormat="false" ht="15.75" hidden="false" customHeight="false" outlineLevel="0" collapsed="false">
      <c r="B229" s="13"/>
      <c r="I229" s="61"/>
      <c r="J229" s="15"/>
      <c r="K229" s="15"/>
      <c r="L229" s="15"/>
    </row>
    <row r="230" customFormat="false" ht="15.75" hidden="false" customHeight="false" outlineLevel="0" collapsed="false">
      <c r="B230" s="13"/>
      <c r="I230" s="61"/>
      <c r="J230" s="15"/>
      <c r="K230" s="15"/>
      <c r="L230" s="15"/>
    </row>
    <row r="231" customFormat="false" ht="15.75" hidden="false" customHeight="false" outlineLevel="0" collapsed="false">
      <c r="B231" s="13"/>
      <c r="I231" s="61"/>
      <c r="J231" s="15"/>
      <c r="K231" s="15"/>
      <c r="L231" s="15"/>
    </row>
    <row r="232" customFormat="false" ht="15.75" hidden="false" customHeight="false" outlineLevel="0" collapsed="false">
      <c r="B232" s="13"/>
      <c r="I232" s="61"/>
      <c r="J232" s="15"/>
      <c r="K232" s="15"/>
      <c r="L232" s="15"/>
    </row>
    <row r="233" customFormat="false" ht="15.75" hidden="false" customHeight="false" outlineLevel="0" collapsed="false">
      <c r="B233" s="13"/>
      <c r="I233" s="61"/>
      <c r="J233" s="15"/>
      <c r="K233" s="15"/>
      <c r="L233" s="15"/>
    </row>
    <row r="234" customFormat="false" ht="15.75" hidden="false" customHeight="false" outlineLevel="0" collapsed="false">
      <c r="B234" s="13"/>
      <c r="I234" s="61"/>
      <c r="J234" s="15"/>
      <c r="K234" s="15"/>
      <c r="L234" s="15"/>
    </row>
    <row r="235" customFormat="false" ht="15.75" hidden="false" customHeight="false" outlineLevel="0" collapsed="false">
      <c r="B235" s="13"/>
      <c r="I235" s="61"/>
      <c r="J235" s="15"/>
      <c r="K235" s="15"/>
      <c r="L235" s="15"/>
    </row>
    <row r="236" customFormat="false" ht="15.75" hidden="false" customHeight="false" outlineLevel="0" collapsed="false">
      <c r="B236" s="13"/>
      <c r="I236" s="61"/>
      <c r="J236" s="15"/>
      <c r="K236" s="15"/>
      <c r="L236" s="15"/>
    </row>
    <row r="237" customFormat="false" ht="15.75" hidden="false" customHeight="false" outlineLevel="0" collapsed="false">
      <c r="B237" s="13"/>
      <c r="I237" s="61"/>
      <c r="J237" s="15"/>
      <c r="K237" s="15"/>
      <c r="L237" s="15"/>
    </row>
    <row r="238" customFormat="false" ht="15.75" hidden="false" customHeight="false" outlineLevel="0" collapsed="false">
      <c r="B238" s="13"/>
      <c r="I238" s="61"/>
      <c r="J238" s="15"/>
      <c r="K238" s="15"/>
      <c r="L238" s="15"/>
    </row>
    <row r="239" customFormat="false" ht="15.75" hidden="false" customHeight="false" outlineLevel="0" collapsed="false">
      <c r="B239" s="13"/>
      <c r="I239" s="61"/>
      <c r="J239" s="15"/>
      <c r="K239" s="15"/>
      <c r="L239" s="15"/>
    </row>
    <row r="240" customFormat="false" ht="15.75" hidden="false" customHeight="false" outlineLevel="0" collapsed="false">
      <c r="B240" s="13"/>
      <c r="I240" s="61"/>
      <c r="J240" s="15"/>
      <c r="K240" s="15"/>
      <c r="L240" s="15"/>
    </row>
    <row r="241" customFormat="false" ht="15.75" hidden="false" customHeight="false" outlineLevel="0" collapsed="false">
      <c r="B241" s="13"/>
      <c r="I241" s="61"/>
      <c r="J241" s="15"/>
      <c r="K241" s="15"/>
      <c r="L241" s="15"/>
    </row>
    <row r="242" customFormat="false" ht="15.75" hidden="false" customHeight="false" outlineLevel="0" collapsed="false">
      <c r="B242" s="13"/>
      <c r="I242" s="61"/>
      <c r="J242" s="15"/>
      <c r="K242" s="15"/>
      <c r="L242" s="15"/>
    </row>
    <row r="243" customFormat="false" ht="15.75" hidden="false" customHeight="false" outlineLevel="0" collapsed="false">
      <c r="B243" s="13"/>
      <c r="I243" s="61"/>
      <c r="J243" s="15"/>
      <c r="K243" s="15"/>
      <c r="L243" s="15"/>
    </row>
    <row r="244" customFormat="false" ht="15.75" hidden="false" customHeight="false" outlineLevel="0" collapsed="false">
      <c r="B244" s="13"/>
      <c r="I244" s="61"/>
      <c r="J244" s="15"/>
      <c r="K244" s="15"/>
      <c r="L244" s="15"/>
    </row>
    <row r="245" customFormat="false" ht="15.75" hidden="false" customHeight="false" outlineLevel="0" collapsed="false">
      <c r="B245" s="13"/>
      <c r="I245" s="61"/>
      <c r="J245" s="15"/>
      <c r="K245" s="15"/>
      <c r="L245" s="15"/>
    </row>
    <row r="246" customFormat="false" ht="15.75" hidden="false" customHeight="false" outlineLevel="0" collapsed="false">
      <c r="B246" s="13"/>
      <c r="I246" s="61"/>
      <c r="J246" s="15"/>
      <c r="K246" s="15"/>
      <c r="L246" s="15"/>
    </row>
    <row r="247" customFormat="false" ht="15.75" hidden="false" customHeight="false" outlineLevel="0" collapsed="false">
      <c r="B247" s="13"/>
      <c r="I247" s="61"/>
      <c r="J247" s="15"/>
      <c r="K247" s="15"/>
      <c r="L247" s="15"/>
    </row>
    <row r="248" customFormat="false" ht="15.75" hidden="false" customHeight="false" outlineLevel="0" collapsed="false">
      <c r="B248" s="13"/>
      <c r="I248" s="61"/>
      <c r="J248" s="15"/>
      <c r="K248" s="15"/>
      <c r="L248" s="15"/>
    </row>
    <row r="249" customFormat="false" ht="15.75" hidden="false" customHeight="false" outlineLevel="0" collapsed="false">
      <c r="B249" s="13"/>
      <c r="I249" s="61"/>
      <c r="J249" s="15"/>
      <c r="K249" s="15"/>
      <c r="L249" s="15"/>
    </row>
    <row r="250" customFormat="false" ht="15.75" hidden="false" customHeight="false" outlineLevel="0" collapsed="false">
      <c r="B250" s="13"/>
      <c r="I250" s="61"/>
      <c r="J250" s="15"/>
      <c r="K250" s="15"/>
      <c r="L250" s="15"/>
    </row>
    <row r="251" customFormat="false" ht="15.75" hidden="false" customHeight="false" outlineLevel="0" collapsed="false">
      <c r="B251" s="13"/>
      <c r="I251" s="61"/>
      <c r="J251" s="15"/>
      <c r="K251" s="15"/>
      <c r="L251" s="15"/>
    </row>
    <row r="252" customFormat="false" ht="15.75" hidden="false" customHeight="false" outlineLevel="0" collapsed="false">
      <c r="B252" s="13"/>
      <c r="I252" s="61"/>
      <c r="J252" s="15"/>
      <c r="K252" s="15"/>
      <c r="L252" s="15"/>
    </row>
    <row r="253" customFormat="false" ht="15.75" hidden="false" customHeight="false" outlineLevel="0" collapsed="false">
      <c r="B253" s="13"/>
      <c r="I253" s="61"/>
      <c r="J253" s="15"/>
      <c r="K253" s="15"/>
      <c r="L253" s="15"/>
    </row>
    <row r="254" customFormat="false" ht="15.75" hidden="false" customHeight="false" outlineLevel="0" collapsed="false">
      <c r="B254" s="13"/>
      <c r="I254" s="61"/>
      <c r="J254" s="15"/>
      <c r="K254" s="15"/>
      <c r="L254" s="15"/>
    </row>
    <row r="255" customFormat="false" ht="15.75" hidden="false" customHeight="false" outlineLevel="0" collapsed="false">
      <c r="B255" s="13"/>
      <c r="I255" s="61"/>
      <c r="J255" s="15"/>
      <c r="K255" s="15"/>
      <c r="L255" s="15"/>
    </row>
    <row r="256" customFormat="false" ht="15.75" hidden="false" customHeight="false" outlineLevel="0" collapsed="false">
      <c r="B256" s="13"/>
      <c r="I256" s="61"/>
      <c r="J256" s="15"/>
      <c r="K256" s="15"/>
      <c r="L256" s="15"/>
    </row>
    <row r="257" customFormat="false" ht="15.75" hidden="false" customHeight="false" outlineLevel="0" collapsed="false">
      <c r="B257" s="13"/>
      <c r="I257" s="61"/>
      <c r="J257" s="15"/>
      <c r="K257" s="15"/>
      <c r="L257" s="15"/>
    </row>
    <row r="258" customFormat="false" ht="15.75" hidden="false" customHeight="false" outlineLevel="0" collapsed="false">
      <c r="B258" s="13"/>
      <c r="I258" s="61"/>
      <c r="J258" s="15"/>
      <c r="K258" s="15"/>
      <c r="L258" s="15"/>
    </row>
    <row r="259" customFormat="false" ht="15.75" hidden="false" customHeight="false" outlineLevel="0" collapsed="false">
      <c r="B259" s="13"/>
      <c r="I259" s="61"/>
      <c r="J259" s="15"/>
      <c r="K259" s="15"/>
      <c r="L259" s="15"/>
    </row>
    <row r="260" customFormat="false" ht="15.75" hidden="false" customHeight="false" outlineLevel="0" collapsed="false">
      <c r="B260" s="13"/>
      <c r="I260" s="61"/>
      <c r="J260" s="15"/>
      <c r="K260" s="15"/>
      <c r="L260" s="15"/>
    </row>
    <row r="261" customFormat="false" ht="15.75" hidden="false" customHeight="false" outlineLevel="0" collapsed="false">
      <c r="B261" s="13"/>
      <c r="I261" s="61"/>
      <c r="J261" s="15"/>
      <c r="K261" s="15"/>
      <c r="L261" s="15"/>
    </row>
    <row r="262" customFormat="false" ht="15.75" hidden="false" customHeight="false" outlineLevel="0" collapsed="false">
      <c r="B262" s="13"/>
      <c r="I262" s="61"/>
      <c r="J262" s="15"/>
      <c r="K262" s="15"/>
      <c r="L262" s="15"/>
    </row>
    <row r="263" customFormat="false" ht="15.75" hidden="false" customHeight="false" outlineLevel="0" collapsed="false">
      <c r="B263" s="13"/>
      <c r="I263" s="61"/>
      <c r="J263" s="15"/>
      <c r="K263" s="15"/>
      <c r="L263" s="15"/>
    </row>
    <row r="264" customFormat="false" ht="15.75" hidden="false" customHeight="false" outlineLevel="0" collapsed="false">
      <c r="B264" s="13"/>
      <c r="I264" s="61"/>
      <c r="J264" s="15"/>
      <c r="K264" s="15"/>
      <c r="L264" s="15"/>
    </row>
    <row r="265" customFormat="false" ht="15.75" hidden="false" customHeight="false" outlineLevel="0" collapsed="false">
      <c r="B265" s="13"/>
      <c r="I265" s="61"/>
      <c r="J265" s="15"/>
      <c r="K265" s="15"/>
      <c r="L265" s="15"/>
    </row>
    <row r="266" customFormat="false" ht="15.75" hidden="false" customHeight="false" outlineLevel="0" collapsed="false">
      <c r="B266" s="13"/>
      <c r="I266" s="61"/>
      <c r="J266" s="15"/>
      <c r="K266" s="15"/>
      <c r="L266" s="15"/>
    </row>
    <row r="267" customFormat="false" ht="15.75" hidden="false" customHeight="false" outlineLevel="0" collapsed="false">
      <c r="B267" s="13"/>
      <c r="I267" s="61"/>
      <c r="J267" s="15"/>
      <c r="K267" s="15"/>
      <c r="L267" s="15"/>
    </row>
    <row r="268" customFormat="false" ht="15.75" hidden="false" customHeight="false" outlineLevel="0" collapsed="false">
      <c r="B268" s="13"/>
      <c r="I268" s="61"/>
      <c r="J268" s="15"/>
      <c r="K268" s="15"/>
      <c r="L268" s="15"/>
    </row>
    <row r="269" customFormat="false" ht="15.75" hidden="false" customHeight="false" outlineLevel="0" collapsed="false">
      <c r="B269" s="13"/>
      <c r="I269" s="61"/>
      <c r="J269" s="15"/>
      <c r="K269" s="15"/>
      <c r="L269" s="15"/>
    </row>
    <row r="270" customFormat="false" ht="15.75" hidden="false" customHeight="false" outlineLevel="0" collapsed="false">
      <c r="B270" s="13"/>
      <c r="I270" s="61"/>
      <c r="J270" s="15"/>
      <c r="K270" s="15"/>
      <c r="L270" s="15"/>
    </row>
    <row r="271" customFormat="false" ht="15.75" hidden="false" customHeight="false" outlineLevel="0" collapsed="false">
      <c r="B271" s="13"/>
      <c r="I271" s="61"/>
      <c r="J271" s="15"/>
      <c r="K271" s="15"/>
      <c r="L271" s="15"/>
    </row>
    <row r="272" customFormat="false" ht="15.75" hidden="false" customHeight="false" outlineLevel="0" collapsed="false">
      <c r="B272" s="13"/>
      <c r="I272" s="61"/>
      <c r="J272" s="15"/>
      <c r="K272" s="15"/>
      <c r="L272" s="15"/>
    </row>
    <row r="273" customFormat="false" ht="15.75" hidden="false" customHeight="false" outlineLevel="0" collapsed="false">
      <c r="B273" s="13"/>
      <c r="I273" s="61"/>
      <c r="J273" s="15"/>
      <c r="K273" s="15"/>
      <c r="L273" s="15"/>
    </row>
    <row r="274" customFormat="false" ht="15.75" hidden="false" customHeight="false" outlineLevel="0" collapsed="false">
      <c r="B274" s="13"/>
      <c r="I274" s="61"/>
      <c r="J274" s="15"/>
      <c r="K274" s="15"/>
      <c r="L274" s="15"/>
    </row>
    <row r="275" customFormat="false" ht="15.75" hidden="false" customHeight="false" outlineLevel="0" collapsed="false">
      <c r="B275" s="23"/>
      <c r="I275" s="61"/>
      <c r="J275" s="15"/>
      <c r="K275" s="15"/>
      <c r="L275" s="15"/>
    </row>
    <row r="276" customFormat="false" ht="15.75" hidden="false" customHeight="false" outlineLevel="0" collapsed="false">
      <c r="B276" s="23"/>
      <c r="I276" s="61"/>
      <c r="J276" s="15"/>
      <c r="K276" s="15"/>
      <c r="L276" s="15"/>
    </row>
    <row r="277" customFormat="false" ht="15.75" hidden="false" customHeight="false" outlineLevel="0" collapsed="false">
      <c r="B277" s="23"/>
      <c r="I277" s="61"/>
      <c r="J277" s="15"/>
      <c r="K277" s="15"/>
      <c r="L277" s="15"/>
    </row>
    <row r="278" customFormat="false" ht="15.75" hidden="false" customHeight="false" outlineLevel="0" collapsed="false">
      <c r="B278" s="23"/>
      <c r="I278" s="61"/>
      <c r="J278" s="15"/>
      <c r="K278" s="15"/>
      <c r="L278" s="15"/>
    </row>
    <row r="279" customFormat="false" ht="15.75" hidden="false" customHeight="false" outlineLevel="0" collapsed="false">
      <c r="B279" s="23"/>
      <c r="I279" s="61"/>
      <c r="J279" s="15"/>
      <c r="K279" s="15"/>
      <c r="L279" s="15"/>
    </row>
    <row r="280" customFormat="false" ht="15.75" hidden="false" customHeight="false" outlineLevel="0" collapsed="false">
      <c r="B280" s="23"/>
      <c r="I280" s="61"/>
      <c r="J280" s="15"/>
      <c r="K280" s="15"/>
      <c r="L280" s="15"/>
    </row>
    <row r="281" customFormat="false" ht="15.75" hidden="false" customHeight="false" outlineLevel="0" collapsed="false">
      <c r="B281" s="23"/>
      <c r="I281" s="61"/>
      <c r="J281" s="15"/>
      <c r="K281" s="15"/>
      <c r="L281" s="15"/>
    </row>
    <row r="282" customFormat="false" ht="15.75" hidden="false" customHeight="false" outlineLevel="0" collapsed="false">
      <c r="B282" s="23"/>
      <c r="I282" s="61"/>
      <c r="J282" s="15"/>
      <c r="K282" s="15"/>
      <c r="L282" s="15"/>
    </row>
    <row r="283" customFormat="false" ht="15.75" hidden="false" customHeight="false" outlineLevel="0" collapsed="false">
      <c r="B283" s="23"/>
      <c r="I283" s="61"/>
      <c r="J283" s="15"/>
      <c r="K283" s="15"/>
      <c r="L283" s="15"/>
    </row>
    <row r="284" customFormat="false" ht="15.75" hidden="false" customHeight="false" outlineLevel="0" collapsed="false">
      <c r="B284" s="23"/>
      <c r="I284" s="61"/>
      <c r="J284" s="15"/>
      <c r="K284" s="15"/>
      <c r="L284" s="15"/>
    </row>
    <row r="285" customFormat="false" ht="15.75" hidden="false" customHeight="false" outlineLevel="0" collapsed="false">
      <c r="B285" s="23"/>
      <c r="I285" s="61"/>
      <c r="J285" s="15"/>
      <c r="K285" s="15"/>
      <c r="L285" s="15"/>
    </row>
    <row r="286" customFormat="false" ht="15.75" hidden="false" customHeight="false" outlineLevel="0" collapsed="false">
      <c r="B286" s="23"/>
      <c r="I286" s="61"/>
      <c r="J286" s="15"/>
      <c r="K286" s="15"/>
      <c r="L286" s="15"/>
    </row>
    <row r="287" customFormat="false" ht="15.75" hidden="false" customHeight="false" outlineLevel="0" collapsed="false">
      <c r="B287" s="23"/>
      <c r="I287" s="61"/>
      <c r="J287" s="15"/>
      <c r="K287" s="15"/>
      <c r="L287" s="15"/>
    </row>
    <row r="288" customFormat="false" ht="15.75" hidden="false" customHeight="false" outlineLevel="0" collapsed="false">
      <c r="B288" s="23"/>
      <c r="I288" s="61"/>
      <c r="J288" s="15"/>
      <c r="K288" s="15"/>
      <c r="L288" s="15"/>
    </row>
    <row r="289" customFormat="false" ht="15.75" hidden="false" customHeight="false" outlineLevel="0" collapsed="false">
      <c r="B289" s="23"/>
      <c r="I289" s="61"/>
      <c r="J289" s="15"/>
      <c r="K289" s="15"/>
      <c r="L289" s="15"/>
    </row>
    <row r="290" customFormat="false" ht="15.75" hidden="false" customHeight="false" outlineLevel="0" collapsed="false">
      <c r="B290" s="23"/>
      <c r="I290" s="61"/>
      <c r="J290" s="15"/>
      <c r="K290" s="15"/>
      <c r="L290" s="15"/>
    </row>
    <row r="291" customFormat="false" ht="15.75" hidden="false" customHeight="false" outlineLevel="0" collapsed="false">
      <c r="B291" s="23"/>
      <c r="I291" s="61"/>
      <c r="J291" s="15"/>
      <c r="K291" s="15"/>
      <c r="L291" s="15"/>
    </row>
    <row r="292" customFormat="false" ht="15.75" hidden="false" customHeight="false" outlineLevel="0" collapsed="false">
      <c r="B292" s="23"/>
      <c r="I292" s="61"/>
      <c r="J292" s="15"/>
      <c r="K292" s="15"/>
      <c r="L292" s="15"/>
    </row>
    <row r="293" customFormat="false" ht="15.75" hidden="false" customHeight="false" outlineLevel="0" collapsed="false">
      <c r="B293" s="23"/>
      <c r="I293" s="61"/>
      <c r="J293" s="15"/>
      <c r="K293" s="15"/>
      <c r="L293" s="15"/>
    </row>
    <row r="294" customFormat="false" ht="15.75" hidden="false" customHeight="false" outlineLevel="0" collapsed="false">
      <c r="B294" s="23"/>
      <c r="I294" s="61"/>
      <c r="J294" s="15"/>
      <c r="K294" s="15"/>
      <c r="L294" s="15"/>
    </row>
    <row r="295" customFormat="false" ht="15.75" hidden="false" customHeight="false" outlineLevel="0" collapsed="false">
      <c r="B295" s="23"/>
      <c r="I295" s="61"/>
      <c r="J295" s="15"/>
      <c r="K295" s="15"/>
      <c r="L295" s="15"/>
    </row>
    <row r="296" customFormat="false" ht="15.75" hidden="false" customHeight="false" outlineLevel="0" collapsed="false">
      <c r="B296" s="23"/>
      <c r="I296" s="61"/>
      <c r="J296" s="15"/>
      <c r="K296" s="15"/>
      <c r="L296" s="15"/>
    </row>
    <row r="297" customFormat="false" ht="15.75" hidden="false" customHeight="false" outlineLevel="0" collapsed="false">
      <c r="B297" s="23"/>
      <c r="I297" s="61"/>
      <c r="J297" s="15"/>
      <c r="K297" s="15"/>
      <c r="L297" s="15"/>
    </row>
    <row r="298" customFormat="false" ht="15.75" hidden="false" customHeight="false" outlineLevel="0" collapsed="false">
      <c r="B298" s="23"/>
      <c r="I298" s="61"/>
      <c r="J298" s="15"/>
      <c r="K298" s="15"/>
      <c r="L298" s="15"/>
    </row>
    <row r="299" customFormat="false" ht="15.75" hidden="false" customHeight="false" outlineLevel="0" collapsed="false">
      <c r="B299" s="23"/>
      <c r="I299" s="61"/>
      <c r="J299" s="15"/>
      <c r="K299" s="15"/>
      <c r="L299" s="15"/>
    </row>
    <row r="300" customFormat="false" ht="15.75" hidden="false" customHeight="false" outlineLevel="0" collapsed="false">
      <c r="B300" s="23"/>
      <c r="I300" s="61"/>
      <c r="J300" s="15"/>
      <c r="K300" s="15"/>
      <c r="L300" s="15"/>
    </row>
    <row r="301" customFormat="false" ht="15.75" hidden="false" customHeight="false" outlineLevel="0" collapsed="false">
      <c r="B301" s="23"/>
      <c r="I301" s="61"/>
      <c r="J301" s="15"/>
      <c r="K301" s="15"/>
      <c r="L301" s="15"/>
    </row>
    <row r="302" customFormat="false" ht="15.75" hidden="false" customHeight="false" outlineLevel="0" collapsed="false">
      <c r="B302" s="23"/>
      <c r="I302" s="61"/>
      <c r="J302" s="15"/>
      <c r="K302" s="15"/>
      <c r="L302" s="15"/>
    </row>
    <row r="303" customFormat="false" ht="15.75" hidden="false" customHeight="false" outlineLevel="0" collapsed="false">
      <c r="B303" s="23"/>
      <c r="I303" s="61"/>
      <c r="J303" s="15"/>
      <c r="K303" s="15"/>
      <c r="L303" s="15"/>
    </row>
    <row r="304" customFormat="false" ht="15.75" hidden="false" customHeight="false" outlineLevel="0" collapsed="false">
      <c r="B304" s="23"/>
      <c r="I304" s="61"/>
      <c r="J304" s="15"/>
      <c r="K304" s="15"/>
      <c r="L304" s="15"/>
    </row>
    <row r="305" customFormat="false" ht="15.75" hidden="false" customHeight="false" outlineLevel="0" collapsed="false">
      <c r="B305" s="23"/>
      <c r="I305" s="61"/>
      <c r="J305" s="15"/>
      <c r="K305" s="15"/>
      <c r="L305" s="15"/>
    </row>
    <row r="306" customFormat="false" ht="15.75" hidden="false" customHeight="false" outlineLevel="0" collapsed="false">
      <c r="B306" s="23"/>
      <c r="I306" s="61"/>
      <c r="J306" s="15"/>
      <c r="K306" s="15"/>
      <c r="L306" s="15"/>
    </row>
    <row r="307" customFormat="false" ht="15.75" hidden="false" customHeight="false" outlineLevel="0" collapsed="false">
      <c r="B307" s="23"/>
      <c r="I307" s="61"/>
      <c r="J307" s="15"/>
      <c r="K307" s="15"/>
      <c r="L307" s="15"/>
    </row>
    <row r="308" customFormat="false" ht="15.75" hidden="false" customHeight="false" outlineLevel="0" collapsed="false">
      <c r="B308" s="23"/>
      <c r="I308" s="61"/>
      <c r="J308" s="15"/>
      <c r="K308" s="15"/>
      <c r="L308" s="15"/>
    </row>
    <row r="309" customFormat="false" ht="15.75" hidden="false" customHeight="false" outlineLevel="0" collapsed="false">
      <c r="B309" s="23"/>
      <c r="I309" s="61"/>
      <c r="J309" s="15"/>
      <c r="K309" s="15"/>
      <c r="L309" s="15"/>
    </row>
    <row r="310" customFormat="false" ht="15.75" hidden="false" customHeight="false" outlineLevel="0" collapsed="false">
      <c r="B310" s="23"/>
      <c r="I310" s="61"/>
      <c r="J310" s="15"/>
      <c r="K310" s="15"/>
      <c r="L310" s="15"/>
    </row>
    <row r="311" customFormat="false" ht="15.75" hidden="false" customHeight="false" outlineLevel="0" collapsed="false">
      <c r="B311" s="23"/>
      <c r="I311" s="61"/>
      <c r="J311" s="15"/>
      <c r="K311" s="15"/>
      <c r="L311" s="15"/>
    </row>
    <row r="312" customFormat="false" ht="15.75" hidden="false" customHeight="false" outlineLevel="0" collapsed="false">
      <c r="B312" s="23"/>
      <c r="I312" s="61"/>
      <c r="J312" s="15"/>
      <c r="K312" s="15"/>
      <c r="L312" s="15"/>
    </row>
    <row r="313" customFormat="false" ht="15.75" hidden="false" customHeight="false" outlineLevel="0" collapsed="false">
      <c r="B313" s="23"/>
    </row>
    <row r="314" customFormat="false" ht="15.75" hidden="false" customHeight="false" outlineLevel="0" collapsed="false">
      <c r="B314" s="23"/>
    </row>
    <row r="315" customFormat="false" ht="15.75" hidden="false" customHeight="false" outlineLevel="0" collapsed="false">
      <c r="B315" s="23"/>
    </row>
    <row r="316" customFormat="false" ht="15.75" hidden="false" customHeight="false" outlineLevel="0" collapsed="false">
      <c r="B316" s="23"/>
    </row>
    <row r="317" customFormat="false" ht="15.75" hidden="false" customHeight="false" outlineLevel="0" collapsed="false">
      <c r="B317" s="23"/>
    </row>
    <row r="318" customFormat="false" ht="15.75" hidden="false" customHeight="false" outlineLevel="0" collapsed="false">
      <c r="B318" s="23"/>
    </row>
    <row r="319" customFormat="false" ht="15.75" hidden="false" customHeight="false" outlineLevel="0" collapsed="false">
      <c r="B319" s="23"/>
    </row>
    <row r="320" customFormat="false" ht="15.75" hidden="false" customHeight="false" outlineLevel="0" collapsed="false">
      <c r="B320" s="23"/>
    </row>
    <row r="321" customFormat="false" ht="15.75" hidden="false" customHeight="false" outlineLevel="0" collapsed="false">
      <c r="B321" s="23"/>
    </row>
    <row r="322" customFormat="false" ht="15.75" hidden="false" customHeight="false" outlineLevel="0" collapsed="false">
      <c r="B322" s="23"/>
    </row>
    <row r="323" customFormat="false" ht="15.75" hidden="false" customHeight="false" outlineLevel="0" collapsed="false">
      <c r="B323" s="23"/>
    </row>
    <row r="324" customFormat="false" ht="15.75" hidden="false" customHeight="false" outlineLevel="0" collapsed="false">
      <c r="B324" s="23"/>
    </row>
    <row r="325" customFormat="false" ht="15.75" hidden="false" customHeight="false" outlineLevel="0" collapsed="false">
      <c r="B325" s="23"/>
    </row>
    <row r="326" customFormat="false" ht="15.75" hidden="false" customHeight="false" outlineLevel="0" collapsed="false">
      <c r="B326" s="23"/>
    </row>
    <row r="327" customFormat="false" ht="15.75" hidden="false" customHeight="false" outlineLevel="0" collapsed="false">
      <c r="B327" s="23"/>
    </row>
    <row r="328" customFormat="false" ht="15.75" hidden="false" customHeight="false" outlineLevel="0" collapsed="false">
      <c r="B328" s="23"/>
    </row>
    <row r="329" customFormat="false" ht="15.75" hidden="false" customHeight="false" outlineLevel="0" collapsed="false">
      <c r="B329" s="23"/>
    </row>
    <row r="330" customFormat="false" ht="15.75" hidden="false" customHeight="false" outlineLevel="0" collapsed="false">
      <c r="B330" s="23"/>
    </row>
    <row r="331" customFormat="false" ht="15.75" hidden="false" customHeight="false" outlineLevel="0" collapsed="false">
      <c r="B331" s="23"/>
    </row>
    <row r="332" customFormat="false" ht="15.75" hidden="false" customHeight="false" outlineLevel="0" collapsed="false">
      <c r="B332" s="23"/>
    </row>
    <row r="333" customFormat="false" ht="15.75" hidden="false" customHeight="false" outlineLevel="0" collapsed="false">
      <c r="B333" s="23"/>
    </row>
    <row r="334" customFormat="false" ht="15.75" hidden="false" customHeight="false" outlineLevel="0" collapsed="false">
      <c r="B334" s="23"/>
    </row>
    <row r="335" customFormat="false" ht="15.75" hidden="false" customHeight="false" outlineLevel="0" collapsed="false">
      <c r="B335" s="23"/>
    </row>
    <row r="336" customFormat="false" ht="15.75" hidden="false" customHeight="false" outlineLevel="0" collapsed="false">
      <c r="B336" s="23"/>
    </row>
    <row r="337" customFormat="false" ht="15.75" hidden="false" customHeight="false" outlineLevel="0" collapsed="false">
      <c r="B337" s="23"/>
    </row>
    <row r="338" customFormat="false" ht="15.75" hidden="false" customHeight="false" outlineLevel="0" collapsed="false">
      <c r="B338" s="23"/>
    </row>
    <row r="339" customFormat="false" ht="15.75" hidden="false" customHeight="false" outlineLevel="0" collapsed="false">
      <c r="B339" s="23"/>
    </row>
    <row r="340" customFormat="false" ht="15.75" hidden="false" customHeight="false" outlineLevel="0" collapsed="false">
      <c r="B340" s="23"/>
    </row>
    <row r="341" customFormat="false" ht="15.75" hidden="false" customHeight="false" outlineLevel="0" collapsed="false">
      <c r="B341" s="23"/>
    </row>
    <row r="342" customFormat="false" ht="15.75" hidden="false" customHeight="false" outlineLevel="0" collapsed="false">
      <c r="B342" s="23"/>
    </row>
    <row r="343" customFormat="false" ht="15.75" hidden="false" customHeight="false" outlineLevel="0" collapsed="false">
      <c r="B343" s="23"/>
    </row>
    <row r="344" customFormat="false" ht="15.75" hidden="false" customHeight="false" outlineLevel="0" collapsed="false">
      <c r="B344" s="23"/>
    </row>
    <row r="345" customFormat="false" ht="15.75" hidden="false" customHeight="false" outlineLevel="0" collapsed="false">
      <c r="B345" s="23"/>
    </row>
    <row r="346" customFormat="false" ht="15.75" hidden="false" customHeight="false" outlineLevel="0" collapsed="false">
      <c r="B346" s="23"/>
    </row>
    <row r="347" customFormat="false" ht="15.75" hidden="false" customHeight="false" outlineLevel="0" collapsed="false">
      <c r="B347" s="23"/>
    </row>
    <row r="348" customFormat="false" ht="15.75" hidden="false" customHeight="false" outlineLevel="0" collapsed="false">
      <c r="B348" s="23"/>
    </row>
    <row r="349" customFormat="false" ht="15.75" hidden="false" customHeight="false" outlineLevel="0" collapsed="false">
      <c r="B349" s="23"/>
    </row>
    <row r="350" customFormat="false" ht="15.75" hidden="false" customHeight="false" outlineLevel="0" collapsed="false">
      <c r="B350" s="23"/>
    </row>
    <row r="351" customFormat="false" ht="15.75" hidden="false" customHeight="false" outlineLevel="0" collapsed="false">
      <c r="B351" s="23"/>
    </row>
    <row r="352" customFormat="false" ht="15.75" hidden="false" customHeight="false" outlineLevel="0" collapsed="false">
      <c r="B352" s="23"/>
    </row>
    <row r="353" customFormat="false" ht="15.75" hidden="false" customHeight="false" outlineLevel="0" collapsed="false">
      <c r="B353" s="23"/>
    </row>
    <row r="354" customFormat="false" ht="15.75" hidden="false" customHeight="false" outlineLevel="0" collapsed="false">
      <c r="B354" s="23"/>
    </row>
    <row r="355" customFormat="false" ht="15.75" hidden="false" customHeight="false" outlineLevel="0" collapsed="false">
      <c r="B355" s="23"/>
    </row>
    <row r="356" customFormat="false" ht="15.75" hidden="false" customHeight="false" outlineLevel="0" collapsed="false">
      <c r="B356" s="23"/>
    </row>
    <row r="357" customFormat="false" ht="15.75" hidden="false" customHeight="false" outlineLevel="0" collapsed="false">
      <c r="B357" s="23"/>
    </row>
    <row r="358" customFormat="false" ht="15.75" hidden="false" customHeight="false" outlineLevel="0" collapsed="false">
      <c r="B358" s="23"/>
    </row>
    <row r="359" customFormat="false" ht="15.75" hidden="false" customHeight="false" outlineLevel="0" collapsed="false">
      <c r="B359" s="23"/>
    </row>
    <row r="360" customFormat="false" ht="15.75" hidden="false" customHeight="false" outlineLevel="0" collapsed="false">
      <c r="B360" s="23"/>
    </row>
    <row r="361" customFormat="false" ht="15.75" hidden="false" customHeight="false" outlineLevel="0" collapsed="false">
      <c r="B361" s="23"/>
    </row>
    <row r="362" customFormat="false" ht="15.75" hidden="false" customHeight="false" outlineLevel="0" collapsed="false">
      <c r="B362" s="23"/>
    </row>
    <row r="363" customFormat="false" ht="15.75" hidden="false" customHeight="false" outlineLevel="0" collapsed="false">
      <c r="B363" s="23"/>
    </row>
    <row r="364" customFormat="false" ht="15.75" hidden="false" customHeight="false" outlineLevel="0" collapsed="false">
      <c r="B364" s="23"/>
    </row>
    <row r="365" customFormat="false" ht="15.75" hidden="false" customHeight="false" outlineLevel="0" collapsed="false">
      <c r="B365" s="23"/>
    </row>
    <row r="366" customFormat="false" ht="15.75" hidden="false" customHeight="false" outlineLevel="0" collapsed="false">
      <c r="B366" s="23"/>
    </row>
    <row r="367" customFormat="false" ht="15.75" hidden="false" customHeight="false" outlineLevel="0" collapsed="false">
      <c r="B367" s="23"/>
    </row>
    <row r="368" customFormat="false" ht="15.75" hidden="false" customHeight="false" outlineLevel="0" collapsed="false">
      <c r="B368" s="23"/>
    </row>
    <row r="369" customFormat="false" ht="15.75" hidden="false" customHeight="false" outlineLevel="0" collapsed="false">
      <c r="B369" s="23"/>
    </row>
    <row r="370" customFormat="false" ht="15.75" hidden="false" customHeight="false" outlineLevel="0" collapsed="false">
      <c r="B370" s="23"/>
    </row>
    <row r="371" customFormat="false" ht="15.75" hidden="false" customHeight="false" outlineLevel="0" collapsed="false">
      <c r="B371" s="23"/>
    </row>
    <row r="372" customFormat="false" ht="15.75" hidden="false" customHeight="false" outlineLevel="0" collapsed="false">
      <c r="B372" s="23"/>
    </row>
    <row r="373" customFormat="false" ht="15.75" hidden="false" customHeight="false" outlineLevel="0" collapsed="false">
      <c r="B373" s="23"/>
    </row>
    <row r="374" customFormat="false" ht="15.75" hidden="false" customHeight="false" outlineLevel="0" collapsed="false">
      <c r="B374" s="23"/>
    </row>
    <row r="375" customFormat="false" ht="15.75" hidden="false" customHeight="false" outlineLevel="0" collapsed="false">
      <c r="B375" s="23"/>
    </row>
    <row r="376" customFormat="false" ht="15.75" hidden="false" customHeight="false" outlineLevel="0" collapsed="false">
      <c r="B376" s="23"/>
    </row>
    <row r="377" customFormat="false" ht="15.75" hidden="false" customHeight="false" outlineLevel="0" collapsed="false">
      <c r="B377" s="23"/>
    </row>
    <row r="378" customFormat="false" ht="15.75" hidden="false" customHeight="false" outlineLevel="0" collapsed="false">
      <c r="B378" s="23"/>
    </row>
    <row r="379" customFormat="false" ht="15.75" hidden="false" customHeight="false" outlineLevel="0" collapsed="false">
      <c r="B379" s="23"/>
    </row>
    <row r="380" customFormat="false" ht="15.75" hidden="false" customHeight="false" outlineLevel="0" collapsed="false">
      <c r="B380" s="23"/>
    </row>
    <row r="381" customFormat="false" ht="15.75" hidden="false" customHeight="false" outlineLevel="0" collapsed="false">
      <c r="B381" s="23"/>
    </row>
    <row r="382" customFormat="false" ht="15.75" hidden="false" customHeight="false" outlineLevel="0" collapsed="false">
      <c r="B382" s="23"/>
    </row>
    <row r="383" customFormat="false" ht="15.75" hidden="false" customHeight="false" outlineLevel="0" collapsed="false">
      <c r="B383" s="23"/>
    </row>
    <row r="384" customFormat="false" ht="15.75" hidden="false" customHeight="false" outlineLevel="0" collapsed="false">
      <c r="B384" s="23"/>
    </row>
    <row r="385" customFormat="false" ht="15.75" hidden="false" customHeight="false" outlineLevel="0" collapsed="false">
      <c r="B385" s="23"/>
    </row>
    <row r="386" customFormat="false" ht="15.75" hidden="false" customHeight="false" outlineLevel="0" collapsed="false">
      <c r="B386" s="23"/>
    </row>
    <row r="387" customFormat="false" ht="15.75" hidden="false" customHeight="false" outlineLevel="0" collapsed="false">
      <c r="B387" s="23"/>
    </row>
    <row r="388" customFormat="false" ht="15.75" hidden="false" customHeight="false" outlineLevel="0" collapsed="false">
      <c r="B388" s="23"/>
    </row>
    <row r="389" customFormat="false" ht="15.75" hidden="false" customHeight="false" outlineLevel="0" collapsed="false">
      <c r="B389" s="23"/>
    </row>
    <row r="390" customFormat="false" ht="15.75" hidden="false" customHeight="false" outlineLevel="0" collapsed="false">
      <c r="B390" s="23"/>
    </row>
    <row r="391" customFormat="false" ht="15.75" hidden="false" customHeight="false" outlineLevel="0" collapsed="false">
      <c r="B391" s="23"/>
    </row>
    <row r="392" customFormat="false" ht="15.75" hidden="false" customHeight="false" outlineLevel="0" collapsed="false">
      <c r="B392" s="23"/>
    </row>
    <row r="393" customFormat="false" ht="15.75" hidden="false" customHeight="false" outlineLevel="0" collapsed="false">
      <c r="B393" s="23"/>
    </row>
    <row r="394" customFormat="false" ht="15.75" hidden="false" customHeight="false" outlineLevel="0" collapsed="false">
      <c r="B394" s="23"/>
    </row>
    <row r="395" customFormat="false" ht="15.75" hidden="false" customHeight="false" outlineLevel="0" collapsed="false">
      <c r="B395" s="23"/>
    </row>
    <row r="396" customFormat="false" ht="15.75" hidden="false" customHeight="false" outlineLevel="0" collapsed="false">
      <c r="B396" s="23"/>
    </row>
    <row r="397" customFormat="false" ht="15.75" hidden="false" customHeight="false" outlineLevel="0" collapsed="false">
      <c r="B397" s="23"/>
    </row>
    <row r="398" customFormat="false" ht="15.75" hidden="false" customHeight="false" outlineLevel="0" collapsed="false">
      <c r="B398" s="23"/>
    </row>
    <row r="399" customFormat="false" ht="15.75" hidden="false" customHeight="false" outlineLevel="0" collapsed="false">
      <c r="B399" s="23"/>
    </row>
    <row r="400" customFormat="false" ht="15.75" hidden="false" customHeight="false" outlineLevel="0" collapsed="false">
      <c r="B400" s="23"/>
    </row>
    <row r="401" customFormat="false" ht="15.75" hidden="false" customHeight="false" outlineLevel="0" collapsed="false">
      <c r="B401" s="23"/>
    </row>
    <row r="402" customFormat="false" ht="15.75" hidden="false" customHeight="false" outlineLevel="0" collapsed="false">
      <c r="B402" s="23"/>
    </row>
    <row r="403" customFormat="false" ht="15.75" hidden="false" customHeight="false" outlineLevel="0" collapsed="false">
      <c r="B403" s="23"/>
    </row>
    <row r="404" customFormat="false" ht="15.75" hidden="false" customHeight="false" outlineLevel="0" collapsed="false">
      <c r="B404" s="23"/>
    </row>
    <row r="405" customFormat="false" ht="15.75" hidden="false" customHeight="false" outlineLevel="0" collapsed="false">
      <c r="B405" s="23"/>
    </row>
    <row r="406" customFormat="false" ht="15.75" hidden="false" customHeight="false" outlineLevel="0" collapsed="false">
      <c r="B406" s="23"/>
    </row>
    <row r="407" customFormat="false" ht="15.75" hidden="false" customHeight="false" outlineLevel="0" collapsed="false">
      <c r="B407" s="23"/>
    </row>
    <row r="408" customFormat="false" ht="15.75" hidden="false" customHeight="false" outlineLevel="0" collapsed="false">
      <c r="B408" s="23"/>
    </row>
    <row r="409" customFormat="false" ht="15.75" hidden="false" customHeight="false" outlineLevel="0" collapsed="false">
      <c r="B409" s="23"/>
    </row>
    <row r="410" customFormat="false" ht="15.75" hidden="false" customHeight="false" outlineLevel="0" collapsed="false">
      <c r="B410" s="23"/>
    </row>
    <row r="411" customFormat="false" ht="15.75" hidden="false" customHeight="false" outlineLevel="0" collapsed="false">
      <c r="B411" s="23"/>
    </row>
    <row r="412" customFormat="false" ht="15.75" hidden="false" customHeight="false" outlineLevel="0" collapsed="false">
      <c r="B412" s="23"/>
    </row>
    <row r="413" customFormat="false" ht="15.75" hidden="false" customHeight="false" outlineLevel="0" collapsed="false">
      <c r="B413" s="23"/>
    </row>
    <row r="414" customFormat="false" ht="15.75" hidden="false" customHeight="false" outlineLevel="0" collapsed="false">
      <c r="B414" s="23"/>
    </row>
    <row r="415" customFormat="false" ht="15.75" hidden="false" customHeight="false" outlineLevel="0" collapsed="false">
      <c r="B415" s="23"/>
    </row>
    <row r="416" customFormat="false" ht="15.75" hidden="false" customHeight="false" outlineLevel="0" collapsed="false">
      <c r="B416" s="23"/>
    </row>
    <row r="417" customFormat="false" ht="15.75" hidden="false" customHeight="false" outlineLevel="0" collapsed="false">
      <c r="B417" s="23"/>
    </row>
    <row r="418" customFormat="false" ht="15.75" hidden="false" customHeight="false" outlineLevel="0" collapsed="false">
      <c r="B418" s="23"/>
    </row>
    <row r="419" customFormat="false" ht="15.75" hidden="false" customHeight="false" outlineLevel="0" collapsed="false">
      <c r="B419" s="23"/>
    </row>
    <row r="420" customFormat="false" ht="15.75" hidden="false" customHeight="false" outlineLevel="0" collapsed="false">
      <c r="B420" s="23"/>
    </row>
    <row r="421" customFormat="false" ht="15.75" hidden="false" customHeight="false" outlineLevel="0" collapsed="false">
      <c r="B421" s="23"/>
    </row>
    <row r="422" customFormat="false" ht="15.75" hidden="false" customHeight="false" outlineLevel="0" collapsed="false">
      <c r="B422" s="23"/>
    </row>
    <row r="423" customFormat="false" ht="15.75" hidden="false" customHeight="false" outlineLevel="0" collapsed="false">
      <c r="B423" s="23"/>
    </row>
    <row r="424" customFormat="false" ht="15.75" hidden="false" customHeight="false" outlineLevel="0" collapsed="false">
      <c r="B424" s="23"/>
    </row>
    <row r="425" customFormat="false" ht="15.75" hidden="false" customHeight="false" outlineLevel="0" collapsed="false">
      <c r="B425" s="23"/>
    </row>
    <row r="426" customFormat="false" ht="15.75" hidden="false" customHeight="false" outlineLevel="0" collapsed="false">
      <c r="B426" s="23"/>
    </row>
    <row r="427" customFormat="false" ht="15.75" hidden="false" customHeight="false" outlineLevel="0" collapsed="false">
      <c r="B427" s="23"/>
    </row>
    <row r="428" customFormat="false" ht="15.75" hidden="false" customHeight="false" outlineLevel="0" collapsed="false">
      <c r="B428" s="23"/>
    </row>
    <row r="429" customFormat="false" ht="15.75" hidden="false" customHeight="false" outlineLevel="0" collapsed="false">
      <c r="B429" s="23"/>
    </row>
    <row r="430" customFormat="false" ht="15.75" hidden="false" customHeight="false" outlineLevel="0" collapsed="false">
      <c r="B430" s="23"/>
    </row>
    <row r="431" customFormat="false" ht="15.75" hidden="false" customHeight="false" outlineLevel="0" collapsed="false">
      <c r="B431" s="23"/>
    </row>
    <row r="432" customFormat="false" ht="15.75" hidden="false" customHeight="false" outlineLevel="0" collapsed="false">
      <c r="B432" s="23"/>
    </row>
    <row r="433" customFormat="false" ht="15.75" hidden="false" customHeight="false" outlineLevel="0" collapsed="false">
      <c r="B433" s="23"/>
    </row>
    <row r="434" customFormat="false" ht="15.75" hidden="false" customHeight="false" outlineLevel="0" collapsed="false">
      <c r="B434" s="23"/>
    </row>
    <row r="435" customFormat="false" ht="15.75" hidden="false" customHeight="false" outlineLevel="0" collapsed="false">
      <c r="B435" s="23"/>
    </row>
    <row r="436" customFormat="false" ht="15.75" hidden="false" customHeight="false" outlineLevel="0" collapsed="false">
      <c r="B436" s="23"/>
    </row>
    <row r="437" customFormat="false" ht="15.75" hidden="false" customHeight="false" outlineLevel="0" collapsed="false">
      <c r="B437" s="23"/>
    </row>
    <row r="438" customFormat="false" ht="15.75" hidden="false" customHeight="false" outlineLevel="0" collapsed="false">
      <c r="B438" s="23"/>
    </row>
    <row r="439" customFormat="false" ht="15.75" hidden="false" customHeight="false" outlineLevel="0" collapsed="false">
      <c r="B439" s="23"/>
    </row>
    <row r="440" customFormat="false" ht="15.75" hidden="false" customHeight="false" outlineLevel="0" collapsed="false">
      <c r="B440" s="23"/>
    </row>
    <row r="441" customFormat="false" ht="15.75" hidden="false" customHeight="false" outlineLevel="0" collapsed="false">
      <c r="B441" s="23"/>
    </row>
    <row r="442" customFormat="false" ht="15.75" hidden="false" customHeight="false" outlineLevel="0" collapsed="false">
      <c r="B442" s="23"/>
    </row>
    <row r="443" customFormat="false" ht="15.75" hidden="false" customHeight="false" outlineLevel="0" collapsed="false">
      <c r="B443" s="23"/>
    </row>
    <row r="444" customFormat="false" ht="15.75" hidden="false" customHeight="false" outlineLevel="0" collapsed="false">
      <c r="B444" s="23"/>
    </row>
    <row r="445" customFormat="false" ht="15.75" hidden="false" customHeight="false" outlineLevel="0" collapsed="false">
      <c r="B445" s="23"/>
    </row>
    <row r="446" customFormat="false" ht="15.75" hidden="false" customHeight="false" outlineLevel="0" collapsed="false">
      <c r="B446" s="23"/>
    </row>
    <row r="447" customFormat="false" ht="15.75" hidden="false" customHeight="false" outlineLevel="0" collapsed="false">
      <c r="B447" s="23"/>
    </row>
    <row r="448" customFormat="false" ht="15.75" hidden="false" customHeight="false" outlineLevel="0" collapsed="false">
      <c r="B448" s="23"/>
    </row>
    <row r="449" customFormat="false" ht="15.75" hidden="false" customHeight="false" outlineLevel="0" collapsed="false">
      <c r="B449" s="23"/>
    </row>
    <row r="450" customFormat="false" ht="15.75" hidden="false" customHeight="false" outlineLevel="0" collapsed="false">
      <c r="B450" s="23"/>
    </row>
    <row r="451" customFormat="false" ht="15.75" hidden="false" customHeight="false" outlineLevel="0" collapsed="false">
      <c r="B451" s="23"/>
    </row>
    <row r="452" customFormat="false" ht="15.75" hidden="false" customHeight="false" outlineLevel="0" collapsed="false">
      <c r="B452" s="23"/>
    </row>
    <row r="453" customFormat="false" ht="15.75" hidden="false" customHeight="false" outlineLevel="0" collapsed="false">
      <c r="B453" s="23"/>
    </row>
    <row r="454" customFormat="false" ht="15.75" hidden="false" customHeight="false" outlineLevel="0" collapsed="false">
      <c r="B454" s="23"/>
    </row>
    <row r="455" customFormat="false" ht="15.75" hidden="false" customHeight="false" outlineLevel="0" collapsed="false">
      <c r="B455" s="23"/>
    </row>
    <row r="456" customFormat="false" ht="15.75" hidden="false" customHeight="false" outlineLevel="0" collapsed="false">
      <c r="B456" s="23"/>
    </row>
    <row r="457" customFormat="false" ht="15.75" hidden="false" customHeight="false" outlineLevel="0" collapsed="false">
      <c r="B457" s="23"/>
    </row>
    <row r="458" customFormat="false" ht="15.75" hidden="false" customHeight="false" outlineLevel="0" collapsed="false">
      <c r="B458" s="23"/>
    </row>
    <row r="459" customFormat="false" ht="15.75" hidden="false" customHeight="false" outlineLevel="0" collapsed="false">
      <c r="B459" s="23"/>
    </row>
    <row r="460" customFormat="false" ht="15.75" hidden="false" customHeight="false" outlineLevel="0" collapsed="false">
      <c r="B460" s="23"/>
    </row>
    <row r="461" customFormat="false" ht="15.75" hidden="false" customHeight="false" outlineLevel="0" collapsed="false">
      <c r="B461" s="23"/>
    </row>
    <row r="462" customFormat="false" ht="15.75" hidden="false" customHeight="false" outlineLevel="0" collapsed="false">
      <c r="B462" s="23"/>
    </row>
    <row r="463" customFormat="false" ht="15.75" hidden="false" customHeight="false" outlineLevel="0" collapsed="false">
      <c r="B463" s="23"/>
    </row>
    <row r="464" customFormat="false" ht="15.75" hidden="false" customHeight="false" outlineLevel="0" collapsed="false">
      <c r="B464" s="23"/>
    </row>
    <row r="465" customFormat="false" ht="15.75" hidden="false" customHeight="false" outlineLevel="0" collapsed="false">
      <c r="B465" s="23"/>
    </row>
    <row r="466" customFormat="false" ht="15.75" hidden="false" customHeight="false" outlineLevel="0" collapsed="false">
      <c r="B466" s="23"/>
    </row>
    <row r="467" customFormat="false" ht="15.75" hidden="false" customHeight="false" outlineLevel="0" collapsed="false">
      <c r="B467" s="23"/>
    </row>
    <row r="468" customFormat="false" ht="15.75" hidden="false" customHeight="false" outlineLevel="0" collapsed="false">
      <c r="B468" s="23"/>
    </row>
    <row r="469" customFormat="false" ht="15.75" hidden="false" customHeight="false" outlineLevel="0" collapsed="false">
      <c r="B469" s="23"/>
    </row>
    <row r="470" customFormat="false" ht="15.75" hidden="false" customHeight="false" outlineLevel="0" collapsed="false">
      <c r="B470" s="23"/>
    </row>
    <row r="471" customFormat="false" ht="15.75" hidden="false" customHeight="false" outlineLevel="0" collapsed="false">
      <c r="B471" s="23"/>
    </row>
    <row r="472" customFormat="false" ht="15.75" hidden="false" customHeight="false" outlineLevel="0" collapsed="false">
      <c r="B472" s="23"/>
    </row>
    <row r="473" customFormat="false" ht="15.75" hidden="false" customHeight="false" outlineLevel="0" collapsed="false">
      <c r="B473" s="23"/>
    </row>
    <row r="474" customFormat="false" ht="15.75" hidden="false" customHeight="false" outlineLevel="0" collapsed="false">
      <c r="B474" s="23"/>
    </row>
    <row r="475" customFormat="false" ht="15.75" hidden="false" customHeight="false" outlineLevel="0" collapsed="false">
      <c r="B475" s="23"/>
    </row>
    <row r="476" customFormat="false" ht="15.75" hidden="false" customHeight="false" outlineLevel="0" collapsed="false">
      <c r="B476" s="23"/>
    </row>
    <row r="477" customFormat="false" ht="15.75" hidden="false" customHeight="false" outlineLevel="0" collapsed="false">
      <c r="B477" s="23"/>
    </row>
    <row r="478" customFormat="false" ht="15.75" hidden="false" customHeight="false" outlineLevel="0" collapsed="false">
      <c r="B478" s="23"/>
    </row>
    <row r="479" customFormat="false" ht="15.75" hidden="false" customHeight="false" outlineLevel="0" collapsed="false">
      <c r="B479" s="23"/>
    </row>
    <row r="480" customFormat="false" ht="15.75" hidden="false" customHeight="false" outlineLevel="0" collapsed="false">
      <c r="B480" s="23"/>
    </row>
    <row r="481" customFormat="false" ht="15.75" hidden="false" customHeight="false" outlineLevel="0" collapsed="false">
      <c r="B481" s="23"/>
    </row>
    <row r="482" customFormat="false" ht="15.75" hidden="false" customHeight="false" outlineLevel="0" collapsed="false">
      <c r="B482" s="23"/>
    </row>
    <row r="483" customFormat="false" ht="15.75" hidden="false" customHeight="false" outlineLevel="0" collapsed="false">
      <c r="B483" s="23"/>
    </row>
    <row r="484" customFormat="false" ht="15.75" hidden="false" customHeight="false" outlineLevel="0" collapsed="false">
      <c r="B484" s="23"/>
    </row>
    <row r="485" customFormat="false" ht="15.75" hidden="false" customHeight="false" outlineLevel="0" collapsed="false">
      <c r="B485" s="23"/>
    </row>
    <row r="486" customFormat="false" ht="15.75" hidden="false" customHeight="false" outlineLevel="0" collapsed="false">
      <c r="B486" s="23"/>
    </row>
    <row r="487" customFormat="false" ht="15.75" hidden="false" customHeight="false" outlineLevel="0" collapsed="false">
      <c r="B487" s="23"/>
    </row>
    <row r="488" customFormat="false" ht="15.75" hidden="false" customHeight="false" outlineLevel="0" collapsed="false">
      <c r="B488" s="23"/>
    </row>
    <row r="489" customFormat="false" ht="15.75" hidden="false" customHeight="false" outlineLevel="0" collapsed="false">
      <c r="B489" s="23"/>
    </row>
    <row r="490" customFormat="false" ht="15.75" hidden="false" customHeight="false" outlineLevel="0" collapsed="false">
      <c r="B490" s="23"/>
    </row>
    <row r="491" customFormat="false" ht="15.75" hidden="false" customHeight="false" outlineLevel="0" collapsed="false">
      <c r="B491" s="23"/>
    </row>
    <row r="492" customFormat="false" ht="15.75" hidden="false" customHeight="false" outlineLevel="0" collapsed="false">
      <c r="B492" s="23"/>
    </row>
    <row r="493" customFormat="false" ht="15.75" hidden="false" customHeight="false" outlineLevel="0" collapsed="false">
      <c r="B493" s="23"/>
    </row>
    <row r="494" customFormat="false" ht="15.75" hidden="false" customHeight="false" outlineLevel="0" collapsed="false">
      <c r="B494" s="23"/>
    </row>
    <row r="495" customFormat="false" ht="15.75" hidden="false" customHeight="false" outlineLevel="0" collapsed="false">
      <c r="B495" s="23"/>
    </row>
    <row r="496" customFormat="false" ht="15.75" hidden="false" customHeight="false" outlineLevel="0" collapsed="false">
      <c r="B496" s="23"/>
    </row>
    <row r="497" customFormat="false" ht="15.75" hidden="false" customHeight="false" outlineLevel="0" collapsed="false">
      <c r="B497" s="23"/>
    </row>
    <row r="498" customFormat="false" ht="15.75" hidden="false" customHeight="false" outlineLevel="0" collapsed="false">
      <c r="B498" s="23"/>
    </row>
    <row r="499" customFormat="false" ht="15.75" hidden="false" customHeight="false" outlineLevel="0" collapsed="false">
      <c r="B499" s="23"/>
    </row>
    <row r="500" customFormat="false" ht="15.75" hidden="false" customHeight="false" outlineLevel="0" collapsed="false">
      <c r="B500" s="23"/>
    </row>
    <row r="501" customFormat="false" ht="15.75" hidden="false" customHeight="false" outlineLevel="0" collapsed="false">
      <c r="B501" s="23"/>
    </row>
    <row r="502" customFormat="false" ht="15.75" hidden="false" customHeight="false" outlineLevel="0" collapsed="false">
      <c r="B502" s="23"/>
    </row>
    <row r="503" customFormat="false" ht="15.75" hidden="false" customHeight="false" outlineLevel="0" collapsed="false">
      <c r="B503" s="23"/>
    </row>
    <row r="504" customFormat="false" ht="15.75" hidden="false" customHeight="false" outlineLevel="0" collapsed="false">
      <c r="B504" s="23"/>
    </row>
    <row r="505" customFormat="false" ht="15.75" hidden="false" customHeight="false" outlineLevel="0" collapsed="false">
      <c r="B505" s="23"/>
    </row>
    <row r="506" customFormat="false" ht="15.75" hidden="false" customHeight="false" outlineLevel="0" collapsed="false">
      <c r="B506" s="23"/>
    </row>
    <row r="507" customFormat="false" ht="15.75" hidden="false" customHeight="false" outlineLevel="0" collapsed="false">
      <c r="B507" s="23"/>
    </row>
    <row r="508" customFormat="false" ht="15.75" hidden="false" customHeight="false" outlineLevel="0" collapsed="false">
      <c r="B508" s="23"/>
    </row>
    <row r="509" customFormat="false" ht="15.75" hidden="false" customHeight="false" outlineLevel="0" collapsed="false">
      <c r="B509" s="23"/>
    </row>
    <row r="510" customFormat="false" ht="15.75" hidden="false" customHeight="false" outlineLevel="0" collapsed="false">
      <c r="B510" s="23"/>
    </row>
    <row r="511" customFormat="false" ht="15.75" hidden="false" customHeight="false" outlineLevel="0" collapsed="false">
      <c r="B511" s="23"/>
    </row>
    <row r="512" customFormat="false" ht="15.75" hidden="false" customHeight="false" outlineLevel="0" collapsed="false">
      <c r="B512" s="23"/>
    </row>
    <row r="513" customFormat="false" ht="15.75" hidden="false" customHeight="false" outlineLevel="0" collapsed="false">
      <c r="B513" s="23"/>
    </row>
    <row r="514" customFormat="false" ht="15.75" hidden="false" customHeight="false" outlineLevel="0" collapsed="false">
      <c r="B514" s="23"/>
    </row>
    <row r="515" customFormat="false" ht="15.75" hidden="false" customHeight="false" outlineLevel="0" collapsed="false">
      <c r="B515" s="23"/>
    </row>
    <row r="516" customFormat="false" ht="15.75" hidden="false" customHeight="false" outlineLevel="0" collapsed="false">
      <c r="B516" s="23"/>
    </row>
    <row r="517" customFormat="false" ht="15.75" hidden="false" customHeight="false" outlineLevel="0" collapsed="false">
      <c r="B517" s="23"/>
    </row>
    <row r="518" customFormat="false" ht="15.75" hidden="false" customHeight="false" outlineLevel="0" collapsed="false">
      <c r="B518" s="23"/>
    </row>
    <row r="519" customFormat="false" ht="15.75" hidden="false" customHeight="false" outlineLevel="0" collapsed="false">
      <c r="B519" s="23"/>
    </row>
    <row r="520" customFormat="false" ht="15.75" hidden="false" customHeight="false" outlineLevel="0" collapsed="false">
      <c r="B520" s="23"/>
    </row>
    <row r="521" customFormat="false" ht="15.75" hidden="false" customHeight="false" outlineLevel="0" collapsed="false">
      <c r="B521" s="23"/>
    </row>
    <row r="522" customFormat="false" ht="15.75" hidden="false" customHeight="false" outlineLevel="0" collapsed="false">
      <c r="B522" s="23"/>
    </row>
    <row r="523" customFormat="false" ht="15.75" hidden="false" customHeight="false" outlineLevel="0" collapsed="false">
      <c r="B523" s="23"/>
    </row>
    <row r="524" customFormat="false" ht="15.75" hidden="false" customHeight="false" outlineLevel="0" collapsed="false">
      <c r="B524" s="23"/>
    </row>
    <row r="525" customFormat="false" ht="15.75" hidden="false" customHeight="false" outlineLevel="0" collapsed="false">
      <c r="B525" s="23"/>
    </row>
    <row r="526" customFormat="false" ht="15.75" hidden="false" customHeight="false" outlineLevel="0" collapsed="false">
      <c r="B526" s="23"/>
    </row>
    <row r="527" customFormat="false" ht="15.75" hidden="false" customHeight="false" outlineLevel="0" collapsed="false">
      <c r="B527" s="23"/>
    </row>
    <row r="528" customFormat="false" ht="15.75" hidden="false" customHeight="false" outlineLevel="0" collapsed="false">
      <c r="B528" s="23"/>
    </row>
    <row r="529" customFormat="false" ht="15.75" hidden="false" customHeight="false" outlineLevel="0" collapsed="false">
      <c r="B529" s="23"/>
    </row>
    <row r="530" customFormat="false" ht="15.75" hidden="false" customHeight="false" outlineLevel="0" collapsed="false">
      <c r="B530" s="23"/>
    </row>
    <row r="531" customFormat="false" ht="15.75" hidden="false" customHeight="false" outlineLevel="0" collapsed="false">
      <c r="B531" s="23"/>
    </row>
    <row r="532" customFormat="false" ht="15.75" hidden="false" customHeight="false" outlineLevel="0" collapsed="false">
      <c r="B532" s="23"/>
    </row>
    <row r="533" customFormat="false" ht="15.75" hidden="false" customHeight="false" outlineLevel="0" collapsed="false">
      <c r="B533" s="23"/>
    </row>
    <row r="534" customFormat="false" ht="15.75" hidden="false" customHeight="false" outlineLevel="0" collapsed="false">
      <c r="B534" s="23"/>
    </row>
    <row r="535" customFormat="false" ht="15.75" hidden="false" customHeight="false" outlineLevel="0" collapsed="false">
      <c r="B535" s="23"/>
    </row>
    <row r="536" customFormat="false" ht="15.75" hidden="false" customHeight="false" outlineLevel="0" collapsed="false">
      <c r="B536" s="23"/>
    </row>
    <row r="537" customFormat="false" ht="15.75" hidden="false" customHeight="false" outlineLevel="0" collapsed="false">
      <c r="B537" s="23"/>
    </row>
    <row r="538" customFormat="false" ht="15.75" hidden="false" customHeight="false" outlineLevel="0" collapsed="false">
      <c r="B538" s="23"/>
    </row>
    <row r="539" customFormat="false" ht="15.75" hidden="false" customHeight="false" outlineLevel="0" collapsed="false">
      <c r="B539" s="23"/>
    </row>
    <row r="540" customFormat="false" ht="15.75" hidden="false" customHeight="false" outlineLevel="0" collapsed="false">
      <c r="B540" s="23"/>
    </row>
    <row r="541" customFormat="false" ht="15.75" hidden="false" customHeight="false" outlineLevel="0" collapsed="false">
      <c r="B541" s="23"/>
    </row>
    <row r="542" customFormat="false" ht="15.75" hidden="false" customHeight="false" outlineLevel="0" collapsed="false">
      <c r="B542" s="23"/>
    </row>
    <row r="543" customFormat="false" ht="15.75" hidden="false" customHeight="false" outlineLevel="0" collapsed="false">
      <c r="B543" s="23"/>
    </row>
    <row r="544" customFormat="false" ht="15.75" hidden="false" customHeight="false" outlineLevel="0" collapsed="false">
      <c r="B544" s="23"/>
    </row>
    <row r="545" customFormat="false" ht="15.75" hidden="false" customHeight="false" outlineLevel="0" collapsed="false">
      <c r="B545" s="23"/>
    </row>
    <row r="546" customFormat="false" ht="15.75" hidden="false" customHeight="false" outlineLevel="0" collapsed="false">
      <c r="B546" s="23"/>
    </row>
    <row r="547" customFormat="false" ht="15.75" hidden="false" customHeight="false" outlineLevel="0" collapsed="false">
      <c r="B547" s="23"/>
    </row>
    <row r="548" customFormat="false" ht="15.75" hidden="false" customHeight="false" outlineLevel="0" collapsed="false">
      <c r="B548" s="23"/>
    </row>
    <row r="549" customFormat="false" ht="15.75" hidden="false" customHeight="false" outlineLevel="0" collapsed="false">
      <c r="B549" s="23"/>
    </row>
    <row r="550" customFormat="false" ht="15.75" hidden="false" customHeight="false" outlineLevel="0" collapsed="false">
      <c r="B550" s="23"/>
    </row>
    <row r="551" customFormat="false" ht="15.75" hidden="false" customHeight="false" outlineLevel="0" collapsed="false">
      <c r="B551" s="23"/>
    </row>
    <row r="552" customFormat="false" ht="15.75" hidden="false" customHeight="false" outlineLevel="0" collapsed="false">
      <c r="B552" s="23"/>
    </row>
    <row r="553" customFormat="false" ht="15.75" hidden="false" customHeight="false" outlineLevel="0" collapsed="false">
      <c r="B553" s="23"/>
    </row>
    <row r="554" customFormat="false" ht="15.75" hidden="false" customHeight="false" outlineLevel="0" collapsed="false">
      <c r="B554" s="23"/>
    </row>
    <row r="555" customFormat="false" ht="15.75" hidden="false" customHeight="false" outlineLevel="0" collapsed="false">
      <c r="B555" s="23"/>
    </row>
    <row r="556" customFormat="false" ht="15.75" hidden="false" customHeight="false" outlineLevel="0" collapsed="false">
      <c r="B556" s="23"/>
    </row>
    <row r="557" customFormat="false" ht="15.75" hidden="false" customHeight="false" outlineLevel="0" collapsed="false">
      <c r="B557" s="23"/>
    </row>
    <row r="558" customFormat="false" ht="15.75" hidden="false" customHeight="false" outlineLevel="0" collapsed="false">
      <c r="B558" s="23"/>
    </row>
    <row r="559" customFormat="false" ht="15.75" hidden="false" customHeight="false" outlineLevel="0" collapsed="false">
      <c r="B559" s="23"/>
    </row>
    <row r="560" customFormat="false" ht="15.75" hidden="false" customHeight="false" outlineLevel="0" collapsed="false">
      <c r="B560" s="23"/>
    </row>
    <row r="561" customFormat="false" ht="15.75" hidden="false" customHeight="false" outlineLevel="0" collapsed="false">
      <c r="B561" s="23"/>
    </row>
    <row r="562" customFormat="false" ht="15.75" hidden="false" customHeight="false" outlineLevel="0" collapsed="false">
      <c r="B562" s="23"/>
    </row>
    <row r="563" customFormat="false" ht="15.75" hidden="false" customHeight="false" outlineLevel="0" collapsed="false">
      <c r="B563" s="23"/>
    </row>
    <row r="564" customFormat="false" ht="15.75" hidden="false" customHeight="false" outlineLevel="0" collapsed="false">
      <c r="B564" s="23"/>
    </row>
    <row r="565" customFormat="false" ht="15.75" hidden="false" customHeight="false" outlineLevel="0" collapsed="false">
      <c r="B565" s="23"/>
    </row>
    <row r="566" customFormat="false" ht="15.75" hidden="false" customHeight="false" outlineLevel="0" collapsed="false">
      <c r="B566" s="23"/>
    </row>
    <row r="567" customFormat="false" ht="15.75" hidden="false" customHeight="false" outlineLevel="0" collapsed="false">
      <c r="B567" s="23"/>
    </row>
    <row r="568" customFormat="false" ht="15.75" hidden="false" customHeight="false" outlineLevel="0" collapsed="false">
      <c r="B568" s="23"/>
    </row>
    <row r="569" customFormat="false" ht="15.75" hidden="false" customHeight="false" outlineLevel="0" collapsed="false">
      <c r="B569" s="23"/>
    </row>
    <row r="570" customFormat="false" ht="15.75" hidden="false" customHeight="false" outlineLevel="0" collapsed="false">
      <c r="B570" s="23"/>
    </row>
    <row r="571" customFormat="false" ht="15.75" hidden="false" customHeight="false" outlineLevel="0" collapsed="false">
      <c r="B571" s="23"/>
    </row>
    <row r="572" customFormat="false" ht="15.75" hidden="false" customHeight="false" outlineLevel="0" collapsed="false">
      <c r="B572" s="23"/>
    </row>
    <row r="573" customFormat="false" ht="15.75" hidden="false" customHeight="false" outlineLevel="0" collapsed="false">
      <c r="B573" s="23"/>
    </row>
    <row r="574" customFormat="false" ht="15.75" hidden="false" customHeight="false" outlineLevel="0" collapsed="false">
      <c r="B574" s="23"/>
    </row>
    <row r="575" customFormat="false" ht="15.75" hidden="false" customHeight="false" outlineLevel="0" collapsed="false">
      <c r="B575" s="23"/>
    </row>
    <row r="576" customFormat="false" ht="15.75" hidden="false" customHeight="false" outlineLevel="0" collapsed="false">
      <c r="B576" s="23"/>
    </row>
    <row r="577" customFormat="false" ht="15.75" hidden="false" customHeight="false" outlineLevel="0" collapsed="false">
      <c r="B577" s="23"/>
    </row>
    <row r="578" customFormat="false" ht="15.75" hidden="false" customHeight="false" outlineLevel="0" collapsed="false">
      <c r="B578" s="23"/>
    </row>
    <row r="579" customFormat="false" ht="15.75" hidden="false" customHeight="false" outlineLevel="0" collapsed="false">
      <c r="B579" s="23"/>
    </row>
    <row r="580" customFormat="false" ht="15.75" hidden="false" customHeight="false" outlineLevel="0" collapsed="false">
      <c r="B580" s="23"/>
    </row>
    <row r="581" customFormat="false" ht="15.75" hidden="false" customHeight="false" outlineLevel="0" collapsed="false">
      <c r="B581" s="23"/>
    </row>
    <row r="582" customFormat="false" ht="15.75" hidden="false" customHeight="false" outlineLevel="0" collapsed="false">
      <c r="B582" s="23"/>
    </row>
    <row r="583" customFormat="false" ht="15.75" hidden="false" customHeight="false" outlineLevel="0" collapsed="false">
      <c r="B583" s="23"/>
    </row>
    <row r="584" customFormat="false" ht="15.75" hidden="false" customHeight="false" outlineLevel="0" collapsed="false">
      <c r="B584" s="23"/>
    </row>
    <row r="585" customFormat="false" ht="15.75" hidden="false" customHeight="false" outlineLevel="0" collapsed="false">
      <c r="B585" s="23"/>
    </row>
    <row r="586" customFormat="false" ht="15.75" hidden="false" customHeight="false" outlineLevel="0" collapsed="false">
      <c r="B586" s="23"/>
    </row>
    <row r="587" customFormat="false" ht="15.75" hidden="false" customHeight="false" outlineLevel="0" collapsed="false">
      <c r="B587" s="23"/>
    </row>
    <row r="588" customFormat="false" ht="15.75" hidden="false" customHeight="false" outlineLevel="0" collapsed="false">
      <c r="B588" s="23"/>
    </row>
    <row r="589" customFormat="false" ht="15.75" hidden="false" customHeight="false" outlineLevel="0" collapsed="false">
      <c r="B589" s="23"/>
    </row>
    <row r="590" customFormat="false" ht="15.75" hidden="false" customHeight="false" outlineLevel="0" collapsed="false">
      <c r="B590" s="23"/>
    </row>
    <row r="591" customFormat="false" ht="15.75" hidden="false" customHeight="false" outlineLevel="0" collapsed="false">
      <c r="B591" s="23"/>
    </row>
    <row r="592" customFormat="false" ht="15.75" hidden="false" customHeight="false" outlineLevel="0" collapsed="false">
      <c r="B592" s="23"/>
    </row>
    <row r="593" customFormat="false" ht="15.75" hidden="false" customHeight="false" outlineLevel="0" collapsed="false">
      <c r="B593" s="23"/>
    </row>
    <row r="594" customFormat="false" ht="15.75" hidden="false" customHeight="false" outlineLevel="0" collapsed="false">
      <c r="B594" s="23"/>
    </row>
    <row r="595" customFormat="false" ht="15.75" hidden="false" customHeight="false" outlineLevel="0" collapsed="false">
      <c r="B595" s="23"/>
    </row>
    <row r="596" customFormat="false" ht="15.75" hidden="false" customHeight="false" outlineLevel="0" collapsed="false">
      <c r="B596" s="23"/>
    </row>
    <row r="597" customFormat="false" ht="15.75" hidden="false" customHeight="false" outlineLevel="0" collapsed="false">
      <c r="B597" s="23"/>
    </row>
    <row r="598" customFormat="false" ht="15.75" hidden="false" customHeight="false" outlineLevel="0" collapsed="false">
      <c r="B598" s="23"/>
    </row>
    <row r="599" customFormat="false" ht="15.75" hidden="false" customHeight="false" outlineLevel="0" collapsed="false">
      <c r="B599" s="23"/>
    </row>
    <row r="600" customFormat="false" ht="15.75" hidden="false" customHeight="false" outlineLevel="0" collapsed="false">
      <c r="B600" s="23"/>
    </row>
    <row r="601" customFormat="false" ht="15.75" hidden="false" customHeight="false" outlineLevel="0" collapsed="false">
      <c r="B601" s="23"/>
    </row>
    <row r="602" customFormat="false" ht="15.75" hidden="false" customHeight="false" outlineLevel="0" collapsed="false">
      <c r="B602" s="23"/>
    </row>
    <row r="603" customFormat="false" ht="15.75" hidden="false" customHeight="false" outlineLevel="0" collapsed="false">
      <c r="B603" s="23"/>
    </row>
    <row r="604" customFormat="false" ht="15.75" hidden="false" customHeight="false" outlineLevel="0" collapsed="false">
      <c r="B604" s="23"/>
    </row>
    <row r="605" customFormat="false" ht="15.75" hidden="false" customHeight="false" outlineLevel="0" collapsed="false">
      <c r="B605" s="23"/>
    </row>
    <row r="606" customFormat="false" ht="15.75" hidden="false" customHeight="false" outlineLevel="0" collapsed="false">
      <c r="B606" s="23"/>
    </row>
    <row r="607" customFormat="false" ht="15.75" hidden="false" customHeight="false" outlineLevel="0" collapsed="false">
      <c r="B607" s="23"/>
    </row>
    <row r="608" customFormat="false" ht="15.75" hidden="false" customHeight="false" outlineLevel="0" collapsed="false">
      <c r="B608" s="23"/>
    </row>
    <row r="609" customFormat="false" ht="15.75" hidden="false" customHeight="false" outlineLevel="0" collapsed="false">
      <c r="B609" s="23"/>
    </row>
    <row r="610" customFormat="false" ht="15.75" hidden="false" customHeight="false" outlineLevel="0" collapsed="false">
      <c r="B610" s="23"/>
    </row>
    <row r="611" customFormat="false" ht="15.75" hidden="false" customHeight="false" outlineLevel="0" collapsed="false">
      <c r="B611" s="23"/>
    </row>
    <row r="612" customFormat="false" ht="15.75" hidden="false" customHeight="false" outlineLevel="0" collapsed="false">
      <c r="B612" s="23"/>
    </row>
    <row r="613" customFormat="false" ht="15.75" hidden="false" customHeight="false" outlineLevel="0" collapsed="false">
      <c r="B613" s="23"/>
    </row>
    <row r="614" customFormat="false" ht="15.75" hidden="false" customHeight="false" outlineLevel="0" collapsed="false">
      <c r="B614" s="23"/>
    </row>
    <row r="615" customFormat="false" ht="15.75" hidden="false" customHeight="false" outlineLevel="0" collapsed="false">
      <c r="B615" s="23"/>
    </row>
    <row r="616" customFormat="false" ht="15.75" hidden="false" customHeight="false" outlineLevel="0" collapsed="false">
      <c r="B616" s="23"/>
    </row>
    <row r="617" customFormat="false" ht="15.75" hidden="false" customHeight="false" outlineLevel="0" collapsed="false">
      <c r="B617" s="23"/>
    </row>
    <row r="618" customFormat="false" ht="15.75" hidden="false" customHeight="false" outlineLevel="0" collapsed="false">
      <c r="B618" s="23"/>
    </row>
    <row r="619" customFormat="false" ht="15.75" hidden="false" customHeight="false" outlineLevel="0" collapsed="false">
      <c r="B619" s="23"/>
    </row>
    <row r="620" customFormat="false" ht="15.75" hidden="false" customHeight="false" outlineLevel="0" collapsed="false">
      <c r="B620" s="23"/>
    </row>
    <row r="621" customFormat="false" ht="15.75" hidden="false" customHeight="false" outlineLevel="0" collapsed="false">
      <c r="B621" s="23"/>
    </row>
    <row r="622" customFormat="false" ht="15.75" hidden="false" customHeight="false" outlineLevel="0" collapsed="false">
      <c r="B622" s="23"/>
    </row>
    <row r="623" customFormat="false" ht="15.75" hidden="false" customHeight="false" outlineLevel="0" collapsed="false">
      <c r="B623" s="23"/>
    </row>
    <row r="624" customFormat="false" ht="15.75" hidden="false" customHeight="false" outlineLevel="0" collapsed="false">
      <c r="B624" s="23"/>
    </row>
    <row r="625" customFormat="false" ht="15.75" hidden="false" customHeight="false" outlineLevel="0" collapsed="false">
      <c r="B625" s="23"/>
    </row>
    <row r="626" customFormat="false" ht="15.75" hidden="false" customHeight="false" outlineLevel="0" collapsed="false">
      <c r="B626" s="23"/>
    </row>
    <row r="627" customFormat="false" ht="15.75" hidden="false" customHeight="false" outlineLevel="0" collapsed="false">
      <c r="B627" s="23"/>
    </row>
    <row r="628" customFormat="false" ht="15.75" hidden="false" customHeight="false" outlineLevel="0" collapsed="false">
      <c r="B628" s="23"/>
    </row>
    <row r="629" customFormat="false" ht="15.75" hidden="false" customHeight="false" outlineLevel="0" collapsed="false">
      <c r="B629" s="23"/>
    </row>
    <row r="630" customFormat="false" ht="15.75" hidden="false" customHeight="false" outlineLevel="0" collapsed="false">
      <c r="B630" s="23"/>
    </row>
    <row r="631" customFormat="false" ht="15.75" hidden="false" customHeight="false" outlineLevel="0" collapsed="false">
      <c r="B631" s="23"/>
    </row>
    <row r="632" customFormat="false" ht="15.75" hidden="false" customHeight="false" outlineLevel="0" collapsed="false">
      <c r="B632" s="23"/>
    </row>
    <row r="633" customFormat="false" ht="15.75" hidden="false" customHeight="false" outlineLevel="0" collapsed="false">
      <c r="B633" s="23"/>
    </row>
    <row r="634" customFormat="false" ht="15.75" hidden="false" customHeight="false" outlineLevel="0" collapsed="false">
      <c r="B634" s="23"/>
    </row>
    <row r="635" customFormat="false" ht="15.75" hidden="false" customHeight="false" outlineLevel="0" collapsed="false">
      <c r="B635" s="23"/>
    </row>
    <row r="636" customFormat="false" ht="15.75" hidden="false" customHeight="false" outlineLevel="0" collapsed="false">
      <c r="B636" s="23"/>
    </row>
    <row r="637" customFormat="false" ht="15.75" hidden="false" customHeight="false" outlineLevel="0" collapsed="false">
      <c r="B637" s="23"/>
    </row>
    <row r="638" customFormat="false" ht="15.75" hidden="false" customHeight="false" outlineLevel="0" collapsed="false">
      <c r="B638" s="23"/>
    </row>
    <row r="639" customFormat="false" ht="15.75" hidden="false" customHeight="false" outlineLevel="0" collapsed="false">
      <c r="B639" s="23"/>
    </row>
    <row r="640" customFormat="false" ht="15.75" hidden="false" customHeight="false" outlineLevel="0" collapsed="false">
      <c r="B640" s="23"/>
    </row>
    <row r="641" customFormat="false" ht="15.75" hidden="false" customHeight="false" outlineLevel="0" collapsed="false">
      <c r="B641" s="23"/>
    </row>
    <row r="642" customFormat="false" ht="15.75" hidden="false" customHeight="false" outlineLevel="0" collapsed="false">
      <c r="B642" s="23"/>
    </row>
    <row r="643" customFormat="false" ht="15.75" hidden="false" customHeight="false" outlineLevel="0" collapsed="false">
      <c r="B643" s="23"/>
    </row>
    <row r="644" customFormat="false" ht="15.75" hidden="false" customHeight="false" outlineLevel="0" collapsed="false">
      <c r="B644" s="23"/>
    </row>
    <row r="645" customFormat="false" ht="15.75" hidden="false" customHeight="false" outlineLevel="0" collapsed="false">
      <c r="B645" s="23"/>
    </row>
    <row r="646" customFormat="false" ht="15.75" hidden="false" customHeight="false" outlineLevel="0" collapsed="false">
      <c r="B646" s="23"/>
    </row>
    <row r="647" customFormat="false" ht="15.75" hidden="false" customHeight="false" outlineLevel="0" collapsed="false">
      <c r="B647" s="23"/>
    </row>
    <row r="648" customFormat="false" ht="15.75" hidden="false" customHeight="false" outlineLevel="0" collapsed="false">
      <c r="B648" s="23"/>
    </row>
    <row r="649" customFormat="false" ht="15.75" hidden="false" customHeight="false" outlineLevel="0" collapsed="false">
      <c r="B649" s="23"/>
    </row>
    <row r="650" customFormat="false" ht="15.75" hidden="false" customHeight="false" outlineLevel="0" collapsed="false">
      <c r="B650" s="23"/>
    </row>
    <row r="651" customFormat="false" ht="15.75" hidden="false" customHeight="false" outlineLevel="0" collapsed="false">
      <c r="B651" s="23"/>
    </row>
    <row r="652" customFormat="false" ht="15.75" hidden="false" customHeight="false" outlineLevel="0" collapsed="false">
      <c r="B652" s="23"/>
    </row>
    <row r="653" customFormat="false" ht="15.75" hidden="false" customHeight="false" outlineLevel="0" collapsed="false">
      <c r="B653" s="23"/>
    </row>
    <row r="654" customFormat="false" ht="15.75" hidden="false" customHeight="false" outlineLevel="0" collapsed="false">
      <c r="B654" s="23"/>
    </row>
    <row r="655" customFormat="false" ht="15.75" hidden="false" customHeight="false" outlineLevel="0" collapsed="false">
      <c r="B655" s="23"/>
    </row>
    <row r="656" customFormat="false" ht="15.75" hidden="false" customHeight="false" outlineLevel="0" collapsed="false">
      <c r="B656" s="23"/>
    </row>
    <row r="657" customFormat="false" ht="15.75" hidden="false" customHeight="false" outlineLevel="0" collapsed="false">
      <c r="B657" s="23"/>
    </row>
    <row r="658" customFormat="false" ht="15.75" hidden="false" customHeight="false" outlineLevel="0" collapsed="false">
      <c r="B658" s="23"/>
    </row>
    <row r="659" customFormat="false" ht="15.75" hidden="false" customHeight="false" outlineLevel="0" collapsed="false">
      <c r="B659" s="23"/>
    </row>
    <row r="660" customFormat="false" ht="15.75" hidden="false" customHeight="false" outlineLevel="0" collapsed="false">
      <c r="B660" s="23"/>
    </row>
    <row r="661" customFormat="false" ht="15.75" hidden="false" customHeight="false" outlineLevel="0" collapsed="false">
      <c r="B661" s="23"/>
    </row>
    <row r="662" customFormat="false" ht="15.75" hidden="false" customHeight="false" outlineLevel="0" collapsed="false">
      <c r="B662" s="23"/>
    </row>
    <row r="663" customFormat="false" ht="15.75" hidden="false" customHeight="false" outlineLevel="0" collapsed="false">
      <c r="B663" s="23"/>
    </row>
    <row r="664" customFormat="false" ht="15.75" hidden="false" customHeight="false" outlineLevel="0" collapsed="false">
      <c r="B664" s="23"/>
    </row>
    <row r="665" customFormat="false" ht="15.75" hidden="false" customHeight="false" outlineLevel="0" collapsed="false">
      <c r="B665" s="23"/>
    </row>
    <row r="666" customFormat="false" ht="15.75" hidden="false" customHeight="false" outlineLevel="0" collapsed="false">
      <c r="B666" s="23"/>
    </row>
    <row r="667" customFormat="false" ht="15.75" hidden="false" customHeight="false" outlineLevel="0" collapsed="false">
      <c r="B667" s="23"/>
    </row>
    <row r="668" customFormat="false" ht="15.75" hidden="false" customHeight="false" outlineLevel="0" collapsed="false">
      <c r="B668" s="23"/>
    </row>
    <row r="669" customFormat="false" ht="15.75" hidden="false" customHeight="false" outlineLevel="0" collapsed="false">
      <c r="B669" s="23"/>
    </row>
    <row r="670" customFormat="false" ht="15.75" hidden="false" customHeight="false" outlineLevel="0" collapsed="false">
      <c r="B670" s="23"/>
    </row>
    <row r="671" customFormat="false" ht="15.75" hidden="false" customHeight="false" outlineLevel="0" collapsed="false">
      <c r="B671" s="23"/>
    </row>
    <row r="672" customFormat="false" ht="15.75" hidden="false" customHeight="false" outlineLevel="0" collapsed="false">
      <c r="B672" s="23"/>
    </row>
    <row r="673" customFormat="false" ht="15.75" hidden="false" customHeight="false" outlineLevel="0" collapsed="false">
      <c r="B673" s="23"/>
    </row>
    <row r="674" customFormat="false" ht="15.75" hidden="false" customHeight="false" outlineLevel="0" collapsed="false">
      <c r="B674" s="23"/>
    </row>
    <row r="675" customFormat="false" ht="15.75" hidden="false" customHeight="false" outlineLevel="0" collapsed="false">
      <c r="B675" s="23"/>
    </row>
    <row r="676" customFormat="false" ht="15.75" hidden="false" customHeight="false" outlineLevel="0" collapsed="false">
      <c r="B676" s="23"/>
    </row>
    <row r="677" customFormat="false" ht="15.75" hidden="false" customHeight="false" outlineLevel="0" collapsed="false">
      <c r="B677" s="23"/>
    </row>
    <row r="678" customFormat="false" ht="15.75" hidden="false" customHeight="false" outlineLevel="0" collapsed="false">
      <c r="B678" s="23"/>
    </row>
    <row r="679" customFormat="false" ht="15.75" hidden="false" customHeight="false" outlineLevel="0" collapsed="false">
      <c r="B679" s="23"/>
    </row>
    <row r="680" customFormat="false" ht="15.75" hidden="false" customHeight="false" outlineLevel="0" collapsed="false">
      <c r="B680" s="23"/>
    </row>
    <row r="681" customFormat="false" ht="15.75" hidden="false" customHeight="false" outlineLevel="0" collapsed="false">
      <c r="B681" s="23"/>
    </row>
    <row r="682" customFormat="false" ht="15.75" hidden="false" customHeight="false" outlineLevel="0" collapsed="false">
      <c r="B682" s="23"/>
    </row>
    <row r="683" customFormat="false" ht="15.75" hidden="false" customHeight="false" outlineLevel="0" collapsed="false">
      <c r="B683" s="23"/>
    </row>
    <row r="684" customFormat="false" ht="15.75" hidden="false" customHeight="false" outlineLevel="0" collapsed="false">
      <c r="B684" s="23"/>
    </row>
    <row r="685" customFormat="false" ht="15.75" hidden="false" customHeight="false" outlineLevel="0" collapsed="false">
      <c r="B685" s="23"/>
    </row>
    <row r="686" customFormat="false" ht="15.75" hidden="false" customHeight="false" outlineLevel="0" collapsed="false">
      <c r="B686" s="23"/>
    </row>
    <row r="687" customFormat="false" ht="15.75" hidden="false" customHeight="false" outlineLevel="0" collapsed="false">
      <c r="B687" s="23"/>
    </row>
    <row r="688" customFormat="false" ht="15.75" hidden="false" customHeight="false" outlineLevel="0" collapsed="false">
      <c r="B688" s="23"/>
    </row>
    <row r="689" customFormat="false" ht="15.75" hidden="false" customHeight="false" outlineLevel="0" collapsed="false">
      <c r="B689" s="23"/>
    </row>
    <row r="690" customFormat="false" ht="15.75" hidden="false" customHeight="false" outlineLevel="0" collapsed="false">
      <c r="B690" s="23"/>
    </row>
    <row r="691" customFormat="false" ht="15.75" hidden="false" customHeight="false" outlineLevel="0" collapsed="false">
      <c r="B691" s="23"/>
    </row>
    <row r="692" customFormat="false" ht="15.75" hidden="false" customHeight="false" outlineLevel="0" collapsed="false">
      <c r="B692" s="23"/>
    </row>
    <row r="693" customFormat="false" ht="15.75" hidden="false" customHeight="false" outlineLevel="0" collapsed="false">
      <c r="B693" s="23"/>
    </row>
    <row r="694" customFormat="false" ht="15.75" hidden="false" customHeight="false" outlineLevel="0" collapsed="false">
      <c r="B694" s="23"/>
    </row>
    <row r="695" customFormat="false" ht="15.75" hidden="false" customHeight="false" outlineLevel="0" collapsed="false">
      <c r="B695" s="23"/>
    </row>
    <row r="696" customFormat="false" ht="15.75" hidden="false" customHeight="false" outlineLevel="0" collapsed="false">
      <c r="B696" s="23"/>
    </row>
    <row r="697" customFormat="false" ht="15.75" hidden="false" customHeight="false" outlineLevel="0" collapsed="false">
      <c r="B697" s="23"/>
    </row>
    <row r="698" customFormat="false" ht="15.75" hidden="false" customHeight="false" outlineLevel="0" collapsed="false">
      <c r="B698" s="23"/>
    </row>
    <row r="699" customFormat="false" ht="15.75" hidden="false" customHeight="false" outlineLevel="0" collapsed="false">
      <c r="B699" s="23"/>
    </row>
    <row r="700" customFormat="false" ht="15.75" hidden="false" customHeight="false" outlineLevel="0" collapsed="false">
      <c r="B700" s="23"/>
    </row>
    <row r="701" customFormat="false" ht="15.75" hidden="false" customHeight="false" outlineLevel="0" collapsed="false">
      <c r="B701" s="23"/>
    </row>
    <row r="702" customFormat="false" ht="15.75" hidden="false" customHeight="false" outlineLevel="0" collapsed="false">
      <c r="B702" s="23"/>
    </row>
    <row r="703" customFormat="false" ht="15.75" hidden="false" customHeight="false" outlineLevel="0" collapsed="false">
      <c r="B703" s="23"/>
    </row>
    <row r="704" customFormat="false" ht="15.75" hidden="false" customHeight="false" outlineLevel="0" collapsed="false">
      <c r="B704" s="23"/>
    </row>
    <row r="705" customFormat="false" ht="15.75" hidden="false" customHeight="false" outlineLevel="0" collapsed="false">
      <c r="B705" s="23"/>
    </row>
    <row r="706" customFormat="false" ht="15.75" hidden="false" customHeight="false" outlineLevel="0" collapsed="false">
      <c r="B706" s="23"/>
    </row>
    <row r="707" customFormat="false" ht="15.75" hidden="false" customHeight="false" outlineLevel="0" collapsed="false">
      <c r="B707" s="23"/>
    </row>
    <row r="708" customFormat="false" ht="15.75" hidden="false" customHeight="false" outlineLevel="0" collapsed="false">
      <c r="B708" s="23"/>
    </row>
    <row r="709" customFormat="false" ht="15.75" hidden="false" customHeight="false" outlineLevel="0" collapsed="false">
      <c r="B709" s="23"/>
    </row>
    <row r="710" customFormat="false" ht="15.75" hidden="false" customHeight="false" outlineLevel="0" collapsed="false">
      <c r="B710" s="23"/>
    </row>
    <row r="711" customFormat="false" ht="15.75" hidden="false" customHeight="false" outlineLevel="0" collapsed="false">
      <c r="B711" s="23"/>
    </row>
    <row r="712" customFormat="false" ht="15.75" hidden="false" customHeight="false" outlineLevel="0" collapsed="false">
      <c r="B712" s="23"/>
    </row>
    <row r="713" customFormat="false" ht="15.75" hidden="false" customHeight="false" outlineLevel="0" collapsed="false">
      <c r="B713" s="23"/>
    </row>
    <row r="714" customFormat="false" ht="15.75" hidden="false" customHeight="false" outlineLevel="0" collapsed="false">
      <c r="B714" s="23"/>
    </row>
    <row r="715" customFormat="false" ht="15.75" hidden="false" customHeight="false" outlineLevel="0" collapsed="false">
      <c r="B715" s="23"/>
    </row>
    <row r="716" customFormat="false" ht="15.75" hidden="false" customHeight="false" outlineLevel="0" collapsed="false">
      <c r="B716" s="23"/>
    </row>
    <row r="717" customFormat="false" ht="15.75" hidden="false" customHeight="false" outlineLevel="0" collapsed="false">
      <c r="B717" s="23"/>
    </row>
    <row r="718" customFormat="false" ht="15.75" hidden="false" customHeight="false" outlineLevel="0" collapsed="false">
      <c r="B718" s="23"/>
    </row>
    <row r="719" customFormat="false" ht="15.75" hidden="false" customHeight="false" outlineLevel="0" collapsed="false">
      <c r="B719" s="23"/>
    </row>
    <row r="720" customFormat="false" ht="15.75" hidden="false" customHeight="false" outlineLevel="0" collapsed="false">
      <c r="B720" s="23"/>
    </row>
    <row r="721" customFormat="false" ht="15.75" hidden="false" customHeight="false" outlineLevel="0" collapsed="false">
      <c r="B721" s="23"/>
    </row>
    <row r="722" customFormat="false" ht="15.75" hidden="false" customHeight="false" outlineLevel="0" collapsed="false">
      <c r="B722" s="23"/>
    </row>
    <row r="723" customFormat="false" ht="15.75" hidden="false" customHeight="false" outlineLevel="0" collapsed="false">
      <c r="B723" s="23"/>
    </row>
    <row r="724" customFormat="false" ht="15.75" hidden="false" customHeight="false" outlineLevel="0" collapsed="false">
      <c r="B724" s="23"/>
    </row>
    <row r="725" customFormat="false" ht="15.75" hidden="false" customHeight="false" outlineLevel="0" collapsed="false">
      <c r="B725" s="23"/>
    </row>
    <row r="726" customFormat="false" ht="15.75" hidden="false" customHeight="false" outlineLevel="0" collapsed="false">
      <c r="B726" s="23"/>
    </row>
    <row r="727" customFormat="false" ht="15.75" hidden="false" customHeight="false" outlineLevel="0" collapsed="false">
      <c r="B727" s="23"/>
    </row>
    <row r="728" customFormat="false" ht="15.75" hidden="false" customHeight="false" outlineLevel="0" collapsed="false">
      <c r="B728" s="23"/>
    </row>
    <row r="729" customFormat="false" ht="15.75" hidden="false" customHeight="false" outlineLevel="0" collapsed="false">
      <c r="B729" s="23"/>
    </row>
    <row r="730" customFormat="false" ht="15.75" hidden="false" customHeight="false" outlineLevel="0" collapsed="false">
      <c r="B730" s="23"/>
    </row>
    <row r="731" customFormat="false" ht="15.75" hidden="false" customHeight="false" outlineLevel="0" collapsed="false">
      <c r="B731" s="23"/>
    </row>
    <row r="732" customFormat="false" ht="15.75" hidden="false" customHeight="false" outlineLevel="0" collapsed="false">
      <c r="B732" s="23"/>
    </row>
    <row r="733" customFormat="false" ht="15.75" hidden="false" customHeight="false" outlineLevel="0" collapsed="false">
      <c r="B733" s="23"/>
    </row>
    <row r="734" customFormat="false" ht="15.75" hidden="false" customHeight="false" outlineLevel="0" collapsed="false">
      <c r="B734" s="23"/>
    </row>
    <row r="735" customFormat="false" ht="15.75" hidden="false" customHeight="false" outlineLevel="0" collapsed="false">
      <c r="B735" s="23"/>
    </row>
    <row r="736" customFormat="false" ht="15.75" hidden="false" customHeight="false" outlineLevel="0" collapsed="false">
      <c r="B736" s="23"/>
    </row>
    <row r="737" customFormat="false" ht="15.75" hidden="false" customHeight="false" outlineLevel="0" collapsed="false">
      <c r="B737" s="23"/>
    </row>
    <row r="738" customFormat="false" ht="15.75" hidden="false" customHeight="false" outlineLevel="0" collapsed="false">
      <c r="B738" s="23"/>
    </row>
    <row r="739" customFormat="false" ht="15.75" hidden="false" customHeight="false" outlineLevel="0" collapsed="false">
      <c r="B739" s="23"/>
    </row>
    <row r="740" customFormat="false" ht="15.75" hidden="false" customHeight="false" outlineLevel="0" collapsed="false">
      <c r="B740" s="23"/>
    </row>
    <row r="741" customFormat="false" ht="15.75" hidden="false" customHeight="false" outlineLevel="0" collapsed="false">
      <c r="B741" s="23"/>
    </row>
    <row r="742" customFormat="false" ht="15.75" hidden="false" customHeight="false" outlineLevel="0" collapsed="false">
      <c r="B742" s="23"/>
    </row>
    <row r="743" customFormat="false" ht="15.75" hidden="false" customHeight="false" outlineLevel="0" collapsed="false">
      <c r="B743" s="23"/>
    </row>
    <row r="744" customFormat="false" ht="15.75" hidden="false" customHeight="false" outlineLevel="0" collapsed="false">
      <c r="B744" s="23"/>
    </row>
    <row r="745" customFormat="false" ht="15.75" hidden="false" customHeight="false" outlineLevel="0" collapsed="false">
      <c r="B745" s="23"/>
    </row>
    <row r="746" customFormat="false" ht="15.75" hidden="false" customHeight="false" outlineLevel="0" collapsed="false">
      <c r="B746" s="23"/>
    </row>
    <row r="747" customFormat="false" ht="15.75" hidden="false" customHeight="false" outlineLevel="0" collapsed="false">
      <c r="B747" s="23"/>
    </row>
    <row r="748" customFormat="false" ht="15.75" hidden="false" customHeight="false" outlineLevel="0" collapsed="false">
      <c r="B748" s="23"/>
    </row>
    <row r="749" customFormat="false" ht="15.75" hidden="false" customHeight="false" outlineLevel="0" collapsed="false">
      <c r="B749" s="23"/>
    </row>
    <row r="750" customFormat="false" ht="15.75" hidden="false" customHeight="false" outlineLevel="0" collapsed="false">
      <c r="B750" s="23"/>
    </row>
    <row r="751" customFormat="false" ht="15.75" hidden="false" customHeight="false" outlineLevel="0" collapsed="false">
      <c r="B751" s="23"/>
    </row>
    <row r="752" customFormat="false" ht="15.75" hidden="false" customHeight="false" outlineLevel="0" collapsed="false">
      <c r="B752" s="23"/>
    </row>
    <row r="753" customFormat="false" ht="15.75" hidden="false" customHeight="false" outlineLevel="0" collapsed="false">
      <c r="B753" s="23"/>
    </row>
    <row r="754" customFormat="false" ht="15.75" hidden="false" customHeight="false" outlineLevel="0" collapsed="false">
      <c r="B754" s="23"/>
    </row>
    <row r="755" customFormat="false" ht="15.75" hidden="false" customHeight="false" outlineLevel="0" collapsed="false">
      <c r="B755" s="23"/>
    </row>
    <row r="756" customFormat="false" ht="15.75" hidden="false" customHeight="false" outlineLevel="0" collapsed="false">
      <c r="B756" s="23"/>
    </row>
    <row r="757" customFormat="false" ht="15.75" hidden="false" customHeight="false" outlineLevel="0" collapsed="false">
      <c r="B757" s="23"/>
    </row>
    <row r="758" customFormat="false" ht="15.75" hidden="false" customHeight="false" outlineLevel="0" collapsed="false">
      <c r="B758" s="23"/>
    </row>
    <row r="759" customFormat="false" ht="15.75" hidden="false" customHeight="false" outlineLevel="0" collapsed="false">
      <c r="B759" s="23"/>
    </row>
    <row r="760" customFormat="false" ht="15.75" hidden="false" customHeight="false" outlineLevel="0" collapsed="false">
      <c r="B760" s="23"/>
    </row>
    <row r="761" customFormat="false" ht="15.75" hidden="false" customHeight="false" outlineLevel="0" collapsed="false">
      <c r="B761" s="23"/>
    </row>
    <row r="762" customFormat="false" ht="15.75" hidden="false" customHeight="false" outlineLevel="0" collapsed="false">
      <c r="B762" s="23"/>
    </row>
    <row r="763" customFormat="false" ht="15.75" hidden="false" customHeight="false" outlineLevel="0" collapsed="false">
      <c r="B763" s="23"/>
    </row>
    <row r="764" customFormat="false" ht="15.75" hidden="false" customHeight="false" outlineLevel="0" collapsed="false">
      <c r="B764" s="23"/>
    </row>
    <row r="765" customFormat="false" ht="15.75" hidden="false" customHeight="false" outlineLevel="0" collapsed="false">
      <c r="B765" s="23"/>
    </row>
    <row r="766" customFormat="false" ht="15.75" hidden="false" customHeight="false" outlineLevel="0" collapsed="false">
      <c r="B766" s="23"/>
    </row>
    <row r="767" customFormat="false" ht="15.75" hidden="false" customHeight="false" outlineLevel="0" collapsed="false">
      <c r="B767" s="23"/>
    </row>
    <row r="768" customFormat="false" ht="15.75" hidden="false" customHeight="false" outlineLevel="0" collapsed="false">
      <c r="B768" s="23"/>
    </row>
    <row r="769" customFormat="false" ht="15.75" hidden="false" customHeight="false" outlineLevel="0" collapsed="false">
      <c r="B769" s="23"/>
    </row>
    <row r="770" customFormat="false" ht="15.75" hidden="false" customHeight="false" outlineLevel="0" collapsed="false">
      <c r="B770" s="23"/>
    </row>
    <row r="771" customFormat="false" ht="15.75" hidden="false" customHeight="false" outlineLevel="0" collapsed="false">
      <c r="B771" s="23"/>
    </row>
    <row r="772" customFormat="false" ht="15.75" hidden="false" customHeight="false" outlineLevel="0" collapsed="false">
      <c r="B772" s="23"/>
    </row>
    <row r="773" customFormat="false" ht="15.75" hidden="false" customHeight="false" outlineLevel="0" collapsed="false">
      <c r="B773" s="23"/>
    </row>
    <row r="774" customFormat="false" ht="15.75" hidden="false" customHeight="false" outlineLevel="0" collapsed="false">
      <c r="B774" s="23"/>
    </row>
    <row r="775" customFormat="false" ht="15.75" hidden="false" customHeight="false" outlineLevel="0" collapsed="false">
      <c r="B775" s="23"/>
    </row>
    <row r="776" customFormat="false" ht="15.75" hidden="false" customHeight="false" outlineLevel="0" collapsed="false">
      <c r="B776" s="23"/>
    </row>
    <row r="777" customFormat="false" ht="15.75" hidden="false" customHeight="false" outlineLevel="0" collapsed="false">
      <c r="B777" s="23"/>
    </row>
    <row r="778" customFormat="false" ht="15.75" hidden="false" customHeight="false" outlineLevel="0" collapsed="false">
      <c r="B778" s="23"/>
    </row>
    <row r="779" customFormat="false" ht="15.75" hidden="false" customHeight="false" outlineLevel="0" collapsed="false">
      <c r="B779" s="23"/>
    </row>
    <row r="780" customFormat="false" ht="15.75" hidden="false" customHeight="false" outlineLevel="0" collapsed="false">
      <c r="B780" s="23"/>
    </row>
    <row r="781" customFormat="false" ht="15.75" hidden="false" customHeight="false" outlineLevel="0" collapsed="false">
      <c r="B781" s="23"/>
    </row>
    <row r="782" customFormat="false" ht="15.75" hidden="false" customHeight="false" outlineLevel="0" collapsed="false">
      <c r="B782" s="23"/>
    </row>
    <row r="783" customFormat="false" ht="15.75" hidden="false" customHeight="false" outlineLevel="0" collapsed="false">
      <c r="B783" s="23"/>
    </row>
    <row r="784" customFormat="false" ht="15.75" hidden="false" customHeight="false" outlineLevel="0" collapsed="false">
      <c r="B784" s="23"/>
    </row>
    <row r="785" customFormat="false" ht="15.75" hidden="false" customHeight="false" outlineLevel="0" collapsed="false">
      <c r="B785" s="23"/>
    </row>
    <row r="786" customFormat="false" ht="15.75" hidden="false" customHeight="false" outlineLevel="0" collapsed="false">
      <c r="B786" s="23"/>
    </row>
    <row r="787" customFormat="false" ht="15.75" hidden="false" customHeight="false" outlineLevel="0" collapsed="false">
      <c r="B787" s="23"/>
    </row>
    <row r="788" customFormat="false" ht="15.75" hidden="false" customHeight="false" outlineLevel="0" collapsed="false">
      <c r="B788" s="23"/>
    </row>
    <row r="789" customFormat="false" ht="15.75" hidden="false" customHeight="false" outlineLevel="0" collapsed="false">
      <c r="B789" s="23"/>
    </row>
    <row r="790" customFormat="false" ht="15.75" hidden="false" customHeight="false" outlineLevel="0" collapsed="false">
      <c r="B790" s="23"/>
    </row>
    <row r="791" customFormat="false" ht="15.75" hidden="false" customHeight="false" outlineLevel="0" collapsed="false">
      <c r="B791" s="23"/>
    </row>
    <row r="792" customFormat="false" ht="15.75" hidden="false" customHeight="false" outlineLevel="0" collapsed="false">
      <c r="B792" s="23"/>
    </row>
    <row r="793" customFormat="false" ht="15.75" hidden="false" customHeight="false" outlineLevel="0" collapsed="false">
      <c r="B793" s="23"/>
    </row>
    <row r="794" customFormat="false" ht="15.75" hidden="false" customHeight="false" outlineLevel="0" collapsed="false">
      <c r="B794" s="23"/>
    </row>
    <row r="795" customFormat="false" ht="15.75" hidden="false" customHeight="false" outlineLevel="0" collapsed="false">
      <c r="B795" s="23"/>
    </row>
    <row r="796" customFormat="false" ht="15.75" hidden="false" customHeight="false" outlineLevel="0" collapsed="false">
      <c r="B796" s="23"/>
    </row>
    <row r="797" customFormat="false" ht="15.75" hidden="false" customHeight="false" outlineLevel="0" collapsed="false">
      <c r="B797" s="23"/>
    </row>
    <row r="798" customFormat="false" ht="15.75" hidden="false" customHeight="false" outlineLevel="0" collapsed="false">
      <c r="B798" s="23"/>
    </row>
    <row r="799" customFormat="false" ht="15.75" hidden="false" customHeight="false" outlineLevel="0" collapsed="false">
      <c r="B799" s="23"/>
    </row>
    <row r="800" customFormat="false" ht="15.75" hidden="false" customHeight="false" outlineLevel="0" collapsed="false">
      <c r="B800" s="23"/>
    </row>
    <row r="801" customFormat="false" ht="15.75" hidden="false" customHeight="false" outlineLevel="0" collapsed="false">
      <c r="B801" s="23"/>
    </row>
    <row r="802" customFormat="false" ht="15.75" hidden="false" customHeight="false" outlineLevel="0" collapsed="false">
      <c r="B802" s="23"/>
    </row>
    <row r="803" customFormat="false" ht="15.75" hidden="false" customHeight="false" outlineLevel="0" collapsed="false">
      <c r="B803" s="23"/>
    </row>
    <row r="804" customFormat="false" ht="15.75" hidden="false" customHeight="false" outlineLevel="0" collapsed="false">
      <c r="B804" s="23"/>
    </row>
    <row r="805" customFormat="false" ht="15.75" hidden="false" customHeight="false" outlineLevel="0" collapsed="false">
      <c r="B805" s="23"/>
    </row>
    <row r="806" customFormat="false" ht="15.75" hidden="false" customHeight="false" outlineLevel="0" collapsed="false">
      <c r="B806" s="23"/>
    </row>
    <row r="807" customFormat="false" ht="15.75" hidden="false" customHeight="false" outlineLevel="0" collapsed="false">
      <c r="B807" s="23"/>
    </row>
    <row r="808" customFormat="false" ht="15.75" hidden="false" customHeight="false" outlineLevel="0" collapsed="false">
      <c r="B808" s="23"/>
    </row>
    <row r="809" customFormat="false" ht="15.75" hidden="false" customHeight="false" outlineLevel="0" collapsed="false">
      <c r="B809" s="23"/>
    </row>
    <row r="810" customFormat="false" ht="15.75" hidden="false" customHeight="false" outlineLevel="0" collapsed="false">
      <c r="B810" s="23"/>
    </row>
    <row r="811" customFormat="false" ht="15.75" hidden="false" customHeight="false" outlineLevel="0" collapsed="false">
      <c r="B811" s="23"/>
    </row>
    <row r="812" customFormat="false" ht="15.75" hidden="false" customHeight="false" outlineLevel="0" collapsed="false">
      <c r="B812" s="23"/>
    </row>
    <row r="813" customFormat="false" ht="15.75" hidden="false" customHeight="false" outlineLevel="0" collapsed="false">
      <c r="B813" s="23"/>
    </row>
    <row r="814" customFormat="false" ht="15.75" hidden="false" customHeight="false" outlineLevel="0" collapsed="false">
      <c r="B814" s="23"/>
    </row>
    <row r="815" customFormat="false" ht="15.75" hidden="false" customHeight="false" outlineLevel="0" collapsed="false">
      <c r="B815" s="23"/>
    </row>
    <row r="816" customFormat="false" ht="15.75" hidden="false" customHeight="false" outlineLevel="0" collapsed="false">
      <c r="B816" s="23"/>
    </row>
    <row r="817" customFormat="false" ht="15.75" hidden="false" customHeight="false" outlineLevel="0" collapsed="false">
      <c r="B817" s="23"/>
    </row>
    <row r="818" customFormat="false" ht="15.75" hidden="false" customHeight="false" outlineLevel="0" collapsed="false">
      <c r="B818" s="23"/>
    </row>
    <row r="819" customFormat="false" ht="15.75" hidden="false" customHeight="false" outlineLevel="0" collapsed="false">
      <c r="B819" s="23"/>
    </row>
    <row r="820" customFormat="false" ht="15.75" hidden="false" customHeight="false" outlineLevel="0" collapsed="false">
      <c r="B820" s="23"/>
    </row>
    <row r="821" customFormat="false" ht="15.75" hidden="false" customHeight="false" outlineLevel="0" collapsed="false">
      <c r="B821" s="23"/>
    </row>
    <row r="822" customFormat="false" ht="15.75" hidden="false" customHeight="false" outlineLevel="0" collapsed="false">
      <c r="B822" s="23"/>
    </row>
    <row r="823" customFormat="false" ht="15.75" hidden="false" customHeight="false" outlineLevel="0" collapsed="false">
      <c r="B823" s="23"/>
    </row>
    <row r="824" customFormat="false" ht="15.75" hidden="false" customHeight="false" outlineLevel="0" collapsed="false">
      <c r="B824" s="23"/>
    </row>
    <row r="825" customFormat="false" ht="15.75" hidden="false" customHeight="false" outlineLevel="0" collapsed="false">
      <c r="B825" s="23"/>
    </row>
    <row r="826" customFormat="false" ht="15.75" hidden="false" customHeight="false" outlineLevel="0" collapsed="false">
      <c r="B826" s="23"/>
    </row>
    <row r="827" customFormat="false" ht="15.75" hidden="false" customHeight="false" outlineLevel="0" collapsed="false">
      <c r="B827" s="23"/>
    </row>
    <row r="828" customFormat="false" ht="15.75" hidden="false" customHeight="false" outlineLevel="0" collapsed="false">
      <c r="B828" s="23"/>
    </row>
    <row r="829" customFormat="false" ht="15.75" hidden="false" customHeight="false" outlineLevel="0" collapsed="false">
      <c r="B829" s="23"/>
    </row>
    <row r="830" customFormat="false" ht="15.75" hidden="false" customHeight="false" outlineLevel="0" collapsed="false">
      <c r="B830" s="23"/>
    </row>
    <row r="831" customFormat="false" ht="15.75" hidden="false" customHeight="false" outlineLevel="0" collapsed="false">
      <c r="B831" s="23"/>
    </row>
    <row r="832" customFormat="false" ht="15.75" hidden="false" customHeight="false" outlineLevel="0" collapsed="false">
      <c r="B832" s="23"/>
    </row>
    <row r="833" customFormat="false" ht="15.75" hidden="false" customHeight="false" outlineLevel="0" collapsed="false">
      <c r="B833" s="23"/>
    </row>
    <row r="834" customFormat="false" ht="15.75" hidden="false" customHeight="false" outlineLevel="0" collapsed="false">
      <c r="B834" s="23"/>
    </row>
    <row r="835" customFormat="false" ht="15.75" hidden="false" customHeight="false" outlineLevel="0" collapsed="false">
      <c r="B835" s="23"/>
    </row>
    <row r="836" customFormat="false" ht="15.75" hidden="false" customHeight="false" outlineLevel="0" collapsed="false">
      <c r="B836" s="23"/>
    </row>
    <row r="837" customFormat="false" ht="15.75" hidden="false" customHeight="false" outlineLevel="0" collapsed="false">
      <c r="B837" s="23"/>
    </row>
    <row r="838" customFormat="false" ht="15.75" hidden="false" customHeight="false" outlineLevel="0" collapsed="false">
      <c r="B838" s="23"/>
    </row>
    <row r="839" customFormat="false" ht="15.75" hidden="false" customHeight="false" outlineLevel="0" collapsed="false">
      <c r="B839" s="23"/>
    </row>
    <row r="840" customFormat="false" ht="15.75" hidden="false" customHeight="false" outlineLevel="0" collapsed="false">
      <c r="B840" s="23"/>
    </row>
    <row r="841" customFormat="false" ht="15.75" hidden="false" customHeight="false" outlineLevel="0" collapsed="false">
      <c r="B841" s="23"/>
    </row>
    <row r="842" customFormat="false" ht="15.75" hidden="false" customHeight="false" outlineLevel="0" collapsed="false">
      <c r="B842" s="23"/>
    </row>
    <row r="843" customFormat="false" ht="15.75" hidden="false" customHeight="false" outlineLevel="0" collapsed="false">
      <c r="B843" s="23"/>
    </row>
    <row r="844" customFormat="false" ht="15.75" hidden="false" customHeight="false" outlineLevel="0" collapsed="false">
      <c r="B844" s="23"/>
    </row>
    <row r="845" customFormat="false" ht="15.75" hidden="false" customHeight="false" outlineLevel="0" collapsed="false">
      <c r="B845" s="23"/>
    </row>
    <row r="846" customFormat="false" ht="15.75" hidden="false" customHeight="false" outlineLevel="0" collapsed="false">
      <c r="B846" s="23"/>
    </row>
    <row r="847" customFormat="false" ht="15.75" hidden="false" customHeight="false" outlineLevel="0" collapsed="false">
      <c r="B847" s="23"/>
    </row>
    <row r="848" customFormat="false" ht="15.75" hidden="false" customHeight="false" outlineLevel="0" collapsed="false">
      <c r="B848" s="23"/>
    </row>
    <row r="849" customFormat="false" ht="15.75" hidden="false" customHeight="false" outlineLevel="0" collapsed="false">
      <c r="B849" s="23"/>
    </row>
    <row r="850" customFormat="false" ht="15.75" hidden="false" customHeight="false" outlineLevel="0" collapsed="false">
      <c r="B850" s="23"/>
    </row>
    <row r="851" customFormat="false" ht="15.75" hidden="false" customHeight="false" outlineLevel="0" collapsed="false">
      <c r="B851" s="23"/>
    </row>
    <row r="852" customFormat="false" ht="15.75" hidden="false" customHeight="false" outlineLevel="0" collapsed="false">
      <c r="B852" s="23"/>
    </row>
    <row r="853" customFormat="false" ht="15.75" hidden="false" customHeight="false" outlineLevel="0" collapsed="false">
      <c r="B853" s="23"/>
    </row>
    <row r="854" customFormat="false" ht="15.75" hidden="false" customHeight="false" outlineLevel="0" collapsed="false">
      <c r="B854" s="23"/>
    </row>
    <row r="855" customFormat="false" ht="15.75" hidden="false" customHeight="false" outlineLevel="0" collapsed="false">
      <c r="B855" s="23"/>
    </row>
    <row r="856" customFormat="false" ht="15.75" hidden="false" customHeight="false" outlineLevel="0" collapsed="false">
      <c r="B856" s="23"/>
    </row>
    <row r="857" customFormat="false" ht="15.75" hidden="false" customHeight="false" outlineLevel="0" collapsed="false">
      <c r="B857" s="23"/>
    </row>
    <row r="858" customFormat="false" ht="15.75" hidden="false" customHeight="false" outlineLevel="0" collapsed="false">
      <c r="B858" s="23"/>
    </row>
    <row r="859" customFormat="false" ht="15.75" hidden="false" customHeight="false" outlineLevel="0" collapsed="false">
      <c r="B859" s="23"/>
    </row>
    <row r="860" customFormat="false" ht="15.75" hidden="false" customHeight="false" outlineLevel="0" collapsed="false">
      <c r="B860" s="23"/>
    </row>
    <row r="861" customFormat="false" ht="15.75" hidden="false" customHeight="false" outlineLevel="0" collapsed="false">
      <c r="B861" s="23"/>
    </row>
    <row r="862" customFormat="false" ht="15.75" hidden="false" customHeight="false" outlineLevel="0" collapsed="false">
      <c r="B862" s="23"/>
    </row>
    <row r="863" customFormat="false" ht="15.75" hidden="false" customHeight="false" outlineLevel="0" collapsed="false">
      <c r="B863" s="23"/>
    </row>
    <row r="864" customFormat="false" ht="15.75" hidden="false" customHeight="false" outlineLevel="0" collapsed="false">
      <c r="B864" s="23"/>
    </row>
    <row r="865" customFormat="false" ht="15.75" hidden="false" customHeight="false" outlineLevel="0" collapsed="false">
      <c r="B865" s="23"/>
    </row>
    <row r="866" customFormat="false" ht="15.75" hidden="false" customHeight="false" outlineLevel="0" collapsed="false">
      <c r="B866" s="23"/>
    </row>
    <row r="867" customFormat="false" ht="15.75" hidden="false" customHeight="false" outlineLevel="0" collapsed="false">
      <c r="B867" s="23"/>
    </row>
    <row r="868" customFormat="false" ht="15.75" hidden="false" customHeight="false" outlineLevel="0" collapsed="false">
      <c r="B868" s="23"/>
    </row>
    <row r="869" customFormat="false" ht="15.75" hidden="false" customHeight="false" outlineLevel="0" collapsed="false">
      <c r="B869" s="23"/>
    </row>
    <row r="870" customFormat="false" ht="15.75" hidden="false" customHeight="false" outlineLevel="0" collapsed="false">
      <c r="B870" s="23"/>
    </row>
    <row r="871" customFormat="false" ht="15.75" hidden="false" customHeight="false" outlineLevel="0" collapsed="false">
      <c r="B871" s="23"/>
    </row>
    <row r="872" customFormat="false" ht="15.75" hidden="false" customHeight="false" outlineLevel="0" collapsed="false">
      <c r="B872" s="23"/>
    </row>
    <row r="873" customFormat="false" ht="15.75" hidden="false" customHeight="false" outlineLevel="0" collapsed="false">
      <c r="B873" s="23"/>
    </row>
    <row r="874" customFormat="false" ht="15.75" hidden="false" customHeight="false" outlineLevel="0" collapsed="false">
      <c r="B874" s="23"/>
    </row>
    <row r="875" customFormat="false" ht="15.75" hidden="false" customHeight="false" outlineLevel="0" collapsed="false">
      <c r="B875" s="23"/>
    </row>
    <row r="876" customFormat="false" ht="15.75" hidden="false" customHeight="false" outlineLevel="0" collapsed="false">
      <c r="B876" s="23"/>
    </row>
    <row r="877" customFormat="false" ht="15.75" hidden="false" customHeight="false" outlineLevel="0" collapsed="false">
      <c r="B877" s="23"/>
    </row>
    <row r="878" customFormat="false" ht="15.75" hidden="false" customHeight="false" outlineLevel="0" collapsed="false">
      <c r="B878" s="23"/>
    </row>
    <row r="879" customFormat="false" ht="15.75" hidden="false" customHeight="false" outlineLevel="0" collapsed="false">
      <c r="B879" s="23"/>
    </row>
    <row r="880" customFormat="false" ht="15.75" hidden="false" customHeight="false" outlineLevel="0" collapsed="false">
      <c r="B880" s="23"/>
    </row>
    <row r="881" customFormat="false" ht="15.75" hidden="false" customHeight="false" outlineLevel="0" collapsed="false">
      <c r="B881" s="23"/>
    </row>
    <row r="882" customFormat="false" ht="15.75" hidden="false" customHeight="false" outlineLevel="0" collapsed="false">
      <c r="B882" s="23"/>
    </row>
    <row r="883" customFormat="false" ht="15.75" hidden="false" customHeight="false" outlineLevel="0" collapsed="false">
      <c r="B883" s="23"/>
    </row>
    <row r="884" customFormat="false" ht="15.75" hidden="false" customHeight="false" outlineLevel="0" collapsed="false">
      <c r="B884" s="23"/>
    </row>
    <row r="885" customFormat="false" ht="15.75" hidden="false" customHeight="false" outlineLevel="0" collapsed="false">
      <c r="B885" s="23"/>
    </row>
    <row r="886" customFormat="false" ht="15.75" hidden="false" customHeight="false" outlineLevel="0" collapsed="false">
      <c r="B886" s="23"/>
    </row>
    <row r="887" customFormat="false" ht="15.75" hidden="false" customHeight="false" outlineLevel="0" collapsed="false">
      <c r="B887" s="23"/>
    </row>
    <row r="888" customFormat="false" ht="15.75" hidden="false" customHeight="false" outlineLevel="0" collapsed="false">
      <c r="B888" s="23"/>
    </row>
    <row r="889" customFormat="false" ht="15.75" hidden="false" customHeight="false" outlineLevel="0" collapsed="false">
      <c r="B889" s="23"/>
    </row>
    <row r="890" customFormat="false" ht="15.75" hidden="false" customHeight="false" outlineLevel="0" collapsed="false">
      <c r="B890" s="23"/>
    </row>
    <row r="891" customFormat="false" ht="15.75" hidden="false" customHeight="false" outlineLevel="0" collapsed="false">
      <c r="B891" s="23"/>
    </row>
    <row r="892" customFormat="false" ht="15.75" hidden="false" customHeight="false" outlineLevel="0" collapsed="false">
      <c r="B892" s="23"/>
    </row>
    <row r="893" customFormat="false" ht="15.75" hidden="false" customHeight="false" outlineLevel="0" collapsed="false">
      <c r="B893" s="23"/>
    </row>
    <row r="894" customFormat="false" ht="15.75" hidden="false" customHeight="false" outlineLevel="0" collapsed="false">
      <c r="B894" s="23"/>
    </row>
    <row r="895" customFormat="false" ht="15.75" hidden="false" customHeight="false" outlineLevel="0" collapsed="false">
      <c r="B895" s="23"/>
    </row>
    <row r="896" customFormat="false" ht="15.75" hidden="false" customHeight="false" outlineLevel="0" collapsed="false">
      <c r="B896" s="23"/>
    </row>
    <row r="897" customFormat="false" ht="15.75" hidden="false" customHeight="false" outlineLevel="0" collapsed="false">
      <c r="B897" s="23"/>
    </row>
    <row r="898" customFormat="false" ht="15.75" hidden="false" customHeight="false" outlineLevel="0" collapsed="false">
      <c r="B898" s="23"/>
    </row>
    <row r="899" customFormat="false" ht="15.75" hidden="false" customHeight="false" outlineLevel="0" collapsed="false">
      <c r="B899" s="23"/>
    </row>
    <row r="900" customFormat="false" ht="15.75" hidden="false" customHeight="false" outlineLevel="0" collapsed="false">
      <c r="B900" s="23"/>
    </row>
    <row r="901" customFormat="false" ht="15.75" hidden="false" customHeight="false" outlineLevel="0" collapsed="false">
      <c r="B901" s="23"/>
    </row>
    <row r="902" customFormat="false" ht="15.75" hidden="false" customHeight="false" outlineLevel="0" collapsed="false">
      <c r="B902" s="23"/>
    </row>
    <row r="903" customFormat="false" ht="15.75" hidden="false" customHeight="false" outlineLevel="0" collapsed="false">
      <c r="B903" s="23"/>
    </row>
    <row r="904" customFormat="false" ht="15.75" hidden="false" customHeight="false" outlineLevel="0" collapsed="false">
      <c r="B904" s="23"/>
    </row>
    <row r="905" customFormat="false" ht="15.75" hidden="false" customHeight="false" outlineLevel="0" collapsed="false">
      <c r="B905" s="23"/>
    </row>
    <row r="906" customFormat="false" ht="15.75" hidden="false" customHeight="false" outlineLevel="0" collapsed="false">
      <c r="B906" s="23"/>
    </row>
    <row r="907" customFormat="false" ht="15.75" hidden="false" customHeight="false" outlineLevel="0" collapsed="false">
      <c r="B907" s="23"/>
    </row>
    <row r="908" customFormat="false" ht="15.75" hidden="false" customHeight="false" outlineLevel="0" collapsed="false">
      <c r="B908" s="23"/>
    </row>
    <row r="909" customFormat="false" ht="15.75" hidden="false" customHeight="false" outlineLevel="0" collapsed="false">
      <c r="B909" s="23"/>
    </row>
    <row r="910" customFormat="false" ht="15.75" hidden="false" customHeight="false" outlineLevel="0" collapsed="false">
      <c r="B910" s="23"/>
    </row>
    <row r="911" customFormat="false" ht="15.75" hidden="false" customHeight="false" outlineLevel="0" collapsed="false">
      <c r="B911" s="23"/>
    </row>
    <row r="912" customFormat="false" ht="15.75" hidden="false" customHeight="false" outlineLevel="0" collapsed="false">
      <c r="B912" s="23"/>
    </row>
    <row r="913" customFormat="false" ht="15.75" hidden="false" customHeight="false" outlineLevel="0" collapsed="false">
      <c r="B913" s="23"/>
    </row>
    <row r="914" customFormat="false" ht="15.75" hidden="false" customHeight="false" outlineLevel="0" collapsed="false">
      <c r="B914" s="23"/>
    </row>
    <row r="915" customFormat="false" ht="15.75" hidden="false" customHeight="false" outlineLevel="0" collapsed="false">
      <c r="B915" s="23"/>
    </row>
    <row r="916" customFormat="false" ht="15.75" hidden="false" customHeight="false" outlineLevel="0" collapsed="false">
      <c r="B916" s="23"/>
    </row>
    <row r="917" customFormat="false" ht="15.75" hidden="false" customHeight="false" outlineLevel="0" collapsed="false">
      <c r="B917" s="23"/>
    </row>
    <row r="918" customFormat="false" ht="15.75" hidden="false" customHeight="false" outlineLevel="0" collapsed="false">
      <c r="B918" s="23"/>
    </row>
    <row r="919" customFormat="false" ht="15.75" hidden="false" customHeight="false" outlineLevel="0" collapsed="false">
      <c r="B919" s="23"/>
    </row>
    <row r="920" customFormat="false" ht="15.75" hidden="false" customHeight="false" outlineLevel="0" collapsed="false">
      <c r="B920" s="23"/>
    </row>
    <row r="921" customFormat="false" ht="15.75" hidden="false" customHeight="false" outlineLevel="0" collapsed="false">
      <c r="B921" s="23"/>
    </row>
    <row r="922" customFormat="false" ht="15.75" hidden="false" customHeight="false" outlineLevel="0" collapsed="false">
      <c r="B922" s="23"/>
    </row>
    <row r="923" customFormat="false" ht="15.75" hidden="false" customHeight="false" outlineLevel="0" collapsed="false">
      <c r="B923" s="23"/>
    </row>
    <row r="924" customFormat="false" ht="15.75" hidden="false" customHeight="false" outlineLevel="0" collapsed="false">
      <c r="B924" s="23"/>
    </row>
    <row r="925" customFormat="false" ht="15.75" hidden="false" customHeight="false" outlineLevel="0" collapsed="false">
      <c r="B925" s="23"/>
    </row>
    <row r="926" customFormat="false" ht="15.75" hidden="false" customHeight="false" outlineLevel="0" collapsed="false">
      <c r="B926" s="23"/>
    </row>
    <row r="927" customFormat="false" ht="15.75" hidden="false" customHeight="false" outlineLevel="0" collapsed="false">
      <c r="B927" s="23"/>
    </row>
    <row r="928" customFormat="false" ht="15.75" hidden="false" customHeight="false" outlineLevel="0" collapsed="false">
      <c r="B928" s="23"/>
    </row>
    <row r="929" customFormat="false" ht="15.75" hidden="false" customHeight="false" outlineLevel="0" collapsed="false">
      <c r="B929" s="23"/>
    </row>
    <row r="930" customFormat="false" ht="15.75" hidden="false" customHeight="false" outlineLevel="0" collapsed="false">
      <c r="B930" s="23"/>
    </row>
    <row r="931" customFormat="false" ht="15.75" hidden="false" customHeight="false" outlineLevel="0" collapsed="false">
      <c r="B931" s="23"/>
    </row>
    <row r="932" customFormat="false" ht="15.75" hidden="false" customHeight="false" outlineLevel="0" collapsed="false">
      <c r="B932" s="23"/>
    </row>
    <row r="933" customFormat="false" ht="15.75" hidden="false" customHeight="false" outlineLevel="0" collapsed="false">
      <c r="B933" s="23"/>
    </row>
    <row r="934" customFormat="false" ht="15.75" hidden="false" customHeight="false" outlineLevel="0" collapsed="false">
      <c r="B934" s="23"/>
    </row>
    <row r="935" customFormat="false" ht="15.75" hidden="false" customHeight="false" outlineLevel="0" collapsed="false">
      <c r="B935" s="23"/>
    </row>
    <row r="936" customFormat="false" ht="15.75" hidden="false" customHeight="false" outlineLevel="0" collapsed="false">
      <c r="B936" s="23"/>
    </row>
    <row r="937" customFormat="false" ht="15.75" hidden="false" customHeight="false" outlineLevel="0" collapsed="false">
      <c r="B937" s="23"/>
    </row>
    <row r="938" customFormat="false" ht="15.75" hidden="false" customHeight="false" outlineLevel="0" collapsed="false">
      <c r="B938" s="23"/>
    </row>
    <row r="939" customFormat="false" ht="15.75" hidden="false" customHeight="false" outlineLevel="0" collapsed="false">
      <c r="B939" s="23"/>
    </row>
    <row r="940" customFormat="false" ht="15.75" hidden="false" customHeight="false" outlineLevel="0" collapsed="false">
      <c r="B940" s="23"/>
    </row>
    <row r="941" customFormat="false" ht="15.75" hidden="false" customHeight="false" outlineLevel="0" collapsed="false">
      <c r="B941" s="23"/>
    </row>
    <row r="942" customFormat="false" ht="15.75" hidden="false" customHeight="false" outlineLevel="0" collapsed="false">
      <c r="B942" s="23"/>
    </row>
    <row r="943" customFormat="false" ht="15.75" hidden="false" customHeight="false" outlineLevel="0" collapsed="false">
      <c r="B943" s="23"/>
    </row>
    <row r="944" customFormat="false" ht="15.75" hidden="false" customHeight="false" outlineLevel="0" collapsed="false">
      <c r="B944" s="23"/>
    </row>
    <row r="945" customFormat="false" ht="15.75" hidden="false" customHeight="false" outlineLevel="0" collapsed="false">
      <c r="B945" s="23"/>
    </row>
    <row r="946" customFormat="false" ht="15.75" hidden="false" customHeight="false" outlineLevel="0" collapsed="false">
      <c r="B946" s="23"/>
    </row>
    <row r="947" customFormat="false" ht="15.75" hidden="false" customHeight="false" outlineLevel="0" collapsed="false">
      <c r="B947" s="23"/>
    </row>
    <row r="948" customFormat="false" ht="15.75" hidden="false" customHeight="false" outlineLevel="0" collapsed="false">
      <c r="B948" s="23"/>
    </row>
    <row r="949" customFormat="false" ht="15.75" hidden="false" customHeight="false" outlineLevel="0" collapsed="false">
      <c r="B949" s="23"/>
    </row>
    <row r="950" customFormat="false" ht="15.75" hidden="false" customHeight="false" outlineLevel="0" collapsed="false">
      <c r="B950" s="23"/>
    </row>
    <row r="951" customFormat="false" ht="15.75" hidden="false" customHeight="false" outlineLevel="0" collapsed="false">
      <c r="B951" s="23"/>
    </row>
    <row r="952" customFormat="false" ht="15.75" hidden="false" customHeight="false" outlineLevel="0" collapsed="false">
      <c r="B952" s="23"/>
    </row>
    <row r="953" customFormat="false" ht="15.75" hidden="false" customHeight="false" outlineLevel="0" collapsed="false">
      <c r="B953" s="23"/>
    </row>
    <row r="954" customFormat="false" ht="15.75" hidden="false" customHeight="false" outlineLevel="0" collapsed="false">
      <c r="B954" s="23"/>
    </row>
    <row r="955" customFormat="false" ht="15.75" hidden="false" customHeight="false" outlineLevel="0" collapsed="false">
      <c r="B955" s="23"/>
    </row>
    <row r="956" customFormat="false" ht="15.75" hidden="false" customHeight="false" outlineLevel="0" collapsed="false">
      <c r="B956" s="23"/>
    </row>
    <row r="957" customFormat="false" ht="15.75" hidden="false" customHeight="false" outlineLevel="0" collapsed="false">
      <c r="B957" s="23"/>
    </row>
    <row r="958" customFormat="false" ht="15.75" hidden="false" customHeight="false" outlineLevel="0" collapsed="false">
      <c r="B958" s="23"/>
    </row>
    <row r="959" customFormat="false" ht="15.75" hidden="false" customHeight="false" outlineLevel="0" collapsed="false">
      <c r="B959" s="23"/>
    </row>
    <row r="960" customFormat="false" ht="15.75" hidden="false" customHeight="false" outlineLevel="0" collapsed="false">
      <c r="B960" s="23"/>
    </row>
    <row r="961" customFormat="false" ht="15.75" hidden="false" customHeight="false" outlineLevel="0" collapsed="false">
      <c r="B961" s="23"/>
    </row>
    <row r="962" customFormat="false" ht="15.75" hidden="false" customHeight="false" outlineLevel="0" collapsed="false">
      <c r="B962" s="23"/>
    </row>
    <row r="963" customFormat="false" ht="15.75" hidden="false" customHeight="false" outlineLevel="0" collapsed="false">
      <c r="B963" s="23"/>
    </row>
    <row r="964" customFormat="false" ht="15.75" hidden="false" customHeight="false" outlineLevel="0" collapsed="false">
      <c r="B964" s="23"/>
    </row>
    <row r="965" customFormat="false" ht="15.75" hidden="false" customHeight="false" outlineLevel="0" collapsed="false">
      <c r="B965" s="23"/>
    </row>
    <row r="966" customFormat="false" ht="15.75" hidden="false" customHeight="false" outlineLevel="0" collapsed="false">
      <c r="B966" s="23"/>
    </row>
    <row r="967" customFormat="false" ht="15.75" hidden="false" customHeight="false" outlineLevel="0" collapsed="false">
      <c r="B967" s="23"/>
    </row>
    <row r="968" customFormat="false" ht="15.75" hidden="false" customHeight="false" outlineLevel="0" collapsed="false">
      <c r="B968" s="23"/>
    </row>
    <row r="969" customFormat="false" ht="15.75" hidden="false" customHeight="false" outlineLevel="0" collapsed="false">
      <c r="B969" s="23"/>
    </row>
    <row r="970" customFormat="false" ht="15.75" hidden="false" customHeight="false" outlineLevel="0" collapsed="false">
      <c r="B970" s="23"/>
    </row>
    <row r="971" customFormat="false" ht="15.75" hidden="false" customHeight="false" outlineLevel="0" collapsed="false">
      <c r="B971" s="23"/>
    </row>
    <row r="972" customFormat="false" ht="15.75" hidden="false" customHeight="false" outlineLevel="0" collapsed="false">
      <c r="B972" s="23"/>
    </row>
    <row r="973" customFormat="false" ht="15.75" hidden="false" customHeight="false" outlineLevel="0" collapsed="false">
      <c r="B973" s="23"/>
    </row>
    <row r="974" customFormat="false" ht="15.75" hidden="false" customHeight="false" outlineLevel="0" collapsed="false">
      <c r="B974" s="23"/>
    </row>
    <row r="975" customFormat="false" ht="15.75" hidden="false" customHeight="false" outlineLevel="0" collapsed="false">
      <c r="B975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AR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3.13"/>
    <col collapsed="false" customWidth="true" hidden="false" outlineLevel="0" max="4" min="4" style="0" width="17.52"/>
    <col collapsed="false" customWidth="true" hidden="false" outlineLevel="0" max="6" min="6" style="0" width="16.75"/>
  </cols>
  <sheetData>
    <row r="1" customFormat="false" ht="15.75" hidden="false" customHeight="false" outlineLevel="0" collapsed="false">
      <c r="A1" s="2" t="s">
        <v>30</v>
      </c>
      <c r="B1" s="8" t="s">
        <v>31</v>
      </c>
      <c r="D1" s="10" t="s">
        <v>459</v>
      </c>
      <c r="E1" s="10" t="s">
        <v>460</v>
      </c>
      <c r="F1" s="10" t="s">
        <v>461</v>
      </c>
      <c r="H1" s="16"/>
      <c r="I1" s="16"/>
      <c r="J1" s="75"/>
      <c r="K1" s="75"/>
      <c r="L1" s="75"/>
      <c r="M1" s="16"/>
      <c r="N1" s="16"/>
      <c r="O1" s="16"/>
      <c r="Q1" s="16"/>
      <c r="R1" s="75"/>
      <c r="S1" s="16"/>
      <c r="T1" s="16"/>
      <c r="U1" s="16"/>
      <c r="V1" s="16"/>
      <c r="W1" s="16"/>
      <c r="Y1" s="16"/>
      <c r="Z1" s="75"/>
      <c r="AA1" s="16"/>
      <c r="AB1" s="16"/>
      <c r="AC1" s="16"/>
      <c r="AD1" s="16"/>
      <c r="AE1" s="16"/>
      <c r="AG1" s="16"/>
      <c r="AH1" s="75"/>
      <c r="AI1" s="16"/>
      <c r="AJ1" s="16"/>
      <c r="AK1" s="16"/>
      <c r="AL1" s="16"/>
      <c r="AM1" s="16"/>
      <c r="AN1" s="75"/>
      <c r="AO1" s="16"/>
      <c r="AP1" s="75"/>
      <c r="AQ1" s="16"/>
      <c r="AR1" s="75"/>
    </row>
    <row r="2" customFormat="false" ht="15.75" hidden="false" customHeight="false" outlineLevel="0" collapsed="false">
      <c r="A2" s="12" t="s">
        <v>33</v>
      </c>
      <c r="B2" s="13" t="s">
        <v>34</v>
      </c>
      <c r="D2" s="15" t="n">
        <v>0.73</v>
      </c>
      <c r="E2" s="15" t="n">
        <v>0.07</v>
      </c>
      <c r="F2" s="15" t="n">
        <v>0.13</v>
      </c>
      <c r="G2" s="15"/>
      <c r="H2" s="75"/>
      <c r="I2" s="75"/>
      <c r="J2" s="15"/>
      <c r="K2" s="15"/>
      <c r="L2" s="15"/>
      <c r="M2" s="15"/>
      <c r="N2" s="15"/>
      <c r="O2" s="15"/>
      <c r="Q2" s="16"/>
      <c r="R2" s="15"/>
      <c r="S2" s="15"/>
      <c r="T2" s="15"/>
      <c r="U2" s="15"/>
      <c r="V2" s="15"/>
      <c r="W2" s="15"/>
      <c r="Y2" s="16"/>
      <c r="Z2" s="15"/>
      <c r="AA2" s="15"/>
      <c r="AB2" s="15"/>
      <c r="AC2" s="15"/>
      <c r="AD2" s="15"/>
      <c r="AE2" s="15"/>
      <c r="AG2" s="16"/>
      <c r="AH2" s="15"/>
      <c r="AI2" s="15"/>
      <c r="AJ2" s="15"/>
      <c r="AK2" s="15"/>
      <c r="AL2" s="15"/>
      <c r="AM2" s="15"/>
      <c r="AN2" s="15"/>
      <c r="AO2" s="16"/>
      <c r="AP2" s="15"/>
      <c r="AQ2" s="16"/>
      <c r="AR2" s="15"/>
    </row>
    <row r="3" customFormat="false" ht="15.75" hidden="false" customHeight="false" outlineLevel="0" collapsed="false">
      <c r="A3" s="12" t="s">
        <v>35</v>
      </c>
      <c r="B3" s="13" t="s">
        <v>36</v>
      </c>
      <c r="D3" s="15" t="n">
        <v>0.51</v>
      </c>
      <c r="E3" s="15" t="n">
        <v>0.03</v>
      </c>
      <c r="F3" s="15" t="n">
        <v>0.06</v>
      </c>
      <c r="G3" s="15"/>
      <c r="H3" s="5"/>
      <c r="I3" s="16"/>
      <c r="J3" s="15"/>
      <c r="K3" s="15"/>
      <c r="L3" s="15"/>
      <c r="M3" s="15"/>
      <c r="N3" s="15"/>
      <c r="O3" s="15"/>
      <c r="Q3" s="16"/>
      <c r="R3" s="15"/>
      <c r="S3" s="15"/>
      <c r="T3" s="15"/>
      <c r="U3" s="15"/>
      <c r="V3" s="15"/>
      <c r="W3" s="15"/>
      <c r="Y3" s="16"/>
      <c r="Z3" s="15"/>
      <c r="AA3" s="15"/>
      <c r="AB3" s="15"/>
      <c r="AC3" s="15"/>
      <c r="AD3" s="15"/>
      <c r="AE3" s="15"/>
      <c r="AG3" s="16"/>
      <c r="AH3" s="15"/>
      <c r="AI3" s="15"/>
      <c r="AJ3" s="15"/>
      <c r="AK3" s="15"/>
      <c r="AL3" s="15"/>
      <c r="AM3" s="15"/>
      <c r="AN3" s="15"/>
      <c r="AO3" s="16"/>
      <c r="AP3" s="15"/>
      <c r="AQ3" s="16"/>
      <c r="AR3" s="15"/>
    </row>
    <row r="4" customFormat="false" ht="15.75" hidden="false" customHeight="false" outlineLevel="0" collapsed="false">
      <c r="A4" s="12" t="s">
        <v>37</v>
      </c>
      <c r="B4" s="13" t="s">
        <v>38</v>
      </c>
      <c r="D4" s="15" t="n">
        <v>5.52</v>
      </c>
      <c r="E4" s="15" t="n">
        <v>0.24</v>
      </c>
      <c r="F4" s="15" t="n">
        <v>0.78</v>
      </c>
      <c r="G4" s="15"/>
      <c r="H4" s="5"/>
      <c r="I4" s="16"/>
      <c r="J4" s="15"/>
      <c r="K4" s="15"/>
      <c r="L4" s="15"/>
      <c r="M4" s="15"/>
      <c r="N4" s="15"/>
      <c r="O4" s="15"/>
      <c r="Q4" s="16"/>
      <c r="R4" s="15"/>
      <c r="S4" s="15"/>
      <c r="T4" s="15"/>
      <c r="U4" s="15"/>
      <c r="V4" s="15"/>
      <c r="W4" s="15"/>
      <c r="Y4" s="16"/>
      <c r="Z4" s="15"/>
      <c r="AA4" s="15"/>
      <c r="AB4" s="15"/>
      <c r="AC4" s="15"/>
      <c r="AD4" s="15"/>
      <c r="AE4" s="15"/>
      <c r="AG4" s="16"/>
      <c r="AH4" s="15"/>
      <c r="AI4" s="15"/>
      <c r="AJ4" s="15"/>
      <c r="AK4" s="15"/>
      <c r="AL4" s="15"/>
      <c r="AM4" s="15"/>
      <c r="AN4" s="15"/>
      <c r="AO4" s="16"/>
      <c r="AP4" s="15"/>
      <c r="AQ4" s="16"/>
      <c r="AR4" s="15"/>
    </row>
    <row r="5" customFormat="false" ht="15.75" hidden="false" customHeight="false" outlineLevel="0" collapsed="false">
      <c r="A5" s="12" t="s">
        <v>39</v>
      </c>
      <c r="B5" s="13" t="s">
        <v>40</v>
      </c>
      <c r="D5" s="15" t="n">
        <v>1.14</v>
      </c>
      <c r="E5" s="15" t="n">
        <v>0.05</v>
      </c>
      <c r="F5" s="15" t="n">
        <v>0.11</v>
      </c>
      <c r="G5" s="15"/>
      <c r="H5" s="5"/>
      <c r="I5" s="16"/>
      <c r="J5" s="15"/>
      <c r="K5" s="15"/>
      <c r="L5" s="15"/>
      <c r="M5" s="15"/>
      <c r="N5" s="15"/>
      <c r="O5" s="15"/>
      <c r="Q5" s="16"/>
      <c r="R5" s="15"/>
      <c r="S5" s="15"/>
      <c r="T5" s="15"/>
      <c r="U5" s="15"/>
      <c r="V5" s="15"/>
      <c r="W5" s="15"/>
      <c r="Y5" s="16"/>
      <c r="Z5" s="15"/>
      <c r="AA5" s="15"/>
      <c r="AB5" s="15"/>
      <c r="AC5" s="15"/>
      <c r="AD5" s="15"/>
      <c r="AE5" s="15"/>
      <c r="AG5" s="16"/>
      <c r="AH5" s="15"/>
      <c r="AI5" s="15"/>
      <c r="AJ5" s="15"/>
      <c r="AK5" s="15"/>
      <c r="AL5" s="15"/>
      <c r="AM5" s="15"/>
      <c r="AN5" s="15"/>
      <c r="AO5" s="16"/>
      <c r="AP5" s="15"/>
      <c r="AQ5" s="16"/>
      <c r="AR5" s="15"/>
    </row>
    <row r="6" customFormat="false" ht="15.75" hidden="false" customHeight="false" outlineLevel="0" collapsed="false">
      <c r="A6" s="12" t="s">
        <v>41</v>
      </c>
      <c r="B6" s="13" t="s">
        <v>42</v>
      </c>
      <c r="D6" s="15" t="n">
        <v>52</v>
      </c>
      <c r="E6" s="15" t="n">
        <v>2.33</v>
      </c>
      <c r="F6" s="15" t="n">
        <v>19.17</v>
      </c>
      <c r="G6" s="15"/>
      <c r="H6" s="5"/>
      <c r="I6" s="16"/>
      <c r="J6" s="15"/>
      <c r="K6" s="15"/>
      <c r="L6" s="15"/>
      <c r="M6" s="15"/>
      <c r="N6" s="15"/>
      <c r="O6" s="15"/>
      <c r="Q6" s="16"/>
      <c r="R6" s="15"/>
      <c r="S6" s="15"/>
      <c r="T6" s="15"/>
      <c r="U6" s="15"/>
      <c r="V6" s="15"/>
      <c r="W6" s="15"/>
      <c r="Y6" s="16"/>
      <c r="Z6" s="15"/>
      <c r="AA6" s="15"/>
      <c r="AB6" s="15"/>
      <c r="AC6" s="15"/>
      <c r="AD6" s="15"/>
      <c r="AE6" s="15"/>
      <c r="AG6" s="16"/>
      <c r="AH6" s="15"/>
      <c r="AI6" s="15"/>
      <c r="AJ6" s="15"/>
      <c r="AK6" s="15"/>
      <c r="AL6" s="15"/>
      <c r="AM6" s="15"/>
      <c r="AN6" s="15"/>
      <c r="AO6" s="16"/>
      <c r="AP6" s="15"/>
      <c r="AQ6" s="16"/>
      <c r="AR6" s="15"/>
    </row>
    <row r="7" customFormat="false" ht="15.75" hidden="false" customHeight="false" outlineLevel="0" collapsed="false">
      <c r="A7" s="12" t="s">
        <v>43</v>
      </c>
      <c r="B7" s="13" t="s">
        <v>44</v>
      </c>
      <c r="D7" s="15" t="n">
        <v>0.31</v>
      </c>
      <c r="E7" s="15" t="n">
        <v>0.01</v>
      </c>
      <c r="F7" s="15" t="n">
        <v>0.05</v>
      </c>
      <c r="G7" s="15"/>
      <c r="H7" s="5"/>
      <c r="I7" s="16"/>
      <c r="J7" s="15"/>
      <c r="K7" s="15"/>
      <c r="L7" s="15"/>
      <c r="M7" s="15"/>
      <c r="N7" s="15"/>
      <c r="O7" s="15"/>
      <c r="Q7" s="16"/>
      <c r="R7" s="15"/>
      <c r="S7" s="15"/>
      <c r="T7" s="15"/>
      <c r="U7" s="15"/>
      <c r="V7" s="15"/>
      <c r="W7" s="15"/>
      <c r="Y7" s="16"/>
      <c r="Z7" s="15"/>
      <c r="AA7" s="15"/>
      <c r="AB7" s="15"/>
      <c r="AC7" s="15"/>
      <c r="AD7" s="15"/>
      <c r="AE7" s="15"/>
      <c r="AG7" s="16"/>
      <c r="AH7" s="15"/>
      <c r="AI7" s="15"/>
      <c r="AJ7" s="15"/>
      <c r="AK7" s="15"/>
      <c r="AL7" s="15"/>
      <c r="AM7" s="15"/>
      <c r="AN7" s="15"/>
      <c r="AO7" s="16"/>
      <c r="AP7" s="15"/>
      <c r="AQ7" s="16"/>
      <c r="AR7" s="15"/>
    </row>
    <row r="8" customFormat="false" ht="15.75" hidden="false" customHeight="false" outlineLevel="0" collapsed="false">
      <c r="A8" s="12" t="s">
        <v>45</v>
      </c>
      <c r="B8" s="13" t="s">
        <v>46</v>
      </c>
      <c r="D8" s="15" t="n">
        <v>12.01</v>
      </c>
      <c r="E8" s="15" t="n">
        <v>0.73</v>
      </c>
      <c r="F8" s="15" t="n">
        <v>2.18</v>
      </c>
      <c r="G8" s="15"/>
      <c r="H8" s="5"/>
      <c r="I8" s="16"/>
      <c r="J8" s="15"/>
      <c r="K8" s="15"/>
      <c r="L8" s="15"/>
      <c r="M8" s="15"/>
      <c r="N8" s="15"/>
      <c r="O8" s="15"/>
      <c r="Q8" s="16"/>
      <c r="R8" s="15"/>
      <c r="S8" s="15"/>
      <c r="T8" s="15"/>
      <c r="U8" s="15"/>
      <c r="V8" s="15"/>
      <c r="W8" s="15"/>
      <c r="Y8" s="16"/>
      <c r="Z8" s="15"/>
      <c r="AA8" s="15"/>
      <c r="AB8" s="15"/>
      <c r="AC8" s="15"/>
      <c r="AD8" s="15"/>
      <c r="AE8" s="15"/>
      <c r="AG8" s="16"/>
      <c r="AH8" s="15"/>
      <c r="AI8" s="15"/>
      <c r="AJ8" s="15"/>
      <c r="AK8" s="15"/>
      <c r="AL8" s="15"/>
      <c r="AM8" s="15"/>
      <c r="AN8" s="15"/>
      <c r="AO8" s="16"/>
      <c r="AP8" s="15"/>
      <c r="AQ8" s="16"/>
      <c r="AR8" s="15"/>
    </row>
    <row r="9" customFormat="false" ht="15.75" hidden="false" customHeight="false" outlineLevel="0" collapsed="false">
      <c r="A9" s="12" t="s">
        <v>47</v>
      </c>
      <c r="B9" s="13" t="s">
        <v>48</v>
      </c>
      <c r="D9" s="15" t="n">
        <v>1.76</v>
      </c>
      <c r="E9" s="15" t="n">
        <v>0.1</v>
      </c>
      <c r="F9" s="15" t="n">
        <v>0.31</v>
      </c>
      <c r="G9" s="15"/>
      <c r="H9" s="5"/>
      <c r="I9" s="16"/>
      <c r="J9" s="15"/>
      <c r="K9" s="15"/>
      <c r="L9" s="15"/>
      <c r="M9" s="15"/>
      <c r="N9" s="15"/>
      <c r="O9" s="15"/>
      <c r="Q9" s="16"/>
      <c r="R9" s="15"/>
      <c r="S9" s="15"/>
      <c r="T9" s="15"/>
      <c r="U9" s="15"/>
      <c r="V9" s="15"/>
      <c r="W9" s="15"/>
      <c r="Y9" s="16"/>
      <c r="Z9" s="15"/>
      <c r="AA9" s="15"/>
      <c r="AB9" s="15"/>
      <c r="AC9" s="15"/>
      <c r="AD9" s="15"/>
      <c r="AE9" s="15"/>
      <c r="AG9" s="16"/>
      <c r="AH9" s="15"/>
      <c r="AI9" s="15"/>
      <c r="AJ9" s="15"/>
      <c r="AK9" s="15"/>
      <c r="AL9" s="15"/>
      <c r="AM9" s="15"/>
      <c r="AN9" s="15"/>
      <c r="AO9" s="16"/>
      <c r="AP9" s="15"/>
      <c r="AQ9" s="16"/>
      <c r="AR9" s="15"/>
    </row>
    <row r="10" customFormat="false" ht="15.75" hidden="false" customHeight="false" outlineLevel="0" collapsed="false">
      <c r="A10" s="12" t="s">
        <v>49</v>
      </c>
      <c r="B10" s="13" t="s">
        <v>50</v>
      </c>
      <c r="D10" s="15" t="n">
        <v>0</v>
      </c>
      <c r="E10" s="15" t="n">
        <v>0</v>
      </c>
      <c r="F10" s="15" t="n">
        <v>0</v>
      </c>
      <c r="G10" s="15"/>
      <c r="H10" s="5"/>
      <c r="I10" s="16"/>
      <c r="J10" s="15"/>
      <c r="K10" s="15"/>
      <c r="L10" s="15"/>
      <c r="M10" s="15"/>
      <c r="N10" s="15"/>
      <c r="O10" s="15"/>
      <c r="Q10" s="16"/>
      <c r="R10" s="15"/>
      <c r="S10" s="15"/>
      <c r="T10" s="15"/>
      <c r="U10" s="15"/>
      <c r="V10" s="15"/>
      <c r="W10" s="15"/>
      <c r="Y10" s="16"/>
      <c r="Z10" s="15"/>
      <c r="AA10" s="15"/>
      <c r="AB10" s="15"/>
      <c r="AC10" s="15"/>
      <c r="AD10" s="15"/>
      <c r="AE10" s="15"/>
      <c r="AG10" s="16"/>
      <c r="AH10" s="15"/>
      <c r="AI10" s="15"/>
      <c r="AJ10" s="15"/>
      <c r="AK10" s="15"/>
      <c r="AL10" s="15"/>
      <c r="AM10" s="15"/>
      <c r="AN10" s="15"/>
      <c r="AO10" s="16"/>
      <c r="AP10" s="15"/>
      <c r="AQ10" s="16"/>
      <c r="AR10" s="15"/>
    </row>
    <row r="11" customFormat="false" ht="15.75" hidden="false" customHeight="false" outlineLevel="0" collapsed="false">
      <c r="A11" s="12" t="s">
        <v>51</v>
      </c>
      <c r="B11" s="13" t="s">
        <v>52</v>
      </c>
      <c r="D11" s="15" t="n">
        <v>11.7</v>
      </c>
      <c r="E11" s="15" t="n">
        <v>0.92</v>
      </c>
      <c r="F11" s="15" t="n">
        <v>2.17</v>
      </c>
      <c r="G11" s="15"/>
      <c r="H11" s="5"/>
      <c r="I11" s="16"/>
      <c r="J11" s="15"/>
      <c r="K11" s="15"/>
      <c r="L11" s="15"/>
      <c r="M11" s="15"/>
      <c r="N11" s="15"/>
      <c r="O11" s="15"/>
      <c r="Q11" s="16"/>
      <c r="R11" s="15"/>
      <c r="S11" s="15"/>
      <c r="T11" s="15"/>
      <c r="U11" s="15"/>
      <c r="V11" s="15"/>
      <c r="W11" s="15"/>
      <c r="Y11" s="16"/>
      <c r="Z11" s="15"/>
      <c r="AA11" s="15"/>
      <c r="AB11" s="15"/>
      <c r="AC11" s="15"/>
      <c r="AD11" s="15"/>
      <c r="AE11" s="15"/>
      <c r="AG11" s="16"/>
      <c r="AH11" s="15"/>
      <c r="AI11" s="15"/>
      <c r="AJ11" s="15"/>
      <c r="AK11" s="15"/>
      <c r="AL11" s="15"/>
      <c r="AM11" s="15"/>
      <c r="AN11" s="15"/>
      <c r="AO11" s="16"/>
      <c r="AP11" s="15"/>
      <c r="AQ11" s="16"/>
      <c r="AR11" s="15"/>
    </row>
    <row r="12" customFormat="false" ht="15.75" hidden="false" customHeight="false" outlineLevel="0" collapsed="false">
      <c r="A12" s="12" t="s">
        <v>53</v>
      </c>
      <c r="B12" s="13" t="s">
        <v>54</v>
      </c>
      <c r="D12" s="15" t="n">
        <v>0.05</v>
      </c>
      <c r="E12" s="15" t="n">
        <v>0</v>
      </c>
      <c r="F12" s="15" t="n">
        <v>0.01</v>
      </c>
      <c r="G12" s="15"/>
      <c r="H12" s="5"/>
      <c r="I12" s="16"/>
      <c r="J12" s="15"/>
      <c r="K12" s="15"/>
      <c r="L12" s="15"/>
      <c r="M12" s="15"/>
      <c r="N12" s="15"/>
      <c r="O12" s="15"/>
      <c r="Q12" s="16"/>
      <c r="R12" s="15"/>
      <c r="S12" s="15"/>
      <c r="T12" s="15"/>
      <c r="U12" s="15"/>
      <c r="V12" s="15"/>
      <c r="W12" s="15"/>
      <c r="Y12" s="16"/>
      <c r="Z12" s="15"/>
      <c r="AA12" s="15"/>
      <c r="AB12" s="15"/>
      <c r="AC12" s="15"/>
      <c r="AD12" s="15"/>
      <c r="AE12" s="15"/>
      <c r="AG12" s="16"/>
      <c r="AH12" s="15"/>
      <c r="AI12" s="15"/>
      <c r="AJ12" s="15"/>
      <c r="AK12" s="15"/>
      <c r="AL12" s="15"/>
      <c r="AM12" s="15"/>
      <c r="AN12" s="15"/>
      <c r="AO12" s="16"/>
      <c r="AP12" s="15"/>
      <c r="AQ12" s="16"/>
      <c r="AR12" s="15"/>
    </row>
    <row r="13" customFormat="false" ht="15.75" hidden="false" customHeight="false" outlineLevel="0" collapsed="false">
      <c r="A13" s="12" t="s">
        <v>55</v>
      </c>
      <c r="B13" s="13" t="s">
        <v>56</v>
      </c>
      <c r="D13" s="15" t="n">
        <v>5.55</v>
      </c>
      <c r="E13" s="15" t="n">
        <v>0.42</v>
      </c>
      <c r="F13" s="15" t="n">
        <v>1.07</v>
      </c>
      <c r="G13" s="15"/>
      <c r="H13" s="5"/>
      <c r="I13" s="16"/>
      <c r="J13" s="15"/>
      <c r="K13" s="15"/>
      <c r="L13" s="15"/>
      <c r="M13" s="15"/>
      <c r="N13" s="15"/>
      <c r="O13" s="15"/>
      <c r="Q13" s="16"/>
      <c r="R13" s="15"/>
      <c r="S13" s="15"/>
      <c r="T13" s="15"/>
      <c r="U13" s="15"/>
      <c r="V13" s="15"/>
      <c r="W13" s="15"/>
      <c r="Y13" s="16"/>
      <c r="Z13" s="15"/>
      <c r="AA13" s="15"/>
      <c r="AB13" s="15"/>
      <c r="AC13" s="15"/>
      <c r="AD13" s="15"/>
      <c r="AE13" s="15"/>
      <c r="AG13" s="16"/>
      <c r="AH13" s="15"/>
      <c r="AI13" s="15"/>
      <c r="AJ13" s="15"/>
      <c r="AK13" s="15"/>
      <c r="AL13" s="15"/>
      <c r="AM13" s="15"/>
      <c r="AN13" s="15"/>
      <c r="AO13" s="16"/>
      <c r="AP13" s="15"/>
      <c r="AQ13" s="16"/>
      <c r="AR13" s="15"/>
    </row>
    <row r="14" customFormat="false" ht="15.75" hidden="false" customHeight="false" outlineLevel="0" collapsed="false">
      <c r="A14" s="12" t="s">
        <v>57</v>
      </c>
      <c r="B14" s="13" t="s">
        <v>58</v>
      </c>
      <c r="D14" s="15" t="n">
        <v>1.23</v>
      </c>
      <c r="E14" s="15" t="n">
        <v>0.08</v>
      </c>
      <c r="F14" s="15" t="n">
        <v>0.21</v>
      </c>
      <c r="G14" s="15"/>
      <c r="H14" s="5"/>
      <c r="I14" s="16"/>
      <c r="J14" s="15"/>
      <c r="K14" s="15"/>
      <c r="L14" s="15"/>
      <c r="M14" s="15"/>
      <c r="N14" s="15"/>
      <c r="O14" s="15"/>
      <c r="Q14" s="16"/>
      <c r="R14" s="15"/>
      <c r="S14" s="15"/>
      <c r="T14" s="15"/>
      <c r="U14" s="15"/>
      <c r="V14" s="15"/>
      <c r="W14" s="15"/>
      <c r="Y14" s="16"/>
      <c r="Z14" s="15"/>
      <c r="AA14" s="15"/>
      <c r="AB14" s="15"/>
      <c r="AC14" s="15"/>
      <c r="AD14" s="15"/>
      <c r="AE14" s="15"/>
      <c r="AG14" s="16"/>
      <c r="AH14" s="15"/>
      <c r="AI14" s="15"/>
      <c r="AJ14" s="15"/>
      <c r="AK14" s="15"/>
      <c r="AL14" s="15"/>
      <c r="AM14" s="15"/>
      <c r="AN14" s="15"/>
      <c r="AO14" s="16"/>
      <c r="AP14" s="15"/>
      <c r="AQ14" s="16"/>
      <c r="AR14" s="15"/>
    </row>
    <row r="15" customFormat="false" ht="15.75" hidden="false" customHeight="false" outlineLevel="0" collapsed="false">
      <c r="A15" s="12" t="s">
        <v>59</v>
      </c>
      <c r="B15" s="13" t="s">
        <v>60</v>
      </c>
      <c r="D15" s="15" t="n">
        <v>0</v>
      </c>
      <c r="E15" s="15" t="n">
        <v>0</v>
      </c>
      <c r="F15" s="15" t="n">
        <v>0</v>
      </c>
      <c r="G15" s="15"/>
      <c r="H15" s="5"/>
      <c r="I15" s="16"/>
      <c r="J15" s="15"/>
      <c r="K15" s="15"/>
      <c r="L15" s="15"/>
      <c r="M15" s="15"/>
      <c r="N15" s="15"/>
      <c r="O15" s="15"/>
      <c r="Q15" s="16"/>
      <c r="R15" s="15"/>
      <c r="S15" s="15"/>
      <c r="T15" s="15"/>
      <c r="U15" s="15"/>
      <c r="V15" s="15"/>
      <c r="W15" s="15"/>
      <c r="Y15" s="16"/>
      <c r="Z15" s="15"/>
      <c r="AA15" s="15"/>
      <c r="AB15" s="15"/>
      <c r="AC15" s="15"/>
      <c r="AD15" s="15"/>
      <c r="AE15" s="15"/>
      <c r="AG15" s="16"/>
      <c r="AH15" s="15"/>
      <c r="AI15" s="15"/>
      <c r="AJ15" s="15"/>
      <c r="AK15" s="15"/>
      <c r="AL15" s="15"/>
      <c r="AM15" s="15"/>
      <c r="AN15" s="15"/>
      <c r="AO15" s="16"/>
      <c r="AP15" s="15"/>
      <c r="AQ15" s="16"/>
      <c r="AR15" s="15"/>
    </row>
    <row r="16" customFormat="false" ht="15.75" hidden="false" customHeight="false" outlineLevel="0" collapsed="false">
      <c r="A16" s="12" t="s">
        <v>61</v>
      </c>
      <c r="B16" s="13" t="s">
        <v>62</v>
      </c>
      <c r="D16" s="15" t="n">
        <v>3.41</v>
      </c>
      <c r="E16" s="15" t="n">
        <v>0.09</v>
      </c>
      <c r="F16" s="15" t="n">
        <v>1.2</v>
      </c>
      <c r="G16" s="15"/>
      <c r="H16" s="5"/>
      <c r="I16" s="16"/>
      <c r="J16" s="15"/>
      <c r="K16" s="15"/>
      <c r="L16" s="15"/>
      <c r="M16" s="15"/>
      <c r="N16" s="15"/>
      <c r="O16" s="15"/>
      <c r="Q16" s="16"/>
      <c r="R16" s="15"/>
      <c r="S16" s="15"/>
      <c r="T16" s="15"/>
      <c r="U16" s="15"/>
      <c r="V16" s="15"/>
      <c r="W16" s="15"/>
      <c r="Y16" s="16"/>
      <c r="Z16" s="15"/>
      <c r="AA16" s="15"/>
      <c r="AB16" s="15"/>
      <c r="AC16" s="15"/>
      <c r="AD16" s="15"/>
      <c r="AE16" s="15"/>
      <c r="AG16" s="16"/>
      <c r="AH16" s="15"/>
      <c r="AI16" s="15"/>
      <c r="AJ16" s="15"/>
      <c r="AK16" s="15"/>
      <c r="AL16" s="15"/>
      <c r="AM16" s="15"/>
      <c r="AN16" s="15"/>
      <c r="AO16" s="16"/>
      <c r="AP16" s="15"/>
      <c r="AQ16" s="16"/>
      <c r="AR16" s="15"/>
    </row>
    <row r="17" customFormat="false" ht="15.75" hidden="false" customHeight="false" outlineLevel="0" collapsed="false">
      <c r="A17" s="12" t="s">
        <v>63</v>
      </c>
      <c r="B17" s="13" t="s">
        <v>64</v>
      </c>
      <c r="D17" s="15" t="n">
        <v>1.01</v>
      </c>
      <c r="E17" s="15" t="n">
        <v>0.04</v>
      </c>
      <c r="F17" s="15" t="n">
        <v>0.16</v>
      </c>
      <c r="G17" s="15"/>
      <c r="H17" s="5"/>
      <c r="I17" s="16"/>
      <c r="J17" s="15"/>
      <c r="K17" s="15"/>
      <c r="L17" s="15"/>
      <c r="M17" s="15"/>
      <c r="N17" s="15"/>
      <c r="O17" s="15"/>
      <c r="Q17" s="16"/>
      <c r="R17" s="15"/>
      <c r="S17" s="15"/>
      <c r="T17" s="15"/>
      <c r="U17" s="15"/>
      <c r="V17" s="15"/>
      <c r="W17" s="15"/>
      <c r="Y17" s="16"/>
      <c r="Z17" s="15"/>
      <c r="AA17" s="15"/>
      <c r="AB17" s="15"/>
      <c r="AC17" s="15"/>
      <c r="AD17" s="15"/>
      <c r="AE17" s="15"/>
      <c r="AG17" s="16"/>
      <c r="AH17" s="15"/>
      <c r="AI17" s="15"/>
      <c r="AJ17" s="15"/>
      <c r="AK17" s="15"/>
      <c r="AL17" s="15"/>
      <c r="AM17" s="15"/>
      <c r="AN17" s="15"/>
      <c r="AO17" s="16"/>
      <c r="AP17" s="15"/>
      <c r="AQ17" s="16"/>
      <c r="AR17" s="15"/>
    </row>
    <row r="18" customFormat="false" ht="15.75" hidden="false" customHeight="false" outlineLevel="0" collapsed="false">
      <c r="A18" s="12" t="s">
        <v>65</v>
      </c>
      <c r="B18" s="13" t="s">
        <v>66</v>
      </c>
      <c r="D18" s="15" t="n">
        <v>0.05</v>
      </c>
      <c r="E18" s="15" t="n">
        <v>0</v>
      </c>
      <c r="F18" s="15" t="n">
        <v>0.01</v>
      </c>
      <c r="G18" s="15"/>
      <c r="H18" s="5"/>
      <c r="I18" s="16"/>
      <c r="J18" s="15"/>
      <c r="K18" s="15"/>
      <c r="L18" s="15"/>
      <c r="M18" s="15"/>
      <c r="N18" s="15"/>
      <c r="O18" s="15"/>
      <c r="Q18" s="16"/>
      <c r="R18" s="15"/>
      <c r="S18" s="15"/>
      <c r="T18" s="15"/>
      <c r="U18" s="15"/>
      <c r="V18" s="15"/>
      <c r="W18" s="15"/>
      <c r="Y18" s="16"/>
      <c r="Z18" s="15"/>
      <c r="AA18" s="15"/>
      <c r="AB18" s="15"/>
      <c r="AC18" s="15"/>
      <c r="AD18" s="15"/>
      <c r="AE18" s="15"/>
      <c r="AG18" s="16"/>
      <c r="AH18" s="15"/>
      <c r="AI18" s="15"/>
      <c r="AJ18" s="15"/>
      <c r="AK18" s="15"/>
      <c r="AL18" s="15"/>
      <c r="AM18" s="15"/>
      <c r="AN18" s="15"/>
      <c r="AO18" s="16"/>
      <c r="AP18" s="15"/>
      <c r="AQ18" s="16"/>
      <c r="AR18" s="15"/>
    </row>
    <row r="19" customFormat="false" ht="15.75" hidden="false" customHeight="false" outlineLevel="0" collapsed="false">
      <c r="A19" s="12" t="s">
        <v>67</v>
      </c>
      <c r="B19" s="13" t="s">
        <v>68</v>
      </c>
      <c r="D19" s="15" t="n">
        <v>88.59</v>
      </c>
      <c r="E19" s="15" t="n">
        <v>3.34</v>
      </c>
      <c r="F19" s="15" t="n">
        <v>23.84</v>
      </c>
      <c r="G19" s="15"/>
      <c r="H19" s="5"/>
      <c r="I19" s="16"/>
      <c r="J19" s="15"/>
      <c r="K19" s="15"/>
      <c r="L19" s="15"/>
      <c r="M19" s="15"/>
      <c r="N19" s="15"/>
      <c r="O19" s="15"/>
      <c r="Q19" s="16"/>
      <c r="R19" s="15"/>
      <c r="S19" s="15"/>
      <c r="T19" s="15"/>
      <c r="U19" s="15"/>
      <c r="V19" s="15"/>
      <c r="W19" s="15"/>
      <c r="Y19" s="16"/>
      <c r="Z19" s="15"/>
      <c r="AA19" s="15"/>
      <c r="AB19" s="15"/>
      <c r="AC19" s="15"/>
      <c r="AD19" s="15"/>
      <c r="AE19" s="15"/>
      <c r="AG19" s="16"/>
      <c r="AH19" s="15"/>
      <c r="AI19" s="15"/>
      <c r="AJ19" s="15"/>
      <c r="AK19" s="15"/>
      <c r="AL19" s="15"/>
      <c r="AM19" s="15"/>
      <c r="AN19" s="15"/>
      <c r="AO19" s="16"/>
      <c r="AP19" s="15"/>
      <c r="AQ19" s="16"/>
      <c r="AR19" s="15"/>
    </row>
    <row r="20" customFormat="false" ht="15.75" hidden="false" customHeight="false" outlineLevel="0" collapsed="false">
      <c r="A20" s="12" t="s">
        <v>69</v>
      </c>
      <c r="B20" s="13" t="s">
        <v>70</v>
      </c>
      <c r="D20" s="15" t="n">
        <v>0</v>
      </c>
      <c r="E20" s="15" t="n">
        <v>0</v>
      </c>
      <c r="F20" s="15" t="n">
        <v>0</v>
      </c>
      <c r="G20" s="15"/>
      <c r="H20" s="5"/>
      <c r="I20" s="16"/>
      <c r="J20" s="15"/>
      <c r="K20" s="15"/>
      <c r="L20" s="15"/>
      <c r="M20" s="15"/>
      <c r="N20" s="15"/>
      <c r="O20" s="15"/>
      <c r="Q20" s="16"/>
      <c r="R20" s="15"/>
      <c r="S20" s="15"/>
      <c r="T20" s="15"/>
      <c r="U20" s="15"/>
      <c r="V20" s="15"/>
      <c r="W20" s="15"/>
      <c r="Y20" s="16"/>
      <c r="Z20" s="15"/>
      <c r="AA20" s="15"/>
      <c r="AB20" s="15"/>
      <c r="AC20" s="15"/>
      <c r="AD20" s="15"/>
      <c r="AE20" s="15"/>
      <c r="AG20" s="16"/>
      <c r="AH20" s="15"/>
      <c r="AI20" s="15"/>
      <c r="AJ20" s="15"/>
      <c r="AK20" s="15"/>
      <c r="AL20" s="15"/>
      <c r="AM20" s="15"/>
      <c r="AN20" s="15"/>
      <c r="AO20" s="16"/>
      <c r="AP20" s="15"/>
      <c r="AQ20" s="16"/>
      <c r="AR20" s="15"/>
    </row>
    <row r="21" customFormat="false" ht="15.75" hidden="false" customHeight="false" outlineLevel="0" collapsed="false">
      <c r="A21" s="12" t="s">
        <v>71</v>
      </c>
      <c r="B21" s="13" t="s">
        <v>72</v>
      </c>
      <c r="D21" s="15" t="n">
        <v>0.63</v>
      </c>
      <c r="E21" s="15" t="n">
        <v>0.03</v>
      </c>
      <c r="F21" s="15" t="n">
        <v>0.15</v>
      </c>
      <c r="G21" s="15"/>
      <c r="H21" s="5"/>
      <c r="I21" s="16"/>
      <c r="J21" s="15"/>
      <c r="K21" s="15"/>
      <c r="L21" s="15"/>
      <c r="M21" s="15"/>
      <c r="N21" s="15"/>
      <c r="O21" s="15"/>
      <c r="Q21" s="16"/>
      <c r="R21" s="15"/>
      <c r="S21" s="15"/>
      <c r="T21" s="15"/>
      <c r="U21" s="15"/>
      <c r="V21" s="15"/>
      <c r="W21" s="15"/>
      <c r="Y21" s="16"/>
      <c r="Z21" s="15"/>
      <c r="AA21" s="15"/>
      <c r="AB21" s="15"/>
      <c r="AC21" s="15"/>
      <c r="AD21" s="15"/>
      <c r="AE21" s="15"/>
      <c r="AG21" s="16"/>
      <c r="AH21" s="15"/>
      <c r="AI21" s="15"/>
      <c r="AJ21" s="15"/>
      <c r="AK21" s="15"/>
      <c r="AL21" s="15"/>
      <c r="AM21" s="15"/>
      <c r="AN21" s="15"/>
      <c r="AO21" s="16"/>
      <c r="AP21" s="15"/>
      <c r="AQ21" s="16"/>
      <c r="AR21" s="15"/>
    </row>
    <row r="22" customFormat="false" ht="15.75" hidden="false" customHeight="false" outlineLevel="0" collapsed="false">
      <c r="A22" s="12" t="s">
        <v>73</v>
      </c>
      <c r="B22" s="13" t="s">
        <v>74</v>
      </c>
      <c r="D22" s="15" t="n">
        <v>9.56</v>
      </c>
      <c r="E22" s="15" t="n">
        <v>0.45</v>
      </c>
      <c r="F22" s="15" t="n">
        <v>1.49</v>
      </c>
      <c r="G22" s="15"/>
      <c r="H22" s="5"/>
      <c r="I22" s="16"/>
      <c r="J22" s="15"/>
      <c r="K22" s="15"/>
      <c r="L22" s="15"/>
      <c r="M22" s="15"/>
      <c r="N22" s="15"/>
      <c r="O22" s="15"/>
      <c r="Q22" s="16"/>
      <c r="R22" s="15"/>
      <c r="S22" s="15"/>
      <c r="T22" s="15"/>
      <c r="U22" s="15"/>
      <c r="V22" s="15"/>
      <c r="W22" s="15"/>
      <c r="Y22" s="16"/>
      <c r="Z22" s="15"/>
      <c r="AA22" s="15"/>
      <c r="AB22" s="15"/>
      <c r="AC22" s="15"/>
      <c r="AD22" s="15"/>
      <c r="AE22" s="15"/>
      <c r="AG22" s="16"/>
      <c r="AH22" s="15"/>
      <c r="AI22" s="15"/>
      <c r="AJ22" s="15"/>
      <c r="AK22" s="15"/>
      <c r="AL22" s="15"/>
      <c r="AM22" s="15"/>
      <c r="AN22" s="15"/>
      <c r="AO22" s="16"/>
      <c r="AP22" s="15"/>
      <c r="AQ22" s="16"/>
      <c r="AR22" s="15"/>
    </row>
    <row r="23" customFormat="false" ht="15.75" hidden="false" customHeight="false" outlineLevel="0" collapsed="false">
      <c r="A23" s="12" t="s">
        <v>75</v>
      </c>
      <c r="B23" s="13" t="s">
        <v>76</v>
      </c>
      <c r="D23" s="15" t="n">
        <v>0</v>
      </c>
      <c r="E23" s="15" t="n">
        <v>0</v>
      </c>
      <c r="F23" s="15" t="n">
        <v>0</v>
      </c>
      <c r="G23" s="15"/>
      <c r="H23" s="5"/>
      <c r="I23" s="16"/>
      <c r="J23" s="15"/>
      <c r="K23" s="15"/>
      <c r="L23" s="15"/>
      <c r="M23" s="15"/>
      <c r="N23" s="15"/>
      <c r="O23" s="15"/>
      <c r="Q23" s="16"/>
      <c r="R23" s="15"/>
      <c r="S23" s="15"/>
      <c r="T23" s="15"/>
      <c r="U23" s="15"/>
      <c r="V23" s="15"/>
      <c r="W23" s="15"/>
      <c r="Y23" s="16"/>
      <c r="Z23" s="15"/>
      <c r="AA23" s="15"/>
      <c r="AB23" s="15"/>
      <c r="AC23" s="15"/>
      <c r="AD23" s="15"/>
      <c r="AE23" s="15"/>
      <c r="AG23" s="16"/>
      <c r="AH23" s="15"/>
      <c r="AI23" s="15"/>
      <c r="AJ23" s="15"/>
      <c r="AK23" s="15"/>
      <c r="AL23" s="15"/>
      <c r="AM23" s="15"/>
      <c r="AN23" s="15"/>
      <c r="AO23" s="16"/>
      <c r="AP23" s="15"/>
      <c r="AQ23" s="16"/>
      <c r="AR23" s="15"/>
    </row>
    <row r="24" customFormat="false" ht="15.75" hidden="false" customHeight="false" outlineLevel="0" collapsed="false">
      <c r="A24" s="12" t="s">
        <v>77</v>
      </c>
      <c r="B24" s="13" t="s">
        <v>78</v>
      </c>
      <c r="D24" s="15" t="n">
        <v>0.01</v>
      </c>
      <c r="E24" s="15" t="n">
        <v>0</v>
      </c>
      <c r="F24" s="15" t="n">
        <v>0</v>
      </c>
      <c r="G24" s="15"/>
      <c r="H24" s="5"/>
      <c r="I24" s="16"/>
      <c r="J24" s="15"/>
      <c r="K24" s="15"/>
      <c r="L24" s="15"/>
      <c r="M24" s="15"/>
      <c r="N24" s="15"/>
      <c r="O24" s="15"/>
      <c r="Q24" s="16"/>
      <c r="R24" s="15"/>
      <c r="S24" s="15"/>
      <c r="T24" s="15"/>
      <c r="U24" s="15"/>
      <c r="V24" s="15"/>
      <c r="W24" s="15"/>
      <c r="Y24" s="16"/>
      <c r="Z24" s="15"/>
      <c r="AA24" s="15"/>
      <c r="AB24" s="15"/>
      <c r="AC24" s="15"/>
      <c r="AD24" s="15"/>
      <c r="AE24" s="15"/>
      <c r="AG24" s="16"/>
      <c r="AH24" s="15"/>
      <c r="AI24" s="15"/>
      <c r="AJ24" s="15"/>
      <c r="AK24" s="15"/>
      <c r="AL24" s="15"/>
      <c r="AM24" s="15"/>
      <c r="AN24" s="15"/>
      <c r="AO24" s="16"/>
      <c r="AP24" s="15"/>
      <c r="AQ24" s="16"/>
      <c r="AR24" s="15"/>
    </row>
    <row r="25" customFormat="false" ht="15.75" hidden="false" customHeight="false" outlineLevel="0" collapsed="false">
      <c r="A25" s="12" t="s">
        <v>79</v>
      </c>
      <c r="B25" s="13" t="s">
        <v>80</v>
      </c>
      <c r="D25" s="15" t="n">
        <v>1.14</v>
      </c>
      <c r="E25" s="15" t="n">
        <v>0.14</v>
      </c>
      <c r="F25" s="15" t="n">
        <v>0.16</v>
      </c>
      <c r="G25" s="15"/>
      <c r="H25" s="5"/>
      <c r="I25" s="16"/>
      <c r="J25" s="15"/>
      <c r="K25" s="15"/>
      <c r="L25" s="15"/>
      <c r="M25" s="15"/>
      <c r="N25" s="15"/>
      <c r="O25" s="15"/>
      <c r="Q25" s="16"/>
      <c r="R25" s="15"/>
      <c r="S25" s="15"/>
      <c r="T25" s="15"/>
      <c r="U25" s="15"/>
      <c r="V25" s="15"/>
      <c r="W25" s="15"/>
      <c r="Y25" s="16"/>
      <c r="Z25" s="15"/>
      <c r="AA25" s="15"/>
      <c r="AB25" s="15"/>
      <c r="AC25" s="15"/>
      <c r="AD25" s="15"/>
      <c r="AE25" s="15"/>
      <c r="AG25" s="16"/>
      <c r="AH25" s="15"/>
      <c r="AI25" s="15"/>
      <c r="AJ25" s="15"/>
      <c r="AK25" s="15"/>
      <c r="AL25" s="15"/>
      <c r="AM25" s="15"/>
      <c r="AN25" s="15"/>
      <c r="AO25" s="16"/>
      <c r="AP25" s="15"/>
      <c r="AQ25" s="16"/>
      <c r="AR25" s="15"/>
    </row>
    <row r="26" customFormat="false" ht="15.75" hidden="false" customHeight="false" outlineLevel="0" collapsed="false">
      <c r="A26" s="12" t="s">
        <v>81</v>
      </c>
      <c r="B26" s="13" t="s">
        <v>82</v>
      </c>
      <c r="D26" s="15" t="n">
        <v>1.59</v>
      </c>
      <c r="E26" s="15" t="n">
        <v>0.06</v>
      </c>
      <c r="F26" s="15" t="n">
        <v>0.24</v>
      </c>
      <c r="G26" s="15"/>
      <c r="H26" s="5"/>
      <c r="I26" s="16"/>
      <c r="J26" s="15"/>
      <c r="K26" s="15"/>
      <c r="L26" s="15"/>
      <c r="M26" s="15"/>
      <c r="N26" s="15"/>
      <c r="O26" s="15"/>
      <c r="Q26" s="16"/>
      <c r="R26" s="15"/>
      <c r="S26" s="15"/>
      <c r="T26" s="15"/>
      <c r="U26" s="15"/>
      <c r="V26" s="15"/>
      <c r="W26" s="15"/>
      <c r="Y26" s="16"/>
      <c r="Z26" s="15"/>
      <c r="AA26" s="15"/>
      <c r="AB26" s="15"/>
      <c r="AC26" s="15"/>
      <c r="AD26" s="15"/>
      <c r="AE26" s="15"/>
      <c r="AG26" s="16"/>
      <c r="AH26" s="15"/>
      <c r="AI26" s="15"/>
      <c r="AJ26" s="15"/>
      <c r="AK26" s="15"/>
      <c r="AL26" s="15"/>
      <c r="AM26" s="15"/>
      <c r="AN26" s="15"/>
      <c r="AO26" s="16"/>
      <c r="AP26" s="15"/>
      <c r="AQ26" s="16"/>
      <c r="AR26" s="15"/>
    </row>
    <row r="27" customFormat="false" ht="15.75" hidden="false" customHeight="false" outlineLevel="0" collapsed="false">
      <c r="A27" s="12" t="s">
        <v>83</v>
      </c>
      <c r="B27" s="13" t="s">
        <v>84</v>
      </c>
      <c r="D27" s="15" t="n">
        <v>28.18</v>
      </c>
      <c r="E27" s="15" t="n">
        <v>1</v>
      </c>
      <c r="F27" s="15" t="n">
        <v>6.65</v>
      </c>
      <c r="G27" s="15"/>
      <c r="H27" s="5"/>
      <c r="I27" s="16"/>
      <c r="J27" s="15"/>
      <c r="K27" s="15"/>
      <c r="L27" s="15"/>
      <c r="M27" s="15"/>
      <c r="N27" s="15"/>
      <c r="O27" s="15"/>
      <c r="Q27" s="16"/>
      <c r="R27" s="15"/>
      <c r="S27" s="15"/>
      <c r="T27" s="15"/>
      <c r="U27" s="15"/>
      <c r="V27" s="15"/>
      <c r="W27" s="15"/>
      <c r="Y27" s="16"/>
      <c r="Z27" s="15"/>
      <c r="AA27" s="15"/>
      <c r="AB27" s="15"/>
      <c r="AC27" s="15"/>
      <c r="AD27" s="15"/>
      <c r="AE27" s="15"/>
      <c r="AG27" s="16"/>
      <c r="AH27" s="15"/>
      <c r="AI27" s="15"/>
      <c r="AJ27" s="15"/>
      <c r="AK27" s="15"/>
      <c r="AL27" s="15"/>
      <c r="AM27" s="15"/>
      <c r="AN27" s="15"/>
      <c r="AO27" s="16"/>
      <c r="AP27" s="15"/>
      <c r="AQ27" s="16"/>
      <c r="AR27" s="15"/>
    </row>
    <row r="28" customFormat="false" ht="15.75" hidden="false" customHeight="false" outlineLevel="0" collapsed="false">
      <c r="A28" s="12" t="s">
        <v>85</v>
      </c>
      <c r="B28" s="13" t="s">
        <v>86</v>
      </c>
      <c r="D28" s="15" t="n">
        <v>0.03</v>
      </c>
      <c r="E28" s="15" t="n">
        <v>0</v>
      </c>
      <c r="F28" s="15" t="n">
        <v>0.01</v>
      </c>
      <c r="G28" s="15"/>
      <c r="H28" s="5"/>
      <c r="I28" s="16"/>
      <c r="J28" s="15"/>
      <c r="K28" s="15"/>
      <c r="L28" s="15"/>
      <c r="M28" s="15"/>
      <c r="N28" s="15"/>
      <c r="O28" s="15"/>
      <c r="Q28" s="16"/>
      <c r="R28" s="15"/>
      <c r="S28" s="15"/>
      <c r="T28" s="15"/>
      <c r="U28" s="15"/>
      <c r="V28" s="15"/>
      <c r="W28" s="15"/>
      <c r="Y28" s="16"/>
      <c r="Z28" s="15"/>
      <c r="AA28" s="15"/>
      <c r="AB28" s="15"/>
      <c r="AC28" s="15"/>
      <c r="AD28" s="15"/>
      <c r="AE28" s="15"/>
      <c r="AG28" s="16"/>
      <c r="AH28" s="15"/>
      <c r="AI28" s="15"/>
      <c r="AJ28" s="15"/>
      <c r="AK28" s="15"/>
      <c r="AL28" s="15"/>
      <c r="AM28" s="15"/>
      <c r="AN28" s="15"/>
      <c r="AO28" s="16"/>
      <c r="AP28" s="15"/>
      <c r="AQ28" s="16"/>
      <c r="AR28" s="15"/>
    </row>
    <row r="29" customFormat="false" ht="15.75" hidden="false" customHeight="false" outlineLevel="0" collapsed="false">
      <c r="A29" s="12" t="s">
        <v>87</v>
      </c>
      <c r="B29" s="13" t="s">
        <v>88</v>
      </c>
      <c r="D29" s="15" t="n">
        <v>0.69</v>
      </c>
      <c r="E29" s="15" t="n">
        <v>0.14</v>
      </c>
      <c r="F29" s="15" t="n">
        <v>0.13</v>
      </c>
      <c r="G29" s="15"/>
      <c r="H29" s="5"/>
      <c r="I29" s="16"/>
      <c r="J29" s="15"/>
      <c r="K29" s="15"/>
      <c r="L29" s="15"/>
      <c r="M29" s="15"/>
      <c r="N29" s="15"/>
      <c r="O29" s="15"/>
      <c r="Q29" s="16"/>
      <c r="R29" s="15"/>
      <c r="S29" s="15"/>
      <c r="T29" s="15"/>
      <c r="U29" s="15"/>
      <c r="V29" s="15"/>
      <c r="W29" s="15"/>
      <c r="Y29" s="16"/>
      <c r="Z29" s="15"/>
      <c r="AA29" s="15"/>
      <c r="AB29" s="15"/>
      <c r="AC29" s="15"/>
      <c r="AD29" s="15"/>
      <c r="AE29" s="15"/>
      <c r="AG29" s="16"/>
      <c r="AH29" s="15"/>
      <c r="AI29" s="15"/>
      <c r="AJ29" s="15"/>
      <c r="AK29" s="15"/>
      <c r="AL29" s="15"/>
      <c r="AM29" s="15"/>
      <c r="AN29" s="15"/>
      <c r="AO29" s="16"/>
      <c r="AP29" s="15"/>
      <c r="AQ29" s="16"/>
      <c r="AR29" s="15"/>
    </row>
    <row r="30" customFormat="false" ht="15.75" hidden="false" customHeight="false" outlineLevel="0" collapsed="false">
      <c r="A30" s="12" t="s">
        <v>89</v>
      </c>
      <c r="B30" s="13" t="s">
        <v>90</v>
      </c>
      <c r="D30" s="15" t="n">
        <v>4.23</v>
      </c>
      <c r="E30" s="15" t="n">
        <v>0.33</v>
      </c>
      <c r="F30" s="15" t="n">
        <v>0.84</v>
      </c>
      <c r="G30" s="15"/>
      <c r="H30" s="5"/>
      <c r="I30" s="16"/>
      <c r="J30" s="15"/>
      <c r="K30" s="15"/>
      <c r="L30" s="15"/>
      <c r="M30" s="15"/>
      <c r="N30" s="15"/>
      <c r="O30" s="15"/>
      <c r="Q30" s="16"/>
      <c r="R30" s="15"/>
      <c r="S30" s="15"/>
      <c r="T30" s="15"/>
      <c r="U30" s="15"/>
      <c r="V30" s="15"/>
      <c r="W30" s="15"/>
      <c r="Y30" s="16"/>
      <c r="Z30" s="15"/>
      <c r="AA30" s="15"/>
      <c r="AB30" s="15"/>
      <c r="AC30" s="15"/>
      <c r="AD30" s="15"/>
      <c r="AE30" s="15"/>
      <c r="AG30" s="16"/>
      <c r="AH30" s="15"/>
      <c r="AI30" s="15"/>
      <c r="AJ30" s="15"/>
      <c r="AK30" s="15"/>
      <c r="AL30" s="15"/>
      <c r="AM30" s="15"/>
      <c r="AN30" s="15"/>
      <c r="AO30" s="16"/>
      <c r="AP30" s="15"/>
      <c r="AQ30" s="16"/>
      <c r="AR30" s="15"/>
    </row>
    <row r="31" customFormat="false" ht="15.75" hidden="false" customHeight="false" outlineLevel="0" collapsed="false">
      <c r="A31" s="12" t="s">
        <v>91</v>
      </c>
      <c r="B31" s="13" t="s">
        <v>92</v>
      </c>
      <c r="D31" s="15" t="n">
        <v>387.45</v>
      </c>
      <c r="E31" s="15" t="n">
        <v>18.97</v>
      </c>
      <c r="F31" s="15" t="n">
        <v>79.33</v>
      </c>
      <c r="G31" s="15"/>
      <c r="H31" s="5"/>
      <c r="I31" s="16"/>
      <c r="J31" s="15"/>
      <c r="K31" s="15"/>
      <c r="L31" s="15"/>
      <c r="M31" s="15"/>
      <c r="N31" s="15"/>
      <c r="O31" s="15"/>
      <c r="Q31" s="16"/>
      <c r="R31" s="15"/>
      <c r="S31" s="15"/>
      <c r="T31" s="15"/>
      <c r="U31" s="15"/>
      <c r="V31" s="15"/>
      <c r="W31" s="15"/>
      <c r="Y31" s="16"/>
      <c r="Z31" s="15"/>
      <c r="AA31" s="15"/>
      <c r="AB31" s="15"/>
      <c r="AC31" s="15"/>
      <c r="AD31" s="15"/>
      <c r="AE31" s="15"/>
      <c r="AG31" s="16"/>
      <c r="AH31" s="15"/>
      <c r="AI31" s="15"/>
      <c r="AJ31" s="15"/>
      <c r="AK31" s="15"/>
      <c r="AL31" s="15"/>
      <c r="AM31" s="15"/>
      <c r="AN31" s="15"/>
      <c r="AO31" s="16"/>
      <c r="AP31" s="15"/>
      <c r="AQ31" s="16"/>
      <c r="AR31" s="15"/>
    </row>
    <row r="32" customFormat="false" ht="15.75" hidden="false" customHeight="false" outlineLevel="0" collapsed="false">
      <c r="A32" s="12" t="s">
        <v>93</v>
      </c>
      <c r="B32" s="13" t="s">
        <v>94</v>
      </c>
      <c r="D32" s="15" t="n">
        <v>7.02</v>
      </c>
      <c r="E32" s="15" t="n">
        <v>0.43</v>
      </c>
      <c r="F32" s="15" t="n">
        <v>1.28</v>
      </c>
      <c r="G32" s="15"/>
      <c r="H32" s="16"/>
      <c r="I32" s="16"/>
      <c r="J32" s="15"/>
      <c r="K32" s="15"/>
      <c r="L32" s="15"/>
      <c r="M32" s="15"/>
      <c r="N32" s="15"/>
      <c r="O32" s="15"/>
      <c r="Q32" s="16"/>
      <c r="R32" s="15"/>
      <c r="S32" s="15"/>
      <c r="T32" s="15"/>
      <c r="U32" s="15"/>
      <c r="V32" s="15"/>
      <c r="W32" s="15"/>
      <c r="Y32" s="16"/>
      <c r="Z32" s="15"/>
      <c r="AA32" s="15"/>
      <c r="AB32" s="15"/>
      <c r="AC32" s="15"/>
      <c r="AD32" s="15"/>
      <c r="AE32" s="15"/>
      <c r="AG32" s="16"/>
      <c r="AH32" s="15"/>
      <c r="AI32" s="15"/>
      <c r="AJ32" s="15"/>
      <c r="AK32" s="15"/>
      <c r="AL32" s="15"/>
      <c r="AM32" s="15"/>
      <c r="AN32" s="15"/>
      <c r="AO32" s="16"/>
      <c r="AP32" s="15"/>
      <c r="AQ32" s="16"/>
      <c r="AR32" s="15"/>
    </row>
    <row r="33" customFormat="false" ht="15.75" hidden="false" customHeight="false" outlineLevel="0" collapsed="false">
      <c r="A33" s="12" t="s">
        <v>95</v>
      </c>
      <c r="B33" s="13" t="s">
        <v>96</v>
      </c>
      <c r="D33" s="15" t="n">
        <v>0.04</v>
      </c>
      <c r="E33" s="15" t="n">
        <v>0</v>
      </c>
      <c r="F33" s="15" t="n">
        <v>0</v>
      </c>
      <c r="G33" s="15"/>
      <c r="H33" s="5"/>
      <c r="I33" s="16"/>
      <c r="J33" s="15"/>
      <c r="K33" s="15"/>
      <c r="L33" s="15"/>
      <c r="M33" s="15"/>
      <c r="N33" s="15"/>
      <c r="O33" s="15"/>
      <c r="Q33" s="16"/>
      <c r="R33" s="15"/>
      <c r="S33" s="15"/>
      <c r="T33" s="15"/>
      <c r="U33" s="15"/>
      <c r="V33" s="15"/>
      <c r="W33" s="15"/>
      <c r="Y33" s="16"/>
      <c r="Z33" s="15"/>
      <c r="AA33" s="15"/>
      <c r="AB33" s="15"/>
      <c r="AC33" s="15"/>
      <c r="AD33" s="15"/>
      <c r="AE33" s="15"/>
      <c r="AG33" s="16"/>
      <c r="AH33" s="15"/>
      <c r="AI33" s="15"/>
      <c r="AJ33" s="15"/>
      <c r="AK33" s="15"/>
      <c r="AL33" s="15"/>
      <c r="AM33" s="15"/>
      <c r="AN33" s="15"/>
      <c r="AO33" s="16"/>
      <c r="AP33" s="15"/>
      <c r="AQ33" s="16"/>
      <c r="AR33" s="15"/>
    </row>
    <row r="34" customFormat="false" ht="15.75" hidden="false" customHeight="false" outlineLevel="0" collapsed="false">
      <c r="A34" s="12" t="s">
        <v>97</v>
      </c>
      <c r="B34" s="18" t="s">
        <v>98</v>
      </c>
      <c r="D34" s="15" t="n">
        <v>0.06</v>
      </c>
      <c r="E34" s="15" t="n">
        <v>0</v>
      </c>
      <c r="F34" s="15" t="n">
        <v>0.02</v>
      </c>
      <c r="G34" s="15"/>
      <c r="H34" s="5"/>
      <c r="I34" s="16"/>
      <c r="J34" s="15"/>
      <c r="K34" s="15"/>
      <c r="L34" s="15"/>
      <c r="M34" s="15"/>
      <c r="N34" s="15"/>
      <c r="O34" s="15"/>
      <c r="Q34" s="16"/>
      <c r="R34" s="15"/>
      <c r="S34" s="15"/>
      <c r="T34" s="15"/>
      <c r="U34" s="15"/>
      <c r="V34" s="15"/>
      <c r="W34" s="15"/>
      <c r="Y34" s="16"/>
      <c r="Z34" s="15"/>
      <c r="AA34" s="15"/>
      <c r="AB34" s="15"/>
      <c r="AC34" s="15"/>
      <c r="AD34" s="15"/>
      <c r="AE34" s="15"/>
      <c r="AG34" s="16"/>
      <c r="AH34" s="15"/>
      <c r="AI34" s="15"/>
      <c r="AJ34" s="15"/>
      <c r="AK34" s="15"/>
      <c r="AL34" s="15"/>
      <c r="AM34" s="15"/>
      <c r="AN34" s="15"/>
      <c r="AO34" s="16"/>
      <c r="AP34" s="15"/>
      <c r="AQ34" s="16"/>
      <c r="AR34" s="15"/>
    </row>
    <row r="35" customFormat="false" ht="15.75" hidden="false" customHeight="false" outlineLevel="0" collapsed="false">
      <c r="A35" s="12" t="s">
        <v>99</v>
      </c>
      <c r="B35" s="13" t="s">
        <v>100</v>
      </c>
      <c r="D35" s="15" t="n">
        <v>1.06</v>
      </c>
      <c r="E35" s="15" t="n">
        <v>0.06</v>
      </c>
      <c r="F35" s="15" t="n">
        <v>0.22</v>
      </c>
      <c r="G35" s="15"/>
      <c r="H35" s="5"/>
      <c r="I35" s="16"/>
      <c r="J35" s="15"/>
      <c r="K35" s="15"/>
      <c r="L35" s="15"/>
      <c r="M35" s="15"/>
      <c r="N35" s="15"/>
      <c r="O35" s="15"/>
      <c r="Q35" s="16"/>
      <c r="R35" s="15"/>
      <c r="S35" s="15"/>
      <c r="T35" s="15"/>
      <c r="U35" s="15"/>
      <c r="V35" s="15"/>
      <c r="W35" s="15"/>
      <c r="Y35" s="16"/>
      <c r="Z35" s="15"/>
      <c r="AA35" s="15"/>
      <c r="AB35" s="15"/>
      <c r="AC35" s="15"/>
      <c r="AD35" s="15"/>
      <c r="AE35" s="15"/>
      <c r="AG35" s="16"/>
      <c r="AH35" s="15"/>
      <c r="AI35" s="15"/>
      <c r="AJ35" s="15"/>
      <c r="AK35" s="15"/>
      <c r="AL35" s="15"/>
      <c r="AM35" s="15"/>
      <c r="AN35" s="15"/>
      <c r="AO35" s="16"/>
      <c r="AP35" s="15"/>
      <c r="AQ35" s="16"/>
      <c r="AR35" s="15"/>
    </row>
    <row r="36" customFormat="false" ht="15.75" hidden="false" customHeight="false" outlineLevel="0" collapsed="false">
      <c r="A36" s="12" t="s">
        <v>101</v>
      </c>
      <c r="B36" s="13" t="s">
        <v>102</v>
      </c>
      <c r="D36" s="15" t="n">
        <v>1.3</v>
      </c>
      <c r="E36" s="15" t="n">
        <v>0.04</v>
      </c>
      <c r="F36" s="15" t="n">
        <v>0.12</v>
      </c>
      <c r="G36" s="15"/>
      <c r="H36" s="5"/>
      <c r="I36" s="16"/>
      <c r="J36" s="15"/>
      <c r="K36" s="15"/>
      <c r="L36" s="15"/>
      <c r="M36" s="15"/>
      <c r="N36" s="15"/>
      <c r="O36" s="15"/>
      <c r="Q36" s="16"/>
      <c r="R36" s="15"/>
      <c r="S36" s="15"/>
      <c r="T36" s="15"/>
      <c r="U36" s="15"/>
      <c r="V36" s="15"/>
      <c r="W36" s="15"/>
      <c r="Y36" s="16"/>
      <c r="Z36" s="15"/>
      <c r="AA36" s="15"/>
      <c r="AB36" s="15"/>
      <c r="AC36" s="15"/>
      <c r="AD36" s="15"/>
      <c r="AE36" s="15"/>
      <c r="AG36" s="16"/>
      <c r="AH36" s="15"/>
      <c r="AI36" s="15"/>
      <c r="AJ36" s="15"/>
      <c r="AK36" s="15"/>
      <c r="AL36" s="15"/>
      <c r="AM36" s="15"/>
      <c r="AN36" s="15"/>
      <c r="AO36" s="16"/>
      <c r="AP36" s="15"/>
      <c r="AQ36" s="16"/>
      <c r="AR36" s="15"/>
    </row>
    <row r="37" customFormat="false" ht="15.75" hidden="false" customHeight="false" outlineLevel="0" collapsed="false">
      <c r="A37" s="12" t="s">
        <v>103</v>
      </c>
      <c r="B37" s="13" t="s">
        <v>104</v>
      </c>
      <c r="D37" s="15" t="n">
        <v>1.7</v>
      </c>
      <c r="E37" s="15" t="n">
        <v>0.07</v>
      </c>
      <c r="F37" s="15" t="n">
        <v>0.34</v>
      </c>
      <c r="G37" s="15"/>
      <c r="H37" s="16"/>
      <c r="I37" s="16"/>
      <c r="J37" s="15"/>
      <c r="K37" s="15"/>
      <c r="L37" s="15"/>
      <c r="M37" s="15"/>
      <c r="N37" s="15"/>
      <c r="O37" s="15"/>
      <c r="Q37" s="16"/>
      <c r="R37" s="15"/>
      <c r="S37" s="15"/>
      <c r="T37" s="15"/>
      <c r="U37" s="15"/>
      <c r="V37" s="15"/>
      <c r="W37" s="15"/>
      <c r="Y37" s="16"/>
      <c r="Z37" s="15"/>
      <c r="AA37" s="15"/>
      <c r="AB37" s="15"/>
      <c r="AC37" s="15"/>
      <c r="AD37" s="15"/>
      <c r="AE37" s="15"/>
      <c r="AG37" s="16"/>
      <c r="AH37" s="15"/>
      <c r="AI37" s="15"/>
      <c r="AJ37" s="15"/>
      <c r="AK37" s="15"/>
      <c r="AL37" s="15"/>
      <c r="AM37" s="15"/>
      <c r="AN37" s="15"/>
      <c r="AO37" s="16"/>
      <c r="AP37" s="15"/>
      <c r="AQ37" s="16"/>
      <c r="AR37" s="15"/>
    </row>
    <row r="38" customFormat="false" ht="15.75" hidden="false" customHeight="false" outlineLevel="0" collapsed="false">
      <c r="A38" s="12" t="s">
        <v>105</v>
      </c>
      <c r="B38" s="13" t="s">
        <v>106</v>
      </c>
      <c r="D38" s="15" t="n">
        <v>0.1</v>
      </c>
      <c r="E38" s="15" t="n">
        <v>0</v>
      </c>
      <c r="F38" s="15" t="n">
        <v>0.01</v>
      </c>
      <c r="G38" s="15"/>
      <c r="H38" s="5"/>
      <c r="I38" s="16"/>
      <c r="J38" s="15"/>
      <c r="K38" s="15"/>
      <c r="L38" s="15"/>
      <c r="M38" s="15"/>
      <c r="N38" s="15"/>
      <c r="O38" s="15"/>
      <c r="Q38" s="16"/>
      <c r="R38" s="15"/>
      <c r="S38" s="15"/>
      <c r="T38" s="15"/>
      <c r="U38" s="15"/>
      <c r="V38" s="15"/>
      <c r="W38" s="15"/>
      <c r="Y38" s="16"/>
      <c r="Z38" s="15"/>
      <c r="AA38" s="15"/>
      <c r="AB38" s="15"/>
      <c r="AC38" s="15"/>
      <c r="AD38" s="15"/>
      <c r="AE38" s="15"/>
      <c r="AG38" s="16"/>
      <c r="AH38" s="15"/>
      <c r="AI38" s="15"/>
      <c r="AJ38" s="15"/>
      <c r="AK38" s="15"/>
      <c r="AL38" s="15"/>
      <c r="AM38" s="15"/>
      <c r="AN38" s="15"/>
      <c r="AO38" s="16"/>
      <c r="AP38" s="15"/>
      <c r="AQ38" s="16"/>
      <c r="AR38" s="15"/>
    </row>
    <row r="39" customFormat="false" ht="15.75" hidden="false" customHeight="false" outlineLevel="0" collapsed="false">
      <c r="A39" s="12" t="s">
        <v>107</v>
      </c>
      <c r="B39" s="13" t="s">
        <v>108</v>
      </c>
      <c r="D39" s="15" t="n">
        <v>1.77</v>
      </c>
      <c r="E39" s="15" t="n">
        <v>0.09</v>
      </c>
      <c r="F39" s="15" t="n">
        <v>0.22</v>
      </c>
      <c r="G39" s="15"/>
      <c r="H39" s="5"/>
      <c r="I39" s="16"/>
      <c r="J39" s="15"/>
      <c r="K39" s="15"/>
      <c r="L39" s="15"/>
      <c r="M39" s="15"/>
      <c r="N39" s="15"/>
      <c r="O39" s="15"/>
      <c r="Q39" s="16"/>
      <c r="R39" s="15"/>
      <c r="S39" s="15"/>
      <c r="T39" s="15"/>
      <c r="U39" s="15"/>
      <c r="V39" s="15"/>
      <c r="W39" s="15"/>
      <c r="Y39" s="16"/>
      <c r="Z39" s="15"/>
      <c r="AA39" s="15"/>
      <c r="AB39" s="15"/>
      <c r="AC39" s="15"/>
      <c r="AD39" s="15"/>
      <c r="AE39" s="15"/>
      <c r="AG39" s="16"/>
      <c r="AH39" s="15"/>
      <c r="AI39" s="15"/>
      <c r="AJ39" s="15"/>
      <c r="AK39" s="15"/>
      <c r="AL39" s="15"/>
      <c r="AM39" s="15"/>
      <c r="AN39" s="15"/>
      <c r="AO39" s="16"/>
      <c r="AP39" s="15"/>
      <c r="AQ39" s="16"/>
      <c r="AR39" s="15"/>
    </row>
    <row r="40" customFormat="false" ht="15.75" hidden="false" customHeight="false" outlineLevel="0" collapsed="false">
      <c r="A40" s="12" t="s">
        <v>109</v>
      </c>
      <c r="B40" s="13" t="s">
        <v>110</v>
      </c>
      <c r="D40" s="15" t="n">
        <v>0.93</v>
      </c>
      <c r="E40" s="15" t="n">
        <v>0.06</v>
      </c>
      <c r="F40" s="15" t="n">
        <v>0.19</v>
      </c>
      <c r="G40" s="15"/>
      <c r="H40" s="5"/>
      <c r="I40" s="16"/>
      <c r="J40" s="15"/>
      <c r="K40" s="15"/>
      <c r="L40" s="15"/>
      <c r="M40" s="15"/>
      <c r="N40" s="15"/>
      <c r="O40" s="15"/>
      <c r="Q40" s="16"/>
      <c r="R40" s="15"/>
      <c r="S40" s="15"/>
      <c r="T40" s="15"/>
      <c r="U40" s="15"/>
      <c r="V40" s="15"/>
      <c r="W40" s="15"/>
      <c r="Y40" s="16"/>
      <c r="Z40" s="15"/>
      <c r="AA40" s="15"/>
      <c r="AB40" s="15"/>
      <c r="AC40" s="15"/>
      <c r="AD40" s="15"/>
      <c r="AE40" s="15"/>
      <c r="AG40" s="16"/>
      <c r="AH40" s="15"/>
      <c r="AI40" s="15"/>
      <c r="AJ40" s="15"/>
      <c r="AK40" s="15"/>
      <c r="AL40" s="15"/>
      <c r="AM40" s="15"/>
      <c r="AN40" s="15"/>
      <c r="AO40" s="16"/>
      <c r="AP40" s="15"/>
      <c r="AQ40" s="16"/>
      <c r="AR40" s="15"/>
    </row>
    <row r="41" customFormat="false" ht="15.75" hidden="false" customHeight="false" outlineLevel="0" collapsed="false">
      <c r="A41" s="12" t="s">
        <v>111</v>
      </c>
      <c r="B41" s="13" t="s">
        <v>112</v>
      </c>
      <c r="D41" s="15" t="n">
        <v>14.98</v>
      </c>
      <c r="E41" s="15" t="n">
        <v>0.76</v>
      </c>
      <c r="F41" s="15" t="n">
        <v>3.47</v>
      </c>
      <c r="G41" s="15"/>
      <c r="H41" s="5"/>
      <c r="I41" s="16"/>
      <c r="J41" s="15"/>
      <c r="K41" s="15"/>
      <c r="L41" s="15"/>
      <c r="M41" s="15"/>
      <c r="N41" s="15"/>
      <c r="O41" s="15"/>
      <c r="Q41" s="16"/>
      <c r="R41" s="15"/>
      <c r="S41" s="15"/>
      <c r="T41" s="15"/>
      <c r="U41" s="15"/>
      <c r="V41" s="15"/>
      <c r="W41" s="15"/>
      <c r="Y41" s="16"/>
      <c r="Z41" s="15"/>
      <c r="AA41" s="15"/>
      <c r="AB41" s="15"/>
      <c r="AC41" s="15"/>
      <c r="AD41" s="15"/>
      <c r="AE41" s="15"/>
      <c r="AG41" s="16"/>
      <c r="AH41" s="15"/>
      <c r="AI41" s="15"/>
      <c r="AJ41" s="15"/>
      <c r="AK41" s="15"/>
      <c r="AL41" s="15"/>
      <c r="AM41" s="15"/>
      <c r="AN41" s="15"/>
      <c r="AO41" s="16"/>
      <c r="AP41" s="15"/>
      <c r="AQ41" s="16"/>
      <c r="AR41" s="15"/>
    </row>
    <row r="42" customFormat="false" ht="15.75" hidden="false" customHeight="false" outlineLevel="0" collapsed="false">
      <c r="A42" s="12" t="s">
        <v>113</v>
      </c>
      <c r="B42" s="13" t="s">
        <v>114</v>
      </c>
      <c r="D42" s="15" t="n">
        <v>0.89</v>
      </c>
      <c r="E42" s="15" t="n">
        <v>0.05</v>
      </c>
      <c r="F42" s="15" t="n">
        <v>0.1</v>
      </c>
      <c r="G42" s="15"/>
      <c r="H42" s="5"/>
      <c r="I42" s="16"/>
      <c r="J42" s="15"/>
      <c r="K42" s="15"/>
      <c r="L42" s="15"/>
      <c r="M42" s="15"/>
      <c r="N42" s="15"/>
      <c r="O42" s="15"/>
      <c r="Q42" s="16"/>
      <c r="R42" s="15"/>
      <c r="S42" s="15"/>
      <c r="T42" s="15"/>
      <c r="U42" s="15"/>
      <c r="V42" s="15"/>
      <c r="W42" s="15"/>
      <c r="Y42" s="16"/>
      <c r="Z42" s="15"/>
      <c r="AA42" s="15"/>
      <c r="AB42" s="15"/>
      <c r="AC42" s="15"/>
      <c r="AD42" s="15"/>
      <c r="AE42" s="15"/>
      <c r="AG42" s="16"/>
      <c r="AH42" s="15"/>
      <c r="AI42" s="15"/>
      <c r="AJ42" s="15"/>
      <c r="AK42" s="15"/>
      <c r="AL42" s="15"/>
      <c r="AM42" s="15"/>
      <c r="AN42" s="15"/>
      <c r="AO42" s="16"/>
      <c r="AP42" s="15"/>
      <c r="AQ42" s="16"/>
      <c r="AR42" s="15"/>
    </row>
    <row r="43" customFormat="false" ht="15.75" hidden="false" customHeight="false" outlineLevel="0" collapsed="false">
      <c r="A43" s="12" t="s">
        <v>115</v>
      </c>
      <c r="B43" s="13" t="s">
        <v>116</v>
      </c>
      <c r="D43" s="15" t="n">
        <v>0</v>
      </c>
      <c r="E43" s="15" t="n">
        <v>0</v>
      </c>
      <c r="F43" s="15" t="n">
        <v>0</v>
      </c>
      <c r="G43" s="15"/>
      <c r="H43" s="5"/>
      <c r="I43" s="16"/>
      <c r="J43" s="15"/>
      <c r="K43" s="15"/>
      <c r="L43" s="15"/>
      <c r="M43" s="15"/>
      <c r="N43" s="15"/>
      <c r="O43" s="15"/>
      <c r="Q43" s="16"/>
      <c r="R43" s="15"/>
      <c r="S43" s="15"/>
      <c r="T43" s="15"/>
      <c r="U43" s="15"/>
      <c r="V43" s="15"/>
      <c r="W43" s="15"/>
      <c r="Y43" s="16"/>
      <c r="Z43" s="15"/>
      <c r="AA43" s="15"/>
      <c r="AB43" s="15"/>
      <c r="AC43" s="15"/>
      <c r="AD43" s="15"/>
      <c r="AE43" s="15"/>
      <c r="AG43" s="16"/>
      <c r="AH43" s="15"/>
      <c r="AI43" s="15"/>
      <c r="AJ43" s="15"/>
      <c r="AK43" s="15"/>
      <c r="AL43" s="15"/>
      <c r="AM43" s="15"/>
      <c r="AN43" s="15"/>
      <c r="AO43" s="16"/>
      <c r="AP43" s="15"/>
      <c r="AQ43" s="16"/>
      <c r="AR43" s="15"/>
    </row>
    <row r="44" customFormat="false" ht="15.75" hidden="false" customHeight="false" outlineLevel="0" collapsed="false">
      <c r="A44" s="12" t="s">
        <v>117</v>
      </c>
      <c r="B44" s="13" t="s">
        <v>118</v>
      </c>
      <c r="D44" s="15" t="n">
        <v>0.04</v>
      </c>
      <c r="E44" s="15" t="n">
        <v>0</v>
      </c>
      <c r="F44" s="15" t="n">
        <v>0.01</v>
      </c>
      <c r="G44" s="15"/>
      <c r="H44" s="5"/>
      <c r="I44" s="16"/>
      <c r="J44" s="15"/>
      <c r="K44" s="15"/>
      <c r="L44" s="15"/>
      <c r="M44" s="15"/>
      <c r="N44" s="15"/>
      <c r="O44" s="15"/>
      <c r="Q44" s="16"/>
      <c r="R44" s="15"/>
      <c r="S44" s="15"/>
      <c r="T44" s="15"/>
      <c r="U44" s="15"/>
      <c r="V44" s="15"/>
      <c r="W44" s="15"/>
      <c r="Y44" s="16"/>
      <c r="Z44" s="15"/>
      <c r="AA44" s="15"/>
      <c r="AB44" s="15"/>
      <c r="AC44" s="15"/>
      <c r="AD44" s="15"/>
      <c r="AE44" s="15"/>
      <c r="AG44" s="16"/>
      <c r="AH44" s="15"/>
      <c r="AI44" s="15"/>
      <c r="AJ44" s="15"/>
      <c r="AK44" s="15"/>
      <c r="AL44" s="15"/>
      <c r="AM44" s="15"/>
      <c r="AN44" s="15"/>
      <c r="AO44" s="16"/>
      <c r="AP44" s="15"/>
      <c r="AQ44" s="16"/>
      <c r="AR44" s="15"/>
    </row>
    <row r="45" customFormat="false" ht="15.75" hidden="false" customHeight="false" outlineLevel="0" collapsed="false">
      <c r="A45" s="12" t="s">
        <v>119</v>
      </c>
      <c r="B45" s="13" t="s">
        <v>120</v>
      </c>
      <c r="D45" s="15" t="n">
        <v>2.32</v>
      </c>
      <c r="E45" s="15" t="n">
        <v>0.12</v>
      </c>
      <c r="F45" s="15" t="n">
        <v>0.35</v>
      </c>
      <c r="G45" s="15"/>
      <c r="H45" s="5"/>
      <c r="I45" s="16"/>
      <c r="J45" s="15"/>
      <c r="K45" s="15"/>
      <c r="L45" s="15"/>
      <c r="M45" s="15"/>
      <c r="N45" s="15"/>
      <c r="O45" s="15"/>
      <c r="Q45" s="16"/>
      <c r="R45" s="15"/>
      <c r="S45" s="15"/>
      <c r="T45" s="15"/>
      <c r="U45" s="15"/>
      <c r="V45" s="15"/>
      <c r="W45" s="15"/>
      <c r="Y45" s="16"/>
      <c r="Z45" s="15"/>
      <c r="AA45" s="15"/>
      <c r="AB45" s="15"/>
      <c r="AC45" s="15"/>
      <c r="AD45" s="15"/>
      <c r="AE45" s="15"/>
      <c r="AG45" s="16"/>
      <c r="AH45" s="15"/>
      <c r="AI45" s="15"/>
      <c r="AJ45" s="15"/>
      <c r="AK45" s="15"/>
      <c r="AL45" s="15"/>
      <c r="AM45" s="15"/>
      <c r="AN45" s="15"/>
      <c r="AO45" s="16"/>
      <c r="AP45" s="15"/>
      <c r="AQ45" s="16"/>
      <c r="AR45" s="15"/>
    </row>
    <row r="46" customFormat="false" ht="15.75" hidden="false" customHeight="false" outlineLevel="0" collapsed="false">
      <c r="A46" s="12" t="s">
        <v>121</v>
      </c>
      <c r="B46" s="13" t="s">
        <v>122</v>
      </c>
      <c r="D46" s="15" t="n">
        <v>0.03</v>
      </c>
      <c r="E46" s="15" t="n">
        <v>0</v>
      </c>
      <c r="F46" s="15" t="n">
        <v>0</v>
      </c>
      <c r="G46" s="15"/>
      <c r="H46" s="5"/>
      <c r="I46" s="16"/>
      <c r="J46" s="15"/>
      <c r="K46" s="15"/>
      <c r="L46" s="15"/>
      <c r="M46" s="15"/>
      <c r="N46" s="15"/>
      <c r="O46" s="15"/>
      <c r="Q46" s="16"/>
      <c r="R46" s="15"/>
      <c r="S46" s="15"/>
      <c r="T46" s="15"/>
      <c r="U46" s="15"/>
      <c r="V46" s="15"/>
      <c r="W46" s="15"/>
      <c r="Y46" s="16"/>
      <c r="Z46" s="15"/>
      <c r="AA46" s="15"/>
      <c r="AB46" s="15"/>
      <c r="AC46" s="15"/>
      <c r="AD46" s="15"/>
      <c r="AE46" s="15"/>
      <c r="AG46" s="16"/>
      <c r="AH46" s="15"/>
      <c r="AI46" s="15"/>
      <c r="AJ46" s="15"/>
      <c r="AK46" s="15"/>
      <c r="AL46" s="15"/>
      <c r="AM46" s="15"/>
      <c r="AN46" s="15"/>
      <c r="AO46" s="16"/>
      <c r="AP46" s="15"/>
      <c r="AQ46" s="16"/>
      <c r="AR46" s="15"/>
    </row>
    <row r="47" customFormat="false" ht="15.75" hidden="false" customHeight="false" outlineLevel="0" collapsed="false">
      <c r="A47" s="12" t="s">
        <v>123</v>
      </c>
      <c r="B47" s="13" t="s">
        <v>124</v>
      </c>
      <c r="D47" s="15" t="n">
        <v>0.08</v>
      </c>
      <c r="E47" s="15" t="n">
        <v>0</v>
      </c>
      <c r="F47" s="15" t="n">
        <v>0.01</v>
      </c>
      <c r="G47" s="15"/>
      <c r="H47" s="5"/>
      <c r="I47" s="16"/>
      <c r="J47" s="15"/>
      <c r="K47" s="15"/>
      <c r="L47" s="15"/>
      <c r="M47" s="15"/>
      <c r="N47" s="15"/>
      <c r="O47" s="15"/>
      <c r="Q47" s="16"/>
      <c r="R47" s="15"/>
      <c r="S47" s="15"/>
      <c r="T47" s="15"/>
      <c r="U47" s="15"/>
      <c r="V47" s="15"/>
      <c r="W47" s="15"/>
      <c r="Y47" s="16"/>
      <c r="Z47" s="15"/>
      <c r="AA47" s="15"/>
      <c r="AB47" s="15"/>
      <c r="AC47" s="15"/>
      <c r="AD47" s="15"/>
      <c r="AE47" s="15"/>
      <c r="AG47" s="16"/>
      <c r="AH47" s="15"/>
      <c r="AI47" s="15"/>
      <c r="AJ47" s="15"/>
      <c r="AK47" s="15"/>
      <c r="AL47" s="15"/>
      <c r="AM47" s="15"/>
      <c r="AN47" s="15"/>
      <c r="AO47" s="16"/>
      <c r="AP47" s="15"/>
      <c r="AQ47" s="16"/>
      <c r="AR47" s="15"/>
    </row>
    <row r="48" customFormat="false" ht="15.75" hidden="false" customHeight="false" outlineLevel="0" collapsed="false">
      <c r="A48" s="12" t="s">
        <v>125</v>
      </c>
      <c r="B48" s="13" t="s">
        <v>126</v>
      </c>
      <c r="D48" s="15" t="n">
        <v>0.01</v>
      </c>
      <c r="E48" s="15" t="n">
        <v>0</v>
      </c>
      <c r="F48" s="15" t="n">
        <v>0</v>
      </c>
      <c r="G48" s="15"/>
      <c r="H48" s="5"/>
      <c r="I48" s="16"/>
      <c r="J48" s="15"/>
      <c r="K48" s="15"/>
      <c r="L48" s="15"/>
      <c r="M48" s="15"/>
      <c r="N48" s="15"/>
      <c r="O48" s="15"/>
      <c r="Q48" s="16"/>
      <c r="R48" s="15"/>
      <c r="S48" s="15"/>
      <c r="T48" s="15"/>
      <c r="U48" s="15"/>
      <c r="V48" s="15"/>
      <c r="W48" s="15"/>
      <c r="Y48" s="16"/>
      <c r="Z48" s="15"/>
      <c r="AA48" s="15"/>
      <c r="AB48" s="15"/>
      <c r="AC48" s="15"/>
      <c r="AD48" s="15"/>
      <c r="AE48" s="15"/>
      <c r="AG48" s="16"/>
      <c r="AH48" s="15"/>
      <c r="AI48" s="15"/>
      <c r="AJ48" s="15"/>
      <c r="AK48" s="15"/>
      <c r="AL48" s="15"/>
      <c r="AM48" s="15"/>
      <c r="AN48" s="15"/>
      <c r="AO48" s="16"/>
      <c r="AP48" s="15"/>
      <c r="AQ48" s="16"/>
      <c r="AR48" s="15"/>
    </row>
    <row r="49" customFormat="false" ht="15.75" hidden="false" customHeight="false" outlineLevel="0" collapsed="false">
      <c r="A49" s="12" t="s">
        <v>127</v>
      </c>
      <c r="B49" s="13" t="s">
        <v>128</v>
      </c>
      <c r="D49" s="15" t="n">
        <v>0.21</v>
      </c>
      <c r="E49" s="15" t="n">
        <v>0.01</v>
      </c>
      <c r="F49" s="15" t="n">
        <v>0.04</v>
      </c>
      <c r="G49" s="15"/>
      <c r="H49" s="5"/>
      <c r="I49" s="16"/>
      <c r="J49" s="15"/>
      <c r="K49" s="15"/>
      <c r="L49" s="15"/>
      <c r="M49" s="15"/>
      <c r="N49" s="15"/>
      <c r="O49" s="15"/>
      <c r="Q49" s="16"/>
      <c r="R49" s="15"/>
      <c r="S49" s="15"/>
      <c r="T49" s="15"/>
      <c r="U49" s="15"/>
      <c r="V49" s="15"/>
      <c r="W49" s="15"/>
      <c r="Y49" s="16"/>
      <c r="Z49" s="15"/>
      <c r="AA49" s="15"/>
      <c r="AB49" s="15"/>
      <c r="AC49" s="15"/>
      <c r="AD49" s="15"/>
      <c r="AE49" s="15"/>
      <c r="AG49" s="16"/>
      <c r="AH49" s="15"/>
      <c r="AI49" s="15"/>
      <c r="AJ49" s="15"/>
      <c r="AK49" s="15"/>
      <c r="AL49" s="15"/>
      <c r="AM49" s="15"/>
      <c r="AN49" s="15"/>
      <c r="AO49" s="16"/>
      <c r="AP49" s="15"/>
      <c r="AQ49" s="16"/>
      <c r="AR49" s="15"/>
    </row>
    <row r="50" customFormat="false" ht="15.75" hidden="false" customHeight="false" outlineLevel="0" collapsed="false">
      <c r="A50" s="12" t="s">
        <v>129</v>
      </c>
      <c r="B50" s="13" t="s">
        <v>130</v>
      </c>
      <c r="D50" s="15" t="n">
        <v>2.71</v>
      </c>
      <c r="E50" s="15" t="n">
        <v>0.09</v>
      </c>
      <c r="F50" s="15" t="n">
        <v>0.28</v>
      </c>
      <c r="G50" s="15"/>
      <c r="H50" s="5"/>
      <c r="I50" s="16"/>
      <c r="J50" s="15"/>
      <c r="K50" s="15"/>
      <c r="L50" s="15"/>
      <c r="M50" s="15"/>
      <c r="N50" s="15"/>
      <c r="O50" s="15"/>
      <c r="Q50" s="16"/>
      <c r="R50" s="15"/>
      <c r="S50" s="15"/>
      <c r="T50" s="15"/>
      <c r="U50" s="15"/>
      <c r="V50" s="15"/>
      <c r="W50" s="15"/>
      <c r="Y50" s="16"/>
      <c r="Z50" s="15"/>
      <c r="AA50" s="15"/>
      <c r="AB50" s="15"/>
      <c r="AC50" s="15"/>
      <c r="AD50" s="15"/>
      <c r="AE50" s="15"/>
      <c r="AG50" s="16"/>
      <c r="AH50" s="15"/>
      <c r="AI50" s="15"/>
      <c r="AJ50" s="15"/>
      <c r="AK50" s="15"/>
      <c r="AL50" s="15"/>
      <c r="AM50" s="15"/>
      <c r="AN50" s="15"/>
      <c r="AO50" s="16"/>
      <c r="AP50" s="15"/>
      <c r="AQ50" s="16"/>
      <c r="AR50" s="15"/>
    </row>
    <row r="51" customFormat="false" ht="15.75" hidden="false" customHeight="false" outlineLevel="0" collapsed="false">
      <c r="A51" s="12" t="s">
        <v>131</v>
      </c>
      <c r="B51" s="13" t="s">
        <v>132</v>
      </c>
      <c r="D51" s="15" t="n">
        <v>1.41</v>
      </c>
      <c r="E51" s="15" t="n">
        <v>0.06</v>
      </c>
      <c r="F51" s="15" t="n">
        <v>0.23</v>
      </c>
      <c r="G51" s="15"/>
      <c r="H51" s="5"/>
      <c r="I51" s="16"/>
      <c r="J51" s="15"/>
      <c r="K51" s="15"/>
      <c r="L51" s="15"/>
      <c r="M51" s="15"/>
      <c r="N51" s="15"/>
      <c r="O51" s="15"/>
      <c r="Q51" s="16"/>
      <c r="R51" s="15"/>
      <c r="S51" s="15"/>
      <c r="T51" s="15"/>
      <c r="U51" s="15"/>
      <c r="V51" s="15"/>
      <c r="W51" s="15"/>
      <c r="Y51" s="16"/>
      <c r="Z51" s="15"/>
      <c r="AA51" s="15"/>
      <c r="AB51" s="15"/>
      <c r="AC51" s="15"/>
      <c r="AD51" s="15"/>
      <c r="AE51" s="15"/>
      <c r="AG51" s="16"/>
      <c r="AH51" s="15"/>
      <c r="AI51" s="15"/>
      <c r="AJ51" s="15"/>
      <c r="AK51" s="15"/>
      <c r="AL51" s="15"/>
      <c r="AM51" s="15"/>
      <c r="AN51" s="15"/>
      <c r="AO51" s="16"/>
      <c r="AP51" s="15"/>
      <c r="AQ51" s="16"/>
      <c r="AR51" s="15"/>
    </row>
    <row r="52" customFormat="false" ht="15.75" hidden="false" customHeight="false" outlineLevel="0" collapsed="false">
      <c r="A52" s="12" t="s">
        <v>133</v>
      </c>
      <c r="B52" s="13" t="s">
        <v>134</v>
      </c>
      <c r="D52" s="15" t="n">
        <v>1.23</v>
      </c>
      <c r="E52" s="15" t="n">
        <v>0.07</v>
      </c>
      <c r="F52" s="15" t="n">
        <v>0.16</v>
      </c>
      <c r="G52" s="15"/>
      <c r="H52" s="5"/>
      <c r="I52" s="16"/>
      <c r="J52" s="15"/>
      <c r="K52" s="15"/>
      <c r="L52" s="15"/>
      <c r="M52" s="15"/>
      <c r="N52" s="15"/>
      <c r="O52" s="15"/>
      <c r="Q52" s="16"/>
      <c r="R52" s="15"/>
      <c r="S52" s="15"/>
      <c r="T52" s="15"/>
      <c r="U52" s="15"/>
      <c r="V52" s="15"/>
      <c r="W52" s="15"/>
      <c r="Y52" s="16"/>
      <c r="Z52" s="15"/>
      <c r="AA52" s="15"/>
      <c r="AB52" s="15"/>
      <c r="AC52" s="15"/>
      <c r="AD52" s="15"/>
      <c r="AE52" s="15"/>
      <c r="AG52" s="16"/>
      <c r="AH52" s="15"/>
      <c r="AI52" s="15"/>
      <c r="AJ52" s="15"/>
      <c r="AK52" s="15"/>
      <c r="AL52" s="15"/>
      <c r="AM52" s="15"/>
      <c r="AN52" s="15"/>
      <c r="AO52" s="16"/>
      <c r="AP52" s="15"/>
      <c r="AQ52" s="16"/>
      <c r="AR52" s="15"/>
    </row>
    <row r="53" customFormat="false" ht="15.75" hidden="false" customHeight="false" outlineLevel="0" collapsed="false">
      <c r="A53" s="12" t="s">
        <v>135</v>
      </c>
      <c r="B53" s="13" t="s">
        <v>136</v>
      </c>
      <c r="D53" s="15" t="n">
        <v>0.02</v>
      </c>
      <c r="E53" s="15" t="n">
        <v>0</v>
      </c>
      <c r="F53" s="15" t="n">
        <v>0</v>
      </c>
      <c r="G53" s="15"/>
      <c r="H53" s="5"/>
      <c r="I53" s="16"/>
      <c r="J53" s="15"/>
      <c r="K53" s="15"/>
      <c r="L53" s="15"/>
      <c r="M53" s="15"/>
      <c r="N53" s="15"/>
      <c r="O53" s="15"/>
      <c r="Q53" s="16"/>
      <c r="R53" s="15"/>
      <c r="S53" s="15"/>
      <c r="T53" s="15"/>
      <c r="U53" s="15"/>
      <c r="V53" s="15"/>
      <c r="W53" s="15"/>
      <c r="Y53" s="16"/>
      <c r="Z53" s="15"/>
      <c r="AA53" s="15"/>
      <c r="AB53" s="15"/>
      <c r="AC53" s="15"/>
      <c r="AD53" s="15"/>
      <c r="AE53" s="15"/>
      <c r="AG53" s="16"/>
      <c r="AH53" s="15"/>
      <c r="AI53" s="15"/>
      <c r="AJ53" s="15"/>
      <c r="AK53" s="15"/>
      <c r="AL53" s="15"/>
      <c r="AM53" s="15"/>
      <c r="AN53" s="15"/>
      <c r="AO53" s="16"/>
      <c r="AP53" s="15"/>
      <c r="AQ53" s="16"/>
      <c r="AR53" s="15"/>
    </row>
    <row r="54" customFormat="false" ht="15.75" hidden="false" customHeight="false" outlineLevel="0" collapsed="false">
      <c r="A54" s="12" t="s">
        <v>137</v>
      </c>
      <c r="B54" s="13" t="s">
        <v>138</v>
      </c>
      <c r="D54" s="15" t="n">
        <v>0.29</v>
      </c>
      <c r="E54" s="15" t="n">
        <v>0.02</v>
      </c>
      <c r="F54" s="15" t="n">
        <v>0.03</v>
      </c>
      <c r="G54" s="15"/>
      <c r="H54" s="5"/>
      <c r="I54" s="16"/>
      <c r="J54" s="15"/>
      <c r="K54" s="15"/>
      <c r="L54" s="15"/>
      <c r="M54" s="15"/>
      <c r="N54" s="15"/>
      <c r="O54" s="15"/>
      <c r="Q54" s="16"/>
      <c r="R54" s="15"/>
      <c r="S54" s="15"/>
      <c r="T54" s="15"/>
      <c r="U54" s="15"/>
      <c r="V54" s="15"/>
      <c r="W54" s="15"/>
      <c r="Y54" s="16"/>
      <c r="Z54" s="15"/>
      <c r="AA54" s="15"/>
      <c r="AB54" s="15"/>
      <c r="AC54" s="15"/>
      <c r="AD54" s="15"/>
      <c r="AE54" s="15"/>
      <c r="AG54" s="16"/>
      <c r="AH54" s="15"/>
      <c r="AI54" s="15"/>
      <c r="AJ54" s="15"/>
      <c r="AK54" s="15"/>
      <c r="AL54" s="15"/>
      <c r="AM54" s="15"/>
      <c r="AN54" s="15"/>
      <c r="AO54" s="16"/>
      <c r="AP54" s="15"/>
      <c r="AQ54" s="16"/>
      <c r="AR54" s="15"/>
    </row>
    <row r="55" customFormat="false" ht="15.75" hidden="false" customHeight="false" outlineLevel="0" collapsed="false">
      <c r="A55" s="12" t="s">
        <v>139</v>
      </c>
      <c r="B55" s="13" t="s">
        <v>140</v>
      </c>
      <c r="D55" s="15" t="n">
        <v>0.16</v>
      </c>
      <c r="E55" s="15" t="n">
        <v>0.01</v>
      </c>
      <c r="F55" s="15" t="n">
        <v>0.02</v>
      </c>
      <c r="G55" s="15"/>
      <c r="H55" s="5"/>
      <c r="I55" s="16"/>
      <c r="J55" s="15"/>
      <c r="K55" s="15"/>
      <c r="L55" s="15"/>
      <c r="M55" s="15"/>
      <c r="N55" s="15"/>
      <c r="O55" s="15"/>
      <c r="Q55" s="16"/>
      <c r="R55" s="15"/>
      <c r="S55" s="15"/>
      <c r="T55" s="15"/>
      <c r="U55" s="15"/>
      <c r="V55" s="15"/>
      <c r="W55" s="15"/>
      <c r="Y55" s="16"/>
      <c r="Z55" s="15"/>
      <c r="AA55" s="15"/>
      <c r="AB55" s="15"/>
      <c r="AC55" s="15"/>
      <c r="AD55" s="15"/>
      <c r="AE55" s="15"/>
      <c r="AG55" s="16"/>
      <c r="AH55" s="15"/>
      <c r="AI55" s="15"/>
      <c r="AJ55" s="15"/>
      <c r="AK55" s="15"/>
      <c r="AL55" s="15"/>
      <c r="AM55" s="15"/>
      <c r="AN55" s="15"/>
      <c r="AO55" s="16"/>
      <c r="AP55" s="15"/>
      <c r="AQ55" s="16"/>
      <c r="AR55" s="15"/>
    </row>
    <row r="56" customFormat="false" ht="15.75" hidden="false" customHeight="false" outlineLevel="0" collapsed="false">
      <c r="A56" s="12" t="s">
        <v>141</v>
      </c>
      <c r="B56" s="13" t="s">
        <v>142</v>
      </c>
      <c r="D56" s="15" t="n">
        <v>0.65</v>
      </c>
      <c r="E56" s="15" t="n">
        <v>0.03</v>
      </c>
      <c r="F56" s="15" t="n">
        <v>0.11</v>
      </c>
      <c r="G56" s="15"/>
      <c r="H56" s="5"/>
      <c r="I56" s="16"/>
      <c r="J56" s="15"/>
      <c r="K56" s="15"/>
      <c r="L56" s="15"/>
      <c r="M56" s="15"/>
      <c r="N56" s="15"/>
      <c r="O56" s="15"/>
      <c r="Q56" s="16"/>
      <c r="R56" s="15"/>
      <c r="S56" s="15"/>
      <c r="T56" s="15"/>
      <c r="U56" s="15"/>
      <c r="V56" s="15"/>
      <c r="W56" s="15"/>
      <c r="Y56" s="16"/>
      <c r="Z56" s="15"/>
      <c r="AA56" s="15"/>
      <c r="AB56" s="15"/>
      <c r="AC56" s="15"/>
      <c r="AD56" s="15"/>
      <c r="AE56" s="15"/>
      <c r="AG56" s="16"/>
      <c r="AH56" s="15"/>
      <c r="AI56" s="15"/>
      <c r="AJ56" s="15"/>
      <c r="AK56" s="15"/>
      <c r="AL56" s="15"/>
      <c r="AM56" s="15"/>
      <c r="AN56" s="15"/>
      <c r="AO56" s="16"/>
      <c r="AP56" s="15"/>
      <c r="AQ56" s="16"/>
      <c r="AR56" s="15"/>
    </row>
    <row r="57" customFormat="false" ht="15.75" hidden="false" customHeight="false" outlineLevel="0" collapsed="false">
      <c r="A57" s="12" t="s">
        <v>143</v>
      </c>
      <c r="B57" s="13" t="s">
        <v>144</v>
      </c>
      <c r="D57" s="15" t="n">
        <v>49.61</v>
      </c>
      <c r="E57" s="15" t="n">
        <v>3.09</v>
      </c>
      <c r="F57" s="15" t="n">
        <v>12.96</v>
      </c>
      <c r="G57" s="15"/>
      <c r="H57" s="5"/>
      <c r="I57" s="16"/>
      <c r="J57" s="15"/>
      <c r="K57" s="15"/>
      <c r="L57" s="15"/>
      <c r="M57" s="15"/>
      <c r="N57" s="15"/>
      <c r="O57" s="15"/>
      <c r="Q57" s="16"/>
      <c r="R57" s="15"/>
      <c r="S57" s="15"/>
      <c r="T57" s="15"/>
      <c r="U57" s="15"/>
      <c r="V57" s="15"/>
      <c r="W57" s="15"/>
      <c r="Y57" s="16"/>
      <c r="Z57" s="15"/>
      <c r="AA57" s="15"/>
      <c r="AB57" s="15"/>
      <c r="AC57" s="15"/>
      <c r="AD57" s="15"/>
      <c r="AE57" s="15"/>
      <c r="AG57" s="16"/>
      <c r="AH57" s="15"/>
      <c r="AI57" s="15"/>
      <c r="AJ57" s="15"/>
      <c r="AK57" s="15"/>
      <c r="AL57" s="15"/>
      <c r="AM57" s="15"/>
      <c r="AN57" s="15"/>
      <c r="AO57" s="16"/>
      <c r="AP57" s="15"/>
      <c r="AQ57" s="16"/>
      <c r="AR57" s="15"/>
    </row>
    <row r="58" customFormat="false" ht="15.75" hidden="false" customHeight="false" outlineLevel="0" collapsed="false">
      <c r="A58" s="12" t="s">
        <v>145</v>
      </c>
      <c r="B58" s="13" t="s">
        <v>146</v>
      </c>
      <c r="D58" s="15" t="n">
        <v>19.64</v>
      </c>
      <c r="E58" s="15" t="n">
        <v>1.72</v>
      </c>
      <c r="F58" s="15" t="n">
        <v>5.41</v>
      </c>
      <c r="G58" s="15"/>
      <c r="H58" s="5"/>
      <c r="I58" s="16"/>
      <c r="J58" s="15"/>
      <c r="K58" s="15"/>
      <c r="L58" s="15"/>
      <c r="M58" s="15"/>
      <c r="N58" s="15"/>
      <c r="O58" s="15"/>
      <c r="Q58" s="16"/>
      <c r="R58" s="15"/>
      <c r="S58" s="15"/>
      <c r="T58" s="15"/>
      <c r="U58" s="15"/>
      <c r="V58" s="15"/>
      <c r="W58" s="15"/>
      <c r="Y58" s="16"/>
      <c r="Z58" s="15"/>
      <c r="AA58" s="15"/>
      <c r="AB58" s="15"/>
      <c r="AC58" s="15"/>
      <c r="AD58" s="15"/>
      <c r="AE58" s="15"/>
      <c r="AG58" s="16"/>
      <c r="AH58" s="15"/>
      <c r="AI58" s="15"/>
      <c r="AJ58" s="15"/>
      <c r="AK58" s="15"/>
      <c r="AL58" s="15"/>
      <c r="AM58" s="15"/>
      <c r="AN58" s="15"/>
      <c r="AO58" s="16"/>
      <c r="AP58" s="15"/>
      <c r="AQ58" s="16"/>
      <c r="AR58" s="15"/>
    </row>
    <row r="59" customFormat="false" ht="15.75" hidden="false" customHeight="false" outlineLevel="0" collapsed="false">
      <c r="A59" s="12" t="s">
        <v>147</v>
      </c>
      <c r="B59" s="13" t="s">
        <v>148</v>
      </c>
      <c r="D59" s="15" t="n">
        <v>17.53</v>
      </c>
      <c r="E59" s="15" t="n">
        <v>0.62</v>
      </c>
      <c r="F59" s="15" t="n">
        <v>2.91</v>
      </c>
      <c r="G59" s="15"/>
      <c r="H59" s="5"/>
      <c r="I59" s="16"/>
      <c r="J59" s="15"/>
      <c r="K59" s="15"/>
      <c r="L59" s="15"/>
      <c r="M59" s="15"/>
      <c r="N59" s="15"/>
      <c r="O59" s="15"/>
      <c r="Q59" s="16"/>
      <c r="R59" s="15"/>
      <c r="S59" s="15"/>
      <c r="T59" s="15"/>
      <c r="U59" s="15"/>
      <c r="V59" s="15"/>
      <c r="W59" s="15"/>
      <c r="Y59" s="16"/>
      <c r="Z59" s="15"/>
      <c r="AA59" s="15"/>
      <c r="AB59" s="15"/>
      <c r="AC59" s="15"/>
      <c r="AD59" s="15"/>
      <c r="AE59" s="15"/>
      <c r="AG59" s="16"/>
      <c r="AH59" s="15"/>
      <c r="AI59" s="15"/>
      <c r="AJ59" s="15"/>
      <c r="AK59" s="15"/>
      <c r="AL59" s="15"/>
      <c r="AM59" s="15"/>
      <c r="AN59" s="15"/>
      <c r="AO59" s="16"/>
      <c r="AP59" s="15"/>
      <c r="AQ59" s="16"/>
      <c r="AR59" s="15"/>
    </row>
    <row r="60" customFormat="false" ht="15.75" hidden="false" customHeight="false" outlineLevel="0" collapsed="false">
      <c r="A60" s="12" t="s">
        <v>149</v>
      </c>
      <c r="B60" s="13" t="s">
        <v>150</v>
      </c>
      <c r="D60" s="15" t="n">
        <v>1.61</v>
      </c>
      <c r="E60" s="15" t="n">
        <v>0.08</v>
      </c>
      <c r="F60" s="15" t="n">
        <v>0.22</v>
      </c>
      <c r="G60" s="15"/>
      <c r="H60" s="5"/>
      <c r="I60" s="16"/>
      <c r="J60" s="15"/>
      <c r="K60" s="15"/>
      <c r="L60" s="15"/>
      <c r="M60" s="15"/>
      <c r="N60" s="15"/>
      <c r="O60" s="15"/>
      <c r="Q60" s="16"/>
      <c r="R60" s="15"/>
      <c r="S60" s="15"/>
      <c r="T60" s="15"/>
      <c r="U60" s="15"/>
      <c r="V60" s="15"/>
      <c r="W60" s="15"/>
      <c r="Y60" s="16"/>
      <c r="Z60" s="15"/>
      <c r="AA60" s="15"/>
      <c r="AB60" s="15"/>
      <c r="AC60" s="15"/>
      <c r="AD60" s="15"/>
      <c r="AE60" s="15"/>
      <c r="AG60" s="16"/>
      <c r="AH60" s="15"/>
      <c r="AI60" s="15"/>
      <c r="AJ60" s="15"/>
      <c r="AK60" s="15"/>
      <c r="AL60" s="15"/>
      <c r="AM60" s="15"/>
      <c r="AN60" s="15"/>
      <c r="AO60" s="16"/>
      <c r="AP60" s="15"/>
      <c r="AQ60" s="16"/>
      <c r="AR60" s="15"/>
    </row>
    <row r="61" customFormat="false" ht="15.75" hidden="false" customHeight="false" outlineLevel="0" collapsed="false">
      <c r="A61" s="12" t="s">
        <v>151</v>
      </c>
      <c r="B61" s="13" t="s">
        <v>152</v>
      </c>
      <c r="D61" s="15" t="n">
        <v>2.84</v>
      </c>
      <c r="E61" s="15" t="n">
        <v>0.12</v>
      </c>
      <c r="F61" s="15" t="n">
        <v>0.48</v>
      </c>
      <c r="G61" s="15"/>
      <c r="H61" s="5"/>
      <c r="I61" s="16"/>
      <c r="J61" s="15"/>
      <c r="K61" s="15"/>
      <c r="L61" s="15"/>
      <c r="M61" s="15"/>
      <c r="N61" s="15"/>
      <c r="O61" s="15"/>
      <c r="Q61" s="16"/>
      <c r="R61" s="15"/>
      <c r="S61" s="15"/>
      <c r="T61" s="15"/>
      <c r="U61" s="15"/>
      <c r="V61" s="15"/>
      <c r="W61" s="15"/>
      <c r="Y61" s="16"/>
      <c r="Z61" s="15"/>
      <c r="AA61" s="15"/>
      <c r="AB61" s="15"/>
      <c r="AC61" s="15"/>
      <c r="AD61" s="15"/>
      <c r="AE61" s="15"/>
      <c r="AG61" s="16"/>
      <c r="AH61" s="15"/>
      <c r="AI61" s="15"/>
      <c r="AJ61" s="15"/>
      <c r="AK61" s="15"/>
      <c r="AL61" s="15"/>
      <c r="AM61" s="15"/>
      <c r="AN61" s="15"/>
      <c r="AO61" s="16"/>
      <c r="AP61" s="15"/>
      <c r="AQ61" s="16"/>
      <c r="AR61" s="15"/>
    </row>
    <row r="62" customFormat="false" ht="15.75" hidden="false" customHeight="false" outlineLevel="0" collapsed="false">
      <c r="A62" s="12" t="s">
        <v>153</v>
      </c>
      <c r="B62" s="13" t="s">
        <v>154</v>
      </c>
      <c r="D62" s="15" t="n">
        <v>0.3</v>
      </c>
      <c r="E62" s="15" t="n">
        <v>0.01</v>
      </c>
      <c r="F62" s="15" t="n">
        <v>0.04</v>
      </c>
      <c r="G62" s="15"/>
      <c r="H62" s="5"/>
      <c r="I62" s="16"/>
      <c r="J62" s="15"/>
      <c r="K62" s="15"/>
      <c r="L62" s="15"/>
      <c r="M62" s="15"/>
      <c r="N62" s="15"/>
      <c r="O62" s="15"/>
      <c r="Q62" s="16"/>
      <c r="R62" s="15"/>
      <c r="S62" s="15"/>
      <c r="T62" s="15"/>
      <c r="U62" s="15"/>
      <c r="V62" s="15"/>
      <c r="W62" s="15"/>
      <c r="Y62" s="16"/>
      <c r="Z62" s="15"/>
      <c r="AA62" s="15"/>
      <c r="AB62" s="15"/>
      <c r="AC62" s="15"/>
      <c r="AD62" s="15"/>
      <c r="AE62" s="15"/>
      <c r="AG62" s="16"/>
      <c r="AH62" s="15"/>
      <c r="AI62" s="15"/>
      <c r="AJ62" s="15"/>
      <c r="AK62" s="15"/>
      <c r="AL62" s="15"/>
      <c r="AM62" s="15"/>
      <c r="AN62" s="15"/>
      <c r="AO62" s="16"/>
      <c r="AP62" s="15"/>
      <c r="AQ62" s="16"/>
      <c r="AR62" s="15"/>
    </row>
    <row r="63" customFormat="false" ht="15.75" hidden="false" customHeight="false" outlineLevel="0" collapsed="false">
      <c r="A63" s="12" t="s">
        <v>155</v>
      </c>
      <c r="B63" s="13" t="s">
        <v>156</v>
      </c>
      <c r="D63" s="15" t="n">
        <v>17.49</v>
      </c>
      <c r="E63" s="15" t="n">
        <v>0.7</v>
      </c>
      <c r="F63" s="15" t="n">
        <v>3.75</v>
      </c>
      <c r="G63" s="15"/>
      <c r="H63" s="5"/>
      <c r="I63" s="16"/>
      <c r="J63" s="15"/>
      <c r="K63" s="15"/>
      <c r="L63" s="15"/>
      <c r="M63" s="15"/>
      <c r="N63" s="15"/>
      <c r="O63" s="15"/>
      <c r="Q63" s="16"/>
      <c r="R63" s="15"/>
      <c r="S63" s="15"/>
      <c r="T63" s="15"/>
      <c r="U63" s="15"/>
      <c r="V63" s="15"/>
      <c r="W63" s="15"/>
      <c r="Y63" s="16"/>
      <c r="Z63" s="15"/>
      <c r="AA63" s="15"/>
      <c r="AB63" s="15"/>
      <c r="AC63" s="15"/>
      <c r="AD63" s="15"/>
      <c r="AE63" s="15"/>
      <c r="AG63" s="16"/>
      <c r="AH63" s="15"/>
      <c r="AI63" s="15"/>
      <c r="AJ63" s="15"/>
      <c r="AK63" s="15"/>
      <c r="AL63" s="15"/>
      <c r="AM63" s="15"/>
      <c r="AN63" s="15"/>
      <c r="AO63" s="16"/>
      <c r="AP63" s="15"/>
      <c r="AQ63" s="16"/>
      <c r="AR63" s="15"/>
    </row>
    <row r="64" customFormat="false" ht="15.75" hidden="false" customHeight="false" outlineLevel="0" collapsed="false">
      <c r="A64" s="12" t="s">
        <v>157</v>
      </c>
      <c r="B64" s="13" t="s">
        <v>158</v>
      </c>
      <c r="D64" s="15" t="n">
        <v>1.34</v>
      </c>
      <c r="E64" s="15" t="n">
        <v>0.05</v>
      </c>
      <c r="F64" s="15" t="n">
        <v>0.17</v>
      </c>
      <c r="G64" s="15"/>
      <c r="H64" s="5"/>
      <c r="I64" s="16"/>
      <c r="J64" s="15"/>
      <c r="K64" s="15"/>
      <c r="L64" s="15"/>
      <c r="M64" s="15"/>
      <c r="N64" s="15"/>
      <c r="O64" s="15"/>
      <c r="Q64" s="16"/>
      <c r="R64" s="15"/>
      <c r="S64" s="15"/>
      <c r="T64" s="15"/>
      <c r="U64" s="15"/>
      <c r="V64" s="15"/>
      <c r="W64" s="15"/>
      <c r="Y64" s="16"/>
      <c r="Z64" s="15"/>
      <c r="AA64" s="15"/>
      <c r="AB64" s="15"/>
      <c r="AC64" s="15"/>
      <c r="AD64" s="15"/>
      <c r="AE64" s="15"/>
      <c r="AG64" s="16"/>
      <c r="AH64" s="15"/>
      <c r="AI64" s="15"/>
      <c r="AJ64" s="15"/>
      <c r="AK64" s="15"/>
      <c r="AL64" s="15"/>
      <c r="AM64" s="15"/>
      <c r="AN64" s="15"/>
      <c r="AO64" s="16"/>
      <c r="AP64" s="15"/>
      <c r="AQ64" s="16"/>
      <c r="AR64" s="15"/>
    </row>
    <row r="65" customFormat="false" ht="15.75" hidden="false" customHeight="false" outlineLevel="0" collapsed="false">
      <c r="A65" s="12" t="s">
        <v>159</v>
      </c>
      <c r="B65" s="13" t="s">
        <v>160</v>
      </c>
      <c r="D65" s="15" t="n">
        <v>4.35</v>
      </c>
      <c r="E65" s="15" t="n">
        <v>0.24</v>
      </c>
      <c r="F65" s="15" t="n">
        <v>0.89</v>
      </c>
      <c r="G65" s="15"/>
      <c r="H65" s="5"/>
      <c r="I65" s="16"/>
      <c r="J65" s="15"/>
      <c r="K65" s="15"/>
      <c r="L65" s="15"/>
      <c r="M65" s="15"/>
      <c r="N65" s="15"/>
      <c r="O65" s="15"/>
      <c r="Q65" s="16"/>
      <c r="R65" s="15"/>
      <c r="S65" s="15"/>
      <c r="T65" s="15"/>
      <c r="U65" s="15"/>
      <c r="V65" s="15"/>
      <c r="W65" s="15"/>
      <c r="Y65" s="16"/>
      <c r="Z65" s="15"/>
      <c r="AA65" s="15"/>
      <c r="AB65" s="15"/>
      <c r="AC65" s="15"/>
      <c r="AD65" s="15"/>
      <c r="AE65" s="15"/>
      <c r="AG65" s="16"/>
      <c r="AH65" s="15"/>
      <c r="AI65" s="15"/>
      <c r="AJ65" s="15"/>
      <c r="AK65" s="15"/>
      <c r="AL65" s="15"/>
      <c r="AM65" s="15"/>
      <c r="AN65" s="15"/>
      <c r="AO65" s="16"/>
      <c r="AP65" s="15"/>
      <c r="AQ65" s="16"/>
      <c r="AR65" s="15"/>
    </row>
    <row r="66" customFormat="false" ht="15.75" hidden="false" customHeight="false" outlineLevel="0" collapsed="false">
      <c r="A66" s="12" t="s">
        <v>161</v>
      </c>
      <c r="B66" s="13" t="s">
        <v>162</v>
      </c>
      <c r="D66" s="15" t="n">
        <v>0.83</v>
      </c>
      <c r="E66" s="15" t="n">
        <v>0.06</v>
      </c>
      <c r="F66" s="15" t="n">
        <v>0.16</v>
      </c>
      <c r="G66" s="15"/>
      <c r="H66" s="5"/>
      <c r="I66" s="16"/>
      <c r="J66" s="15"/>
      <c r="K66" s="15"/>
      <c r="L66" s="15"/>
      <c r="M66" s="15"/>
      <c r="N66" s="15"/>
      <c r="O66" s="15"/>
      <c r="Q66" s="16"/>
      <c r="R66" s="15"/>
      <c r="S66" s="15"/>
      <c r="T66" s="15"/>
      <c r="U66" s="15"/>
      <c r="V66" s="15"/>
      <c r="W66" s="15"/>
      <c r="Y66" s="16"/>
      <c r="Z66" s="15"/>
      <c r="AA66" s="15"/>
      <c r="AB66" s="15"/>
      <c r="AC66" s="15"/>
      <c r="AD66" s="15"/>
      <c r="AE66" s="15"/>
      <c r="AG66" s="16"/>
      <c r="AH66" s="15"/>
      <c r="AI66" s="15"/>
      <c r="AJ66" s="15"/>
      <c r="AK66" s="15"/>
      <c r="AL66" s="15"/>
      <c r="AM66" s="15"/>
      <c r="AN66" s="15"/>
      <c r="AO66" s="16"/>
      <c r="AP66" s="15"/>
      <c r="AQ66" s="16"/>
      <c r="AR66" s="15"/>
    </row>
    <row r="67" customFormat="false" ht="15.75" hidden="false" customHeight="false" outlineLevel="0" collapsed="false">
      <c r="A67" s="12" t="s">
        <v>163</v>
      </c>
      <c r="B67" s="13" t="s">
        <v>164</v>
      </c>
      <c r="D67" s="15" t="n">
        <v>0.63</v>
      </c>
      <c r="E67" s="15" t="n">
        <v>0.03</v>
      </c>
      <c r="F67" s="15" t="n">
        <v>0.11</v>
      </c>
      <c r="G67" s="15"/>
      <c r="H67" s="5"/>
      <c r="I67" s="16"/>
      <c r="J67" s="15"/>
      <c r="K67" s="15"/>
      <c r="L67" s="15"/>
      <c r="M67" s="15"/>
      <c r="N67" s="15"/>
      <c r="O67" s="15"/>
      <c r="Q67" s="16"/>
      <c r="R67" s="15"/>
      <c r="S67" s="15"/>
      <c r="T67" s="15"/>
      <c r="U67" s="15"/>
      <c r="V67" s="15"/>
      <c r="W67" s="15"/>
      <c r="Y67" s="16"/>
      <c r="Z67" s="15"/>
      <c r="AA67" s="15"/>
      <c r="AB67" s="15"/>
      <c r="AC67" s="15"/>
      <c r="AD67" s="15"/>
      <c r="AE67" s="15"/>
      <c r="AG67" s="16"/>
      <c r="AH67" s="15"/>
      <c r="AI67" s="15"/>
      <c r="AJ67" s="15"/>
      <c r="AK67" s="15"/>
      <c r="AL67" s="15"/>
      <c r="AM67" s="15"/>
      <c r="AN67" s="15"/>
      <c r="AO67" s="16"/>
      <c r="AP67" s="15"/>
      <c r="AQ67" s="16"/>
      <c r="AR67" s="15"/>
    </row>
    <row r="68" customFormat="false" ht="15.75" hidden="false" customHeight="false" outlineLevel="0" collapsed="false">
      <c r="A68" s="12" t="s">
        <v>165</v>
      </c>
      <c r="B68" s="13" t="s">
        <v>166</v>
      </c>
      <c r="D68" s="15" t="n">
        <v>9.94</v>
      </c>
      <c r="E68" s="15" t="n">
        <v>0.41</v>
      </c>
      <c r="F68" s="15" t="n">
        <v>2.38</v>
      </c>
      <c r="G68" s="15"/>
      <c r="H68" s="5"/>
      <c r="I68" s="16"/>
      <c r="J68" s="15"/>
      <c r="K68" s="15"/>
      <c r="L68" s="15"/>
      <c r="M68" s="15"/>
      <c r="N68" s="15"/>
      <c r="O68" s="15"/>
      <c r="Q68" s="16"/>
      <c r="R68" s="15"/>
      <c r="S68" s="15"/>
      <c r="T68" s="15"/>
      <c r="U68" s="15"/>
      <c r="V68" s="15"/>
      <c r="W68" s="15"/>
      <c r="Y68" s="16"/>
      <c r="Z68" s="15"/>
      <c r="AA68" s="15"/>
      <c r="AB68" s="15"/>
      <c r="AC68" s="15"/>
      <c r="AD68" s="15"/>
      <c r="AE68" s="15"/>
      <c r="AG68" s="16"/>
      <c r="AH68" s="15"/>
      <c r="AI68" s="15"/>
      <c r="AJ68" s="15"/>
      <c r="AK68" s="15"/>
      <c r="AL68" s="15"/>
      <c r="AM68" s="15"/>
      <c r="AN68" s="15"/>
      <c r="AO68" s="16"/>
      <c r="AP68" s="15"/>
      <c r="AQ68" s="16"/>
      <c r="AR68" s="15"/>
    </row>
    <row r="69" customFormat="false" ht="15.75" hidden="false" customHeight="false" outlineLevel="0" collapsed="false">
      <c r="A69" s="12" t="s">
        <v>167</v>
      </c>
      <c r="B69" s="13" t="s">
        <v>168</v>
      </c>
      <c r="D69" s="15" t="n">
        <v>0.63</v>
      </c>
      <c r="E69" s="15" t="n">
        <v>0.02</v>
      </c>
      <c r="F69" s="15" t="n">
        <v>0.08</v>
      </c>
      <c r="G69" s="15"/>
      <c r="H69" s="5"/>
      <c r="I69" s="16"/>
      <c r="J69" s="15"/>
      <c r="K69" s="15"/>
      <c r="L69" s="15"/>
      <c r="M69" s="15"/>
      <c r="N69" s="15"/>
      <c r="O69" s="15"/>
      <c r="Q69" s="16"/>
      <c r="R69" s="15"/>
      <c r="S69" s="15"/>
      <c r="T69" s="15"/>
      <c r="U69" s="15"/>
      <c r="V69" s="15"/>
      <c r="W69" s="15"/>
      <c r="Y69" s="16"/>
      <c r="Z69" s="15"/>
      <c r="AA69" s="15"/>
      <c r="AB69" s="15"/>
      <c r="AC69" s="15"/>
      <c r="AD69" s="15"/>
      <c r="AE69" s="15"/>
      <c r="AG69" s="16"/>
      <c r="AH69" s="15"/>
      <c r="AI69" s="15"/>
      <c r="AJ69" s="15"/>
      <c r="AK69" s="15"/>
      <c r="AL69" s="15"/>
      <c r="AM69" s="15"/>
      <c r="AN69" s="15"/>
      <c r="AO69" s="16"/>
      <c r="AP69" s="15"/>
      <c r="AQ69" s="16"/>
      <c r="AR69" s="15"/>
    </row>
    <row r="70" customFormat="false" ht="15.75" hidden="false" customHeight="false" outlineLevel="0" collapsed="false">
      <c r="A70" s="12" t="s">
        <v>169</v>
      </c>
      <c r="B70" s="13" t="s">
        <v>170</v>
      </c>
      <c r="D70" s="15" t="n">
        <v>1.28</v>
      </c>
      <c r="E70" s="15" t="n">
        <v>0.06</v>
      </c>
      <c r="F70" s="15" t="n">
        <v>0.19</v>
      </c>
      <c r="G70" s="15"/>
      <c r="H70" s="5"/>
      <c r="I70" s="16"/>
      <c r="J70" s="15"/>
      <c r="K70" s="15"/>
      <c r="L70" s="15"/>
      <c r="M70" s="15"/>
      <c r="N70" s="15"/>
      <c r="O70" s="15"/>
      <c r="Q70" s="16"/>
      <c r="R70" s="15"/>
      <c r="S70" s="15"/>
      <c r="T70" s="15"/>
      <c r="U70" s="15"/>
      <c r="V70" s="15"/>
      <c r="W70" s="15"/>
      <c r="Y70" s="16"/>
      <c r="Z70" s="15"/>
      <c r="AA70" s="15"/>
      <c r="AB70" s="15"/>
      <c r="AC70" s="15"/>
      <c r="AD70" s="15"/>
      <c r="AE70" s="15"/>
      <c r="AG70" s="16"/>
      <c r="AH70" s="15"/>
      <c r="AI70" s="15"/>
      <c r="AJ70" s="15"/>
      <c r="AK70" s="15"/>
      <c r="AL70" s="15"/>
      <c r="AM70" s="15"/>
      <c r="AN70" s="15"/>
      <c r="AO70" s="16"/>
      <c r="AP70" s="15"/>
      <c r="AQ70" s="16"/>
      <c r="AR70" s="15"/>
    </row>
    <row r="71" customFormat="false" ht="15.75" hidden="false" customHeight="false" outlineLevel="0" collapsed="false">
      <c r="A71" s="12" t="s">
        <v>171</v>
      </c>
      <c r="B71" s="13" t="s">
        <v>172</v>
      </c>
      <c r="D71" s="15" t="n">
        <v>0.96</v>
      </c>
      <c r="E71" s="15" t="n">
        <v>0.06</v>
      </c>
      <c r="F71" s="15" t="n">
        <v>0.09</v>
      </c>
      <c r="G71" s="15"/>
      <c r="H71" s="5"/>
      <c r="I71" s="16"/>
      <c r="J71" s="15"/>
      <c r="K71" s="15"/>
      <c r="L71" s="15"/>
      <c r="M71" s="15"/>
      <c r="N71" s="15"/>
      <c r="O71" s="15"/>
      <c r="Q71" s="16"/>
      <c r="R71" s="15"/>
      <c r="S71" s="15"/>
      <c r="T71" s="15"/>
      <c r="U71" s="15"/>
      <c r="V71" s="15"/>
      <c r="W71" s="15"/>
      <c r="Y71" s="16"/>
      <c r="Z71" s="15"/>
      <c r="AA71" s="15"/>
      <c r="AB71" s="15"/>
      <c r="AC71" s="15"/>
      <c r="AD71" s="15"/>
      <c r="AE71" s="15"/>
      <c r="AG71" s="16"/>
      <c r="AH71" s="15"/>
      <c r="AI71" s="15"/>
      <c r="AJ71" s="15"/>
      <c r="AK71" s="15"/>
      <c r="AL71" s="15"/>
      <c r="AM71" s="15"/>
      <c r="AN71" s="15"/>
      <c r="AO71" s="16"/>
      <c r="AP71" s="15"/>
      <c r="AQ71" s="16"/>
      <c r="AR71" s="15"/>
    </row>
    <row r="72" customFormat="false" ht="15.75" hidden="false" customHeight="false" outlineLevel="0" collapsed="false">
      <c r="A72" s="12" t="s">
        <v>173</v>
      </c>
      <c r="B72" s="13" t="s">
        <v>174</v>
      </c>
      <c r="D72" s="15" t="n">
        <v>1.16</v>
      </c>
      <c r="E72" s="15" t="n">
        <v>0.04</v>
      </c>
      <c r="F72" s="15" t="n">
        <v>0.27</v>
      </c>
      <c r="G72" s="15"/>
      <c r="H72" s="5"/>
      <c r="I72" s="16"/>
      <c r="J72" s="15"/>
      <c r="K72" s="15"/>
      <c r="L72" s="15"/>
      <c r="M72" s="15"/>
      <c r="N72" s="15"/>
      <c r="O72" s="15"/>
      <c r="Q72" s="16"/>
      <c r="R72" s="15"/>
      <c r="S72" s="15"/>
      <c r="T72" s="15"/>
      <c r="U72" s="15"/>
      <c r="V72" s="15"/>
      <c r="W72" s="15"/>
      <c r="Y72" s="16"/>
      <c r="Z72" s="15"/>
      <c r="AA72" s="15"/>
      <c r="AB72" s="15"/>
      <c r="AC72" s="15"/>
      <c r="AD72" s="15"/>
      <c r="AE72" s="15"/>
      <c r="AG72" s="16"/>
      <c r="AH72" s="15"/>
      <c r="AI72" s="15"/>
      <c r="AJ72" s="15"/>
      <c r="AK72" s="15"/>
      <c r="AL72" s="15"/>
      <c r="AM72" s="15"/>
      <c r="AN72" s="15"/>
      <c r="AO72" s="16"/>
      <c r="AP72" s="15"/>
      <c r="AQ72" s="16"/>
      <c r="AR72" s="15"/>
    </row>
    <row r="73" customFormat="false" ht="15.75" hidden="false" customHeight="false" outlineLevel="0" collapsed="false">
      <c r="A73" s="12" t="s">
        <v>175</v>
      </c>
      <c r="B73" s="13" t="s">
        <v>176</v>
      </c>
      <c r="D73" s="15" t="n">
        <v>0.02</v>
      </c>
      <c r="E73" s="15" t="n">
        <v>0</v>
      </c>
      <c r="F73" s="15" t="n">
        <v>0</v>
      </c>
      <c r="G73" s="15"/>
      <c r="H73" s="5"/>
      <c r="I73" s="16"/>
      <c r="J73" s="15"/>
      <c r="K73" s="15"/>
      <c r="L73" s="15"/>
      <c r="M73" s="15"/>
      <c r="N73" s="15"/>
      <c r="O73" s="15"/>
      <c r="Q73" s="16"/>
      <c r="R73" s="15"/>
      <c r="S73" s="15"/>
      <c r="T73" s="15"/>
      <c r="U73" s="15"/>
      <c r="V73" s="15"/>
      <c r="W73" s="15"/>
      <c r="Y73" s="16"/>
      <c r="Z73" s="15"/>
      <c r="AA73" s="15"/>
      <c r="AB73" s="15"/>
      <c r="AC73" s="15"/>
      <c r="AD73" s="15"/>
      <c r="AE73" s="15"/>
      <c r="AG73" s="16"/>
      <c r="AH73" s="15"/>
      <c r="AI73" s="15"/>
      <c r="AJ73" s="15"/>
      <c r="AK73" s="15"/>
      <c r="AL73" s="15"/>
      <c r="AM73" s="15"/>
      <c r="AN73" s="15"/>
      <c r="AO73" s="16"/>
      <c r="AP73" s="15"/>
      <c r="AQ73" s="16"/>
      <c r="AR73" s="15"/>
    </row>
    <row r="74" customFormat="false" ht="15.75" hidden="false" customHeight="false" outlineLevel="0" collapsed="false">
      <c r="A74" s="12" t="s">
        <v>177</v>
      </c>
      <c r="B74" s="13" t="s">
        <v>178</v>
      </c>
      <c r="D74" s="15" t="n">
        <v>0.03</v>
      </c>
      <c r="E74" s="15" t="n">
        <v>0</v>
      </c>
      <c r="F74" s="15" t="n">
        <v>0</v>
      </c>
      <c r="G74" s="15"/>
      <c r="H74" s="5"/>
      <c r="I74" s="16"/>
      <c r="J74" s="15"/>
      <c r="K74" s="15"/>
      <c r="L74" s="15"/>
      <c r="M74" s="15"/>
      <c r="N74" s="15"/>
      <c r="O74" s="15"/>
      <c r="Q74" s="16"/>
      <c r="R74" s="15"/>
      <c r="S74" s="15"/>
      <c r="T74" s="15"/>
      <c r="U74" s="15"/>
      <c r="V74" s="15"/>
      <c r="W74" s="15"/>
      <c r="Y74" s="16"/>
      <c r="Z74" s="15"/>
      <c r="AA74" s="15"/>
      <c r="AB74" s="15"/>
      <c r="AC74" s="15"/>
      <c r="AD74" s="15"/>
      <c r="AE74" s="15"/>
      <c r="AG74" s="16"/>
      <c r="AH74" s="15"/>
      <c r="AI74" s="15"/>
      <c r="AJ74" s="15"/>
      <c r="AK74" s="15"/>
      <c r="AL74" s="15"/>
      <c r="AM74" s="15"/>
      <c r="AN74" s="15"/>
      <c r="AO74" s="16"/>
      <c r="AP74" s="15"/>
      <c r="AQ74" s="16"/>
      <c r="AR74" s="15"/>
    </row>
    <row r="75" customFormat="false" ht="15.75" hidden="false" customHeight="false" outlineLevel="0" collapsed="false">
      <c r="A75" s="12" t="s">
        <v>179</v>
      </c>
      <c r="B75" s="13" t="s">
        <v>180</v>
      </c>
      <c r="D75" s="15" t="n">
        <v>0</v>
      </c>
      <c r="E75" s="15" t="n">
        <v>0</v>
      </c>
      <c r="F75" s="15" t="n">
        <v>0</v>
      </c>
      <c r="G75" s="15"/>
      <c r="H75" s="5"/>
      <c r="I75" s="16"/>
      <c r="J75" s="15"/>
      <c r="K75" s="15"/>
      <c r="L75" s="15"/>
      <c r="M75" s="15"/>
      <c r="N75" s="15"/>
      <c r="O75" s="15"/>
      <c r="Q75" s="16"/>
      <c r="R75" s="15"/>
      <c r="S75" s="15"/>
      <c r="T75" s="15"/>
      <c r="U75" s="15"/>
      <c r="V75" s="15"/>
      <c r="W75" s="15"/>
      <c r="Y75" s="16"/>
      <c r="Z75" s="15"/>
      <c r="AA75" s="15"/>
      <c r="AB75" s="15"/>
      <c r="AC75" s="15"/>
      <c r="AD75" s="15"/>
      <c r="AE75" s="15"/>
      <c r="AG75" s="16"/>
      <c r="AH75" s="15"/>
      <c r="AI75" s="15"/>
      <c r="AJ75" s="15"/>
      <c r="AK75" s="15"/>
      <c r="AL75" s="15"/>
      <c r="AM75" s="15"/>
      <c r="AN75" s="15"/>
      <c r="AO75" s="16"/>
      <c r="AP75" s="15"/>
      <c r="AQ75" s="16"/>
      <c r="AR75" s="15"/>
    </row>
    <row r="76" customFormat="false" ht="15.75" hidden="false" customHeight="false" outlineLevel="0" collapsed="false">
      <c r="A76" s="12" t="s">
        <v>181</v>
      </c>
      <c r="B76" s="13" t="s">
        <v>182</v>
      </c>
      <c r="D76" s="15" t="n">
        <v>0.62</v>
      </c>
      <c r="E76" s="15" t="n">
        <v>0.01</v>
      </c>
      <c r="F76" s="15" t="n">
        <v>0.05</v>
      </c>
      <c r="G76" s="15"/>
      <c r="H76" s="5"/>
      <c r="I76" s="16"/>
      <c r="J76" s="15"/>
      <c r="K76" s="15"/>
      <c r="L76" s="15"/>
      <c r="M76" s="15"/>
      <c r="N76" s="15"/>
      <c r="O76" s="15"/>
      <c r="Q76" s="16"/>
      <c r="R76" s="15"/>
      <c r="S76" s="15"/>
      <c r="T76" s="15"/>
      <c r="U76" s="15"/>
      <c r="V76" s="15"/>
      <c r="W76" s="15"/>
      <c r="Y76" s="16"/>
      <c r="Z76" s="15"/>
      <c r="AA76" s="15"/>
      <c r="AB76" s="15"/>
      <c r="AC76" s="15"/>
      <c r="AD76" s="15"/>
      <c r="AE76" s="15"/>
      <c r="AG76" s="16"/>
      <c r="AH76" s="15"/>
      <c r="AI76" s="15"/>
      <c r="AJ76" s="15"/>
      <c r="AK76" s="15"/>
      <c r="AL76" s="15"/>
      <c r="AM76" s="15"/>
      <c r="AN76" s="15"/>
      <c r="AO76" s="16"/>
      <c r="AP76" s="15"/>
      <c r="AQ76" s="16"/>
      <c r="AR76" s="15"/>
    </row>
    <row r="77" customFormat="false" ht="15.75" hidden="false" customHeight="false" outlineLevel="0" collapsed="false">
      <c r="A77" s="12" t="s">
        <v>183</v>
      </c>
      <c r="B77" s="13" t="s">
        <v>184</v>
      </c>
      <c r="D77" s="15" t="n">
        <v>2.24</v>
      </c>
      <c r="E77" s="15" t="n">
        <v>0.05</v>
      </c>
      <c r="F77" s="15" t="n">
        <v>0.19</v>
      </c>
      <c r="G77" s="15"/>
      <c r="H77" s="5"/>
      <c r="I77" s="16"/>
      <c r="J77" s="15"/>
      <c r="K77" s="15"/>
      <c r="L77" s="15"/>
      <c r="M77" s="15"/>
      <c r="N77" s="15"/>
      <c r="O77" s="15"/>
      <c r="Q77" s="16"/>
      <c r="R77" s="15"/>
      <c r="S77" s="15"/>
      <c r="T77" s="15"/>
      <c r="U77" s="15"/>
      <c r="V77" s="15"/>
      <c r="W77" s="15"/>
      <c r="Y77" s="16"/>
      <c r="Z77" s="15"/>
      <c r="AA77" s="15"/>
      <c r="AB77" s="15"/>
      <c r="AC77" s="15"/>
      <c r="AD77" s="15"/>
      <c r="AE77" s="15"/>
      <c r="AG77" s="16"/>
      <c r="AH77" s="15"/>
      <c r="AI77" s="15"/>
      <c r="AJ77" s="15"/>
      <c r="AK77" s="15"/>
      <c r="AL77" s="15"/>
      <c r="AM77" s="15"/>
      <c r="AN77" s="15"/>
      <c r="AO77" s="16"/>
      <c r="AP77" s="15"/>
      <c r="AQ77" s="16"/>
      <c r="AR77" s="15"/>
    </row>
    <row r="78" customFormat="false" ht="15.75" hidden="false" customHeight="false" outlineLevel="0" collapsed="false">
      <c r="A78" s="12" t="s">
        <v>185</v>
      </c>
      <c r="B78" s="13" t="s">
        <v>186</v>
      </c>
      <c r="D78" s="15" t="n">
        <v>6.8</v>
      </c>
      <c r="E78" s="15" t="n">
        <v>0.29</v>
      </c>
      <c r="F78" s="15" t="n">
        <v>2.06</v>
      </c>
      <c r="G78" s="15"/>
      <c r="H78" s="5"/>
      <c r="I78" s="16"/>
      <c r="J78" s="15"/>
      <c r="K78" s="15"/>
      <c r="L78" s="15"/>
      <c r="M78" s="15"/>
      <c r="N78" s="15"/>
      <c r="O78" s="15"/>
      <c r="Q78" s="16"/>
      <c r="R78" s="15"/>
      <c r="S78" s="15"/>
      <c r="T78" s="15"/>
      <c r="U78" s="15"/>
      <c r="V78" s="15"/>
      <c r="W78" s="15"/>
      <c r="Y78" s="16"/>
      <c r="Z78" s="15"/>
      <c r="AA78" s="15"/>
      <c r="AB78" s="15"/>
      <c r="AC78" s="15"/>
      <c r="AD78" s="15"/>
      <c r="AE78" s="15"/>
      <c r="AG78" s="16"/>
      <c r="AH78" s="15"/>
      <c r="AI78" s="15"/>
      <c r="AJ78" s="15"/>
      <c r="AK78" s="15"/>
      <c r="AL78" s="15"/>
      <c r="AM78" s="15"/>
      <c r="AN78" s="15"/>
      <c r="AO78" s="16"/>
      <c r="AP78" s="15"/>
      <c r="AQ78" s="16"/>
      <c r="AR78" s="15"/>
    </row>
    <row r="79" customFormat="false" ht="15.75" hidden="false" customHeight="false" outlineLevel="0" collapsed="false">
      <c r="A79" s="12" t="s">
        <v>187</v>
      </c>
      <c r="B79" s="13" t="s">
        <v>188</v>
      </c>
      <c r="D79" s="15" t="n">
        <v>1.68</v>
      </c>
      <c r="E79" s="15" t="n">
        <v>0.08</v>
      </c>
      <c r="F79" s="15" t="n">
        <v>0.31</v>
      </c>
      <c r="G79" s="15"/>
      <c r="H79" s="5"/>
      <c r="I79" s="16"/>
      <c r="J79" s="15"/>
      <c r="K79" s="15"/>
      <c r="L79" s="15"/>
      <c r="M79" s="15"/>
      <c r="N79" s="15"/>
      <c r="O79" s="15"/>
      <c r="Q79" s="16"/>
      <c r="R79" s="15"/>
      <c r="S79" s="15"/>
      <c r="T79" s="15"/>
      <c r="U79" s="15"/>
      <c r="V79" s="15"/>
      <c r="W79" s="15"/>
      <c r="Y79" s="16"/>
      <c r="Z79" s="15"/>
      <c r="AA79" s="15"/>
      <c r="AB79" s="15"/>
      <c r="AC79" s="15"/>
      <c r="AD79" s="15"/>
      <c r="AE79" s="15"/>
      <c r="AG79" s="16"/>
      <c r="AH79" s="15"/>
      <c r="AI79" s="15"/>
      <c r="AJ79" s="15"/>
      <c r="AK79" s="15"/>
      <c r="AL79" s="15"/>
      <c r="AM79" s="15"/>
      <c r="AN79" s="15"/>
      <c r="AO79" s="16"/>
      <c r="AP79" s="15"/>
      <c r="AQ79" s="16"/>
      <c r="AR79" s="15"/>
    </row>
    <row r="80" customFormat="false" ht="15.75" hidden="false" customHeight="false" outlineLevel="0" collapsed="false">
      <c r="A80" s="12" t="s">
        <v>189</v>
      </c>
      <c r="B80" s="13" t="s">
        <v>190</v>
      </c>
      <c r="D80" s="15" t="n">
        <v>0.09</v>
      </c>
      <c r="E80" s="15" t="n">
        <v>0.01</v>
      </c>
      <c r="F80" s="15" t="n">
        <v>0.02</v>
      </c>
      <c r="G80" s="15"/>
      <c r="H80" s="5"/>
      <c r="I80" s="16"/>
      <c r="J80" s="15"/>
      <c r="K80" s="15"/>
      <c r="L80" s="15"/>
      <c r="M80" s="15"/>
      <c r="N80" s="15"/>
      <c r="O80" s="15"/>
      <c r="Q80" s="16"/>
      <c r="R80" s="15"/>
      <c r="S80" s="15"/>
      <c r="T80" s="15"/>
      <c r="U80" s="15"/>
      <c r="V80" s="15"/>
      <c r="W80" s="15"/>
      <c r="Y80" s="16"/>
      <c r="Z80" s="15"/>
      <c r="AA80" s="15"/>
      <c r="AB80" s="15"/>
      <c r="AC80" s="15"/>
      <c r="AD80" s="15"/>
      <c r="AE80" s="15"/>
      <c r="AG80" s="16"/>
      <c r="AH80" s="15"/>
      <c r="AI80" s="15"/>
      <c r="AJ80" s="15"/>
      <c r="AK80" s="15"/>
      <c r="AL80" s="15"/>
      <c r="AM80" s="15"/>
      <c r="AN80" s="15"/>
      <c r="AO80" s="16"/>
      <c r="AP80" s="15"/>
      <c r="AQ80" s="16"/>
      <c r="AR80" s="15"/>
    </row>
    <row r="81" customFormat="false" ht="15.75" hidden="false" customHeight="false" outlineLevel="0" collapsed="false">
      <c r="A81" s="12" t="s">
        <v>191</v>
      </c>
      <c r="B81" s="13" t="s">
        <v>192</v>
      </c>
      <c r="D81" s="15" t="n">
        <v>0.09</v>
      </c>
      <c r="E81" s="15" t="n">
        <v>0</v>
      </c>
      <c r="F81" s="15" t="n">
        <v>0.01</v>
      </c>
      <c r="G81" s="15"/>
      <c r="H81" s="5"/>
      <c r="I81" s="16"/>
      <c r="J81" s="15"/>
      <c r="K81" s="15"/>
      <c r="L81" s="15"/>
      <c r="M81" s="15"/>
      <c r="N81" s="15"/>
      <c r="O81" s="15"/>
      <c r="Q81" s="16"/>
      <c r="R81" s="15"/>
      <c r="S81" s="15"/>
      <c r="T81" s="15"/>
      <c r="U81" s="15"/>
      <c r="V81" s="15"/>
      <c r="W81" s="15"/>
      <c r="Y81" s="16"/>
      <c r="Z81" s="15"/>
      <c r="AA81" s="15"/>
      <c r="AB81" s="15"/>
      <c r="AC81" s="15"/>
      <c r="AD81" s="15"/>
      <c r="AE81" s="15"/>
      <c r="AG81" s="16"/>
      <c r="AH81" s="15"/>
      <c r="AI81" s="15"/>
      <c r="AJ81" s="15"/>
      <c r="AK81" s="15"/>
      <c r="AL81" s="15"/>
      <c r="AM81" s="15"/>
      <c r="AN81" s="15"/>
      <c r="AO81" s="16"/>
      <c r="AP81" s="15"/>
      <c r="AQ81" s="16"/>
      <c r="AR81" s="15"/>
    </row>
    <row r="82" customFormat="false" ht="15.75" hidden="false" customHeight="false" outlineLevel="0" collapsed="false">
      <c r="A82" s="12" t="s">
        <v>193</v>
      </c>
      <c r="B82" s="13" t="s">
        <v>194</v>
      </c>
      <c r="D82" s="15" t="n">
        <v>31.46</v>
      </c>
      <c r="E82" s="15" t="n">
        <v>1.57</v>
      </c>
      <c r="F82" s="15" t="n">
        <v>6.46</v>
      </c>
      <c r="G82" s="15"/>
      <c r="H82" s="5"/>
      <c r="I82" s="16"/>
      <c r="J82" s="15"/>
      <c r="K82" s="15"/>
      <c r="L82" s="15"/>
      <c r="M82" s="15"/>
      <c r="N82" s="15"/>
      <c r="O82" s="15"/>
      <c r="Q82" s="16"/>
      <c r="R82" s="15"/>
      <c r="S82" s="15"/>
      <c r="T82" s="15"/>
      <c r="U82" s="15"/>
      <c r="V82" s="15"/>
      <c r="W82" s="15"/>
      <c r="Y82" s="16"/>
      <c r="Z82" s="15"/>
      <c r="AA82" s="15"/>
      <c r="AB82" s="15"/>
      <c r="AC82" s="15"/>
      <c r="AD82" s="15"/>
      <c r="AE82" s="15"/>
      <c r="AG82" s="16"/>
      <c r="AH82" s="15"/>
      <c r="AI82" s="15"/>
      <c r="AJ82" s="15"/>
      <c r="AK82" s="15"/>
      <c r="AL82" s="15"/>
      <c r="AM82" s="15"/>
      <c r="AN82" s="15"/>
      <c r="AO82" s="16"/>
      <c r="AP82" s="15"/>
      <c r="AQ82" s="16"/>
      <c r="AR82" s="15"/>
    </row>
    <row r="83" customFormat="false" ht="15.75" hidden="false" customHeight="false" outlineLevel="0" collapsed="false">
      <c r="A83" s="12" t="s">
        <v>197</v>
      </c>
      <c r="B83" s="13" t="s">
        <v>198</v>
      </c>
      <c r="D83" s="15" t="n">
        <v>0.07</v>
      </c>
      <c r="E83" s="15" t="n">
        <v>0.01</v>
      </c>
      <c r="F83" s="15" t="n">
        <v>0.02</v>
      </c>
      <c r="G83" s="15"/>
      <c r="H83" s="5"/>
      <c r="I83" s="16"/>
      <c r="J83" s="15"/>
      <c r="K83" s="15"/>
      <c r="L83" s="15"/>
      <c r="M83" s="15"/>
      <c r="N83" s="15"/>
      <c r="O83" s="15"/>
      <c r="Q83" s="16"/>
      <c r="R83" s="15"/>
      <c r="S83" s="15"/>
      <c r="T83" s="15"/>
      <c r="U83" s="15"/>
      <c r="V83" s="15"/>
      <c r="W83" s="15"/>
      <c r="Y83" s="16"/>
      <c r="Z83" s="15"/>
      <c r="AA83" s="15"/>
      <c r="AB83" s="15"/>
      <c r="AC83" s="15"/>
      <c r="AD83" s="15"/>
      <c r="AE83" s="15"/>
      <c r="AG83" s="16"/>
      <c r="AH83" s="15"/>
      <c r="AI83" s="15"/>
      <c r="AJ83" s="15"/>
      <c r="AK83" s="15"/>
      <c r="AL83" s="15"/>
      <c r="AM83" s="15"/>
      <c r="AN83" s="15"/>
      <c r="AO83" s="16"/>
      <c r="AP83" s="15"/>
      <c r="AQ83" s="16"/>
      <c r="AR83" s="15"/>
    </row>
    <row r="84" customFormat="false" ht="15.75" hidden="false" customHeight="false" outlineLevel="0" collapsed="false">
      <c r="A84" s="12" t="s">
        <v>199</v>
      </c>
      <c r="B84" s="13" t="s">
        <v>200</v>
      </c>
      <c r="D84" s="15" t="n">
        <v>4.76</v>
      </c>
      <c r="E84" s="15" t="n">
        <v>0.18</v>
      </c>
      <c r="F84" s="15" t="n">
        <v>0.86</v>
      </c>
      <c r="G84" s="15"/>
      <c r="H84" s="5"/>
      <c r="I84" s="16"/>
      <c r="J84" s="15"/>
      <c r="K84" s="15"/>
      <c r="L84" s="15"/>
      <c r="M84" s="15"/>
      <c r="N84" s="15"/>
      <c r="O84" s="15"/>
      <c r="Q84" s="16"/>
      <c r="R84" s="15"/>
      <c r="S84" s="15"/>
      <c r="T84" s="15"/>
      <c r="U84" s="15"/>
      <c r="V84" s="15"/>
      <c r="W84" s="15"/>
      <c r="Y84" s="16"/>
      <c r="Z84" s="15"/>
      <c r="AA84" s="15"/>
      <c r="AB84" s="15"/>
      <c r="AC84" s="15"/>
      <c r="AD84" s="15"/>
      <c r="AE84" s="15"/>
      <c r="AG84" s="16"/>
      <c r="AH84" s="15"/>
      <c r="AI84" s="15"/>
      <c r="AJ84" s="15"/>
      <c r="AK84" s="15"/>
      <c r="AL84" s="15"/>
      <c r="AM84" s="15"/>
      <c r="AN84" s="15"/>
      <c r="AO84" s="16"/>
      <c r="AP84" s="15"/>
      <c r="AQ84" s="16"/>
      <c r="AR84" s="15"/>
    </row>
    <row r="85" customFormat="false" ht="15.75" hidden="false" customHeight="false" outlineLevel="0" collapsed="false">
      <c r="A85" s="12" t="s">
        <v>201</v>
      </c>
      <c r="B85" s="13" t="s">
        <v>202</v>
      </c>
      <c r="D85" s="15" t="n">
        <v>0.41</v>
      </c>
      <c r="E85" s="15" t="n">
        <v>0.04</v>
      </c>
      <c r="F85" s="15" t="n">
        <v>0.08</v>
      </c>
      <c r="G85" s="15"/>
      <c r="H85" s="5"/>
      <c r="I85" s="16"/>
      <c r="J85" s="15"/>
      <c r="K85" s="15"/>
      <c r="L85" s="15"/>
      <c r="M85" s="15"/>
      <c r="N85" s="15"/>
      <c r="O85" s="15"/>
      <c r="Q85" s="16"/>
      <c r="R85" s="15"/>
      <c r="S85" s="15"/>
      <c r="T85" s="15"/>
      <c r="U85" s="15"/>
      <c r="V85" s="15"/>
      <c r="W85" s="15"/>
      <c r="Y85" s="16"/>
      <c r="Z85" s="15"/>
      <c r="AA85" s="15"/>
      <c r="AB85" s="15"/>
      <c r="AC85" s="15"/>
      <c r="AD85" s="15"/>
      <c r="AE85" s="15"/>
      <c r="AG85" s="16"/>
      <c r="AH85" s="15"/>
      <c r="AI85" s="15"/>
      <c r="AJ85" s="15"/>
      <c r="AK85" s="15"/>
      <c r="AL85" s="15"/>
      <c r="AM85" s="15"/>
      <c r="AN85" s="15"/>
      <c r="AO85" s="16"/>
      <c r="AP85" s="15"/>
      <c r="AQ85" s="16"/>
      <c r="AR85" s="15"/>
    </row>
    <row r="86" customFormat="false" ht="15.75" hidden="false" customHeight="false" outlineLevel="0" collapsed="false">
      <c r="A86" s="12" t="s">
        <v>203</v>
      </c>
      <c r="B86" s="13" t="s">
        <v>204</v>
      </c>
      <c r="D86" s="15" t="n">
        <v>0.09</v>
      </c>
      <c r="E86" s="15" t="n">
        <v>0</v>
      </c>
      <c r="F86" s="15" t="n">
        <v>0.01</v>
      </c>
      <c r="G86" s="15"/>
      <c r="H86" s="5"/>
      <c r="I86" s="16"/>
      <c r="J86" s="15"/>
      <c r="K86" s="15"/>
      <c r="L86" s="15"/>
      <c r="M86" s="15"/>
      <c r="N86" s="15"/>
      <c r="O86" s="15"/>
      <c r="Q86" s="16"/>
      <c r="R86" s="15"/>
      <c r="S86" s="15"/>
      <c r="T86" s="15"/>
      <c r="U86" s="15"/>
      <c r="V86" s="15"/>
      <c r="W86" s="15"/>
      <c r="Y86" s="16"/>
      <c r="Z86" s="15"/>
      <c r="AA86" s="15"/>
      <c r="AB86" s="15"/>
      <c r="AC86" s="15"/>
      <c r="AD86" s="15"/>
      <c r="AE86" s="15"/>
      <c r="AG86" s="16"/>
      <c r="AH86" s="15"/>
      <c r="AI86" s="15"/>
      <c r="AJ86" s="15"/>
      <c r="AK86" s="15"/>
      <c r="AL86" s="15"/>
      <c r="AM86" s="15"/>
      <c r="AN86" s="15"/>
      <c r="AO86" s="16"/>
      <c r="AP86" s="15"/>
      <c r="AQ86" s="16"/>
      <c r="AR86" s="15"/>
    </row>
    <row r="87" customFormat="false" ht="15.75" hidden="false" customHeight="false" outlineLevel="0" collapsed="false">
      <c r="A87" s="12" t="s">
        <v>205</v>
      </c>
      <c r="B87" s="13" t="s">
        <v>206</v>
      </c>
      <c r="D87" s="15" t="n">
        <v>1.93</v>
      </c>
      <c r="E87" s="15" t="n">
        <v>0.09</v>
      </c>
      <c r="F87" s="15" t="n">
        <v>0.22</v>
      </c>
      <c r="G87" s="15"/>
      <c r="H87" s="5"/>
      <c r="I87" s="16"/>
      <c r="J87" s="15"/>
      <c r="K87" s="15"/>
      <c r="L87" s="15"/>
      <c r="M87" s="15"/>
      <c r="N87" s="15"/>
      <c r="O87" s="15"/>
      <c r="Q87" s="16"/>
      <c r="R87" s="15"/>
      <c r="S87" s="15"/>
      <c r="T87" s="15"/>
      <c r="U87" s="15"/>
      <c r="V87" s="15"/>
      <c r="W87" s="15"/>
      <c r="Y87" s="16"/>
      <c r="Z87" s="15"/>
      <c r="AA87" s="15"/>
      <c r="AB87" s="15"/>
      <c r="AC87" s="15"/>
      <c r="AD87" s="15"/>
      <c r="AE87" s="15"/>
      <c r="AG87" s="16"/>
      <c r="AH87" s="15"/>
      <c r="AI87" s="15"/>
      <c r="AJ87" s="15"/>
      <c r="AK87" s="15"/>
      <c r="AL87" s="15"/>
      <c r="AM87" s="15"/>
      <c r="AN87" s="15"/>
      <c r="AO87" s="16"/>
      <c r="AP87" s="15"/>
      <c r="AQ87" s="16"/>
      <c r="AR87" s="15"/>
    </row>
    <row r="88" customFormat="false" ht="15.75" hidden="false" customHeight="false" outlineLevel="0" collapsed="false">
      <c r="A88" s="12" t="s">
        <v>207</v>
      </c>
      <c r="B88" s="13" t="s">
        <v>208</v>
      </c>
      <c r="D88" s="15" t="n">
        <v>2.38</v>
      </c>
      <c r="E88" s="15" t="n">
        <v>0.38</v>
      </c>
      <c r="F88" s="15" t="n">
        <v>0.42</v>
      </c>
      <c r="G88" s="15"/>
      <c r="H88" s="5"/>
      <c r="I88" s="16"/>
      <c r="J88" s="15"/>
      <c r="K88" s="15"/>
      <c r="L88" s="15"/>
      <c r="M88" s="15"/>
      <c r="N88" s="15"/>
      <c r="O88" s="15"/>
      <c r="Q88" s="16"/>
      <c r="R88" s="15"/>
      <c r="S88" s="15"/>
      <c r="T88" s="15"/>
      <c r="U88" s="15"/>
      <c r="V88" s="15"/>
      <c r="W88" s="15"/>
      <c r="Y88" s="16"/>
      <c r="Z88" s="15"/>
      <c r="AA88" s="15"/>
      <c r="AB88" s="15"/>
      <c r="AC88" s="15"/>
      <c r="AD88" s="15"/>
      <c r="AE88" s="15"/>
      <c r="AG88" s="16"/>
      <c r="AH88" s="15"/>
      <c r="AI88" s="15"/>
      <c r="AJ88" s="15"/>
      <c r="AK88" s="15"/>
      <c r="AL88" s="15"/>
      <c r="AM88" s="15"/>
      <c r="AN88" s="15"/>
      <c r="AO88" s="16"/>
      <c r="AP88" s="15"/>
      <c r="AQ88" s="16"/>
      <c r="AR88" s="15"/>
    </row>
    <row r="89" customFormat="false" ht="15.75" hidden="false" customHeight="false" outlineLevel="0" collapsed="false">
      <c r="A89" s="12" t="s">
        <v>209</v>
      </c>
      <c r="B89" s="13" t="s">
        <v>210</v>
      </c>
      <c r="D89" s="15" t="n">
        <v>0.23</v>
      </c>
      <c r="E89" s="15" t="n">
        <v>0.02</v>
      </c>
      <c r="F89" s="15" t="n">
        <v>0.03</v>
      </c>
      <c r="G89" s="15"/>
      <c r="H89" s="5"/>
      <c r="I89" s="16"/>
      <c r="J89" s="15"/>
      <c r="K89" s="15"/>
      <c r="L89" s="15"/>
      <c r="M89" s="15"/>
      <c r="N89" s="15"/>
      <c r="O89" s="15"/>
      <c r="Q89" s="16"/>
      <c r="R89" s="15"/>
      <c r="S89" s="15"/>
      <c r="T89" s="15"/>
      <c r="U89" s="15"/>
      <c r="V89" s="15"/>
      <c r="W89" s="15"/>
      <c r="Y89" s="16"/>
      <c r="Z89" s="15"/>
      <c r="AA89" s="15"/>
      <c r="AB89" s="15"/>
      <c r="AC89" s="15"/>
      <c r="AD89" s="15"/>
      <c r="AE89" s="15"/>
      <c r="AG89" s="16"/>
      <c r="AH89" s="15"/>
      <c r="AI89" s="15"/>
      <c r="AJ89" s="15"/>
      <c r="AK89" s="15"/>
      <c r="AL89" s="15"/>
      <c r="AM89" s="15"/>
      <c r="AN89" s="15"/>
      <c r="AO89" s="16"/>
      <c r="AP89" s="15"/>
      <c r="AQ89" s="16"/>
      <c r="AR89" s="15"/>
    </row>
    <row r="90" customFormat="false" ht="15.75" hidden="false" customHeight="false" outlineLevel="0" collapsed="false">
      <c r="A90" s="12" t="s">
        <v>211</v>
      </c>
      <c r="B90" s="13" t="s">
        <v>212</v>
      </c>
      <c r="D90" s="15" t="n">
        <v>1.03</v>
      </c>
      <c r="E90" s="15" t="n">
        <v>0.06</v>
      </c>
      <c r="F90" s="15" t="n">
        <v>0.17</v>
      </c>
      <c r="G90" s="15"/>
      <c r="H90" s="5"/>
      <c r="I90" s="16"/>
      <c r="J90" s="15"/>
      <c r="K90" s="15"/>
      <c r="L90" s="15"/>
      <c r="M90" s="15"/>
      <c r="N90" s="15"/>
      <c r="O90" s="15"/>
      <c r="Q90" s="16"/>
      <c r="R90" s="15"/>
      <c r="S90" s="15"/>
      <c r="T90" s="15"/>
      <c r="U90" s="15"/>
      <c r="V90" s="15"/>
      <c r="W90" s="15"/>
      <c r="Y90" s="16"/>
      <c r="Z90" s="15"/>
      <c r="AA90" s="15"/>
      <c r="AB90" s="15"/>
      <c r="AC90" s="15"/>
      <c r="AD90" s="15"/>
      <c r="AE90" s="15"/>
      <c r="AG90" s="16"/>
      <c r="AH90" s="15"/>
      <c r="AI90" s="15"/>
      <c r="AJ90" s="15"/>
      <c r="AK90" s="15"/>
      <c r="AL90" s="15"/>
      <c r="AM90" s="15"/>
      <c r="AN90" s="15"/>
      <c r="AO90" s="16"/>
      <c r="AP90" s="15"/>
      <c r="AQ90" s="16"/>
      <c r="AR90" s="15"/>
    </row>
    <row r="91" customFormat="false" ht="15.75" hidden="false" customHeight="false" outlineLevel="0" collapsed="false">
      <c r="A91" s="12" t="s">
        <v>213</v>
      </c>
      <c r="B91" s="13" t="s">
        <v>214</v>
      </c>
      <c r="D91" s="15" t="n">
        <v>15.17</v>
      </c>
      <c r="E91" s="15" t="n">
        <v>0.4</v>
      </c>
      <c r="F91" s="15" t="n">
        <v>1.79</v>
      </c>
      <c r="G91" s="15"/>
      <c r="H91" s="5"/>
      <c r="I91" s="16"/>
      <c r="J91" s="15"/>
      <c r="K91" s="15"/>
      <c r="L91" s="15"/>
      <c r="M91" s="15"/>
      <c r="N91" s="15"/>
      <c r="O91" s="15"/>
      <c r="Q91" s="16"/>
      <c r="R91" s="15"/>
      <c r="S91" s="15"/>
      <c r="T91" s="15"/>
      <c r="U91" s="15"/>
      <c r="V91" s="15"/>
      <c r="W91" s="15"/>
      <c r="Y91" s="16"/>
      <c r="Z91" s="15"/>
      <c r="AA91" s="15"/>
      <c r="AB91" s="15"/>
      <c r="AC91" s="15"/>
      <c r="AD91" s="15"/>
      <c r="AE91" s="15"/>
      <c r="AG91" s="16"/>
      <c r="AH91" s="15"/>
      <c r="AI91" s="15"/>
      <c r="AJ91" s="15"/>
      <c r="AK91" s="15"/>
      <c r="AL91" s="15"/>
      <c r="AM91" s="15"/>
      <c r="AN91" s="15"/>
      <c r="AO91" s="16"/>
      <c r="AP91" s="15"/>
      <c r="AQ91" s="16"/>
      <c r="AR91" s="15"/>
    </row>
    <row r="92" customFormat="false" ht="15.75" hidden="false" customHeight="false" outlineLevel="0" collapsed="false">
      <c r="A92" s="12" t="s">
        <v>215</v>
      </c>
      <c r="B92" s="13" t="s">
        <v>216</v>
      </c>
      <c r="D92" s="15" t="n">
        <v>0.31</v>
      </c>
      <c r="E92" s="15" t="n">
        <v>0.02</v>
      </c>
      <c r="F92" s="15" t="n">
        <v>0.04</v>
      </c>
      <c r="G92" s="15"/>
      <c r="H92" s="5"/>
      <c r="I92" s="16"/>
      <c r="J92" s="15"/>
      <c r="K92" s="15"/>
      <c r="L92" s="15"/>
      <c r="M92" s="15"/>
      <c r="N92" s="15"/>
      <c r="O92" s="15"/>
      <c r="Q92" s="16"/>
      <c r="R92" s="15"/>
      <c r="S92" s="15"/>
      <c r="T92" s="15"/>
      <c r="U92" s="15"/>
      <c r="V92" s="15"/>
      <c r="W92" s="15"/>
      <c r="Y92" s="16"/>
      <c r="Z92" s="15"/>
      <c r="AA92" s="15"/>
      <c r="AB92" s="15"/>
      <c r="AC92" s="15"/>
      <c r="AD92" s="15"/>
      <c r="AE92" s="15"/>
      <c r="AG92" s="16"/>
      <c r="AH92" s="15"/>
      <c r="AI92" s="15"/>
      <c r="AJ92" s="15"/>
      <c r="AK92" s="15"/>
      <c r="AL92" s="15"/>
      <c r="AM92" s="15"/>
      <c r="AN92" s="15"/>
      <c r="AO92" s="16"/>
      <c r="AP92" s="15"/>
      <c r="AQ92" s="16"/>
      <c r="AR92" s="15"/>
    </row>
    <row r="93" customFormat="false" ht="15.75" hidden="false" customHeight="false" outlineLevel="0" collapsed="false">
      <c r="A93" s="12" t="s">
        <v>217</v>
      </c>
      <c r="B93" s="13" t="s">
        <v>218</v>
      </c>
      <c r="D93" s="15" t="n">
        <v>1.56</v>
      </c>
      <c r="E93" s="15" t="n">
        <v>0.06</v>
      </c>
      <c r="F93" s="15" t="n">
        <v>0.48</v>
      </c>
      <c r="G93" s="15"/>
      <c r="H93" s="5"/>
      <c r="I93" s="16"/>
      <c r="J93" s="15"/>
      <c r="K93" s="15"/>
      <c r="L93" s="15"/>
      <c r="M93" s="15"/>
      <c r="N93" s="15"/>
      <c r="O93" s="15"/>
      <c r="Q93" s="16"/>
      <c r="R93" s="15"/>
      <c r="S93" s="15"/>
      <c r="T93" s="15"/>
      <c r="U93" s="15"/>
      <c r="V93" s="15"/>
      <c r="W93" s="15"/>
      <c r="Y93" s="16"/>
      <c r="Z93" s="15"/>
      <c r="AA93" s="15"/>
      <c r="AB93" s="15"/>
      <c r="AC93" s="15"/>
      <c r="AD93" s="15"/>
      <c r="AE93" s="15"/>
      <c r="AG93" s="16"/>
      <c r="AH93" s="15"/>
      <c r="AI93" s="15"/>
      <c r="AJ93" s="15"/>
      <c r="AK93" s="15"/>
      <c r="AL93" s="15"/>
      <c r="AM93" s="15"/>
      <c r="AN93" s="15"/>
      <c r="AO93" s="16"/>
      <c r="AP93" s="15"/>
      <c r="AQ93" s="16"/>
      <c r="AR93" s="15"/>
    </row>
    <row r="94" customFormat="false" ht="15.75" hidden="false" customHeight="false" outlineLevel="0" collapsed="false">
      <c r="A94" s="12" t="s">
        <v>219</v>
      </c>
      <c r="B94" s="13" t="s">
        <v>220</v>
      </c>
      <c r="D94" s="15" t="n">
        <v>0.34</v>
      </c>
      <c r="E94" s="15" t="n">
        <v>0.02</v>
      </c>
      <c r="F94" s="15" t="n">
        <v>0.06</v>
      </c>
      <c r="G94" s="15"/>
      <c r="H94" s="5"/>
      <c r="I94" s="16"/>
      <c r="J94" s="15"/>
      <c r="K94" s="15"/>
      <c r="L94" s="15"/>
      <c r="M94" s="15"/>
      <c r="N94" s="15"/>
      <c r="O94" s="15"/>
      <c r="Q94" s="16"/>
      <c r="R94" s="15"/>
      <c r="S94" s="15"/>
      <c r="T94" s="15"/>
      <c r="U94" s="15"/>
      <c r="V94" s="15"/>
      <c r="W94" s="15"/>
      <c r="Y94" s="16"/>
      <c r="Z94" s="15"/>
      <c r="AA94" s="15"/>
      <c r="AB94" s="15"/>
      <c r="AC94" s="15"/>
      <c r="AD94" s="15"/>
      <c r="AE94" s="15"/>
      <c r="AG94" s="16"/>
      <c r="AH94" s="15"/>
      <c r="AI94" s="15"/>
      <c r="AJ94" s="15"/>
      <c r="AK94" s="15"/>
      <c r="AL94" s="15"/>
      <c r="AM94" s="15"/>
      <c r="AN94" s="15"/>
      <c r="AO94" s="16"/>
      <c r="AP94" s="15"/>
      <c r="AQ94" s="16"/>
      <c r="AR94" s="15"/>
    </row>
    <row r="95" customFormat="false" ht="15.75" hidden="false" customHeight="false" outlineLevel="0" collapsed="false">
      <c r="A95" s="12" t="s">
        <v>221</v>
      </c>
      <c r="B95" s="13" t="s">
        <v>222</v>
      </c>
      <c r="D95" s="15" t="n">
        <v>9.93</v>
      </c>
      <c r="E95" s="15" t="n">
        <v>0.69</v>
      </c>
      <c r="F95" s="15" t="n">
        <v>3.17</v>
      </c>
      <c r="G95" s="15"/>
      <c r="H95" s="5"/>
      <c r="I95" s="16"/>
      <c r="J95" s="15"/>
      <c r="K95" s="15"/>
      <c r="L95" s="15"/>
      <c r="M95" s="15"/>
      <c r="N95" s="15"/>
      <c r="O95" s="15"/>
      <c r="Q95" s="16"/>
      <c r="R95" s="15"/>
      <c r="S95" s="15"/>
      <c r="T95" s="15"/>
      <c r="U95" s="15"/>
      <c r="V95" s="15"/>
      <c r="W95" s="15"/>
      <c r="Y95" s="16"/>
      <c r="Z95" s="15"/>
      <c r="AA95" s="15"/>
      <c r="AB95" s="15"/>
      <c r="AC95" s="15"/>
      <c r="AD95" s="15"/>
      <c r="AE95" s="15"/>
      <c r="AG95" s="16"/>
      <c r="AH95" s="15"/>
      <c r="AI95" s="15"/>
      <c r="AJ95" s="15"/>
      <c r="AK95" s="15"/>
      <c r="AL95" s="15"/>
      <c r="AM95" s="15"/>
      <c r="AN95" s="15"/>
      <c r="AO95" s="16"/>
      <c r="AP95" s="15"/>
      <c r="AQ95" s="16"/>
      <c r="AR95" s="15"/>
    </row>
    <row r="96" customFormat="false" ht="15.75" hidden="false" customHeight="false" outlineLevel="0" collapsed="false">
      <c r="A96" s="12" t="s">
        <v>223</v>
      </c>
      <c r="B96" s="13" t="s">
        <v>224</v>
      </c>
      <c r="D96" s="15" t="n">
        <v>0.69</v>
      </c>
      <c r="E96" s="15" t="n">
        <v>0.05</v>
      </c>
      <c r="F96" s="15" t="n">
        <v>0.1</v>
      </c>
      <c r="G96" s="15"/>
      <c r="H96" s="5"/>
      <c r="I96" s="16"/>
      <c r="J96" s="15"/>
      <c r="K96" s="15"/>
      <c r="L96" s="15"/>
      <c r="M96" s="15"/>
      <c r="N96" s="15"/>
      <c r="O96" s="15"/>
      <c r="Q96" s="16"/>
      <c r="R96" s="15"/>
      <c r="S96" s="15"/>
      <c r="T96" s="15"/>
      <c r="U96" s="15"/>
      <c r="V96" s="15"/>
      <c r="W96" s="15"/>
      <c r="Y96" s="16"/>
      <c r="Z96" s="15"/>
      <c r="AA96" s="15"/>
      <c r="AB96" s="15"/>
      <c r="AC96" s="15"/>
      <c r="AD96" s="15"/>
      <c r="AE96" s="15"/>
      <c r="AG96" s="16"/>
      <c r="AH96" s="15"/>
      <c r="AI96" s="15"/>
      <c r="AJ96" s="15"/>
      <c r="AK96" s="15"/>
      <c r="AL96" s="15"/>
      <c r="AM96" s="15"/>
      <c r="AN96" s="15"/>
      <c r="AO96" s="16"/>
      <c r="AP96" s="15"/>
      <c r="AQ96" s="16"/>
      <c r="AR96" s="15"/>
    </row>
    <row r="97" customFormat="false" ht="15.75" hidden="false" customHeight="false" outlineLevel="0" collapsed="false">
      <c r="A97" s="12" t="s">
        <v>225</v>
      </c>
      <c r="B97" s="13" t="s">
        <v>226</v>
      </c>
      <c r="D97" s="15" t="n">
        <v>0.18</v>
      </c>
      <c r="E97" s="15" t="n">
        <v>0</v>
      </c>
      <c r="F97" s="15" t="n">
        <v>0.07</v>
      </c>
      <c r="G97" s="15"/>
      <c r="H97" s="5"/>
      <c r="I97" s="16"/>
      <c r="J97" s="15"/>
      <c r="K97" s="15"/>
      <c r="L97" s="15"/>
      <c r="M97" s="15"/>
      <c r="N97" s="15"/>
      <c r="O97" s="15"/>
      <c r="Q97" s="16"/>
      <c r="R97" s="15"/>
      <c r="S97" s="15"/>
      <c r="T97" s="15"/>
      <c r="U97" s="15"/>
      <c r="V97" s="15"/>
      <c r="W97" s="15"/>
      <c r="Y97" s="16"/>
      <c r="Z97" s="15"/>
      <c r="AA97" s="15"/>
      <c r="AB97" s="15"/>
      <c r="AC97" s="15"/>
      <c r="AD97" s="15"/>
      <c r="AE97" s="15"/>
      <c r="AG97" s="16"/>
      <c r="AH97" s="15"/>
      <c r="AI97" s="15"/>
      <c r="AJ97" s="15"/>
      <c r="AK97" s="15"/>
      <c r="AL97" s="15"/>
      <c r="AM97" s="15"/>
      <c r="AN97" s="15"/>
      <c r="AO97" s="16"/>
      <c r="AP97" s="15"/>
      <c r="AQ97" s="16"/>
      <c r="AR97" s="15"/>
    </row>
    <row r="98" customFormat="false" ht="15.75" hidden="false" customHeight="false" outlineLevel="0" collapsed="false">
      <c r="A98" s="12" t="s">
        <v>227</v>
      </c>
      <c r="B98" s="13" t="s">
        <v>228</v>
      </c>
      <c r="D98" s="15" t="n">
        <v>4.58</v>
      </c>
      <c r="E98" s="15" t="n">
        <v>0.13</v>
      </c>
      <c r="F98" s="15" t="n">
        <v>1.61</v>
      </c>
      <c r="G98" s="15"/>
      <c r="H98" s="5"/>
      <c r="I98" s="16"/>
      <c r="J98" s="15"/>
      <c r="K98" s="15"/>
      <c r="L98" s="15"/>
      <c r="M98" s="15"/>
      <c r="N98" s="15"/>
      <c r="O98" s="15"/>
      <c r="Q98" s="16"/>
      <c r="R98" s="15"/>
      <c r="S98" s="15"/>
      <c r="T98" s="15"/>
      <c r="U98" s="15"/>
      <c r="V98" s="15"/>
      <c r="W98" s="15"/>
      <c r="Y98" s="16"/>
      <c r="Z98" s="15"/>
      <c r="AA98" s="15"/>
      <c r="AB98" s="15"/>
      <c r="AC98" s="15"/>
      <c r="AD98" s="15"/>
      <c r="AE98" s="15"/>
      <c r="AG98" s="16"/>
      <c r="AH98" s="15"/>
      <c r="AI98" s="15"/>
      <c r="AJ98" s="15"/>
      <c r="AK98" s="15"/>
      <c r="AL98" s="15"/>
      <c r="AM98" s="15"/>
      <c r="AN98" s="15"/>
      <c r="AO98" s="16"/>
      <c r="AP98" s="15"/>
      <c r="AQ98" s="16"/>
      <c r="AR98" s="15"/>
    </row>
    <row r="99" customFormat="false" ht="15.75" hidden="false" customHeight="false" outlineLevel="0" collapsed="false">
      <c r="A99" s="12" t="s">
        <v>229</v>
      </c>
      <c r="B99" s="13" t="s">
        <v>230</v>
      </c>
      <c r="D99" s="15" t="n">
        <v>6.42</v>
      </c>
      <c r="E99" s="15" t="n">
        <v>0.3</v>
      </c>
      <c r="F99" s="15" t="n">
        <v>1.28</v>
      </c>
      <c r="G99" s="15"/>
      <c r="H99" s="5"/>
      <c r="I99" s="16"/>
      <c r="J99" s="15"/>
      <c r="K99" s="15"/>
      <c r="L99" s="15"/>
      <c r="M99" s="15"/>
      <c r="N99" s="15"/>
      <c r="O99" s="15"/>
      <c r="Q99" s="16"/>
      <c r="R99" s="15"/>
      <c r="S99" s="15"/>
      <c r="T99" s="15"/>
      <c r="U99" s="15"/>
      <c r="V99" s="15"/>
      <c r="W99" s="15"/>
      <c r="Y99" s="16"/>
      <c r="Z99" s="15"/>
      <c r="AA99" s="15"/>
      <c r="AB99" s="15"/>
      <c r="AC99" s="15"/>
      <c r="AD99" s="15"/>
      <c r="AE99" s="15"/>
      <c r="AG99" s="16"/>
      <c r="AH99" s="15"/>
      <c r="AI99" s="15"/>
      <c r="AJ99" s="15"/>
      <c r="AK99" s="15"/>
      <c r="AL99" s="15"/>
      <c r="AM99" s="15"/>
      <c r="AN99" s="15"/>
      <c r="AO99" s="16"/>
      <c r="AP99" s="15"/>
      <c r="AQ99" s="16"/>
      <c r="AR99" s="15"/>
    </row>
    <row r="100" customFormat="false" ht="15.75" hidden="false" customHeight="false" outlineLevel="0" collapsed="false">
      <c r="A100" s="12" t="s">
        <v>231</v>
      </c>
      <c r="B100" s="13" t="s">
        <v>232</v>
      </c>
      <c r="D100" s="15" t="n">
        <v>10.16</v>
      </c>
      <c r="E100" s="15" t="n">
        <v>0.59</v>
      </c>
      <c r="F100" s="15" t="n">
        <v>1.68</v>
      </c>
      <c r="G100" s="15"/>
      <c r="H100" s="5"/>
      <c r="I100" s="16"/>
      <c r="J100" s="15"/>
      <c r="K100" s="15"/>
      <c r="L100" s="15"/>
      <c r="M100" s="15"/>
      <c r="N100" s="15"/>
      <c r="O100" s="15"/>
      <c r="Q100" s="16"/>
      <c r="R100" s="15"/>
      <c r="S100" s="15"/>
      <c r="T100" s="15"/>
      <c r="U100" s="15"/>
      <c r="V100" s="15"/>
      <c r="W100" s="15"/>
      <c r="Y100" s="16"/>
      <c r="Z100" s="15"/>
      <c r="AA100" s="15"/>
      <c r="AB100" s="15"/>
      <c r="AC100" s="15"/>
      <c r="AD100" s="15"/>
      <c r="AE100" s="15"/>
      <c r="AG100" s="16"/>
      <c r="AH100" s="15"/>
      <c r="AI100" s="15"/>
      <c r="AJ100" s="15"/>
      <c r="AK100" s="15"/>
      <c r="AL100" s="15"/>
      <c r="AM100" s="15"/>
      <c r="AN100" s="15"/>
      <c r="AO100" s="16"/>
      <c r="AP100" s="15"/>
      <c r="AQ100" s="16"/>
      <c r="AR100" s="15"/>
    </row>
    <row r="101" customFormat="false" ht="15.75" hidden="false" customHeight="false" outlineLevel="0" collapsed="false">
      <c r="A101" s="12" t="s">
        <v>233</v>
      </c>
      <c r="B101" s="13" t="s">
        <v>234</v>
      </c>
      <c r="D101" s="15" t="n">
        <v>0</v>
      </c>
      <c r="E101" s="15" t="n">
        <v>0</v>
      </c>
      <c r="F101" s="15" t="n">
        <v>0</v>
      </c>
      <c r="G101" s="15"/>
      <c r="H101" s="5"/>
      <c r="I101" s="16"/>
      <c r="J101" s="15"/>
      <c r="K101" s="15"/>
      <c r="L101" s="15"/>
      <c r="M101" s="15"/>
      <c r="N101" s="15"/>
      <c r="O101" s="15"/>
      <c r="Q101" s="16"/>
      <c r="R101" s="15"/>
      <c r="S101" s="15"/>
      <c r="T101" s="15"/>
      <c r="U101" s="15"/>
      <c r="V101" s="15"/>
      <c r="W101" s="15"/>
      <c r="Y101" s="16"/>
      <c r="Z101" s="15"/>
      <c r="AA101" s="15"/>
      <c r="AB101" s="15"/>
      <c r="AC101" s="15"/>
      <c r="AD101" s="15"/>
      <c r="AE101" s="15"/>
      <c r="AG101" s="16"/>
      <c r="AH101" s="15"/>
      <c r="AI101" s="15"/>
      <c r="AJ101" s="15"/>
      <c r="AK101" s="15"/>
      <c r="AL101" s="15"/>
      <c r="AM101" s="15"/>
      <c r="AN101" s="15"/>
      <c r="AO101" s="16"/>
      <c r="AP101" s="15"/>
      <c r="AQ101" s="16"/>
      <c r="AR101" s="15"/>
    </row>
    <row r="102" customFormat="false" ht="15.75" hidden="false" customHeight="false" outlineLevel="0" collapsed="false">
      <c r="A102" s="12" t="s">
        <v>235</v>
      </c>
      <c r="B102" s="13" t="s">
        <v>236</v>
      </c>
      <c r="D102" s="15" t="n">
        <v>40.3</v>
      </c>
      <c r="E102" s="15" t="n">
        <v>2.08</v>
      </c>
      <c r="F102" s="15" t="n">
        <v>9.64</v>
      </c>
      <c r="G102" s="15"/>
      <c r="H102" s="5"/>
      <c r="I102" s="16"/>
      <c r="J102" s="15"/>
      <c r="K102" s="15"/>
      <c r="L102" s="15"/>
      <c r="M102" s="15"/>
      <c r="N102" s="15"/>
      <c r="O102" s="15"/>
      <c r="Q102" s="16"/>
      <c r="R102" s="15"/>
      <c r="S102" s="15"/>
      <c r="T102" s="15"/>
      <c r="U102" s="15"/>
      <c r="V102" s="15"/>
      <c r="W102" s="15"/>
      <c r="Y102" s="16"/>
      <c r="Z102" s="15"/>
      <c r="AA102" s="15"/>
      <c r="AB102" s="15"/>
      <c r="AC102" s="15"/>
      <c r="AD102" s="15"/>
      <c r="AE102" s="15"/>
      <c r="AG102" s="16"/>
      <c r="AH102" s="15"/>
      <c r="AI102" s="15"/>
      <c r="AJ102" s="15"/>
      <c r="AK102" s="15"/>
      <c r="AL102" s="15"/>
      <c r="AM102" s="15"/>
      <c r="AN102" s="15"/>
      <c r="AO102" s="16"/>
      <c r="AP102" s="15"/>
      <c r="AQ102" s="16"/>
      <c r="AR102" s="15"/>
    </row>
    <row r="103" customFormat="false" ht="15.75" hidden="false" customHeight="false" outlineLevel="0" collapsed="false">
      <c r="A103" s="12" t="s">
        <v>237</v>
      </c>
      <c r="B103" s="13" t="s">
        <v>238</v>
      </c>
      <c r="D103" s="15" t="n">
        <v>0.05</v>
      </c>
      <c r="E103" s="15" t="n">
        <v>0</v>
      </c>
      <c r="F103" s="15" t="n">
        <v>0.01</v>
      </c>
      <c r="G103" s="15"/>
      <c r="H103" s="5"/>
      <c r="I103" s="16"/>
      <c r="J103" s="15"/>
      <c r="K103" s="15"/>
      <c r="L103" s="15"/>
      <c r="M103" s="15"/>
      <c r="N103" s="15"/>
      <c r="O103" s="15"/>
      <c r="Q103" s="16"/>
      <c r="R103" s="15"/>
      <c r="S103" s="15"/>
      <c r="T103" s="15"/>
      <c r="U103" s="15"/>
      <c r="V103" s="15"/>
      <c r="W103" s="15"/>
      <c r="Y103" s="16"/>
      <c r="Z103" s="15"/>
      <c r="AA103" s="15"/>
      <c r="AB103" s="15"/>
      <c r="AC103" s="15"/>
      <c r="AD103" s="15"/>
      <c r="AE103" s="15"/>
      <c r="AG103" s="16"/>
      <c r="AH103" s="15"/>
      <c r="AI103" s="15"/>
      <c r="AJ103" s="15"/>
      <c r="AK103" s="15"/>
      <c r="AL103" s="15"/>
      <c r="AM103" s="15"/>
      <c r="AN103" s="15"/>
      <c r="AO103" s="16"/>
      <c r="AP103" s="15"/>
      <c r="AQ103" s="16"/>
      <c r="AR103" s="15"/>
    </row>
    <row r="104" customFormat="false" ht="15.75" hidden="false" customHeight="false" outlineLevel="0" collapsed="false">
      <c r="A104" s="12" t="s">
        <v>239</v>
      </c>
      <c r="B104" s="13" t="s">
        <v>240</v>
      </c>
      <c r="D104" s="15" t="n">
        <v>10.51</v>
      </c>
      <c r="E104" s="15" t="n">
        <v>0.32</v>
      </c>
      <c r="F104" s="15" t="n">
        <v>1.52</v>
      </c>
      <c r="G104" s="15"/>
      <c r="H104" s="5"/>
      <c r="I104" s="16"/>
      <c r="J104" s="15"/>
      <c r="K104" s="15"/>
      <c r="L104" s="15"/>
      <c r="M104" s="15"/>
      <c r="N104" s="15"/>
      <c r="O104" s="15"/>
      <c r="Q104" s="16"/>
      <c r="R104" s="15"/>
      <c r="S104" s="15"/>
      <c r="T104" s="15"/>
      <c r="U104" s="15"/>
      <c r="V104" s="15"/>
      <c r="W104" s="15"/>
      <c r="Y104" s="16"/>
      <c r="Z104" s="15"/>
      <c r="AA104" s="15"/>
      <c r="AB104" s="15"/>
      <c r="AC104" s="15"/>
      <c r="AD104" s="15"/>
      <c r="AE104" s="15"/>
      <c r="AG104" s="16"/>
      <c r="AH104" s="15"/>
      <c r="AI104" s="15"/>
      <c r="AJ104" s="15"/>
      <c r="AK104" s="15"/>
      <c r="AL104" s="15"/>
      <c r="AM104" s="15"/>
      <c r="AN104" s="15"/>
      <c r="AO104" s="16"/>
      <c r="AP104" s="15"/>
      <c r="AQ104" s="16"/>
      <c r="AR104" s="15"/>
    </row>
    <row r="105" customFormat="false" ht="15.75" hidden="false" customHeight="false" outlineLevel="0" collapsed="false">
      <c r="A105" s="12" t="s">
        <v>241</v>
      </c>
      <c r="B105" s="13" t="s">
        <v>242</v>
      </c>
      <c r="D105" s="15" t="n">
        <v>0.47</v>
      </c>
      <c r="E105" s="15" t="n">
        <v>0.03</v>
      </c>
      <c r="F105" s="15" t="n">
        <v>0.08</v>
      </c>
      <c r="G105" s="15"/>
      <c r="H105" s="5"/>
      <c r="I105" s="16"/>
      <c r="J105" s="15"/>
      <c r="K105" s="15"/>
      <c r="L105" s="15"/>
      <c r="M105" s="15"/>
      <c r="N105" s="15"/>
      <c r="O105" s="15"/>
      <c r="Q105" s="16"/>
      <c r="R105" s="15"/>
      <c r="S105" s="15"/>
      <c r="T105" s="15"/>
      <c r="U105" s="15"/>
      <c r="V105" s="15"/>
      <c r="W105" s="15"/>
      <c r="Y105" s="16"/>
      <c r="Z105" s="15"/>
      <c r="AA105" s="15"/>
      <c r="AB105" s="15"/>
      <c r="AC105" s="15"/>
      <c r="AD105" s="15"/>
      <c r="AE105" s="15"/>
      <c r="AG105" s="16"/>
      <c r="AH105" s="15"/>
      <c r="AI105" s="15"/>
      <c r="AJ105" s="15"/>
      <c r="AK105" s="15"/>
      <c r="AL105" s="15"/>
      <c r="AM105" s="15"/>
      <c r="AN105" s="15"/>
      <c r="AO105" s="16"/>
      <c r="AP105" s="15"/>
      <c r="AQ105" s="16"/>
      <c r="AR105" s="15"/>
    </row>
    <row r="106" customFormat="false" ht="15.75" hidden="false" customHeight="false" outlineLevel="0" collapsed="false">
      <c r="A106" s="12" t="s">
        <v>243</v>
      </c>
      <c r="B106" s="13" t="s">
        <v>244</v>
      </c>
      <c r="D106" s="15" t="n">
        <v>5.06</v>
      </c>
      <c r="E106" s="15" t="n">
        <v>0.22</v>
      </c>
      <c r="F106" s="15" t="n">
        <v>0.86</v>
      </c>
      <c r="G106" s="15"/>
      <c r="H106" s="5"/>
      <c r="I106" s="16"/>
      <c r="J106" s="15"/>
      <c r="K106" s="15"/>
      <c r="L106" s="15"/>
      <c r="M106" s="15"/>
      <c r="N106" s="15"/>
      <c r="O106" s="15"/>
      <c r="Q106" s="16"/>
      <c r="R106" s="15"/>
      <c r="S106" s="15"/>
      <c r="T106" s="15"/>
      <c r="U106" s="15"/>
      <c r="V106" s="15"/>
      <c r="W106" s="15"/>
      <c r="Y106" s="16"/>
      <c r="Z106" s="15"/>
      <c r="AA106" s="15"/>
      <c r="AB106" s="15"/>
      <c r="AC106" s="15"/>
      <c r="AD106" s="15"/>
      <c r="AE106" s="15"/>
      <c r="AG106" s="16"/>
      <c r="AH106" s="15"/>
      <c r="AI106" s="15"/>
      <c r="AJ106" s="15"/>
      <c r="AK106" s="15"/>
      <c r="AL106" s="15"/>
      <c r="AM106" s="15"/>
      <c r="AN106" s="15"/>
      <c r="AO106" s="16"/>
      <c r="AP106" s="15"/>
      <c r="AQ106" s="16"/>
      <c r="AR106" s="15"/>
    </row>
    <row r="107" customFormat="false" ht="15.75" hidden="false" customHeight="false" outlineLevel="0" collapsed="false">
      <c r="A107" s="12" t="s">
        <v>245</v>
      </c>
      <c r="B107" s="13" t="s">
        <v>246</v>
      </c>
      <c r="D107" s="15" t="n">
        <v>0.07</v>
      </c>
      <c r="E107" s="15" t="n">
        <v>0.01</v>
      </c>
      <c r="F107" s="15" t="n">
        <v>0.02</v>
      </c>
      <c r="G107" s="15"/>
      <c r="H107" s="5"/>
      <c r="I107" s="16"/>
      <c r="J107" s="15"/>
      <c r="K107" s="15"/>
      <c r="L107" s="15"/>
      <c r="M107" s="15"/>
      <c r="N107" s="15"/>
      <c r="O107" s="15"/>
      <c r="Q107" s="16"/>
      <c r="R107" s="15"/>
      <c r="S107" s="15"/>
      <c r="T107" s="15"/>
      <c r="U107" s="15"/>
      <c r="V107" s="15"/>
      <c r="W107" s="15"/>
      <c r="Y107" s="16"/>
      <c r="Z107" s="15"/>
      <c r="AA107" s="15"/>
      <c r="AB107" s="15"/>
      <c r="AC107" s="15"/>
      <c r="AD107" s="15"/>
      <c r="AE107" s="15"/>
      <c r="AG107" s="16"/>
      <c r="AH107" s="15"/>
      <c r="AI107" s="15"/>
      <c r="AJ107" s="15"/>
      <c r="AK107" s="15"/>
      <c r="AL107" s="15"/>
      <c r="AM107" s="15"/>
      <c r="AN107" s="15"/>
      <c r="AO107" s="16"/>
      <c r="AP107" s="15"/>
      <c r="AQ107" s="16"/>
      <c r="AR107" s="15"/>
    </row>
    <row r="108" customFormat="false" ht="15.75" hidden="false" customHeight="false" outlineLevel="0" collapsed="false">
      <c r="A108" s="12" t="s">
        <v>247</v>
      </c>
      <c r="B108" s="13" t="s">
        <v>248</v>
      </c>
      <c r="D108" s="15" t="n">
        <v>0.01</v>
      </c>
      <c r="E108" s="15" t="n">
        <v>0</v>
      </c>
      <c r="F108" s="15" t="n">
        <v>0.01</v>
      </c>
      <c r="G108" s="15"/>
      <c r="H108" s="5"/>
      <c r="I108" s="16"/>
      <c r="J108" s="15"/>
      <c r="K108" s="15"/>
      <c r="L108" s="15"/>
      <c r="M108" s="15"/>
      <c r="N108" s="15"/>
      <c r="O108" s="15"/>
      <c r="Q108" s="16"/>
      <c r="R108" s="15"/>
      <c r="S108" s="15"/>
      <c r="T108" s="15"/>
      <c r="U108" s="15"/>
      <c r="V108" s="15"/>
      <c r="W108" s="15"/>
      <c r="Y108" s="16"/>
      <c r="Z108" s="15"/>
      <c r="AA108" s="15"/>
      <c r="AB108" s="15"/>
      <c r="AC108" s="15"/>
      <c r="AD108" s="15"/>
      <c r="AE108" s="15"/>
      <c r="AG108" s="16"/>
      <c r="AH108" s="15"/>
      <c r="AI108" s="15"/>
      <c r="AJ108" s="15"/>
      <c r="AK108" s="15"/>
      <c r="AL108" s="15"/>
      <c r="AM108" s="15"/>
      <c r="AN108" s="15"/>
      <c r="AO108" s="16"/>
      <c r="AP108" s="15"/>
      <c r="AQ108" s="16"/>
      <c r="AR108" s="15"/>
    </row>
    <row r="109" customFormat="false" ht="15.75" hidden="false" customHeight="false" outlineLevel="0" collapsed="false">
      <c r="A109" s="12" t="s">
        <v>249</v>
      </c>
      <c r="B109" s="13" t="s">
        <v>250</v>
      </c>
      <c r="D109" s="15" t="n">
        <v>0</v>
      </c>
      <c r="E109" s="15" t="n">
        <v>0</v>
      </c>
      <c r="F109" s="15" t="n">
        <v>0</v>
      </c>
      <c r="G109" s="15"/>
      <c r="H109" s="5"/>
      <c r="I109" s="16"/>
      <c r="J109" s="15"/>
      <c r="K109" s="15"/>
      <c r="L109" s="15"/>
      <c r="M109" s="15"/>
      <c r="N109" s="15"/>
      <c r="O109" s="15"/>
      <c r="Q109" s="16"/>
      <c r="R109" s="15"/>
      <c r="S109" s="15"/>
      <c r="T109" s="15"/>
      <c r="U109" s="15"/>
      <c r="V109" s="15"/>
      <c r="W109" s="15"/>
      <c r="Y109" s="16"/>
      <c r="Z109" s="15"/>
      <c r="AA109" s="15"/>
      <c r="AB109" s="15"/>
      <c r="AC109" s="15"/>
      <c r="AD109" s="15"/>
      <c r="AE109" s="15"/>
      <c r="AG109" s="16"/>
      <c r="AH109" s="15"/>
      <c r="AI109" s="15"/>
      <c r="AJ109" s="15"/>
      <c r="AK109" s="15"/>
      <c r="AL109" s="15"/>
      <c r="AM109" s="15"/>
      <c r="AN109" s="15"/>
      <c r="AO109" s="16"/>
      <c r="AP109" s="15"/>
      <c r="AQ109" s="16"/>
      <c r="AR109" s="15"/>
    </row>
    <row r="110" customFormat="false" ht="15.75" hidden="false" customHeight="false" outlineLevel="0" collapsed="false">
      <c r="A110" s="12" t="s">
        <v>251</v>
      </c>
      <c r="B110" s="13" t="s">
        <v>252</v>
      </c>
      <c r="D110" s="15" t="n">
        <v>6.23</v>
      </c>
      <c r="E110" s="15" t="n">
        <v>0.29</v>
      </c>
      <c r="F110" s="15" t="n">
        <v>1.33</v>
      </c>
      <c r="G110" s="15"/>
      <c r="H110" s="5"/>
      <c r="I110" s="16"/>
      <c r="J110" s="15"/>
      <c r="K110" s="15"/>
      <c r="L110" s="15"/>
      <c r="M110" s="15"/>
      <c r="N110" s="15"/>
      <c r="O110" s="15"/>
      <c r="Q110" s="16"/>
      <c r="R110" s="15"/>
      <c r="S110" s="15"/>
      <c r="T110" s="15"/>
      <c r="U110" s="15"/>
      <c r="V110" s="15"/>
      <c r="W110" s="15"/>
      <c r="Y110" s="16"/>
      <c r="Z110" s="15"/>
      <c r="AA110" s="15"/>
      <c r="AB110" s="15"/>
      <c r="AC110" s="15"/>
      <c r="AD110" s="15"/>
      <c r="AE110" s="15"/>
      <c r="AG110" s="16"/>
      <c r="AH110" s="15"/>
      <c r="AI110" s="15"/>
      <c r="AJ110" s="15"/>
      <c r="AK110" s="15"/>
      <c r="AL110" s="15"/>
      <c r="AM110" s="15"/>
      <c r="AN110" s="15"/>
      <c r="AO110" s="16"/>
      <c r="AP110" s="15"/>
      <c r="AQ110" s="16"/>
      <c r="AR110" s="15"/>
    </row>
    <row r="111" customFormat="false" ht="15.75" hidden="false" customHeight="false" outlineLevel="0" collapsed="false">
      <c r="A111" s="12" t="s">
        <v>253</v>
      </c>
      <c r="B111" s="13" t="s">
        <v>254</v>
      </c>
      <c r="D111" s="15" t="n">
        <v>0</v>
      </c>
      <c r="E111" s="15" t="n">
        <v>0</v>
      </c>
      <c r="F111" s="15" t="n">
        <v>0</v>
      </c>
      <c r="G111" s="15"/>
      <c r="H111" s="5"/>
      <c r="I111" s="16"/>
      <c r="J111" s="15"/>
      <c r="K111" s="15"/>
      <c r="L111" s="15"/>
      <c r="M111" s="15"/>
      <c r="N111" s="15"/>
      <c r="O111" s="15"/>
      <c r="Q111" s="16"/>
      <c r="R111" s="15"/>
      <c r="S111" s="15"/>
      <c r="T111" s="15"/>
      <c r="U111" s="15"/>
      <c r="V111" s="15"/>
      <c r="W111" s="15"/>
      <c r="Y111" s="16"/>
      <c r="Z111" s="15"/>
      <c r="AA111" s="15"/>
      <c r="AB111" s="15"/>
      <c r="AC111" s="15"/>
      <c r="AD111" s="15"/>
      <c r="AE111" s="15"/>
      <c r="AG111" s="16"/>
      <c r="AH111" s="15"/>
      <c r="AI111" s="15"/>
      <c r="AJ111" s="15"/>
      <c r="AK111" s="15"/>
      <c r="AL111" s="15"/>
      <c r="AM111" s="15"/>
      <c r="AN111" s="15"/>
      <c r="AO111" s="16"/>
      <c r="AP111" s="15"/>
      <c r="AQ111" s="16"/>
      <c r="AR111" s="15"/>
    </row>
    <row r="112" customFormat="false" ht="15.75" hidden="false" customHeight="false" outlineLevel="0" collapsed="false">
      <c r="A112" s="12" t="s">
        <v>255</v>
      </c>
      <c r="B112" s="13" t="s">
        <v>256</v>
      </c>
      <c r="D112" s="15" t="n">
        <v>0.62</v>
      </c>
      <c r="E112" s="15" t="n">
        <v>0.05</v>
      </c>
      <c r="F112" s="15" t="n">
        <v>0.12</v>
      </c>
      <c r="G112" s="15"/>
      <c r="H112" s="5"/>
      <c r="I112" s="16"/>
      <c r="J112" s="15"/>
      <c r="K112" s="15"/>
      <c r="L112" s="15"/>
      <c r="M112" s="15"/>
      <c r="N112" s="15"/>
      <c r="O112" s="15"/>
      <c r="Q112" s="16"/>
      <c r="R112" s="15"/>
      <c r="S112" s="15"/>
      <c r="T112" s="15"/>
      <c r="U112" s="15"/>
      <c r="V112" s="15"/>
      <c r="W112" s="15"/>
      <c r="Y112" s="16"/>
      <c r="Z112" s="15"/>
      <c r="AA112" s="15"/>
      <c r="AB112" s="15"/>
      <c r="AC112" s="15"/>
      <c r="AD112" s="15"/>
      <c r="AE112" s="15"/>
      <c r="AG112" s="16"/>
      <c r="AH112" s="15"/>
      <c r="AI112" s="15"/>
      <c r="AJ112" s="15"/>
      <c r="AK112" s="15"/>
      <c r="AL112" s="15"/>
      <c r="AM112" s="15"/>
      <c r="AN112" s="15"/>
      <c r="AO112" s="16"/>
      <c r="AP112" s="15"/>
      <c r="AQ112" s="16"/>
      <c r="AR112" s="15"/>
    </row>
    <row r="113" customFormat="false" ht="15.75" hidden="false" customHeight="false" outlineLevel="0" collapsed="false">
      <c r="A113" s="12" t="s">
        <v>257</v>
      </c>
      <c r="B113" s="13" t="s">
        <v>258</v>
      </c>
      <c r="D113" s="15" t="n">
        <v>1.5</v>
      </c>
      <c r="E113" s="15" t="n">
        <v>0.06</v>
      </c>
      <c r="F113" s="15" t="n">
        <v>0.25</v>
      </c>
      <c r="G113" s="15"/>
      <c r="H113" s="5"/>
      <c r="I113" s="16"/>
      <c r="J113" s="15"/>
      <c r="K113" s="15"/>
      <c r="L113" s="15"/>
      <c r="M113" s="15"/>
      <c r="N113" s="15"/>
      <c r="O113" s="15"/>
      <c r="Q113" s="16"/>
      <c r="R113" s="15"/>
      <c r="S113" s="15"/>
      <c r="T113" s="15"/>
      <c r="U113" s="15"/>
      <c r="V113" s="15"/>
      <c r="W113" s="15"/>
      <c r="Y113" s="16"/>
      <c r="Z113" s="15"/>
      <c r="AA113" s="15"/>
      <c r="AB113" s="15"/>
      <c r="AC113" s="15"/>
      <c r="AD113" s="15"/>
      <c r="AE113" s="15"/>
      <c r="AG113" s="16"/>
      <c r="AH113" s="15"/>
      <c r="AI113" s="15"/>
      <c r="AJ113" s="15"/>
      <c r="AK113" s="15"/>
      <c r="AL113" s="15"/>
      <c r="AM113" s="15"/>
      <c r="AN113" s="15"/>
      <c r="AO113" s="16"/>
      <c r="AP113" s="15"/>
      <c r="AQ113" s="16"/>
      <c r="AR113" s="15"/>
    </row>
    <row r="114" customFormat="false" ht="15.75" hidden="false" customHeight="false" outlineLevel="0" collapsed="false">
      <c r="A114" s="12" t="s">
        <v>259</v>
      </c>
      <c r="B114" s="13" t="s">
        <v>260</v>
      </c>
      <c r="D114" s="15" t="n">
        <v>0.04</v>
      </c>
      <c r="E114" s="15" t="n">
        <v>0</v>
      </c>
      <c r="F114" s="15" t="n">
        <v>0</v>
      </c>
      <c r="G114" s="15"/>
      <c r="H114" s="5"/>
      <c r="I114" s="16"/>
      <c r="J114" s="15"/>
      <c r="K114" s="15"/>
      <c r="L114" s="15"/>
      <c r="M114" s="15"/>
      <c r="N114" s="15"/>
      <c r="O114" s="15"/>
      <c r="Q114" s="16"/>
      <c r="R114" s="15"/>
      <c r="S114" s="15"/>
      <c r="T114" s="15"/>
      <c r="U114" s="15"/>
      <c r="V114" s="15"/>
      <c r="W114" s="15"/>
      <c r="Y114" s="16"/>
      <c r="Z114" s="15"/>
      <c r="AA114" s="15"/>
      <c r="AB114" s="15"/>
      <c r="AC114" s="15"/>
      <c r="AD114" s="15"/>
      <c r="AE114" s="15"/>
      <c r="AG114" s="16"/>
      <c r="AH114" s="15"/>
      <c r="AI114" s="15"/>
      <c r="AJ114" s="15"/>
      <c r="AK114" s="15"/>
      <c r="AL114" s="15"/>
      <c r="AM114" s="15"/>
      <c r="AN114" s="15"/>
      <c r="AO114" s="16"/>
      <c r="AP114" s="15"/>
      <c r="AQ114" s="16"/>
      <c r="AR114" s="15"/>
    </row>
    <row r="115" customFormat="false" ht="15.75" hidden="false" customHeight="false" outlineLevel="0" collapsed="false">
      <c r="A115" s="12" t="s">
        <v>261</v>
      </c>
      <c r="B115" s="13" t="s">
        <v>262</v>
      </c>
      <c r="D115" s="15" t="n">
        <v>1.22</v>
      </c>
      <c r="E115" s="15" t="n">
        <v>0.08</v>
      </c>
      <c r="F115" s="15" t="n">
        <v>0.24</v>
      </c>
      <c r="G115" s="15"/>
      <c r="H115" s="5"/>
      <c r="I115" s="16"/>
      <c r="J115" s="15"/>
      <c r="K115" s="15"/>
      <c r="L115" s="15"/>
      <c r="M115" s="15"/>
      <c r="N115" s="15"/>
      <c r="O115" s="15"/>
      <c r="Q115" s="16"/>
      <c r="R115" s="15"/>
      <c r="S115" s="15"/>
      <c r="T115" s="15"/>
      <c r="U115" s="15"/>
      <c r="V115" s="15"/>
      <c r="W115" s="15"/>
      <c r="Y115" s="16"/>
      <c r="Z115" s="15"/>
      <c r="AA115" s="15"/>
      <c r="AB115" s="15"/>
      <c r="AC115" s="15"/>
      <c r="AD115" s="15"/>
      <c r="AE115" s="15"/>
      <c r="AG115" s="16"/>
      <c r="AH115" s="15"/>
      <c r="AI115" s="15"/>
      <c r="AJ115" s="15"/>
      <c r="AK115" s="15"/>
      <c r="AL115" s="15"/>
      <c r="AM115" s="15"/>
      <c r="AN115" s="15"/>
      <c r="AO115" s="16"/>
      <c r="AP115" s="15"/>
      <c r="AQ115" s="16"/>
      <c r="AR115" s="15"/>
    </row>
    <row r="116" customFormat="false" ht="15.75" hidden="false" customHeight="false" outlineLevel="0" collapsed="false">
      <c r="A116" s="12" t="s">
        <v>263</v>
      </c>
      <c r="B116" s="13" t="s">
        <v>264</v>
      </c>
      <c r="D116" s="15" t="n">
        <v>0</v>
      </c>
      <c r="E116" s="15" t="n">
        <v>0</v>
      </c>
      <c r="F116" s="15" t="n">
        <v>0</v>
      </c>
      <c r="G116" s="15"/>
      <c r="H116" s="5"/>
      <c r="I116" s="16"/>
      <c r="J116" s="15"/>
      <c r="K116" s="15"/>
      <c r="L116" s="15"/>
      <c r="M116" s="15"/>
      <c r="N116" s="15"/>
      <c r="O116" s="15"/>
      <c r="Q116" s="16"/>
      <c r="R116" s="15"/>
      <c r="S116" s="15"/>
      <c r="T116" s="15"/>
      <c r="U116" s="15"/>
      <c r="V116" s="15"/>
      <c r="W116" s="15"/>
      <c r="Y116" s="16"/>
      <c r="Z116" s="15"/>
      <c r="AA116" s="15"/>
      <c r="AB116" s="15"/>
      <c r="AC116" s="15"/>
      <c r="AD116" s="15"/>
      <c r="AE116" s="15"/>
      <c r="AG116" s="16"/>
      <c r="AH116" s="15"/>
      <c r="AI116" s="15"/>
      <c r="AJ116" s="15"/>
      <c r="AK116" s="15"/>
      <c r="AL116" s="15"/>
      <c r="AM116" s="15"/>
      <c r="AN116" s="15"/>
      <c r="AO116" s="16"/>
      <c r="AP116" s="15"/>
      <c r="AQ116" s="16"/>
      <c r="AR116" s="15"/>
    </row>
    <row r="117" customFormat="false" ht="15.75" hidden="false" customHeight="false" outlineLevel="0" collapsed="false">
      <c r="A117" s="12" t="s">
        <v>265</v>
      </c>
      <c r="B117" s="13" t="s">
        <v>266</v>
      </c>
      <c r="D117" s="15" t="n">
        <v>5.85</v>
      </c>
      <c r="E117" s="15" t="n">
        <v>0.27</v>
      </c>
      <c r="F117" s="15" t="n">
        <v>1.33</v>
      </c>
      <c r="G117" s="15"/>
      <c r="H117" s="5"/>
      <c r="I117" s="16"/>
      <c r="J117" s="15"/>
      <c r="K117" s="15"/>
      <c r="L117" s="15"/>
      <c r="M117" s="15"/>
      <c r="N117" s="15"/>
      <c r="O117" s="15"/>
      <c r="Q117" s="16"/>
      <c r="R117" s="15"/>
      <c r="S117" s="15"/>
      <c r="T117" s="15"/>
      <c r="U117" s="15"/>
      <c r="V117" s="15"/>
      <c r="W117" s="15"/>
      <c r="Y117" s="16"/>
      <c r="Z117" s="15"/>
      <c r="AA117" s="15"/>
      <c r="AB117" s="15"/>
      <c r="AC117" s="15"/>
      <c r="AD117" s="15"/>
      <c r="AE117" s="15"/>
      <c r="AG117" s="16"/>
      <c r="AH117" s="15"/>
      <c r="AI117" s="15"/>
      <c r="AJ117" s="15"/>
      <c r="AK117" s="15"/>
      <c r="AL117" s="15"/>
      <c r="AM117" s="15"/>
      <c r="AN117" s="15"/>
      <c r="AO117" s="16"/>
      <c r="AP117" s="15"/>
      <c r="AQ117" s="16"/>
      <c r="AR117" s="15"/>
    </row>
    <row r="118" customFormat="false" ht="15.75" hidden="false" customHeight="false" outlineLevel="0" collapsed="false">
      <c r="A118" s="12" t="s">
        <v>267</v>
      </c>
      <c r="B118" s="13" t="s">
        <v>268</v>
      </c>
      <c r="D118" s="15" t="n">
        <v>1.45</v>
      </c>
      <c r="E118" s="15" t="n">
        <v>0.08</v>
      </c>
      <c r="F118" s="15" t="n">
        <v>0.24</v>
      </c>
      <c r="G118" s="15"/>
      <c r="H118" s="16"/>
      <c r="I118" s="16"/>
      <c r="J118" s="15"/>
      <c r="K118" s="15"/>
      <c r="L118" s="15"/>
      <c r="M118" s="15"/>
      <c r="N118" s="15"/>
      <c r="O118" s="15"/>
      <c r="Q118" s="16"/>
      <c r="R118" s="15"/>
      <c r="S118" s="15"/>
      <c r="T118" s="15"/>
      <c r="U118" s="15"/>
      <c r="V118" s="15"/>
      <c r="W118" s="15"/>
      <c r="Y118" s="16"/>
      <c r="Z118" s="15"/>
      <c r="AA118" s="15"/>
      <c r="AB118" s="15"/>
      <c r="AC118" s="15"/>
      <c r="AD118" s="15"/>
      <c r="AE118" s="15"/>
      <c r="AG118" s="16"/>
      <c r="AH118" s="15"/>
      <c r="AI118" s="15"/>
      <c r="AJ118" s="15"/>
      <c r="AK118" s="15"/>
      <c r="AL118" s="15"/>
      <c r="AM118" s="15"/>
      <c r="AN118" s="15"/>
      <c r="AO118" s="16"/>
      <c r="AP118" s="15"/>
      <c r="AQ118" s="16"/>
      <c r="AR118" s="15"/>
    </row>
    <row r="119" customFormat="false" ht="15.75" hidden="false" customHeight="false" outlineLevel="0" collapsed="false">
      <c r="A119" s="12" t="s">
        <v>269</v>
      </c>
      <c r="B119" s="13" t="s">
        <v>270</v>
      </c>
      <c r="D119" s="15" t="n">
        <v>1.49</v>
      </c>
      <c r="E119" s="15" t="n">
        <v>0.08</v>
      </c>
      <c r="F119" s="15" t="n">
        <v>0.2</v>
      </c>
      <c r="G119" s="15"/>
      <c r="H119" s="5"/>
      <c r="I119" s="16"/>
      <c r="J119" s="15"/>
      <c r="K119" s="15"/>
      <c r="L119" s="15"/>
      <c r="M119" s="15"/>
      <c r="N119" s="15"/>
      <c r="O119" s="15"/>
      <c r="Q119" s="16"/>
      <c r="R119" s="15"/>
      <c r="S119" s="15"/>
      <c r="T119" s="15"/>
      <c r="U119" s="15"/>
      <c r="V119" s="15"/>
      <c r="W119" s="15"/>
      <c r="Y119" s="16"/>
      <c r="Z119" s="15"/>
      <c r="AA119" s="15"/>
      <c r="AB119" s="15"/>
      <c r="AC119" s="15"/>
      <c r="AD119" s="15"/>
      <c r="AE119" s="15"/>
      <c r="AG119" s="16"/>
      <c r="AH119" s="15"/>
      <c r="AI119" s="15"/>
      <c r="AJ119" s="15"/>
      <c r="AK119" s="15"/>
      <c r="AL119" s="15"/>
      <c r="AM119" s="15"/>
      <c r="AN119" s="15"/>
      <c r="AO119" s="16"/>
      <c r="AP119" s="15"/>
      <c r="AQ119" s="16"/>
      <c r="AR119" s="15"/>
    </row>
    <row r="120" customFormat="false" ht="15.75" hidden="false" customHeight="false" outlineLevel="0" collapsed="false">
      <c r="A120" s="12" t="s">
        <v>271</v>
      </c>
      <c r="B120" s="13" t="s">
        <v>272</v>
      </c>
      <c r="D120" s="15" t="n">
        <v>12.75</v>
      </c>
      <c r="E120" s="15" t="n">
        <v>0.69</v>
      </c>
      <c r="F120" s="15" t="n">
        <v>2.28</v>
      </c>
      <c r="G120" s="15"/>
      <c r="H120" s="5"/>
      <c r="I120" s="16"/>
      <c r="J120" s="15"/>
      <c r="K120" s="15"/>
      <c r="L120" s="15"/>
      <c r="M120" s="15"/>
      <c r="N120" s="15"/>
      <c r="O120" s="15"/>
      <c r="Q120" s="16"/>
      <c r="R120" s="15"/>
      <c r="S120" s="15"/>
      <c r="T120" s="15"/>
      <c r="U120" s="15"/>
      <c r="V120" s="15"/>
      <c r="W120" s="15"/>
      <c r="Y120" s="16"/>
      <c r="Z120" s="15"/>
      <c r="AA120" s="15"/>
      <c r="AB120" s="15"/>
      <c r="AC120" s="15"/>
      <c r="AD120" s="15"/>
      <c r="AE120" s="15"/>
      <c r="AG120" s="16"/>
      <c r="AH120" s="15"/>
      <c r="AI120" s="15"/>
      <c r="AJ120" s="15"/>
      <c r="AK120" s="15"/>
      <c r="AL120" s="15"/>
      <c r="AM120" s="15"/>
      <c r="AN120" s="15"/>
      <c r="AO120" s="16"/>
      <c r="AP120" s="15"/>
      <c r="AQ120" s="16"/>
      <c r="AR120" s="15"/>
    </row>
    <row r="121" customFormat="false" ht="15.75" hidden="false" customHeight="false" outlineLevel="0" collapsed="false">
      <c r="A121" s="12" t="s">
        <v>273</v>
      </c>
      <c r="B121" s="13" t="s">
        <v>274</v>
      </c>
      <c r="D121" s="15" t="n">
        <v>0.46</v>
      </c>
      <c r="E121" s="15" t="n">
        <v>0.02</v>
      </c>
      <c r="F121" s="15" t="n">
        <v>0.09</v>
      </c>
      <c r="G121" s="15"/>
      <c r="H121" s="5"/>
      <c r="I121" s="16"/>
      <c r="J121" s="15"/>
      <c r="K121" s="15"/>
      <c r="L121" s="15"/>
      <c r="M121" s="15"/>
      <c r="N121" s="15"/>
      <c r="O121" s="15"/>
      <c r="Q121" s="16"/>
      <c r="R121" s="15"/>
      <c r="S121" s="15"/>
      <c r="T121" s="15"/>
      <c r="U121" s="15"/>
      <c r="V121" s="15"/>
      <c r="W121" s="15"/>
      <c r="Y121" s="16"/>
      <c r="Z121" s="15"/>
      <c r="AA121" s="15"/>
      <c r="AB121" s="15"/>
      <c r="AC121" s="15"/>
      <c r="AD121" s="15"/>
      <c r="AE121" s="15"/>
      <c r="AG121" s="16"/>
      <c r="AH121" s="15"/>
      <c r="AI121" s="15"/>
      <c r="AJ121" s="15"/>
      <c r="AK121" s="15"/>
      <c r="AL121" s="15"/>
      <c r="AM121" s="15"/>
      <c r="AN121" s="15"/>
      <c r="AO121" s="16"/>
      <c r="AP121" s="15"/>
      <c r="AQ121" s="16"/>
      <c r="AR121" s="15"/>
    </row>
    <row r="122" customFormat="false" ht="15.75" hidden="false" customHeight="false" outlineLevel="0" collapsed="false">
      <c r="A122" s="12" t="s">
        <v>275</v>
      </c>
      <c r="B122" s="13" t="s">
        <v>276</v>
      </c>
      <c r="D122" s="15" t="n">
        <v>0.13</v>
      </c>
      <c r="E122" s="15" t="n">
        <v>0.01</v>
      </c>
      <c r="F122" s="15" t="n">
        <v>0.03</v>
      </c>
      <c r="G122" s="15"/>
      <c r="H122" s="5"/>
      <c r="I122" s="16"/>
      <c r="J122" s="15"/>
      <c r="K122" s="15"/>
      <c r="L122" s="15"/>
      <c r="M122" s="15"/>
      <c r="N122" s="15"/>
      <c r="O122" s="15"/>
      <c r="Q122" s="16"/>
      <c r="R122" s="15"/>
      <c r="S122" s="15"/>
      <c r="T122" s="15"/>
      <c r="U122" s="15"/>
      <c r="V122" s="15"/>
      <c r="W122" s="15"/>
      <c r="Y122" s="16"/>
      <c r="Z122" s="15"/>
      <c r="AA122" s="15"/>
      <c r="AB122" s="15"/>
      <c r="AC122" s="15"/>
      <c r="AD122" s="15"/>
      <c r="AE122" s="15"/>
      <c r="AG122" s="16"/>
      <c r="AH122" s="15"/>
      <c r="AI122" s="15"/>
      <c r="AJ122" s="15"/>
      <c r="AK122" s="15"/>
      <c r="AL122" s="15"/>
      <c r="AM122" s="15"/>
      <c r="AN122" s="15"/>
      <c r="AO122" s="16"/>
      <c r="AP122" s="15"/>
      <c r="AQ122" s="16"/>
      <c r="AR122" s="15"/>
    </row>
    <row r="123" customFormat="false" ht="15.75" hidden="false" customHeight="false" outlineLevel="0" collapsed="false">
      <c r="A123" s="12" t="s">
        <v>277</v>
      </c>
      <c r="B123" s="13" t="s">
        <v>278</v>
      </c>
      <c r="D123" s="15" t="n">
        <v>2.9</v>
      </c>
      <c r="E123" s="15" t="n">
        <v>0.1</v>
      </c>
      <c r="F123" s="15" t="n">
        <v>0.55</v>
      </c>
      <c r="G123" s="15"/>
      <c r="H123" s="5"/>
      <c r="I123" s="16"/>
      <c r="J123" s="15"/>
      <c r="K123" s="15"/>
      <c r="L123" s="15"/>
      <c r="M123" s="15"/>
      <c r="N123" s="15"/>
      <c r="O123" s="15"/>
      <c r="Q123" s="16"/>
      <c r="R123" s="15"/>
      <c r="S123" s="15"/>
      <c r="T123" s="15"/>
      <c r="U123" s="15"/>
      <c r="V123" s="15"/>
      <c r="W123" s="15"/>
      <c r="Y123" s="16"/>
      <c r="Z123" s="15"/>
      <c r="AA123" s="15"/>
      <c r="AB123" s="15"/>
      <c r="AC123" s="15"/>
      <c r="AD123" s="15"/>
      <c r="AE123" s="15"/>
      <c r="AG123" s="16"/>
      <c r="AH123" s="15"/>
      <c r="AI123" s="15"/>
      <c r="AJ123" s="15"/>
      <c r="AK123" s="15"/>
      <c r="AL123" s="15"/>
      <c r="AM123" s="15"/>
      <c r="AN123" s="15"/>
      <c r="AO123" s="16"/>
      <c r="AP123" s="15"/>
      <c r="AQ123" s="16"/>
      <c r="AR123" s="15"/>
    </row>
    <row r="124" customFormat="false" ht="15.75" hidden="false" customHeight="false" outlineLevel="0" collapsed="false">
      <c r="A124" s="12" t="s">
        <v>279</v>
      </c>
      <c r="B124" s="13" t="s">
        <v>280</v>
      </c>
      <c r="D124" s="15" t="n">
        <v>17.77</v>
      </c>
      <c r="E124" s="15" t="n">
        <v>1.02</v>
      </c>
      <c r="F124" s="15" t="n">
        <v>4.29</v>
      </c>
      <c r="G124" s="15"/>
      <c r="H124" s="5"/>
      <c r="I124" s="16"/>
      <c r="J124" s="15"/>
      <c r="K124" s="15"/>
      <c r="L124" s="15"/>
      <c r="M124" s="15"/>
      <c r="N124" s="15"/>
      <c r="O124" s="15"/>
      <c r="Q124" s="16"/>
      <c r="R124" s="15"/>
      <c r="S124" s="15"/>
      <c r="T124" s="15"/>
      <c r="U124" s="15"/>
      <c r="V124" s="15"/>
      <c r="W124" s="15"/>
      <c r="Y124" s="16"/>
      <c r="Z124" s="15"/>
      <c r="AA124" s="15"/>
      <c r="AB124" s="15"/>
      <c r="AC124" s="15"/>
      <c r="AD124" s="15"/>
      <c r="AE124" s="15"/>
      <c r="AG124" s="16"/>
      <c r="AH124" s="15"/>
      <c r="AI124" s="15"/>
      <c r="AJ124" s="15"/>
      <c r="AK124" s="15"/>
      <c r="AL124" s="15"/>
      <c r="AM124" s="15"/>
      <c r="AN124" s="15"/>
      <c r="AO124" s="16"/>
      <c r="AP124" s="15"/>
      <c r="AQ124" s="16"/>
      <c r="AR124" s="15"/>
    </row>
    <row r="125" customFormat="false" ht="15.75" hidden="false" customHeight="false" outlineLevel="0" collapsed="false">
      <c r="A125" s="12" t="s">
        <v>281</v>
      </c>
      <c r="B125" s="13" t="s">
        <v>282</v>
      </c>
      <c r="D125" s="15" t="n">
        <v>0.61</v>
      </c>
      <c r="E125" s="15" t="n">
        <v>0.06</v>
      </c>
      <c r="F125" s="15" t="n">
        <v>0.16</v>
      </c>
      <c r="G125" s="15"/>
      <c r="H125" s="16"/>
      <c r="I125" s="16"/>
      <c r="J125" s="15"/>
      <c r="K125" s="15"/>
      <c r="L125" s="15"/>
      <c r="M125" s="15"/>
      <c r="N125" s="15"/>
      <c r="O125" s="15"/>
      <c r="Q125" s="16"/>
      <c r="R125" s="15"/>
      <c r="S125" s="15"/>
      <c r="T125" s="15"/>
      <c r="U125" s="15"/>
      <c r="V125" s="15"/>
      <c r="W125" s="15"/>
      <c r="Y125" s="16"/>
      <c r="Z125" s="15"/>
      <c r="AA125" s="15"/>
      <c r="AB125" s="15"/>
      <c r="AC125" s="15"/>
      <c r="AD125" s="15"/>
      <c r="AE125" s="15"/>
      <c r="AG125" s="16"/>
      <c r="AH125" s="15"/>
      <c r="AI125" s="15"/>
      <c r="AJ125" s="15"/>
      <c r="AK125" s="15"/>
      <c r="AL125" s="15"/>
      <c r="AM125" s="15"/>
      <c r="AN125" s="15"/>
      <c r="AO125" s="16"/>
      <c r="AP125" s="15"/>
      <c r="AQ125" s="16"/>
      <c r="AR125" s="15"/>
    </row>
    <row r="126" customFormat="false" ht="15.75" hidden="false" customHeight="false" outlineLevel="0" collapsed="false">
      <c r="A126" s="12" t="s">
        <v>283</v>
      </c>
      <c r="B126" s="13" t="s">
        <v>284</v>
      </c>
      <c r="D126" s="15" t="n">
        <v>0.4</v>
      </c>
      <c r="E126" s="15" t="n">
        <v>0.02</v>
      </c>
      <c r="F126" s="15" t="n">
        <v>0.07</v>
      </c>
      <c r="G126" s="15"/>
      <c r="H126" s="5"/>
      <c r="I126" s="16"/>
      <c r="J126" s="15"/>
      <c r="K126" s="15"/>
      <c r="L126" s="15"/>
      <c r="M126" s="15"/>
      <c r="N126" s="15"/>
      <c r="O126" s="15"/>
      <c r="Q126" s="16"/>
      <c r="R126" s="15"/>
      <c r="S126" s="15"/>
      <c r="T126" s="15"/>
      <c r="U126" s="15"/>
      <c r="V126" s="15"/>
      <c r="W126" s="15"/>
      <c r="Y126" s="16"/>
      <c r="Z126" s="15"/>
      <c r="AA126" s="15"/>
      <c r="AB126" s="15"/>
      <c r="AC126" s="15"/>
      <c r="AD126" s="15"/>
      <c r="AE126" s="15"/>
      <c r="AG126" s="16"/>
      <c r="AH126" s="15"/>
      <c r="AI126" s="15"/>
      <c r="AJ126" s="15"/>
      <c r="AK126" s="15"/>
      <c r="AL126" s="15"/>
      <c r="AM126" s="15"/>
      <c r="AN126" s="15"/>
      <c r="AO126" s="16"/>
      <c r="AP126" s="15"/>
      <c r="AQ126" s="16"/>
      <c r="AR126" s="15"/>
    </row>
    <row r="127" customFormat="false" ht="15.75" hidden="false" customHeight="false" outlineLevel="0" collapsed="false">
      <c r="A127" s="12" t="s">
        <v>285</v>
      </c>
      <c r="B127" s="13" t="s">
        <v>286</v>
      </c>
      <c r="D127" s="15" t="n">
        <v>18.28</v>
      </c>
      <c r="E127" s="15" t="n">
        <v>0.49</v>
      </c>
      <c r="F127" s="15" t="n">
        <v>5.39</v>
      </c>
      <c r="G127" s="15"/>
      <c r="H127" s="5"/>
      <c r="I127" s="16"/>
      <c r="J127" s="15"/>
      <c r="K127" s="15"/>
      <c r="L127" s="15"/>
      <c r="M127" s="15"/>
      <c r="N127" s="15"/>
      <c r="O127" s="15"/>
      <c r="Q127" s="16"/>
      <c r="R127" s="15"/>
      <c r="S127" s="15"/>
      <c r="T127" s="15"/>
      <c r="U127" s="15"/>
      <c r="V127" s="15"/>
      <c r="W127" s="15"/>
      <c r="Y127" s="16"/>
      <c r="Z127" s="15"/>
      <c r="AA127" s="15"/>
      <c r="AB127" s="15"/>
      <c r="AC127" s="15"/>
      <c r="AD127" s="15"/>
      <c r="AE127" s="15"/>
      <c r="AG127" s="16"/>
      <c r="AH127" s="15"/>
      <c r="AI127" s="15"/>
      <c r="AJ127" s="15"/>
      <c r="AK127" s="15"/>
      <c r="AL127" s="15"/>
      <c r="AM127" s="15"/>
      <c r="AN127" s="15"/>
      <c r="AO127" s="16"/>
      <c r="AP127" s="15"/>
      <c r="AQ127" s="16"/>
      <c r="AR127" s="15"/>
    </row>
    <row r="128" customFormat="false" ht="15.75" hidden="false" customHeight="false" outlineLevel="0" collapsed="false">
      <c r="A128" s="12" t="s">
        <v>287</v>
      </c>
      <c r="B128" s="13" t="s">
        <v>288</v>
      </c>
      <c r="D128" s="15" t="n">
        <v>1.51</v>
      </c>
      <c r="E128" s="15" t="n">
        <v>0.05</v>
      </c>
      <c r="F128" s="15" t="n">
        <v>0.26</v>
      </c>
      <c r="G128" s="15"/>
      <c r="H128" s="5"/>
      <c r="I128" s="16"/>
      <c r="J128" s="15"/>
      <c r="K128" s="15"/>
      <c r="L128" s="15"/>
      <c r="M128" s="15"/>
      <c r="N128" s="15"/>
      <c r="O128" s="15"/>
      <c r="Q128" s="16"/>
      <c r="R128" s="15"/>
      <c r="S128" s="15"/>
      <c r="T128" s="15"/>
      <c r="U128" s="15"/>
      <c r="V128" s="15"/>
      <c r="W128" s="15"/>
      <c r="Y128" s="16"/>
      <c r="Z128" s="15"/>
      <c r="AA128" s="15"/>
      <c r="AB128" s="15"/>
      <c r="AC128" s="15"/>
      <c r="AD128" s="15"/>
      <c r="AE128" s="15"/>
      <c r="AG128" s="16"/>
      <c r="AH128" s="15"/>
      <c r="AI128" s="15"/>
      <c r="AJ128" s="15"/>
      <c r="AK128" s="15"/>
      <c r="AL128" s="15"/>
      <c r="AM128" s="15"/>
      <c r="AN128" s="15"/>
      <c r="AO128" s="16"/>
      <c r="AP128" s="15"/>
      <c r="AQ128" s="16"/>
      <c r="AR128" s="15"/>
    </row>
    <row r="129" customFormat="false" ht="15.75" hidden="false" customHeight="false" outlineLevel="0" collapsed="false">
      <c r="A129" s="12" t="s">
        <v>289</v>
      </c>
      <c r="B129" s="13" t="s">
        <v>290</v>
      </c>
      <c r="D129" s="15" t="n">
        <v>192.19</v>
      </c>
      <c r="E129" s="15" t="n">
        <v>10.42</v>
      </c>
      <c r="F129" s="15" t="n">
        <v>43.35</v>
      </c>
      <c r="G129" s="15"/>
      <c r="H129" s="5"/>
      <c r="I129" s="16"/>
      <c r="J129" s="15"/>
      <c r="K129" s="15"/>
      <c r="L129" s="15"/>
      <c r="M129" s="15"/>
      <c r="N129" s="15"/>
      <c r="O129" s="15"/>
      <c r="Q129" s="16"/>
      <c r="R129" s="15"/>
      <c r="S129" s="15"/>
      <c r="T129" s="15"/>
      <c r="U129" s="15"/>
      <c r="V129" s="15"/>
      <c r="W129" s="15"/>
      <c r="Y129" s="16"/>
      <c r="Z129" s="15"/>
      <c r="AA129" s="15"/>
      <c r="AB129" s="15"/>
      <c r="AC129" s="15"/>
      <c r="AD129" s="15"/>
      <c r="AE129" s="15"/>
      <c r="AG129" s="16"/>
      <c r="AH129" s="15"/>
      <c r="AI129" s="15"/>
      <c r="AJ129" s="15"/>
      <c r="AK129" s="15"/>
      <c r="AL129" s="15"/>
      <c r="AM129" s="15"/>
      <c r="AN129" s="15"/>
      <c r="AO129" s="16"/>
      <c r="AP129" s="15"/>
      <c r="AQ129" s="16"/>
      <c r="AR129" s="15"/>
    </row>
    <row r="130" customFormat="false" ht="15.75" hidden="false" customHeight="false" outlineLevel="0" collapsed="false">
      <c r="A130" s="12" t="s">
        <v>291</v>
      </c>
      <c r="B130" s="13" t="s">
        <v>292</v>
      </c>
      <c r="D130" s="15" t="n">
        <v>1.15</v>
      </c>
      <c r="E130" s="15" t="n">
        <v>0.08</v>
      </c>
      <c r="F130" s="15" t="n">
        <v>0.2</v>
      </c>
      <c r="G130" s="15"/>
      <c r="H130" s="5"/>
      <c r="I130" s="16"/>
      <c r="J130" s="15"/>
      <c r="K130" s="15"/>
      <c r="L130" s="15"/>
      <c r="M130" s="15"/>
      <c r="N130" s="15"/>
      <c r="O130" s="15"/>
      <c r="Q130" s="16"/>
      <c r="R130" s="15"/>
      <c r="S130" s="15"/>
      <c r="T130" s="15"/>
      <c r="U130" s="15"/>
      <c r="V130" s="15"/>
      <c r="W130" s="15"/>
      <c r="Y130" s="16"/>
      <c r="Z130" s="15"/>
      <c r="AA130" s="15"/>
      <c r="AB130" s="15"/>
      <c r="AC130" s="15"/>
      <c r="AD130" s="15"/>
      <c r="AE130" s="15"/>
      <c r="AG130" s="16"/>
      <c r="AH130" s="15"/>
      <c r="AI130" s="15"/>
      <c r="AJ130" s="15"/>
      <c r="AK130" s="15"/>
      <c r="AL130" s="15"/>
      <c r="AM130" s="15"/>
      <c r="AN130" s="15"/>
      <c r="AO130" s="16"/>
      <c r="AP130" s="15"/>
      <c r="AQ130" s="16"/>
      <c r="AR130" s="15"/>
    </row>
    <row r="131" customFormat="false" ht="15.75" hidden="false" customHeight="false" outlineLevel="0" collapsed="false">
      <c r="A131" s="12" t="s">
        <v>293</v>
      </c>
      <c r="B131" s="13" t="s">
        <v>294</v>
      </c>
      <c r="D131" s="15" t="n">
        <v>4.28</v>
      </c>
      <c r="E131" s="15" t="n">
        <v>0.28</v>
      </c>
      <c r="F131" s="15" t="n">
        <v>0.97</v>
      </c>
      <c r="G131" s="15"/>
      <c r="H131" s="5"/>
      <c r="I131" s="16"/>
      <c r="J131" s="15"/>
      <c r="K131" s="15"/>
      <c r="L131" s="15"/>
      <c r="M131" s="15"/>
      <c r="N131" s="15"/>
      <c r="O131" s="15"/>
      <c r="Q131" s="16"/>
      <c r="R131" s="15"/>
      <c r="S131" s="15"/>
      <c r="T131" s="15"/>
      <c r="U131" s="15"/>
      <c r="V131" s="15"/>
      <c r="W131" s="15"/>
      <c r="Y131" s="16"/>
      <c r="Z131" s="15"/>
      <c r="AA131" s="15"/>
      <c r="AB131" s="15"/>
      <c r="AC131" s="15"/>
      <c r="AD131" s="15"/>
      <c r="AE131" s="15"/>
      <c r="AG131" s="16"/>
      <c r="AH131" s="15"/>
      <c r="AI131" s="15"/>
      <c r="AJ131" s="15"/>
      <c r="AK131" s="15"/>
      <c r="AL131" s="15"/>
      <c r="AM131" s="15"/>
      <c r="AN131" s="15"/>
      <c r="AO131" s="16"/>
      <c r="AP131" s="15"/>
      <c r="AQ131" s="16"/>
      <c r="AR131" s="15"/>
    </row>
    <row r="132" customFormat="false" ht="15.75" hidden="false" customHeight="false" outlineLevel="0" collapsed="false">
      <c r="A132" s="12" t="s">
        <v>295</v>
      </c>
      <c r="B132" s="13" t="s">
        <v>296</v>
      </c>
      <c r="D132" s="15" t="n">
        <v>1.67</v>
      </c>
      <c r="E132" s="15" t="n">
        <v>0.1</v>
      </c>
      <c r="F132" s="15" t="n">
        <v>0.25</v>
      </c>
      <c r="G132" s="15"/>
      <c r="H132" s="5"/>
      <c r="I132" s="16"/>
      <c r="J132" s="15"/>
      <c r="K132" s="15"/>
      <c r="L132" s="15"/>
      <c r="M132" s="15"/>
      <c r="N132" s="15"/>
      <c r="O132" s="15"/>
      <c r="Q132" s="16"/>
      <c r="R132" s="15"/>
      <c r="S132" s="15"/>
      <c r="T132" s="15"/>
      <c r="U132" s="15"/>
      <c r="V132" s="15"/>
      <c r="W132" s="15"/>
      <c r="Y132" s="16"/>
      <c r="Z132" s="15"/>
      <c r="AA132" s="15"/>
      <c r="AB132" s="15"/>
      <c r="AC132" s="15"/>
      <c r="AD132" s="15"/>
      <c r="AE132" s="15"/>
      <c r="AG132" s="16"/>
      <c r="AH132" s="15"/>
      <c r="AI132" s="15"/>
      <c r="AJ132" s="15"/>
      <c r="AK132" s="15"/>
      <c r="AL132" s="15"/>
      <c r="AM132" s="15"/>
      <c r="AN132" s="15"/>
      <c r="AO132" s="16"/>
      <c r="AP132" s="15"/>
      <c r="AQ132" s="16"/>
      <c r="AR132" s="15"/>
    </row>
    <row r="133" customFormat="false" ht="15.75" hidden="false" customHeight="false" outlineLevel="0" collapsed="false">
      <c r="A133" s="12" t="s">
        <v>297</v>
      </c>
      <c r="B133" s="13" t="s">
        <v>298</v>
      </c>
      <c r="D133" s="15" t="n">
        <v>24.56</v>
      </c>
      <c r="E133" s="15" t="n">
        <v>1.28</v>
      </c>
      <c r="F133" s="15" t="n">
        <v>3.55</v>
      </c>
      <c r="G133" s="15"/>
      <c r="H133" s="5"/>
      <c r="I133" s="16"/>
      <c r="J133" s="15"/>
      <c r="K133" s="15"/>
      <c r="L133" s="15"/>
      <c r="M133" s="15"/>
      <c r="N133" s="15"/>
      <c r="O133" s="15"/>
      <c r="Q133" s="16"/>
      <c r="R133" s="15"/>
      <c r="S133" s="15"/>
      <c r="T133" s="15"/>
      <c r="U133" s="15"/>
      <c r="V133" s="15"/>
      <c r="W133" s="15"/>
      <c r="Y133" s="16"/>
      <c r="Z133" s="15"/>
      <c r="AA133" s="15"/>
      <c r="AB133" s="15"/>
      <c r="AC133" s="15"/>
      <c r="AD133" s="15"/>
      <c r="AE133" s="15"/>
      <c r="AG133" s="16"/>
      <c r="AH133" s="15"/>
      <c r="AI133" s="15"/>
      <c r="AJ133" s="15"/>
      <c r="AK133" s="15"/>
      <c r="AL133" s="15"/>
      <c r="AM133" s="15"/>
      <c r="AN133" s="15"/>
      <c r="AO133" s="16"/>
      <c r="AP133" s="15"/>
      <c r="AQ133" s="16"/>
      <c r="AR133" s="15"/>
    </row>
    <row r="134" customFormat="false" ht="15.75" hidden="false" customHeight="false" outlineLevel="0" collapsed="false">
      <c r="A134" s="12" t="s">
        <v>299</v>
      </c>
      <c r="B134" s="13" t="s">
        <v>300</v>
      </c>
      <c r="D134" s="15" t="n">
        <v>0.58</v>
      </c>
      <c r="E134" s="15" t="n">
        <v>0.03</v>
      </c>
      <c r="F134" s="15" t="n">
        <v>0.11</v>
      </c>
      <c r="G134" s="15"/>
      <c r="H134" s="5"/>
      <c r="I134" s="16"/>
      <c r="J134" s="15"/>
      <c r="K134" s="15"/>
      <c r="L134" s="15"/>
      <c r="M134" s="15"/>
      <c r="N134" s="15"/>
      <c r="O134" s="15"/>
      <c r="Q134" s="16"/>
      <c r="R134" s="15"/>
      <c r="S134" s="15"/>
      <c r="T134" s="15"/>
      <c r="U134" s="15"/>
      <c r="V134" s="15"/>
      <c r="W134" s="15"/>
      <c r="Y134" s="16"/>
      <c r="Z134" s="15"/>
      <c r="AA134" s="15"/>
      <c r="AB134" s="15"/>
      <c r="AC134" s="15"/>
      <c r="AD134" s="15"/>
      <c r="AE134" s="15"/>
      <c r="AG134" s="16"/>
      <c r="AH134" s="15"/>
      <c r="AI134" s="15"/>
      <c r="AJ134" s="15"/>
      <c r="AK134" s="15"/>
      <c r="AL134" s="15"/>
      <c r="AM134" s="15"/>
      <c r="AN134" s="15"/>
      <c r="AO134" s="16"/>
      <c r="AP134" s="15"/>
      <c r="AQ134" s="16"/>
      <c r="AR134" s="15"/>
    </row>
    <row r="135" customFormat="false" ht="15.75" hidden="false" customHeight="false" outlineLevel="0" collapsed="false">
      <c r="A135" s="12" t="s">
        <v>301</v>
      </c>
      <c r="B135" s="13" t="s">
        <v>302</v>
      </c>
      <c r="D135" s="15" t="n">
        <v>1.01</v>
      </c>
      <c r="E135" s="15" t="n">
        <v>0.07</v>
      </c>
      <c r="F135" s="15" t="n">
        <v>0.32</v>
      </c>
      <c r="G135" s="15"/>
      <c r="H135" s="5"/>
      <c r="I135" s="16"/>
      <c r="J135" s="15"/>
      <c r="K135" s="15"/>
      <c r="L135" s="15"/>
      <c r="M135" s="15"/>
      <c r="N135" s="15"/>
      <c r="O135" s="15"/>
      <c r="Q135" s="16"/>
      <c r="R135" s="15"/>
      <c r="S135" s="15"/>
      <c r="T135" s="15"/>
      <c r="U135" s="15"/>
      <c r="V135" s="15"/>
      <c r="W135" s="15"/>
      <c r="Y135" s="16"/>
      <c r="Z135" s="15"/>
      <c r="AA135" s="15"/>
      <c r="AB135" s="15"/>
      <c r="AC135" s="15"/>
      <c r="AD135" s="15"/>
      <c r="AE135" s="15"/>
      <c r="AG135" s="16"/>
      <c r="AH135" s="15"/>
      <c r="AI135" s="15"/>
      <c r="AJ135" s="15"/>
      <c r="AK135" s="15"/>
      <c r="AL135" s="15"/>
      <c r="AM135" s="15"/>
      <c r="AN135" s="15"/>
      <c r="AO135" s="16"/>
      <c r="AP135" s="15"/>
      <c r="AQ135" s="16"/>
      <c r="AR135" s="15"/>
    </row>
    <row r="136" customFormat="false" ht="15.75" hidden="false" customHeight="false" outlineLevel="0" collapsed="false">
      <c r="A136" s="12" t="s">
        <v>303</v>
      </c>
      <c r="B136" s="13" t="s">
        <v>304</v>
      </c>
      <c r="D136" s="15" t="n">
        <v>0.22</v>
      </c>
      <c r="E136" s="15" t="n">
        <v>0.01</v>
      </c>
      <c r="F136" s="15" t="n">
        <v>0.08</v>
      </c>
      <c r="G136" s="15"/>
      <c r="H136" s="5"/>
      <c r="I136" s="16"/>
      <c r="J136" s="15"/>
      <c r="K136" s="15"/>
      <c r="L136" s="15"/>
      <c r="M136" s="15"/>
      <c r="N136" s="15"/>
      <c r="O136" s="15"/>
      <c r="Q136" s="16"/>
      <c r="R136" s="15"/>
      <c r="S136" s="15"/>
      <c r="T136" s="15"/>
      <c r="U136" s="15"/>
      <c r="V136" s="15"/>
      <c r="W136" s="15"/>
      <c r="Y136" s="16"/>
      <c r="Z136" s="15"/>
      <c r="AA136" s="15"/>
      <c r="AB136" s="15"/>
      <c r="AC136" s="15"/>
      <c r="AD136" s="15"/>
      <c r="AE136" s="15"/>
      <c r="AG136" s="16"/>
      <c r="AH136" s="15"/>
      <c r="AI136" s="15"/>
      <c r="AJ136" s="15"/>
      <c r="AK136" s="15"/>
      <c r="AL136" s="15"/>
      <c r="AM136" s="15"/>
      <c r="AN136" s="15"/>
      <c r="AO136" s="16"/>
      <c r="AP136" s="15"/>
      <c r="AQ136" s="16"/>
      <c r="AR136" s="15"/>
    </row>
    <row r="137" customFormat="false" ht="15.75" hidden="false" customHeight="false" outlineLevel="0" collapsed="false">
      <c r="A137" s="12" t="s">
        <v>305</v>
      </c>
      <c r="B137" s="13" t="s">
        <v>306</v>
      </c>
      <c r="D137" s="15" t="n">
        <v>2.49</v>
      </c>
      <c r="E137" s="15" t="n">
        <v>0.11</v>
      </c>
      <c r="F137" s="15" t="n">
        <v>0.46</v>
      </c>
      <c r="H137" s="16"/>
      <c r="I137" s="15"/>
      <c r="J137" s="15"/>
      <c r="K137" s="15"/>
      <c r="L137" s="15"/>
      <c r="M137" s="15"/>
      <c r="N137" s="15"/>
      <c r="O137" s="15"/>
      <c r="Q137" s="16"/>
      <c r="R137" s="15"/>
      <c r="S137" s="15"/>
      <c r="T137" s="15"/>
      <c r="U137" s="15"/>
      <c r="V137" s="15"/>
      <c r="W137" s="15"/>
      <c r="Y137" s="16"/>
      <c r="Z137" s="15"/>
      <c r="AA137" s="15"/>
      <c r="AB137" s="15"/>
      <c r="AC137" s="15"/>
      <c r="AD137" s="15"/>
      <c r="AE137" s="15"/>
      <c r="AG137" s="16"/>
      <c r="AH137" s="15"/>
      <c r="AI137" s="15"/>
      <c r="AJ137" s="15"/>
      <c r="AK137" s="15"/>
      <c r="AL137" s="15"/>
      <c r="AM137" s="15"/>
      <c r="AN137" s="15"/>
      <c r="AO137" s="16"/>
      <c r="AP137" s="15"/>
      <c r="AQ137" s="16"/>
      <c r="AR137" s="15"/>
    </row>
    <row r="138" customFormat="false" ht="15.75" hidden="false" customHeight="false" outlineLevel="0" collapsed="false">
      <c r="A138" s="12" t="s">
        <v>307</v>
      </c>
      <c r="B138" s="13" t="s">
        <v>308</v>
      </c>
      <c r="D138" s="15" t="n">
        <v>4.7</v>
      </c>
      <c r="E138" s="15" t="n">
        <v>0.43</v>
      </c>
      <c r="F138" s="15" t="n">
        <v>0.81</v>
      </c>
      <c r="H138" s="16"/>
      <c r="I138" s="15"/>
      <c r="J138" s="15"/>
      <c r="K138" s="15"/>
      <c r="L138" s="16"/>
      <c r="M138" s="16"/>
      <c r="N138" s="16"/>
      <c r="O138" s="16"/>
      <c r="Q138" s="16"/>
      <c r="R138" s="16"/>
      <c r="S138" s="16"/>
      <c r="T138" s="16"/>
      <c r="U138" s="16"/>
      <c r="V138" s="16"/>
      <c r="W138" s="16"/>
      <c r="Y138" s="16"/>
      <c r="Z138" s="16"/>
      <c r="AA138" s="16"/>
      <c r="AB138" s="16"/>
      <c r="AC138" s="16"/>
      <c r="AD138" s="16"/>
      <c r="AE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</row>
    <row r="139" customFormat="false" ht="15.75" hidden="false" customHeight="false" outlineLevel="0" collapsed="false">
      <c r="A139" s="12" t="s">
        <v>309</v>
      </c>
      <c r="B139" s="13" t="s">
        <v>310</v>
      </c>
      <c r="D139" s="15" t="n">
        <v>0.89</v>
      </c>
      <c r="E139" s="15" t="n">
        <v>0.05</v>
      </c>
      <c r="F139" s="15" t="n">
        <v>0.14</v>
      </c>
      <c r="H139" s="16"/>
      <c r="I139" s="15"/>
      <c r="J139" s="15"/>
      <c r="K139" s="15"/>
      <c r="L139" s="16"/>
      <c r="M139" s="15"/>
      <c r="N139" s="15"/>
      <c r="O139" s="16"/>
      <c r="Q139" s="16"/>
      <c r="R139" s="15"/>
      <c r="S139" s="15"/>
      <c r="T139" s="15"/>
      <c r="U139" s="15"/>
      <c r="V139" s="15"/>
      <c r="W139" s="16"/>
      <c r="Y139" s="16"/>
      <c r="Z139" s="15"/>
      <c r="AA139" s="15"/>
      <c r="AB139" s="15"/>
      <c r="AC139" s="15"/>
      <c r="AD139" s="15"/>
      <c r="AE139" s="16"/>
      <c r="AG139" s="16"/>
      <c r="AH139" s="15"/>
      <c r="AI139" s="15"/>
      <c r="AJ139" s="15"/>
      <c r="AK139" s="15"/>
      <c r="AL139" s="15"/>
      <c r="AM139" s="16"/>
      <c r="AN139" s="16"/>
      <c r="AO139" s="16"/>
      <c r="AP139" s="16"/>
      <c r="AQ139" s="16"/>
      <c r="AR139" s="16"/>
    </row>
    <row r="140" customFormat="false" ht="15.75" hidden="false" customHeight="false" outlineLevel="0" collapsed="false">
      <c r="A140" s="12" t="s">
        <v>311</v>
      </c>
      <c r="B140" s="13" t="s">
        <v>312</v>
      </c>
      <c r="D140" s="15" t="n">
        <v>1.41</v>
      </c>
      <c r="E140" s="15" t="n">
        <v>0.07</v>
      </c>
      <c r="F140" s="15" t="n">
        <v>0.23</v>
      </c>
      <c r="H140" s="16"/>
      <c r="I140" s="15"/>
      <c r="J140" s="15"/>
      <c r="K140" s="15"/>
      <c r="L140" s="16"/>
      <c r="M140" s="15"/>
      <c r="N140" s="15"/>
      <c r="O140" s="16"/>
      <c r="Q140" s="16"/>
      <c r="R140" s="15"/>
      <c r="S140" s="15"/>
      <c r="T140" s="15"/>
      <c r="U140" s="15"/>
      <c r="V140" s="15"/>
      <c r="W140" s="16"/>
      <c r="Y140" s="16"/>
      <c r="Z140" s="15"/>
      <c r="AA140" s="15"/>
      <c r="AB140" s="15"/>
      <c r="AC140" s="15"/>
      <c r="AD140" s="15"/>
      <c r="AE140" s="16"/>
      <c r="AG140" s="16"/>
      <c r="AH140" s="15"/>
      <c r="AI140" s="15"/>
      <c r="AJ140" s="15"/>
      <c r="AK140" s="15"/>
      <c r="AL140" s="15"/>
      <c r="AM140" s="16"/>
      <c r="AN140" s="16"/>
      <c r="AO140" s="16"/>
      <c r="AP140" s="16"/>
      <c r="AQ140" s="16"/>
      <c r="AR140" s="16"/>
    </row>
    <row r="141" customFormat="false" ht="15.75" hidden="false" customHeight="false" outlineLevel="0" collapsed="false">
      <c r="A141" s="12" t="s">
        <v>313</v>
      </c>
      <c r="B141" s="13" t="s">
        <v>314</v>
      </c>
      <c r="D141" s="15" t="n">
        <v>0.41</v>
      </c>
      <c r="E141" s="15" t="n">
        <v>0.02</v>
      </c>
      <c r="F141" s="15" t="n">
        <v>0.06</v>
      </c>
      <c r="H141" s="16"/>
      <c r="I141" s="15"/>
      <c r="J141" s="15"/>
      <c r="K141" s="15"/>
      <c r="L141" s="16"/>
      <c r="M141" s="15"/>
      <c r="N141" s="15"/>
      <c r="O141" s="16"/>
      <c r="Q141" s="16"/>
      <c r="R141" s="15"/>
      <c r="S141" s="15"/>
      <c r="T141" s="15"/>
      <c r="U141" s="15"/>
      <c r="V141" s="15"/>
      <c r="W141" s="16"/>
      <c r="Y141" s="16"/>
      <c r="Z141" s="15"/>
      <c r="AA141" s="15"/>
      <c r="AB141" s="15"/>
      <c r="AC141" s="15"/>
      <c r="AD141" s="15"/>
      <c r="AE141" s="16"/>
      <c r="AG141" s="16"/>
      <c r="AH141" s="15"/>
      <c r="AI141" s="15"/>
      <c r="AJ141" s="15"/>
      <c r="AK141" s="15"/>
      <c r="AL141" s="15"/>
      <c r="AM141" s="16"/>
      <c r="AN141" s="16"/>
      <c r="AO141" s="16"/>
      <c r="AP141" s="16"/>
      <c r="AQ141" s="16"/>
      <c r="AR141" s="16"/>
    </row>
    <row r="142" customFormat="false" ht="15.75" hidden="false" customHeight="false" outlineLevel="0" collapsed="false">
      <c r="A142" s="12" t="s">
        <v>315</v>
      </c>
      <c r="B142" s="13" t="s">
        <v>316</v>
      </c>
      <c r="D142" s="15" t="n">
        <v>1.77</v>
      </c>
      <c r="E142" s="15" t="n">
        <v>0.1</v>
      </c>
      <c r="F142" s="15" t="n">
        <v>0.27</v>
      </c>
      <c r="H142" s="16"/>
      <c r="I142" s="15"/>
      <c r="J142" s="15"/>
      <c r="K142" s="15"/>
      <c r="L142" s="16"/>
      <c r="M142" s="15"/>
      <c r="N142" s="15"/>
      <c r="O142" s="16"/>
      <c r="Q142" s="16"/>
      <c r="R142" s="15"/>
      <c r="S142" s="15"/>
      <c r="T142" s="15"/>
      <c r="U142" s="15"/>
      <c r="V142" s="15"/>
      <c r="W142" s="16"/>
      <c r="Y142" s="16"/>
      <c r="Z142" s="15"/>
      <c r="AA142" s="15"/>
      <c r="AB142" s="15"/>
      <c r="AC142" s="15"/>
      <c r="AD142" s="15"/>
      <c r="AE142" s="16"/>
      <c r="AG142" s="16"/>
      <c r="AH142" s="15"/>
      <c r="AI142" s="15"/>
      <c r="AJ142" s="15"/>
      <c r="AK142" s="15"/>
      <c r="AL142" s="15"/>
      <c r="AM142" s="16"/>
      <c r="AN142" s="16"/>
      <c r="AO142" s="16"/>
      <c r="AP142" s="16"/>
      <c r="AQ142" s="16"/>
      <c r="AR142" s="16"/>
    </row>
    <row r="143" customFormat="false" ht="15.75" hidden="false" customHeight="false" outlineLevel="0" collapsed="false">
      <c r="A143" s="12" t="s">
        <v>317</v>
      </c>
      <c r="B143" s="13" t="s">
        <v>318</v>
      </c>
      <c r="D143" s="15" t="n">
        <v>6.17</v>
      </c>
      <c r="E143" s="15" t="n">
        <v>0.21</v>
      </c>
      <c r="F143" s="15" t="n">
        <v>0.94</v>
      </c>
      <c r="H143" s="16"/>
      <c r="I143" s="15"/>
      <c r="J143" s="15"/>
      <c r="K143" s="15"/>
      <c r="L143" s="16"/>
      <c r="M143" s="15"/>
      <c r="N143" s="15"/>
      <c r="O143" s="16"/>
      <c r="Q143" s="16"/>
      <c r="R143" s="15"/>
      <c r="S143" s="15"/>
      <c r="T143" s="15"/>
      <c r="U143" s="15"/>
      <c r="V143" s="15"/>
      <c r="W143" s="16"/>
      <c r="Y143" s="16"/>
      <c r="Z143" s="15"/>
      <c r="AA143" s="15"/>
      <c r="AB143" s="15"/>
      <c r="AC143" s="15"/>
      <c r="AD143" s="15"/>
      <c r="AE143" s="16"/>
      <c r="AG143" s="16"/>
      <c r="AH143" s="15"/>
      <c r="AI143" s="15"/>
      <c r="AJ143" s="15"/>
      <c r="AK143" s="15"/>
      <c r="AL143" s="15"/>
      <c r="AM143" s="16"/>
      <c r="AN143" s="16"/>
      <c r="AO143" s="16"/>
      <c r="AP143" s="16"/>
      <c r="AQ143" s="16"/>
      <c r="AR143" s="16"/>
    </row>
    <row r="144" customFormat="false" ht="15.75" hidden="false" customHeight="false" outlineLevel="0" collapsed="false">
      <c r="A144" s="12" t="s">
        <v>319</v>
      </c>
      <c r="B144" s="13" t="s">
        <v>320</v>
      </c>
      <c r="D144" s="15" t="n">
        <v>0.16</v>
      </c>
      <c r="E144" s="15" t="n">
        <v>0.01</v>
      </c>
      <c r="F144" s="15" t="n">
        <v>0.05</v>
      </c>
      <c r="H144" s="16"/>
      <c r="I144" s="15"/>
      <c r="J144" s="15"/>
      <c r="K144" s="15"/>
      <c r="L144" s="16"/>
      <c r="M144" s="15"/>
      <c r="N144" s="15"/>
      <c r="O144" s="16"/>
      <c r="Q144" s="16"/>
      <c r="R144" s="15"/>
      <c r="S144" s="15"/>
      <c r="T144" s="15"/>
      <c r="U144" s="15"/>
      <c r="V144" s="15"/>
      <c r="W144" s="16"/>
      <c r="Y144" s="16"/>
      <c r="Z144" s="15"/>
      <c r="AA144" s="15"/>
      <c r="AB144" s="15"/>
      <c r="AC144" s="15"/>
      <c r="AD144" s="15"/>
      <c r="AE144" s="16"/>
      <c r="AG144" s="16"/>
      <c r="AH144" s="15"/>
      <c r="AI144" s="15"/>
      <c r="AJ144" s="15"/>
      <c r="AK144" s="15"/>
      <c r="AL144" s="15"/>
      <c r="AM144" s="16"/>
      <c r="AN144" s="16"/>
      <c r="AO144" s="16"/>
      <c r="AP144" s="16"/>
      <c r="AQ144" s="16"/>
      <c r="AR144" s="16"/>
    </row>
    <row r="145" customFormat="false" ht="15.75" hidden="false" customHeight="false" outlineLevel="0" collapsed="false">
      <c r="A145" s="12" t="s">
        <v>321</v>
      </c>
      <c r="B145" s="13" t="s">
        <v>322</v>
      </c>
      <c r="D145" s="15" t="n">
        <v>1.78</v>
      </c>
      <c r="E145" s="15" t="n">
        <v>0.09</v>
      </c>
      <c r="F145" s="15" t="n">
        <v>0.27</v>
      </c>
      <c r="H145" s="16"/>
      <c r="I145" s="15"/>
      <c r="J145" s="15"/>
      <c r="K145" s="15"/>
      <c r="L145" s="16"/>
      <c r="M145" s="15"/>
      <c r="N145" s="15"/>
      <c r="O145" s="16"/>
      <c r="Q145" s="16"/>
      <c r="R145" s="15"/>
      <c r="S145" s="15"/>
      <c r="T145" s="15"/>
      <c r="U145" s="15"/>
      <c r="V145" s="15"/>
      <c r="W145" s="16"/>
      <c r="Y145" s="16"/>
      <c r="Z145" s="15"/>
      <c r="AA145" s="15"/>
      <c r="AB145" s="15"/>
      <c r="AC145" s="15"/>
      <c r="AD145" s="15"/>
      <c r="AE145" s="16"/>
      <c r="AG145" s="16"/>
      <c r="AH145" s="15"/>
      <c r="AI145" s="15"/>
      <c r="AJ145" s="15"/>
      <c r="AK145" s="15"/>
      <c r="AL145" s="15"/>
      <c r="AM145" s="16"/>
      <c r="AN145" s="16"/>
      <c r="AO145" s="16"/>
      <c r="AP145" s="16"/>
      <c r="AQ145" s="16"/>
      <c r="AR145" s="16"/>
    </row>
    <row r="146" customFormat="false" ht="15.75" hidden="false" customHeight="false" outlineLevel="0" collapsed="false">
      <c r="A146" s="12" t="s">
        <v>323</v>
      </c>
      <c r="B146" s="13" t="s">
        <v>324</v>
      </c>
      <c r="D146" s="15" t="n">
        <v>17.37</v>
      </c>
      <c r="E146" s="15" t="n">
        <v>0.68</v>
      </c>
      <c r="F146" s="15" t="n">
        <v>2.83</v>
      </c>
      <c r="H146" s="16"/>
      <c r="I146" s="15"/>
      <c r="J146" s="15"/>
      <c r="K146" s="15"/>
      <c r="L146" s="16"/>
      <c r="M146" s="15"/>
      <c r="N146" s="15"/>
      <c r="O146" s="16"/>
      <c r="Q146" s="16"/>
      <c r="R146" s="15"/>
      <c r="S146" s="15"/>
      <c r="T146" s="15"/>
      <c r="U146" s="15"/>
      <c r="V146" s="15"/>
      <c r="W146" s="16"/>
      <c r="Y146" s="16"/>
      <c r="Z146" s="15"/>
      <c r="AA146" s="15"/>
      <c r="AB146" s="15"/>
      <c r="AC146" s="15"/>
      <c r="AD146" s="15"/>
      <c r="AE146" s="16"/>
      <c r="AG146" s="16"/>
      <c r="AH146" s="15"/>
      <c r="AI146" s="15"/>
      <c r="AJ146" s="15"/>
      <c r="AK146" s="15"/>
      <c r="AL146" s="15"/>
      <c r="AM146" s="16"/>
      <c r="AN146" s="16"/>
      <c r="AO146" s="16"/>
      <c r="AP146" s="16"/>
      <c r="AQ146" s="16"/>
      <c r="AR146" s="16"/>
    </row>
    <row r="147" customFormat="false" ht="15.75" hidden="false" customHeight="false" outlineLevel="0" collapsed="false">
      <c r="A147" s="12" t="s">
        <v>325</v>
      </c>
      <c r="B147" s="13" t="s">
        <v>326</v>
      </c>
      <c r="D147" s="15" t="n">
        <v>22.39</v>
      </c>
      <c r="E147" s="15" t="n">
        <v>1.81</v>
      </c>
      <c r="F147" s="15" t="n">
        <v>3.56</v>
      </c>
      <c r="H147" s="16"/>
      <c r="I147" s="15"/>
      <c r="J147" s="15"/>
      <c r="K147" s="15"/>
      <c r="L147" s="16"/>
      <c r="M147" s="15"/>
      <c r="N147" s="15"/>
      <c r="O147" s="16"/>
      <c r="Q147" s="16"/>
      <c r="R147" s="15"/>
      <c r="S147" s="15"/>
      <c r="T147" s="15"/>
      <c r="U147" s="15"/>
      <c r="V147" s="15"/>
      <c r="W147" s="16"/>
      <c r="Y147" s="16"/>
      <c r="Z147" s="15"/>
      <c r="AA147" s="15"/>
      <c r="AB147" s="15"/>
      <c r="AC147" s="15"/>
      <c r="AD147" s="15"/>
      <c r="AE147" s="16"/>
      <c r="AG147" s="16"/>
      <c r="AH147" s="15"/>
      <c r="AI147" s="15"/>
      <c r="AJ147" s="15"/>
      <c r="AK147" s="15"/>
      <c r="AL147" s="15"/>
      <c r="AM147" s="16"/>
      <c r="AN147" s="16"/>
      <c r="AO147" s="16"/>
      <c r="AP147" s="16"/>
      <c r="AQ147" s="16"/>
      <c r="AR147" s="16"/>
    </row>
    <row r="148" customFormat="false" ht="15.75" hidden="false" customHeight="false" outlineLevel="0" collapsed="false">
      <c r="A148" s="12" t="s">
        <v>327</v>
      </c>
      <c r="B148" s="13" t="s">
        <v>328</v>
      </c>
      <c r="D148" s="15" t="n">
        <v>2.99</v>
      </c>
      <c r="E148" s="15" t="n">
        <v>0.13</v>
      </c>
      <c r="F148" s="15" t="n">
        <v>0.44</v>
      </c>
      <c r="H148" s="16"/>
      <c r="I148" s="15"/>
      <c r="J148" s="15"/>
      <c r="K148" s="15"/>
      <c r="L148" s="16"/>
      <c r="M148" s="15"/>
      <c r="N148" s="15"/>
      <c r="O148" s="16"/>
      <c r="Q148" s="16"/>
      <c r="R148" s="15"/>
      <c r="S148" s="15"/>
      <c r="T148" s="15"/>
      <c r="U148" s="15"/>
      <c r="V148" s="15"/>
      <c r="W148" s="16"/>
      <c r="Y148" s="16"/>
      <c r="Z148" s="15"/>
      <c r="AA148" s="15"/>
      <c r="AB148" s="15"/>
      <c r="AC148" s="15"/>
      <c r="AD148" s="15"/>
      <c r="AE148" s="16"/>
      <c r="AG148" s="16"/>
      <c r="AH148" s="15"/>
      <c r="AI148" s="15"/>
      <c r="AJ148" s="15"/>
      <c r="AK148" s="15"/>
      <c r="AL148" s="15"/>
      <c r="AM148" s="16"/>
      <c r="AN148" s="16"/>
      <c r="AO148" s="16"/>
      <c r="AP148" s="16"/>
      <c r="AQ148" s="16"/>
      <c r="AR148" s="16"/>
    </row>
    <row r="149" customFormat="false" ht="15.75" hidden="false" customHeight="false" outlineLevel="0" collapsed="false">
      <c r="A149" s="12" t="s">
        <v>329</v>
      </c>
      <c r="B149" s="13" t="s">
        <v>330</v>
      </c>
      <c r="D149" s="15" t="n">
        <v>6.07</v>
      </c>
      <c r="E149" s="15" t="n">
        <v>0.3</v>
      </c>
      <c r="F149" s="15" t="n">
        <v>0.6</v>
      </c>
      <c r="H149" s="16"/>
      <c r="I149" s="15"/>
      <c r="J149" s="15"/>
      <c r="K149" s="15"/>
      <c r="L149" s="16"/>
      <c r="M149" s="15"/>
      <c r="N149" s="15"/>
      <c r="O149" s="16"/>
      <c r="Q149" s="16"/>
      <c r="R149" s="15"/>
      <c r="S149" s="15"/>
      <c r="T149" s="15"/>
      <c r="U149" s="15"/>
      <c r="V149" s="15"/>
      <c r="W149" s="16"/>
      <c r="Y149" s="16"/>
      <c r="Z149" s="15"/>
      <c r="AA149" s="15"/>
      <c r="AB149" s="15"/>
      <c r="AC149" s="15"/>
      <c r="AD149" s="15"/>
      <c r="AE149" s="16"/>
      <c r="AG149" s="16"/>
      <c r="AH149" s="15"/>
      <c r="AI149" s="15"/>
      <c r="AJ149" s="15"/>
      <c r="AK149" s="15"/>
      <c r="AL149" s="15"/>
      <c r="AM149" s="16"/>
      <c r="AN149" s="16"/>
      <c r="AO149" s="16"/>
      <c r="AP149" s="16"/>
      <c r="AQ149" s="16"/>
      <c r="AR149" s="16"/>
    </row>
    <row r="150" customFormat="false" ht="15.75" hidden="false" customHeight="false" outlineLevel="0" collapsed="false">
      <c r="A150" s="12" t="s">
        <v>331</v>
      </c>
      <c r="B150" s="13" t="s">
        <v>332</v>
      </c>
      <c r="D150" s="15" t="n">
        <v>4.49</v>
      </c>
      <c r="E150" s="15" t="n">
        <v>0.4</v>
      </c>
      <c r="F150" s="15" t="n">
        <v>0.57</v>
      </c>
      <c r="H150" s="16"/>
      <c r="I150" s="15"/>
      <c r="J150" s="15"/>
      <c r="K150" s="15"/>
      <c r="L150" s="16"/>
      <c r="M150" s="15"/>
      <c r="N150" s="15"/>
      <c r="O150" s="16"/>
      <c r="Q150" s="16"/>
      <c r="R150" s="15"/>
      <c r="S150" s="15"/>
      <c r="T150" s="15"/>
      <c r="U150" s="15"/>
      <c r="V150" s="15"/>
      <c r="W150" s="16"/>
      <c r="Y150" s="16"/>
      <c r="Z150" s="15"/>
      <c r="AA150" s="15"/>
      <c r="AB150" s="15"/>
      <c r="AC150" s="15"/>
      <c r="AD150" s="15"/>
      <c r="AE150" s="16"/>
      <c r="AG150" s="16"/>
      <c r="AH150" s="15"/>
      <c r="AI150" s="15"/>
      <c r="AJ150" s="15"/>
      <c r="AK150" s="15"/>
      <c r="AL150" s="15"/>
      <c r="AM150" s="16"/>
      <c r="AN150" s="16"/>
      <c r="AO150" s="16"/>
      <c r="AP150" s="16"/>
      <c r="AQ150" s="16"/>
      <c r="AR150" s="16"/>
    </row>
    <row r="151" customFormat="false" ht="15.75" hidden="false" customHeight="false" outlineLevel="0" collapsed="false">
      <c r="A151" s="12" t="s">
        <v>333</v>
      </c>
      <c r="B151" s="13" t="s">
        <v>334</v>
      </c>
      <c r="D151" s="15" t="n">
        <v>14.15</v>
      </c>
      <c r="E151" s="15" t="n">
        <v>0.77</v>
      </c>
      <c r="F151" s="15" t="n">
        <v>2.03</v>
      </c>
      <c r="H151" s="16"/>
      <c r="I151" s="15"/>
      <c r="J151" s="15"/>
      <c r="K151" s="15"/>
      <c r="L151" s="16"/>
      <c r="M151" s="15"/>
      <c r="N151" s="15"/>
      <c r="O151" s="16"/>
      <c r="Q151" s="16"/>
      <c r="R151" s="15"/>
      <c r="S151" s="15"/>
      <c r="T151" s="15"/>
      <c r="U151" s="15"/>
      <c r="V151" s="15"/>
      <c r="W151" s="16"/>
      <c r="Y151" s="16"/>
      <c r="Z151" s="15"/>
      <c r="AA151" s="15"/>
      <c r="AB151" s="15"/>
      <c r="AC151" s="15"/>
      <c r="AD151" s="15"/>
      <c r="AE151" s="16"/>
      <c r="AG151" s="16"/>
      <c r="AH151" s="15"/>
      <c r="AI151" s="15"/>
      <c r="AJ151" s="15"/>
      <c r="AK151" s="15"/>
      <c r="AL151" s="15"/>
      <c r="AM151" s="16"/>
      <c r="AN151" s="16"/>
      <c r="AO151" s="16"/>
      <c r="AP151" s="16"/>
      <c r="AQ151" s="16"/>
      <c r="AR151" s="16"/>
    </row>
    <row r="152" customFormat="false" ht="15.75" hidden="false" customHeight="false" outlineLevel="0" collapsed="false">
      <c r="A152" s="12" t="s">
        <v>335</v>
      </c>
      <c r="B152" s="13" t="s">
        <v>336</v>
      </c>
      <c r="D152" s="15" t="n">
        <v>0.54</v>
      </c>
      <c r="E152" s="15" t="n">
        <v>0.03</v>
      </c>
      <c r="F152" s="15" t="n">
        <v>0.09</v>
      </c>
      <c r="H152" s="16"/>
      <c r="I152" s="15"/>
      <c r="J152" s="15"/>
      <c r="K152" s="15"/>
      <c r="L152" s="16"/>
      <c r="M152" s="15"/>
      <c r="N152" s="15"/>
      <c r="O152" s="16"/>
      <c r="Q152" s="16"/>
      <c r="R152" s="15"/>
      <c r="S152" s="15"/>
      <c r="T152" s="15"/>
      <c r="U152" s="15"/>
      <c r="V152" s="15"/>
      <c r="W152" s="16"/>
      <c r="Y152" s="16"/>
      <c r="Z152" s="15"/>
      <c r="AA152" s="15"/>
      <c r="AB152" s="15"/>
      <c r="AC152" s="15"/>
      <c r="AD152" s="15"/>
      <c r="AE152" s="16"/>
      <c r="AG152" s="16"/>
      <c r="AH152" s="15"/>
      <c r="AI152" s="15"/>
      <c r="AJ152" s="15"/>
      <c r="AK152" s="15"/>
      <c r="AL152" s="15"/>
      <c r="AM152" s="16"/>
      <c r="AN152" s="16"/>
      <c r="AO152" s="16"/>
      <c r="AP152" s="16"/>
      <c r="AQ152" s="16"/>
      <c r="AR152" s="16"/>
    </row>
    <row r="153" customFormat="false" ht="15.75" hidden="false" customHeight="false" outlineLevel="0" collapsed="false">
      <c r="A153" s="12" t="s">
        <v>337</v>
      </c>
      <c r="B153" s="13" t="s">
        <v>338</v>
      </c>
      <c r="D153" s="15" t="n">
        <v>1.09</v>
      </c>
      <c r="E153" s="15" t="n">
        <v>0.09</v>
      </c>
      <c r="F153" s="15" t="n">
        <v>0.18</v>
      </c>
      <c r="H153" s="16"/>
      <c r="I153" s="15"/>
      <c r="J153" s="15"/>
      <c r="K153" s="15"/>
      <c r="L153" s="16"/>
      <c r="M153" s="15"/>
      <c r="N153" s="15"/>
      <c r="O153" s="16"/>
      <c r="Q153" s="16"/>
      <c r="R153" s="15"/>
      <c r="S153" s="15"/>
      <c r="T153" s="15"/>
      <c r="U153" s="15"/>
      <c r="V153" s="15"/>
      <c r="W153" s="16"/>
      <c r="Y153" s="16"/>
      <c r="Z153" s="15"/>
      <c r="AA153" s="15"/>
      <c r="AB153" s="15"/>
      <c r="AC153" s="15"/>
      <c r="AD153" s="15"/>
      <c r="AE153" s="16"/>
      <c r="AG153" s="16"/>
      <c r="AH153" s="15"/>
      <c r="AI153" s="15"/>
      <c r="AJ153" s="15"/>
      <c r="AK153" s="15"/>
      <c r="AL153" s="15"/>
      <c r="AM153" s="16"/>
      <c r="AN153" s="16"/>
      <c r="AO153" s="16"/>
      <c r="AP153" s="16"/>
      <c r="AQ153" s="16"/>
      <c r="AR153" s="16"/>
    </row>
    <row r="154" customFormat="false" ht="15.75" hidden="false" customHeight="false" outlineLevel="0" collapsed="false">
      <c r="A154" s="12" t="s">
        <v>339</v>
      </c>
      <c r="B154" s="13" t="s">
        <v>340</v>
      </c>
      <c r="D154" s="15" t="n">
        <v>0.12</v>
      </c>
      <c r="E154" s="15" t="n">
        <v>0.01</v>
      </c>
      <c r="F154" s="15" t="n">
        <v>0.02</v>
      </c>
      <c r="H154" s="16"/>
      <c r="I154" s="15"/>
      <c r="J154" s="15"/>
      <c r="K154" s="15"/>
      <c r="L154" s="16"/>
      <c r="M154" s="15"/>
      <c r="N154" s="15"/>
      <c r="O154" s="16"/>
      <c r="Q154" s="16"/>
      <c r="R154" s="15"/>
      <c r="S154" s="15"/>
      <c r="T154" s="15"/>
      <c r="U154" s="15"/>
      <c r="V154" s="15"/>
      <c r="W154" s="16"/>
      <c r="Y154" s="16"/>
      <c r="Z154" s="15"/>
      <c r="AA154" s="15"/>
      <c r="AB154" s="15"/>
      <c r="AC154" s="15"/>
      <c r="AD154" s="15"/>
      <c r="AE154" s="16"/>
      <c r="AG154" s="16"/>
      <c r="AH154" s="15"/>
      <c r="AI154" s="15"/>
      <c r="AJ154" s="15"/>
      <c r="AK154" s="15"/>
      <c r="AL154" s="15"/>
      <c r="AM154" s="16"/>
      <c r="AN154" s="16"/>
      <c r="AO154" s="16"/>
      <c r="AP154" s="16"/>
      <c r="AQ154" s="16"/>
      <c r="AR154" s="16"/>
    </row>
    <row r="155" customFormat="false" ht="15.75" hidden="false" customHeight="false" outlineLevel="0" collapsed="false">
      <c r="A155" s="12" t="s">
        <v>341</v>
      </c>
      <c r="B155" s="13" t="s">
        <v>342</v>
      </c>
      <c r="D155" s="15" t="n">
        <v>0.05</v>
      </c>
      <c r="E155" s="15" t="n">
        <v>0</v>
      </c>
      <c r="F155" s="15" t="n">
        <v>0.01</v>
      </c>
      <c r="H155" s="16"/>
      <c r="I155" s="15"/>
      <c r="J155" s="15"/>
      <c r="K155" s="15"/>
      <c r="L155" s="16"/>
      <c r="M155" s="15"/>
      <c r="N155" s="15"/>
      <c r="O155" s="16"/>
      <c r="Q155" s="16"/>
      <c r="R155" s="15"/>
      <c r="S155" s="15"/>
      <c r="T155" s="15"/>
      <c r="U155" s="15"/>
      <c r="V155" s="15"/>
      <c r="W155" s="16"/>
      <c r="Y155" s="16"/>
      <c r="Z155" s="15"/>
      <c r="AA155" s="15"/>
      <c r="AB155" s="15"/>
      <c r="AC155" s="15"/>
      <c r="AD155" s="15"/>
      <c r="AE155" s="16"/>
      <c r="AG155" s="16"/>
      <c r="AH155" s="15"/>
      <c r="AI155" s="15"/>
      <c r="AJ155" s="15"/>
      <c r="AK155" s="15"/>
      <c r="AL155" s="15"/>
      <c r="AM155" s="16"/>
      <c r="AN155" s="16"/>
      <c r="AO155" s="16"/>
      <c r="AP155" s="16"/>
      <c r="AQ155" s="16"/>
      <c r="AR155" s="16"/>
    </row>
    <row r="156" customFormat="false" ht="15.75" hidden="false" customHeight="false" outlineLevel="0" collapsed="false">
      <c r="A156" s="12" t="s">
        <v>195</v>
      </c>
      <c r="B156" s="13" t="s">
        <v>196</v>
      </c>
      <c r="D156" s="15" t="n">
        <v>1.94</v>
      </c>
      <c r="E156" s="15" t="n">
        <v>0.08</v>
      </c>
      <c r="F156" s="15" t="n">
        <v>0.32</v>
      </c>
      <c r="H156" s="16"/>
      <c r="I156" s="15"/>
      <c r="J156" s="15"/>
      <c r="K156" s="15"/>
      <c r="L156" s="16"/>
      <c r="M156" s="15"/>
      <c r="N156" s="15"/>
      <c r="O156" s="16"/>
      <c r="Q156" s="16"/>
      <c r="R156" s="15"/>
      <c r="S156" s="15"/>
      <c r="T156" s="15"/>
      <c r="U156" s="15"/>
      <c r="V156" s="15"/>
      <c r="W156" s="16"/>
      <c r="Y156" s="16"/>
      <c r="Z156" s="15"/>
      <c r="AA156" s="15"/>
      <c r="AB156" s="15"/>
      <c r="AC156" s="15"/>
      <c r="AD156" s="15"/>
      <c r="AE156" s="16"/>
      <c r="AG156" s="16"/>
      <c r="AH156" s="15"/>
      <c r="AI156" s="15"/>
      <c r="AJ156" s="15"/>
      <c r="AK156" s="15"/>
      <c r="AL156" s="15"/>
      <c r="AM156" s="16"/>
      <c r="AN156" s="16"/>
      <c r="AO156" s="16"/>
      <c r="AP156" s="16"/>
      <c r="AQ156" s="16"/>
      <c r="AR156" s="16"/>
    </row>
    <row r="157" customFormat="false" ht="15.75" hidden="false" customHeight="false" outlineLevel="0" collapsed="false">
      <c r="A157" s="12" t="s">
        <v>394</v>
      </c>
      <c r="B157" s="13" t="s">
        <v>395</v>
      </c>
      <c r="D157" s="15" t="n">
        <v>0.06</v>
      </c>
      <c r="E157" s="15" t="n">
        <v>0</v>
      </c>
      <c r="F157" s="15" t="n">
        <v>0.01</v>
      </c>
      <c r="H157" s="16"/>
      <c r="I157" s="15"/>
      <c r="J157" s="15"/>
      <c r="K157" s="15"/>
      <c r="Q157" s="16"/>
      <c r="R157" s="15"/>
      <c r="S157" s="15"/>
      <c r="T157" s="15"/>
      <c r="U157" s="15"/>
      <c r="V157" s="15"/>
      <c r="W157" s="16"/>
      <c r="Y157" s="16"/>
      <c r="Z157" s="15"/>
      <c r="AA157" s="15"/>
      <c r="AB157" s="15"/>
      <c r="AC157" s="15"/>
      <c r="AD157" s="15"/>
      <c r="AE157" s="16"/>
      <c r="AG157" s="16"/>
      <c r="AH157" s="15"/>
      <c r="AI157" s="15"/>
      <c r="AJ157" s="15"/>
      <c r="AK157" s="15"/>
      <c r="AL157" s="15"/>
      <c r="AM157" s="16"/>
      <c r="AN157" s="16"/>
      <c r="AO157" s="16"/>
      <c r="AP157" s="16"/>
      <c r="AQ157" s="16"/>
      <c r="AR157" s="16"/>
    </row>
    <row r="158" customFormat="false" ht="15.75" hidden="false" customHeight="false" outlineLevel="0" collapsed="false">
      <c r="A158" s="12" t="s">
        <v>343</v>
      </c>
      <c r="B158" s="13" t="s">
        <v>344</v>
      </c>
      <c r="D158" s="15" t="n">
        <v>11.54</v>
      </c>
      <c r="E158" s="15" t="n">
        <v>0.58</v>
      </c>
      <c r="F158" s="15" t="n">
        <v>1.68</v>
      </c>
      <c r="H158" s="16"/>
      <c r="I158" s="15"/>
      <c r="J158" s="15"/>
      <c r="K158" s="15"/>
      <c r="L158" s="16"/>
      <c r="M158" s="15"/>
      <c r="N158" s="15"/>
      <c r="O158" s="16"/>
      <c r="Q158" s="16"/>
      <c r="R158" s="15"/>
      <c r="S158" s="15"/>
      <c r="T158" s="15"/>
      <c r="U158" s="15"/>
      <c r="V158" s="15"/>
      <c r="W158" s="16"/>
      <c r="Y158" s="16"/>
      <c r="Z158" s="15"/>
      <c r="AA158" s="15"/>
      <c r="AB158" s="15"/>
      <c r="AC158" s="15"/>
      <c r="AD158" s="15"/>
      <c r="AE158" s="16"/>
      <c r="AG158" s="16"/>
      <c r="AH158" s="15"/>
      <c r="AI158" s="15"/>
      <c r="AJ158" s="15"/>
      <c r="AK158" s="15"/>
      <c r="AL158" s="15"/>
      <c r="AM158" s="16"/>
      <c r="AN158" s="16"/>
      <c r="AO158" s="16"/>
      <c r="AP158" s="16"/>
      <c r="AQ158" s="16"/>
      <c r="AR158" s="16"/>
    </row>
    <row r="159" customFormat="false" ht="15.75" hidden="false" customHeight="false" outlineLevel="0" collapsed="false">
      <c r="A159" s="12" t="s">
        <v>345</v>
      </c>
      <c r="B159" s="13" t="s">
        <v>346</v>
      </c>
      <c r="D159" s="15" t="n">
        <v>14.54</v>
      </c>
      <c r="E159" s="15" t="n">
        <v>0.59</v>
      </c>
      <c r="F159" s="15" t="n">
        <v>1.81</v>
      </c>
      <c r="H159" s="16"/>
      <c r="I159" s="15"/>
      <c r="J159" s="15"/>
      <c r="K159" s="15"/>
      <c r="L159" s="16"/>
      <c r="M159" s="15"/>
      <c r="N159" s="15"/>
      <c r="O159" s="16"/>
      <c r="Q159" s="16"/>
      <c r="R159" s="15"/>
      <c r="S159" s="15"/>
      <c r="T159" s="15"/>
      <c r="U159" s="15"/>
      <c r="V159" s="15"/>
      <c r="W159" s="16"/>
      <c r="Y159" s="16"/>
      <c r="Z159" s="15"/>
      <c r="AA159" s="15"/>
      <c r="AB159" s="15"/>
      <c r="AC159" s="15"/>
      <c r="AD159" s="15"/>
      <c r="AE159" s="16"/>
      <c r="AG159" s="16"/>
      <c r="AH159" s="15"/>
      <c r="AI159" s="15"/>
      <c r="AJ159" s="15"/>
      <c r="AK159" s="15"/>
      <c r="AL159" s="15"/>
      <c r="AM159" s="16"/>
      <c r="AN159" s="16"/>
      <c r="AO159" s="16"/>
      <c r="AP159" s="16"/>
      <c r="AQ159" s="16"/>
      <c r="AR159" s="16"/>
    </row>
    <row r="160" customFormat="false" ht="15.75" hidden="false" customHeight="false" outlineLevel="0" collapsed="false">
      <c r="A160" s="12" t="s">
        <v>347</v>
      </c>
      <c r="B160" s="13" t="s">
        <v>348</v>
      </c>
      <c r="D160" s="15" t="n">
        <v>3.57</v>
      </c>
      <c r="E160" s="15" t="n">
        <v>0.21</v>
      </c>
      <c r="F160" s="15" t="n">
        <v>0.45</v>
      </c>
      <c r="H160" s="16"/>
      <c r="I160" s="15"/>
      <c r="J160" s="15"/>
      <c r="K160" s="15"/>
      <c r="L160" s="16"/>
      <c r="M160" s="15"/>
      <c r="N160" s="15"/>
      <c r="O160" s="16"/>
      <c r="Q160" s="16"/>
      <c r="R160" s="15"/>
      <c r="S160" s="15"/>
      <c r="T160" s="15"/>
      <c r="U160" s="15"/>
      <c r="V160" s="15"/>
      <c r="W160" s="16"/>
      <c r="Y160" s="16"/>
      <c r="Z160" s="15"/>
      <c r="AA160" s="15"/>
      <c r="AB160" s="15"/>
      <c r="AC160" s="15"/>
      <c r="AD160" s="15"/>
      <c r="AE160" s="16"/>
      <c r="AG160" s="16"/>
      <c r="AH160" s="15"/>
      <c r="AI160" s="15"/>
      <c r="AJ160" s="15"/>
      <c r="AK160" s="15"/>
      <c r="AL160" s="15"/>
      <c r="AM160" s="16"/>
      <c r="AN160" s="16"/>
      <c r="AO160" s="16"/>
      <c r="AP160" s="16"/>
      <c r="AQ160" s="16"/>
      <c r="AR160" s="16"/>
    </row>
    <row r="161" customFormat="false" ht="15.75" hidden="false" customHeight="false" outlineLevel="0" collapsed="false">
      <c r="A161" s="12" t="s">
        <v>349</v>
      </c>
      <c r="B161" s="13" t="s">
        <v>350</v>
      </c>
      <c r="D161" s="15" t="n">
        <v>9.52</v>
      </c>
      <c r="E161" s="15" t="n">
        <v>0.47</v>
      </c>
      <c r="F161" s="15" t="n">
        <v>1.15</v>
      </c>
      <c r="H161" s="16"/>
      <c r="I161" s="15"/>
      <c r="J161" s="15"/>
      <c r="K161" s="15"/>
      <c r="L161" s="16"/>
      <c r="M161" s="15"/>
      <c r="N161" s="15"/>
      <c r="O161" s="16"/>
      <c r="Q161" s="16"/>
      <c r="R161" s="15"/>
      <c r="S161" s="15"/>
      <c r="T161" s="15"/>
      <c r="U161" s="15"/>
      <c r="V161" s="15"/>
      <c r="W161" s="16"/>
      <c r="Y161" s="16"/>
      <c r="Z161" s="15"/>
      <c r="AA161" s="15"/>
      <c r="AB161" s="15"/>
      <c r="AC161" s="15"/>
      <c r="AD161" s="15"/>
      <c r="AE161" s="16"/>
      <c r="AG161" s="16"/>
      <c r="AH161" s="15"/>
      <c r="AI161" s="15"/>
      <c r="AJ161" s="15"/>
      <c r="AK161" s="15"/>
      <c r="AL161" s="15"/>
      <c r="AM161" s="16"/>
      <c r="AN161" s="16"/>
      <c r="AO161" s="16"/>
      <c r="AP161" s="16"/>
      <c r="AQ161" s="16"/>
      <c r="AR161" s="16"/>
    </row>
    <row r="162" customFormat="false" ht="15.75" hidden="false" customHeight="false" outlineLevel="0" collapsed="false">
      <c r="A162" s="12" t="s">
        <v>351</v>
      </c>
      <c r="B162" s="13" t="s">
        <v>352</v>
      </c>
      <c r="D162" s="15" t="n">
        <v>0.78</v>
      </c>
      <c r="E162" s="15" t="n">
        <v>0.04</v>
      </c>
      <c r="F162" s="15" t="n">
        <v>0.1</v>
      </c>
      <c r="H162" s="16"/>
      <c r="I162" s="15"/>
      <c r="J162" s="15"/>
      <c r="K162" s="15"/>
      <c r="L162" s="16"/>
      <c r="M162" s="15"/>
      <c r="N162" s="15"/>
      <c r="O162" s="16"/>
      <c r="Q162" s="16"/>
      <c r="R162" s="15"/>
      <c r="S162" s="15"/>
      <c r="T162" s="15"/>
      <c r="U162" s="15"/>
      <c r="V162" s="15"/>
      <c r="W162" s="16"/>
      <c r="Y162" s="16"/>
      <c r="Z162" s="15"/>
      <c r="AA162" s="15"/>
      <c r="AB162" s="15"/>
      <c r="AC162" s="15"/>
      <c r="AD162" s="15"/>
      <c r="AE162" s="16"/>
      <c r="AG162" s="16"/>
      <c r="AH162" s="15"/>
      <c r="AI162" s="15"/>
      <c r="AJ162" s="15"/>
      <c r="AK162" s="15"/>
      <c r="AL162" s="15"/>
      <c r="AM162" s="16"/>
      <c r="AN162" s="16"/>
      <c r="AO162" s="16"/>
      <c r="AP162" s="16"/>
      <c r="AQ162" s="16"/>
      <c r="AR162" s="16"/>
    </row>
    <row r="163" customFormat="false" ht="15.75" hidden="false" customHeight="false" outlineLevel="0" collapsed="false">
      <c r="A163" s="12" t="s">
        <v>353</v>
      </c>
      <c r="B163" s="13" t="s">
        <v>354</v>
      </c>
      <c r="D163" s="15" t="n">
        <v>0.29</v>
      </c>
      <c r="E163" s="15" t="n">
        <v>0.01</v>
      </c>
      <c r="F163" s="15" t="n">
        <v>0.05</v>
      </c>
      <c r="H163" s="16"/>
      <c r="I163" s="15"/>
      <c r="J163" s="15"/>
      <c r="K163" s="15"/>
      <c r="L163" s="16"/>
      <c r="M163" s="15"/>
      <c r="N163" s="15"/>
      <c r="O163" s="16"/>
      <c r="Q163" s="16"/>
      <c r="R163" s="15"/>
      <c r="S163" s="15"/>
      <c r="T163" s="15"/>
      <c r="U163" s="15"/>
      <c r="V163" s="15"/>
      <c r="W163" s="16"/>
      <c r="Y163" s="16"/>
      <c r="Z163" s="15"/>
      <c r="AA163" s="15"/>
      <c r="AB163" s="15"/>
      <c r="AC163" s="15"/>
      <c r="AD163" s="15"/>
      <c r="AE163" s="16"/>
      <c r="AG163" s="16"/>
      <c r="AH163" s="15"/>
      <c r="AI163" s="15"/>
      <c r="AJ163" s="15"/>
      <c r="AK163" s="15"/>
      <c r="AL163" s="15"/>
      <c r="AM163" s="16"/>
      <c r="AN163" s="16"/>
      <c r="AO163" s="16"/>
      <c r="AP163" s="16"/>
      <c r="AQ163" s="16"/>
      <c r="AR163" s="16"/>
    </row>
    <row r="164" customFormat="false" ht="15.75" hidden="false" customHeight="false" outlineLevel="0" collapsed="false">
      <c r="A164" s="12" t="s">
        <v>355</v>
      </c>
      <c r="B164" s="13" t="s">
        <v>356</v>
      </c>
      <c r="D164" s="15" t="n">
        <v>23.66</v>
      </c>
      <c r="E164" s="15" t="n">
        <v>1.07</v>
      </c>
      <c r="F164" s="15" t="n">
        <v>3.14</v>
      </c>
      <c r="H164" s="16"/>
      <c r="I164" s="15"/>
      <c r="J164" s="15"/>
      <c r="K164" s="15"/>
      <c r="L164" s="16"/>
      <c r="M164" s="15"/>
      <c r="N164" s="15"/>
      <c r="O164" s="16"/>
      <c r="Q164" s="16"/>
      <c r="R164" s="15"/>
      <c r="S164" s="15"/>
      <c r="T164" s="15"/>
      <c r="U164" s="15"/>
      <c r="V164" s="15"/>
      <c r="W164" s="16"/>
      <c r="Y164" s="16"/>
      <c r="Z164" s="15"/>
      <c r="AA164" s="15"/>
      <c r="AB164" s="15"/>
      <c r="AC164" s="15"/>
      <c r="AD164" s="15"/>
      <c r="AE164" s="16"/>
      <c r="AG164" s="16"/>
      <c r="AH164" s="15"/>
      <c r="AI164" s="15"/>
      <c r="AJ164" s="15"/>
      <c r="AK164" s="15"/>
      <c r="AL164" s="15"/>
      <c r="AM164" s="16"/>
      <c r="AN164" s="16"/>
      <c r="AO164" s="16"/>
      <c r="AP164" s="16"/>
      <c r="AQ164" s="16"/>
      <c r="AR164" s="16"/>
    </row>
    <row r="165" customFormat="false" ht="15.75" hidden="false" customHeight="false" outlineLevel="0" collapsed="false">
      <c r="A165" s="12" t="s">
        <v>357</v>
      </c>
      <c r="B165" s="13" t="s">
        <v>358</v>
      </c>
      <c r="D165" s="15" t="n">
        <v>1.57</v>
      </c>
      <c r="E165" s="15" t="n">
        <v>0.06</v>
      </c>
      <c r="F165" s="15" t="n">
        <v>0.25</v>
      </c>
      <c r="H165" s="16"/>
      <c r="I165" s="15"/>
      <c r="J165" s="15"/>
      <c r="K165" s="15"/>
      <c r="L165" s="16"/>
      <c r="M165" s="15"/>
      <c r="N165" s="15"/>
      <c r="O165" s="16"/>
      <c r="Q165" s="16"/>
      <c r="R165" s="15"/>
      <c r="S165" s="15"/>
      <c r="T165" s="15"/>
      <c r="U165" s="15"/>
      <c r="V165" s="15"/>
      <c r="W165" s="16"/>
      <c r="Y165" s="16"/>
      <c r="Z165" s="15"/>
      <c r="AA165" s="15"/>
      <c r="AB165" s="15"/>
      <c r="AC165" s="15"/>
      <c r="AD165" s="15"/>
      <c r="AE165" s="16"/>
      <c r="AG165" s="16"/>
      <c r="AH165" s="15"/>
      <c r="AI165" s="15"/>
      <c r="AJ165" s="15"/>
      <c r="AK165" s="15"/>
      <c r="AL165" s="15"/>
      <c r="AM165" s="16"/>
      <c r="AN165" s="16"/>
      <c r="AO165" s="16"/>
      <c r="AP165" s="16"/>
      <c r="AQ165" s="16"/>
      <c r="AR165" s="16"/>
    </row>
    <row r="166" customFormat="false" ht="15.75" hidden="false" customHeight="false" outlineLevel="0" collapsed="false">
      <c r="A166" s="12" t="s">
        <v>359</v>
      </c>
      <c r="B166" s="13" t="s">
        <v>360</v>
      </c>
      <c r="D166" s="15" t="n">
        <v>14.02</v>
      </c>
      <c r="E166" s="15" t="n">
        <v>0.61</v>
      </c>
      <c r="F166" s="15" t="n">
        <v>2.32</v>
      </c>
      <c r="H166" s="16"/>
      <c r="I166" s="15"/>
      <c r="J166" s="15"/>
      <c r="K166" s="15"/>
      <c r="L166" s="16"/>
      <c r="M166" s="15"/>
      <c r="N166" s="15"/>
      <c r="O166" s="16"/>
      <c r="Q166" s="16"/>
      <c r="R166" s="15"/>
      <c r="S166" s="15"/>
      <c r="T166" s="15"/>
      <c r="U166" s="15"/>
      <c r="V166" s="15"/>
      <c r="W166" s="16"/>
      <c r="Y166" s="16"/>
      <c r="Z166" s="15"/>
      <c r="AA166" s="15"/>
      <c r="AB166" s="15"/>
      <c r="AC166" s="15"/>
      <c r="AD166" s="15"/>
      <c r="AE166" s="16"/>
      <c r="AG166" s="16"/>
      <c r="AH166" s="15"/>
      <c r="AI166" s="15"/>
      <c r="AJ166" s="15"/>
      <c r="AK166" s="15"/>
      <c r="AL166" s="15"/>
      <c r="AM166" s="16"/>
      <c r="AN166" s="16"/>
      <c r="AO166" s="16"/>
      <c r="AP166" s="16"/>
      <c r="AQ166" s="16"/>
      <c r="AR166" s="16"/>
    </row>
    <row r="167" customFormat="false" ht="15.75" hidden="false" customHeight="false" outlineLevel="0" collapsed="false">
      <c r="B167" s="13"/>
      <c r="F167" s="11"/>
      <c r="H167" s="16"/>
      <c r="I167" s="16"/>
      <c r="J167" s="16"/>
      <c r="K167" s="16"/>
      <c r="L167" s="16"/>
      <c r="M167" s="15"/>
      <c r="N167" s="15"/>
      <c r="O167" s="16"/>
      <c r="Q167" s="16"/>
      <c r="R167" s="15"/>
      <c r="S167" s="15"/>
      <c r="T167" s="15"/>
      <c r="U167" s="15"/>
      <c r="V167" s="15"/>
      <c r="W167" s="16"/>
      <c r="Y167" s="16"/>
      <c r="Z167" s="15"/>
      <c r="AA167" s="15"/>
      <c r="AB167" s="15"/>
      <c r="AC167" s="15"/>
      <c r="AD167" s="15"/>
      <c r="AE167" s="16"/>
      <c r="AG167" s="16"/>
      <c r="AH167" s="15"/>
      <c r="AI167" s="15"/>
      <c r="AJ167" s="15"/>
      <c r="AK167" s="15"/>
      <c r="AL167" s="15"/>
      <c r="AM167" s="16"/>
      <c r="AN167" s="16"/>
      <c r="AO167" s="16"/>
      <c r="AP167" s="16"/>
      <c r="AQ167" s="16"/>
      <c r="AR167" s="16"/>
    </row>
    <row r="168" customFormat="false" ht="15.75" hidden="false" customHeight="false" outlineLevel="0" collapsed="false">
      <c r="B168" s="13" t="s">
        <v>361</v>
      </c>
      <c r="D168" s="15" t="n">
        <f aca="false">SUM(D2:D136)</f>
        <v>1246.84</v>
      </c>
      <c r="E168" s="15" t="n">
        <f aca="false">SUM(E2:E136)</f>
        <v>62.2</v>
      </c>
      <c r="F168" s="15" t="n">
        <f aca="false">SUM(F2:F136)</f>
        <v>276.77</v>
      </c>
    </row>
    <row r="169" customFormat="false" ht="15.75" hidden="false" customHeight="false" outlineLevel="0" collapsed="false">
      <c r="B169" s="13"/>
      <c r="F169" s="11"/>
    </row>
    <row r="170" customFormat="false" ht="15.75" hidden="false" customHeight="false" outlineLevel="0" collapsed="false">
      <c r="B170" s="13"/>
      <c r="F170" s="11"/>
    </row>
    <row r="171" customFormat="false" ht="15.75" hidden="false" customHeight="false" outlineLevel="0" collapsed="false">
      <c r="B171" s="13"/>
      <c r="F171" s="11"/>
    </row>
    <row r="172" customFormat="false" ht="15.75" hidden="false" customHeight="false" outlineLevel="0" collapsed="false">
      <c r="B172" s="13"/>
      <c r="F172" s="11"/>
    </row>
    <row r="173" customFormat="false" ht="15.75" hidden="false" customHeight="false" outlineLevel="0" collapsed="false">
      <c r="B173" s="13"/>
      <c r="F173" s="11"/>
    </row>
    <row r="174" customFormat="false" ht="15.75" hidden="false" customHeight="false" outlineLevel="0" collapsed="false">
      <c r="B174" s="13"/>
      <c r="F174" s="11"/>
    </row>
    <row r="175" customFormat="false" ht="15.75" hidden="false" customHeight="false" outlineLevel="0" collapsed="false">
      <c r="B175" s="13"/>
      <c r="F175" s="11"/>
    </row>
    <row r="176" customFormat="false" ht="15.75" hidden="false" customHeight="false" outlineLevel="0" collapsed="false">
      <c r="B176" s="13"/>
      <c r="F176" s="11"/>
    </row>
    <row r="177" customFormat="false" ht="15.75" hidden="false" customHeight="false" outlineLevel="0" collapsed="false">
      <c r="B177" s="13"/>
      <c r="F177" s="11"/>
    </row>
    <row r="178" customFormat="false" ht="15.75" hidden="false" customHeight="false" outlineLevel="0" collapsed="false">
      <c r="B178" s="13"/>
      <c r="F178" s="11"/>
    </row>
    <row r="179" customFormat="false" ht="15.75" hidden="false" customHeight="false" outlineLevel="0" collapsed="false">
      <c r="B179" s="13"/>
      <c r="F179" s="11"/>
    </row>
    <row r="180" customFormat="false" ht="15.75" hidden="false" customHeight="false" outlineLevel="0" collapsed="false">
      <c r="B180" s="13"/>
      <c r="F180" s="11"/>
    </row>
    <row r="181" customFormat="false" ht="15.75" hidden="false" customHeight="false" outlineLevel="0" collapsed="false">
      <c r="B181" s="13"/>
      <c r="F181" s="11"/>
    </row>
    <row r="182" customFormat="false" ht="15.75" hidden="false" customHeight="false" outlineLevel="0" collapsed="false">
      <c r="B182" s="13"/>
      <c r="F182" s="11"/>
    </row>
    <row r="183" customFormat="false" ht="15.75" hidden="false" customHeight="false" outlineLevel="0" collapsed="false">
      <c r="B183" s="13"/>
      <c r="F183" s="11"/>
    </row>
    <row r="184" customFormat="false" ht="15.75" hidden="false" customHeight="false" outlineLevel="0" collapsed="false">
      <c r="B184" s="13"/>
      <c r="F184" s="11"/>
    </row>
    <row r="185" customFormat="false" ht="15.75" hidden="false" customHeight="false" outlineLevel="0" collapsed="false">
      <c r="B185" s="13"/>
      <c r="F185" s="11"/>
    </row>
    <row r="186" customFormat="false" ht="15.75" hidden="false" customHeight="false" outlineLevel="0" collapsed="false">
      <c r="B186" s="13"/>
      <c r="F186" s="11"/>
    </row>
    <row r="187" customFormat="false" ht="15.75" hidden="false" customHeight="false" outlineLevel="0" collapsed="false">
      <c r="B187" s="13"/>
      <c r="F187" s="11"/>
    </row>
    <row r="188" customFormat="false" ht="15.75" hidden="false" customHeight="false" outlineLevel="0" collapsed="false">
      <c r="B188" s="13"/>
      <c r="F188" s="11"/>
    </row>
    <row r="189" customFormat="false" ht="15.75" hidden="false" customHeight="false" outlineLevel="0" collapsed="false">
      <c r="B189" s="13"/>
      <c r="F189" s="11"/>
    </row>
    <row r="190" customFormat="false" ht="15.75" hidden="false" customHeight="false" outlineLevel="0" collapsed="false">
      <c r="B190" s="13"/>
      <c r="F190" s="11"/>
    </row>
    <row r="191" customFormat="false" ht="15.75" hidden="false" customHeight="false" outlineLevel="0" collapsed="false">
      <c r="B191" s="13"/>
      <c r="F191" s="13"/>
    </row>
    <row r="192" customFormat="false" ht="15.75" hidden="false" customHeight="false" outlineLevel="0" collapsed="false">
      <c r="B192" s="13"/>
      <c r="F192" s="11"/>
    </row>
    <row r="193" customFormat="false" ht="15.75" hidden="false" customHeight="false" outlineLevel="0" collapsed="false">
      <c r="B193" s="13"/>
      <c r="F193" s="11"/>
    </row>
    <row r="194" customFormat="false" ht="15.75" hidden="false" customHeight="false" outlineLevel="0" collapsed="false">
      <c r="B194" s="13"/>
      <c r="F194" s="11"/>
    </row>
    <row r="195" customFormat="false" ht="15.75" hidden="false" customHeight="false" outlineLevel="0" collapsed="false">
      <c r="B195" s="13"/>
      <c r="F195" s="11"/>
    </row>
    <row r="196" customFormat="false" ht="15.75" hidden="false" customHeight="false" outlineLevel="0" collapsed="false">
      <c r="B196" s="13"/>
      <c r="F196" s="11"/>
    </row>
    <row r="197" customFormat="false" ht="15.75" hidden="false" customHeight="false" outlineLevel="0" collapsed="false">
      <c r="B197" s="13"/>
      <c r="F197" s="11"/>
    </row>
    <row r="198" customFormat="false" ht="15.75" hidden="false" customHeight="false" outlineLevel="0" collapsed="false">
      <c r="B198" s="13"/>
      <c r="F198" s="13"/>
    </row>
    <row r="199" customFormat="false" ht="15.75" hidden="false" customHeight="false" outlineLevel="0" collapsed="false">
      <c r="B199" s="13"/>
      <c r="F199" s="11"/>
    </row>
    <row r="200" customFormat="false" ht="15.75" hidden="false" customHeight="false" outlineLevel="0" collapsed="false">
      <c r="B200" s="13"/>
      <c r="F200" s="11"/>
    </row>
    <row r="201" customFormat="false" ht="15.75" hidden="false" customHeight="false" outlineLevel="0" collapsed="false">
      <c r="B201" s="13"/>
      <c r="F201" s="11"/>
    </row>
    <row r="202" customFormat="false" ht="15.75" hidden="false" customHeight="false" outlineLevel="0" collapsed="false">
      <c r="B202" s="13"/>
      <c r="F202" s="11"/>
    </row>
    <row r="203" customFormat="false" ht="15.75" hidden="false" customHeight="false" outlineLevel="0" collapsed="false">
      <c r="B203" s="13"/>
      <c r="F203" s="11"/>
    </row>
    <row r="204" customFormat="false" ht="15.75" hidden="false" customHeight="false" outlineLevel="0" collapsed="false">
      <c r="B204" s="13"/>
      <c r="F204" s="11"/>
    </row>
    <row r="205" customFormat="false" ht="15.75" hidden="false" customHeight="false" outlineLevel="0" collapsed="false">
      <c r="B205" s="13"/>
      <c r="F205" s="11"/>
    </row>
    <row r="206" customFormat="false" ht="15.75" hidden="false" customHeight="false" outlineLevel="0" collapsed="false">
      <c r="B206" s="13"/>
      <c r="F206" s="13"/>
    </row>
    <row r="207" customFormat="false" ht="15.75" hidden="false" customHeight="false" outlineLevel="0" collapsed="false">
      <c r="B207" s="13"/>
      <c r="F207" s="11"/>
    </row>
    <row r="208" customFormat="false" ht="15.75" hidden="false" customHeight="false" outlineLevel="0" collapsed="false">
      <c r="B208" s="13"/>
      <c r="F208" s="11"/>
    </row>
    <row r="209" customFormat="false" ht="15.75" hidden="false" customHeight="false" outlineLevel="0" collapsed="false">
      <c r="B209" s="13"/>
      <c r="F209" s="11"/>
    </row>
    <row r="210" customFormat="false" ht="15.75" hidden="false" customHeight="false" outlineLevel="0" collapsed="false">
      <c r="B210" s="13"/>
      <c r="F210" s="13"/>
    </row>
    <row r="211" customFormat="false" ht="15.75" hidden="false" customHeight="false" outlineLevel="0" collapsed="false">
      <c r="B211" s="13"/>
      <c r="F211" s="13"/>
    </row>
    <row r="212" customFormat="false" ht="15.75" hidden="false" customHeight="false" outlineLevel="0" collapsed="false">
      <c r="B212" s="13"/>
      <c r="F212" s="11"/>
    </row>
    <row r="213" customFormat="false" ht="15.75" hidden="false" customHeight="false" outlineLevel="0" collapsed="false">
      <c r="B213" s="13"/>
      <c r="F213" s="11"/>
    </row>
    <row r="214" customFormat="false" ht="15.75" hidden="false" customHeight="false" outlineLevel="0" collapsed="false">
      <c r="B214" s="13"/>
      <c r="F214" s="13"/>
    </row>
    <row r="215" customFormat="false" ht="15.75" hidden="false" customHeight="false" outlineLevel="0" collapsed="false">
      <c r="B215" s="13"/>
      <c r="F215" s="11"/>
    </row>
    <row r="216" customFormat="false" ht="15.75" hidden="false" customHeight="false" outlineLevel="0" collapsed="false">
      <c r="B216" s="13"/>
      <c r="F216" s="11"/>
    </row>
    <row r="217" customFormat="false" ht="15.75" hidden="false" customHeight="false" outlineLevel="0" collapsed="false">
      <c r="B217" s="13"/>
      <c r="F217" s="11"/>
    </row>
    <row r="218" customFormat="false" ht="15.75" hidden="false" customHeight="false" outlineLevel="0" collapsed="false">
      <c r="B218" s="13"/>
      <c r="F218" s="11"/>
    </row>
    <row r="219" customFormat="false" ht="15.75" hidden="false" customHeight="false" outlineLevel="0" collapsed="false">
      <c r="B219" s="13"/>
      <c r="F219" s="11"/>
    </row>
    <row r="220" customFormat="false" ht="15.75" hidden="false" customHeight="false" outlineLevel="0" collapsed="false">
      <c r="B220" s="13"/>
      <c r="F220" s="11"/>
    </row>
    <row r="221" customFormat="false" ht="15.75" hidden="false" customHeight="false" outlineLevel="0" collapsed="false">
      <c r="B221" s="13"/>
      <c r="F221" s="11"/>
    </row>
    <row r="222" customFormat="false" ht="15.75" hidden="false" customHeight="false" outlineLevel="0" collapsed="false">
      <c r="B222" s="13"/>
      <c r="F222" s="11"/>
    </row>
    <row r="223" customFormat="false" ht="15.75" hidden="false" customHeight="false" outlineLevel="0" collapsed="false">
      <c r="B223" s="13"/>
      <c r="F223" s="11"/>
    </row>
    <row r="224" customFormat="false" ht="15.75" hidden="false" customHeight="false" outlineLevel="0" collapsed="false">
      <c r="B224" s="13"/>
      <c r="F224" s="11"/>
    </row>
    <row r="225" customFormat="false" ht="15.75" hidden="false" customHeight="false" outlineLevel="0" collapsed="false">
      <c r="B225" s="13"/>
      <c r="F225" s="11"/>
    </row>
    <row r="226" customFormat="false" ht="15.75" hidden="false" customHeight="false" outlineLevel="0" collapsed="false">
      <c r="B226" s="13"/>
      <c r="F226" s="11"/>
    </row>
    <row r="227" customFormat="false" ht="15.75" hidden="false" customHeight="false" outlineLevel="0" collapsed="false">
      <c r="B227" s="13"/>
      <c r="F227" s="11"/>
    </row>
    <row r="228" customFormat="false" ht="15.75" hidden="false" customHeight="false" outlineLevel="0" collapsed="false">
      <c r="B228" s="13"/>
      <c r="F228" s="11"/>
    </row>
    <row r="229" customFormat="false" ht="15.75" hidden="false" customHeight="false" outlineLevel="0" collapsed="false">
      <c r="B229" s="13"/>
      <c r="F229" s="11"/>
    </row>
    <row r="230" customFormat="false" ht="15.75" hidden="false" customHeight="false" outlineLevel="0" collapsed="false">
      <c r="B230" s="13"/>
      <c r="F230" s="11"/>
    </row>
    <row r="231" customFormat="false" ht="15.75" hidden="false" customHeight="false" outlineLevel="0" collapsed="false">
      <c r="B231" s="13"/>
      <c r="F231" s="11"/>
    </row>
    <row r="232" customFormat="false" ht="15.75" hidden="false" customHeight="false" outlineLevel="0" collapsed="false">
      <c r="B232" s="13"/>
      <c r="F232" s="11"/>
    </row>
    <row r="233" customFormat="false" ht="15.75" hidden="false" customHeight="false" outlineLevel="0" collapsed="false">
      <c r="B233" s="13"/>
      <c r="F233" s="11"/>
    </row>
    <row r="234" customFormat="false" ht="15.75" hidden="false" customHeight="false" outlineLevel="0" collapsed="false">
      <c r="B234" s="13"/>
      <c r="F234" s="11"/>
    </row>
    <row r="235" customFormat="false" ht="15.75" hidden="false" customHeight="false" outlineLevel="0" collapsed="false">
      <c r="B235" s="13"/>
      <c r="F235" s="11"/>
    </row>
    <row r="236" customFormat="false" ht="15.75" hidden="false" customHeight="false" outlineLevel="0" collapsed="false">
      <c r="B236" s="13"/>
      <c r="F236" s="11"/>
    </row>
    <row r="237" customFormat="false" ht="15.75" hidden="false" customHeight="false" outlineLevel="0" collapsed="false">
      <c r="B237" s="13"/>
      <c r="F237" s="11"/>
    </row>
    <row r="238" customFormat="false" ht="15.75" hidden="false" customHeight="false" outlineLevel="0" collapsed="false">
      <c r="B238" s="13"/>
      <c r="F238" s="11"/>
    </row>
    <row r="239" customFormat="false" ht="15.75" hidden="false" customHeight="false" outlineLevel="0" collapsed="false">
      <c r="B239" s="13"/>
      <c r="F239" s="11"/>
    </row>
    <row r="240" customFormat="false" ht="15.75" hidden="false" customHeight="false" outlineLevel="0" collapsed="false">
      <c r="B240" s="13"/>
      <c r="F240" s="11"/>
    </row>
    <row r="241" customFormat="false" ht="15.75" hidden="false" customHeight="false" outlineLevel="0" collapsed="false">
      <c r="B241" s="13"/>
      <c r="F241" s="11"/>
    </row>
    <row r="242" customFormat="false" ht="15.75" hidden="false" customHeight="false" outlineLevel="0" collapsed="false">
      <c r="B242" s="13"/>
      <c r="F242" s="11"/>
    </row>
    <row r="243" customFormat="false" ht="15.75" hidden="false" customHeight="false" outlineLevel="0" collapsed="false">
      <c r="B243" s="13"/>
      <c r="F243" s="11"/>
    </row>
    <row r="244" customFormat="false" ht="15.75" hidden="false" customHeight="false" outlineLevel="0" collapsed="false">
      <c r="B244" s="13"/>
      <c r="F244" s="11"/>
    </row>
    <row r="245" customFormat="false" ht="15.75" hidden="false" customHeight="false" outlineLevel="0" collapsed="false">
      <c r="B245" s="13"/>
      <c r="F245" s="11"/>
    </row>
    <row r="246" customFormat="false" ht="15.75" hidden="false" customHeight="false" outlineLevel="0" collapsed="false">
      <c r="B246" s="13"/>
      <c r="F246" s="11"/>
    </row>
    <row r="247" customFormat="false" ht="15.75" hidden="false" customHeight="false" outlineLevel="0" collapsed="false">
      <c r="B247" s="13"/>
      <c r="F247" s="11"/>
    </row>
    <row r="248" customFormat="false" ht="15.75" hidden="false" customHeight="false" outlineLevel="0" collapsed="false">
      <c r="B248" s="13"/>
      <c r="F248" s="11"/>
    </row>
    <row r="249" customFormat="false" ht="15.75" hidden="false" customHeight="false" outlineLevel="0" collapsed="false">
      <c r="B249" s="13"/>
      <c r="F249" s="11"/>
    </row>
    <row r="250" customFormat="false" ht="15.75" hidden="false" customHeight="false" outlineLevel="0" collapsed="false">
      <c r="B250" s="13"/>
      <c r="F250" s="11"/>
    </row>
    <row r="251" customFormat="false" ht="15.75" hidden="false" customHeight="false" outlineLevel="0" collapsed="false">
      <c r="B251" s="13"/>
      <c r="F251" s="11"/>
    </row>
    <row r="252" customFormat="false" ht="15.75" hidden="false" customHeight="false" outlineLevel="0" collapsed="false">
      <c r="B252" s="13"/>
      <c r="F252" s="11"/>
    </row>
    <row r="253" customFormat="false" ht="15.75" hidden="false" customHeight="false" outlineLevel="0" collapsed="false">
      <c r="B253" s="13"/>
      <c r="F253" s="11"/>
    </row>
    <row r="254" customFormat="false" ht="15.75" hidden="false" customHeight="false" outlineLevel="0" collapsed="false">
      <c r="B254" s="13"/>
      <c r="F254" s="11"/>
    </row>
    <row r="255" customFormat="false" ht="15.75" hidden="false" customHeight="false" outlineLevel="0" collapsed="false">
      <c r="B255" s="13"/>
      <c r="F255" s="11"/>
    </row>
    <row r="256" customFormat="false" ht="15.75" hidden="false" customHeight="false" outlineLevel="0" collapsed="false">
      <c r="B256" s="13"/>
      <c r="F256" s="11"/>
    </row>
    <row r="257" customFormat="false" ht="15.75" hidden="false" customHeight="false" outlineLevel="0" collapsed="false">
      <c r="B257" s="13"/>
      <c r="F257" s="11"/>
    </row>
    <row r="258" customFormat="false" ht="15.75" hidden="false" customHeight="false" outlineLevel="0" collapsed="false">
      <c r="B258" s="13"/>
      <c r="F258" s="11"/>
    </row>
    <row r="259" customFormat="false" ht="15.75" hidden="false" customHeight="false" outlineLevel="0" collapsed="false">
      <c r="B259" s="13"/>
      <c r="F259" s="11"/>
    </row>
    <row r="260" customFormat="false" ht="15.75" hidden="false" customHeight="false" outlineLevel="0" collapsed="false">
      <c r="B260" s="13"/>
      <c r="F260" s="11"/>
    </row>
    <row r="261" customFormat="false" ht="15.75" hidden="false" customHeight="false" outlineLevel="0" collapsed="false">
      <c r="B261" s="13"/>
      <c r="F261" s="11"/>
    </row>
    <row r="262" customFormat="false" ht="15.75" hidden="false" customHeight="false" outlineLevel="0" collapsed="false">
      <c r="B262" s="13"/>
      <c r="F262" s="11"/>
    </row>
    <row r="263" customFormat="false" ht="15.75" hidden="false" customHeight="false" outlineLevel="0" collapsed="false">
      <c r="B263" s="13"/>
      <c r="F263" s="11"/>
    </row>
    <row r="264" customFormat="false" ht="15.75" hidden="false" customHeight="false" outlineLevel="0" collapsed="false">
      <c r="B264" s="13"/>
      <c r="F264" s="11"/>
    </row>
    <row r="265" customFormat="false" ht="15.75" hidden="false" customHeight="false" outlineLevel="0" collapsed="false">
      <c r="B265" s="13"/>
      <c r="F265" s="11"/>
    </row>
    <row r="266" customFormat="false" ht="15.75" hidden="false" customHeight="false" outlineLevel="0" collapsed="false">
      <c r="B266" s="13"/>
      <c r="F266" s="5"/>
    </row>
    <row r="267" customFormat="false" ht="15.75" hidden="false" customHeight="false" outlineLevel="0" collapsed="false">
      <c r="B267" s="13"/>
      <c r="F267" s="5"/>
    </row>
    <row r="268" customFormat="false" ht="15.75" hidden="false" customHeight="false" outlineLevel="0" collapsed="false">
      <c r="B268" s="13"/>
      <c r="F268" s="5"/>
    </row>
    <row r="269" customFormat="false" ht="15.75" hidden="false" customHeight="false" outlineLevel="0" collapsed="false">
      <c r="B269" s="13"/>
      <c r="F269" s="11"/>
    </row>
    <row r="270" customFormat="false" ht="15.75" hidden="false" customHeight="false" outlineLevel="0" collapsed="false">
      <c r="B270" s="13"/>
      <c r="F270" s="11"/>
    </row>
    <row r="271" customFormat="false" ht="15.75" hidden="false" customHeight="false" outlineLevel="0" collapsed="false">
      <c r="B271" s="13"/>
      <c r="F271" s="5"/>
    </row>
    <row r="272" customFormat="false" ht="15.75" hidden="false" customHeight="false" outlineLevel="0" collapsed="false">
      <c r="B272" s="13"/>
      <c r="F272" s="5"/>
    </row>
    <row r="273" customFormat="false" ht="15.75" hidden="false" customHeight="false" outlineLevel="0" collapsed="false">
      <c r="B273" s="13"/>
      <c r="F273" s="5"/>
    </row>
    <row r="274" customFormat="false" ht="15.75" hidden="false" customHeight="false" outlineLevel="0" collapsed="false">
      <c r="B274" s="13"/>
      <c r="F274" s="5"/>
    </row>
    <row r="275" customFormat="false" ht="15.75" hidden="false" customHeight="false" outlineLevel="0" collapsed="false">
      <c r="B275" s="23"/>
      <c r="F275" s="5"/>
    </row>
    <row r="276" customFormat="false" ht="15.75" hidden="false" customHeight="false" outlineLevel="0" collapsed="false">
      <c r="B276" s="23"/>
      <c r="F276" s="5"/>
    </row>
    <row r="277" customFormat="false" ht="15.75" hidden="false" customHeight="false" outlineLevel="0" collapsed="false">
      <c r="B277" s="23"/>
      <c r="F277" s="5"/>
    </row>
    <row r="278" customFormat="false" ht="15.75" hidden="false" customHeight="false" outlineLevel="0" collapsed="false">
      <c r="B278" s="23"/>
      <c r="F278" s="5"/>
    </row>
    <row r="279" customFormat="false" ht="15.75" hidden="false" customHeight="false" outlineLevel="0" collapsed="false">
      <c r="B279" s="23"/>
      <c r="F279" s="5"/>
    </row>
    <row r="280" customFormat="false" ht="15.75" hidden="false" customHeight="false" outlineLevel="0" collapsed="false">
      <c r="B280" s="23"/>
      <c r="F280" s="5"/>
    </row>
    <row r="281" customFormat="false" ht="15.75" hidden="false" customHeight="false" outlineLevel="0" collapsed="false">
      <c r="B281" s="23"/>
      <c r="F281" s="5"/>
    </row>
    <row r="282" customFormat="false" ht="15.75" hidden="false" customHeight="false" outlineLevel="0" collapsed="false">
      <c r="B282" s="23"/>
      <c r="F282" s="5"/>
    </row>
    <row r="283" customFormat="false" ht="15.75" hidden="false" customHeight="false" outlineLevel="0" collapsed="false">
      <c r="B283" s="23"/>
      <c r="F283" s="5"/>
    </row>
    <row r="284" customFormat="false" ht="15.75" hidden="false" customHeight="false" outlineLevel="0" collapsed="false">
      <c r="B284" s="23"/>
      <c r="F284" s="5"/>
    </row>
    <row r="285" customFormat="false" ht="15.75" hidden="false" customHeight="false" outlineLevel="0" collapsed="false">
      <c r="B285" s="23"/>
      <c r="F285" s="5"/>
    </row>
    <row r="286" customFormat="false" ht="15.75" hidden="false" customHeight="false" outlineLevel="0" collapsed="false">
      <c r="B286" s="23"/>
      <c r="F286" s="5"/>
    </row>
    <row r="287" customFormat="false" ht="15.75" hidden="false" customHeight="false" outlineLevel="0" collapsed="false">
      <c r="B287" s="23"/>
      <c r="F287" s="5"/>
    </row>
    <row r="288" customFormat="false" ht="15.75" hidden="false" customHeight="false" outlineLevel="0" collapsed="false">
      <c r="B288" s="23"/>
      <c r="F288" s="5"/>
    </row>
    <row r="289" customFormat="false" ht="15.75" hidden="false" customHeight="false" outlineLevel="0" collapsed="false">
      <c r="B289" s="23"/>
      <c r="F289" s="5"/>
    </row>
    <row r="290" customFormat="false" ht="15.75" hidden="false" customHeight="false" outlineLevel="0" collapsed="false">
      <c r="B290" s="23"/>
      <c r="F290" s="5"/>
    </row>
    <row r="291" customFormat="false" ht="15.75" hidden="false" customHeight="false" outlineLevel="0" collapsed="false">
      <c r="B291" s="23"/>
      <c r="F291" s="5"/>
    </row>
    <row r="292" customFormat="false" ht="15.75" hidden="false" customHeight="false" outlineLevel="0" collapsed="false">
      <c r="B292" s="23"/>
      <c r="F292" s="5"/>
    </row>
    <row r="293" customFormat="false" ht="15.75" hidden="false" customHeight="false" outlineLevel="0" collapsed="false">
      <c r="B293" s="23"/>
      <c r="F293" s="5"/>
    </row>
    <row r="294" customFormat="false" ht="15.75" hidden="false" customHeight="false" outlineLevel="0" collapsed="false">
      <c r="B294" s="23"/>
      <c r="F294" s="5"/>
    </row>
    <row r="295" customFormat="false" ht="15.75" hidden="false" customHeight="false" outlineLevel="0" collapsed="false">
      <c r="B295" s="23"/>
      <c r="F295" s="5"/>
    </row>
    <row r="296" customFormat="false" ht="15.75" hidden="false" customHeight="false" outlineLevel="0" collapsed="false">
      <c r="B296" s="23"/>
      <c r="F296" s="5"/>
    </row>
    <row r="297" customFormat="false" ht="15.75" hidden="false" customHeight="false" outlineLevel="0" collapsed="false">
      <c r="B297" s="23"/>
      <c r="F297" s="5"/>
    </row>
    <row r="298" customFormat="false" ht="15.75" hidden="false" customHeight="false" outlineLevel="0" collapsed="false">
      <c r="B298" s="23"/>
      <c r="F298" s="5"/>
    </row>
    <row r="299" customFormat="false" ht="15.75" hidden="false" customHeight="false" outlineLevel="0" collapsed="false">
      <c r="B299" s="23"/>
      <c r="F299" s="5"/>
    </row>
    <row r="300" customFormat="false" ht="15.75" hidden="false" customHeight="false" outlineLevel="0" collapsed="false">
      <c r="B300" s="23"/>
      <c r="F300" s="5"/>
    </row>
    <row r="301" customFormat="false" ht="15.75" hidden="false" customHeight="false" outlineLevel="0" collapsed="false">
      <c r="B301" s="23"/>
      <c r="F301" s="5"/>
    </row>
    <row r="302" customFormat="false" ht="15.75" hidden="false" customHeight="false" outlineLevel="0" collapsed="false">
      <c r="B302" s="23"/>
      <c r="F302" s="5"/>
    </row>
    <row r="303" customFormat="false" ht="15.75" hidden="false" customHeight="false" outlineLevel="0" collapsed="false">
      <c r="B303" s="23"/>
      <c r="F303" s="5"/>
    </row>
    <row r="304" customFormat="false" ht="15.75" hidden="false" customHeight="false" outlineLevel="0" collapsed="false">
      <c r="B304" s="23"/>
      <c r="F304" s="5"/>
    </row>
    <row r="305" customFormat="false" ht="15.75" hidden="false" customHeight="false" outlineLevel="0" collapsed="false">
      <c r="B305" s="23"/>
      <c r="F305" s="5"/>
    </row>
    <row r="306" customFormat="false" ht="15.75" hidden="false" customHeight="false" outlineLevel="0" collapsed="false">
      <c r="B306" s="23"/>
      <c r="F306" s="5"/>
    </row>
    <row r="307" customFormat="false" ht="15.75" hidden="false" customHeight="false" outlineLevel="0" collapsed="false">
      <c r="B307" s="23"/>
      <c r="F307" s="5"/>
    </row>
    <row r="308" customFormat="false" ht="15.75" hidden="false" customHeight="false" outlineLevel="0" collapsed="false">
      <c r="B308" s="23"/>
      <c r="F308" s="5"/>
    </row>
    <row r="309" customFormat="false" ht="15.75" hidden="false" customHeight="false" outlineLevel="0" collapsed="false">
      <c r="B309" s="23"/>
      <c r="F309" s="5"/>
    </row>
    <row r="310" customFormat="false" ht="15.75" hidden="false" customHeight="false" outlineLevel="0" collapsed="false">
      <c r="B310" s="23"/>
      <c r="F310" s="5"/>
    </row>
    <row r="311" customFormat="false" ht="15.75" hidden="false" customHeight="false" outlineLevel="0" collapsed="false">
      <c r="B311" s="23"/>
      <c r="F311" s="5"/>
    </row>
    <row r="312" customFormat="false" ht="15.75" hidden="false" customHeight="false" outlineLevel="0" collapsed="false">
      <c r="B312" s="23"/>
      <c r="F312" s="5"/>
    </row>
    <row r="313" customFormat="false" ht="15.75" hidden="false" customHeight="false" outlineLevel="0" collapsed="false">
      <c r="B313" s="23"/>
      <c r="F313" s="5"/>
    </row>
    <row r="314" customFormat="false" ht="15.75" hidden="false" customHeight="false" outlineLevel="0" collapsed="false">
      <c r="B314" s="23"/>
      <c r="F314" s="5"/>
    </row>
    <row r="315" customFormat="false" ht="15.75" hidden="false" customHeight="false" outlineLevel="0" collapsed="false">
      <c r="B315" s="23"/>
      <c r="F315" s="5"/>
    </row>
    <row r="316" customFormat="false" ht="15.75" hidden="false" customHeight="false" outlineLevel="0" collapsed="false">
      <c r="B316" s="23"/>
      <c r="F316" s="5"/>
    </row>
    <row r="317" customFormat="false" ht="15.75" hidden="false" customHeight="false" outlineLevel="0" collapsed="false">
      <c r="B317" s="23"/>
      <c r="F317" s="5"/>
    </row>
    <row r="318" customFormat="false" ht="15.75" hidden="false" customHeight="false" outlineLevel="0" collapsed="false">
      <c r="B318" s="23"/>
      <c r="F318" s="5"/>
    </row>
    <row r="319" customFormat="false" ht="15.75" hidden="false" customHeight="false" outlineLevel="0" collapsed="false">
      <c r="B319" s="23"/>
      <c r="F319" s="5"/>
    </row>
    <row r="320" customFormat="false" ht="15.75" hidden="false" customHeight="false" outlineLevel="0" collapsed="false">
      <c r="B320" s="23"/>
      <c r="F320" s="5"/>
    </row>
    <row r="321" customFormat="false" ht="15.75" hidden="false" customHeight="false" outlineLevel="0" collapsed="false">
      <c r="B321" s="23"/>
      <c r="F321" s="5"/>
    </row>
    <row r="322" customFormat="false" ht="15.75" hidden="false" customHeight="false" outlineLevel="0" collapsed="false">
      <c r="B322" s="23"/>
      <c r="F322" s="5"/>
    </row>
    <row r="323" customFormat="false" ht="15.75" hidden="false" customHeight="false" outlineLevel="0" collapsed="false">
      <c r="B323" s="23"/>
      <c r="F323" s="5"/>
    </row>
    <row r="324" customFormat="false" ht="15.75" hidden="false" customHeight="false" outlineLevel="0" collapsed="false">
      <c r="B324" s="23"/>
      <c r="F324" s="5"/>
    </row>
    <row r="325" customFormat="false" ht="15.75" hidden="false" customHeight="false" outlineLevel="0" collapsed="false">
      <c r="B325" s="23"/>
      <c r="F325" s="5"/>
    </row>
    <row r="326" customFormat="false" ht="15.75" hidden="false" customHeight="false" outlineLevel="0" collapsed="false">
      <c r="B326" s="23"/>
      <c r="F326" s="5"/>
    </row>
    <row r="327" customFormat="false" ht="15.75" hidden="false" customHeight="false" outlineLevel="0" collapsed="false">
      <c r="B327" s="23"/>
      <c r="F327" s="5"/>
    </row>
    <row r="328" customFormat="false" ht="15.75" hidden="false" customHeight="false" outlineLevel="0" collapsed="false">
      <c r="B328" s="23"/>
      <c r="F328" s="5"/>
    </row>
    <row r="329" customFormat="false" ht="15.75" hidden="false" customHeight="false" outlineLevel="0" collapsed="false">
      <c r="B329" s="23"/>
      <c r="F329" s="5"/>
    </row>
    <row r="330" customFormat="false" ht="15.75" hidden="false" customHeight="false" outlineLevel="0" collapsed="false">
      <c r="B330" s="23"/>
      <c r="F330" s="5"/>
    </row>
    <row r="331" customFormat="false" ht="15.75" hidden="false" customHeight="false" outlineLevel="0" collapsed="false">
      <c r="B331" s="23"/>
      <c r="F331" s="5"/>
    </row>
    <row r="332" customFormat="false" ht="15.75" hidden="false" customHeight="false" outlineLevel="0" collapsed="false">
      <c r="B332" s="23"/>
      <c r="F332" s="5"/>
    </row>
    <row r="333" customFormat="false" ht="15.75" hidden="false" customHeight="false" outlineLevel="0" collapsed="false">
      <c r="B333" s="23"/>
      <c r="F333" s="5"/>
    </row>
    <row r="334" customFormat="false" ht="15.75" hidden="false" customHeight="false" outlineLevel="0" collapsed="false">
      <c r="B334" s="23"/>
      <c r="F334" s="5"/>
    </row>
    <row r="335" customFormat="false" ht="15.75" hidden="false" customHeight="false" outlineLevel="0" collapsed="false">
      <c r="B335" s="23"/>
      <c r="F335" s="5"/>
    </row>
    <row r="336" customFormat="false" ht="15.75" hidden="false" customHeight="false" outlineLevel="0" collapsed="false">
      <c r="B336" s="23"/>
      <c r="F336" s="5"/>
    </row>
    <row r="337" customFormat="false" ht="15.75" hidden="false" customHeight="false" outlineLevel="0" collapsed="false">
      <c r="B337" s="23"/>
      <c r="F337" s="5"/>
    </row>
    <row r="338" customFormat="false" ht="15.75" hidden="false" customHeight="false" outlineLevel="0" collapsed="false">
      <c r="B338" s="23"/>
      <c r="F338" s="5"/>
    </row>
    <row r="339" customFormat="false" ht="15.75" hidden="false" customHeight="false" outlineLevel="0" collapsed="false">
      <c r="B339" s="23"/>
      <c r="F339" s="5"/>
    </row>
    <row r="340" customFormat="false" ht="15.75" hidden="false" customHeight="false" outlineLevel="0" collapsed="false">
      <c r="B340" s="23"/>
      <c r="F340" s="5"/>
    </row>
    <row r="341" customFormat="false" ht="15.75" hidden="false" customHeight="false" outlineLevel="0" collapsed="false">
      <c r="B341" s="23"/>
      <c r="F341" s="5"/>
    </row>
    <row r="342" customFormat="false" ht="15.75" hidden="false" customHeight="false" outlineLevel="0" collapsed="false">
      <c r="B342" s="23"/>
      <c r="F342" s="5"/>
    </row>
    <row r="343" customFormat="false" ht="15.75" hidden="false" customHeight="false" outlineLevel="0" collapsed="false">
      <c r="B343" s="23"/>
      <c r="F343" s="5"/>
    </row>
    <row r="344" customFormat="false" ht="15.75" hidden="false" customHeight="false" outlineLevel="0" collapsed="false">
      <c r="B344" s="23"/>
      <c r="F344" s="5"/>
    </row>
    <row r="345" customFormat="false" ht="15.75" hidden="false" customHeight="false" outlineLevel="0" collapsed="false">
      <c r="B345" s="23"/>
      <c r="F345" s="5"/>
    </row>
    <row r="346" customFormat="false" ht="15.75" hidden="false" customHeight="false" outlineLevel="0" collapsed="false">
      <c r="B346" s="23"/>
      <c r="F346" s="5"/>
    </row>
    <row r="347" customFormat="false" ht="15.75" hidden="false" customHeight="false" outlineLevel="0" collapsed="false">
      <c r="B347" s="23"/>
      <c r="F347" s="5"/>
    </row>
    <row r="348" customFormat="false" ht="15.75" hidden="false" customHeight="false" outlineLevel="0" collapsed="false">
      <c r="B348" s="23"/>
      <c r="F348" s="5"/>
    </row>
    <row r="349" customFormat="false" ht="15.75" hidden="false" customHeight="false" outlineLevel="0" collapsed="false">
      <c r="B349" s="23"/>
      <c r="F349" s="5"/>
    </row>
    <row r="350" customFormat="false" ht="15.75" hidden="false" customHeight="false" outlineLevel="0" collapsed="false">
      <c r="B350" s="23"/>
      <c r="F350" s="5"/>
    </row>
    <row r="351" customFormat="false" ht="15.75" hidden="false" customHeight="false" outlineLevel="0" collapsed="false">
      <c r="B351" s="23"/>
      <c r="F351" s="5"/>
    </row>
    <row r="352" customFormat="false" ht="15.75" hidden="false" customHeight="false" outlineLevel="0" collapsed="false">
      <c r="B352" s="23"/>
      <c r="F352" s="5"/>
    </row>
    <row r="353" customFormat="false" ht="15.75" hidden="false" customHeight="false" outlineLevel="0" collapsed="false">
      <c r="B353" s="23"/>
      <c r="F353" s="5"/>
    </row>
    <row r="354" customFormat="false" ht="15.75" hidden="false" customHeight="false" outlineLevel="0" collapsed="false">
      <c r="B354" s="23"/>
      <c r="F354" s="5"/>
    </row>
    <row r="355" customFormat="false" ht="15.75" hidden="false" customHeight="false" outlineLevel="0" collapsed="false">
      <c r="B355" s="23"/>
      <c r="F355" s="5"/>
    </row>
    <row r="356" customFormat="false" ht="15.75" hidden="false" customHeight="false" outlineLevel="0" collapsed="false">
      <c r="B356" s="23"/>
      <c r="F356" s="5"/>
    </row>
    <row r="357" customFormat="false" ht="15.75" hidden="false" customHeight="false" outlineLevel="0" collapsed="false">
      <c r="B357" s="23"/>
      <c r="F357" s="5"/>
    </row>
    <row r="358" customFormat="false" ht="15.75" hidden="false" customHeight="false" outlineLevel="0" collapsed="false">
      <c r="B358" s="23"/>
      <c r="F358" s="5"/>
    </row>
    <row r="359" customFormat="false" ht="15.75" hidden="false" customHeight="false" outlineLevel="0" collapsed="false">
      <c r="B359" s="23"/>
      <c r="F359" s="5"/>
    </row>
    <row r="360" customFormat="false" ht="15.75" hidden="false" customHeight="false" outlineLevel="0" collapsed="false">
      <c r="B360" s="23"/>
      <c r="F360" s="5"/>
    </row>
    <row r="361" customFormat="false" ht="15.75" hidden="false" customHeight="false" outlineLevel="0" collapsed="false">
      <c r="B361" s="23"/>
      <c r="F361" s="5"/>
    </row>
    <row r="362" customFormat="false" ht="15.75" hidden="false" customHeight="false" outlineLevel="0" collapsed="false">
      <c r="B362" s="23"/>
      <c r="F362" s="5"/>
    </row>
    <row r="363" customFormat="false" ht="15.75" hidden="false" customHeight="false" outlineLevel="0" collapsed="false">
      <c r="B363" s="23"/>
      <c r="F363" s="5"/>
    </row>
    <row r="364" customFormat="false" ht="15.75" hidden="false" customHeight="false" outlineLevel="0" collapsed="false">
      <c r="B364" s="23"/>
      <c r="F364" s="5"/>
    </row>
    <row r="365" customFormat="false" ht="15.75" hidden="false" customHeight="false" outlineLevel="0" collapsed="false">
      <c r="B365" s="23"/>
      <c r="F365" s="5"/>
    </row>
    <row r="366" customFormat="false" ht="15.75" hidden="false" customHeight="false" outlineLevel="0" collapsed="false">
      <c r="B366" s="23"/>
      <c r="F366" s="5"/>
    </row>
    <row r="367" customFormat="false" ht="15.75" hidden="false" customHeight="false" outlineLevel="0" collapsed="false">
      <c r="B367" s="23"/>
      <c r="F367" s="5"/>
    </row>
    <row r="368" customFormat="false" ht="15.75" hidden="false" customHeight="false" outlineLevel="0" collapsed="false">
      <c r="B368" s="23"/>
      <c r="F368" s="5"/>
    </row>
    <row r="369" customFormat="false" ht="15.75" hidden="false" customHeight="false" outlineLevel="0" collapsed="false">
      <c r="B369" s="23"/>
      <c r="F369" s="5"/>
    </row>
    <row r="370" customFormat="false" ht="15.75" hidden="false" customHeight="false" outlineLevel="0" collapsed="false">
      <c r="B370" s="23"/>
      <c r="F370" s="5"/>
    </row>
    <row r="371" customFormat="false" ht="15.75" hidden="false" customHeight="false" outlineLevel="0" collapsed="false">
      <c r="B371" s="23"/>
      <c r="F371" s="5"/>
    </row>
    <row r="372" customFormat="false" ht="15.75" hidden="false" customHeight="false" outlineLevel="0" collapsed="false">
      <c r="B372" s="23"/>
      <c r="F372" s="5"/>
    </row>
    <row r="373" customFormat="false" ht="15.75" hidden="false" customHeight="false" outlineLevel="0" collapsed="false">
      <c r="B373" s="23"/>
      <c r="F373" s="5"/>
    </row>
    <row r="374" customFormat="false" ht="15.75" hidden="false" customHeight="false" outlineLevel="0" collapsed="false">
      <c r="B374" s="23"/>
      <c r="F374" s="5"/>
    </row>
    <row r="375" customFormat="false" ht="15.75" hidden="false" customHeight="false" outlineLevel="0" collapsed="false">
      <c r="B375" s="23"/>
      <c r="F375" s="5"/>
    </row>
    <row r="376" customFormat="false" ht="15.75" hidden="false" customHeight="false" outlineLevel="0" collapsed="false">
      <c r="B376" s="23"/>
      <c r="F376" s="5"/>
    </row>
    <row r="377" customFormat="false" ht="15.75" hidden="false" customHeight="false" outlineLevel="0" collapsed="false">
      <c r="B377" s="23"/>
      <c r="F377" s="5"/>
    </row>
    <row r="378" customFormat="false" ht="15.75" hidden="false" customHeight="false" outlineLevel="0" collapsed="false">
      <c r="B378" s="23"/>
      <c r="F378" s="5"/>
    </row>
    <row r="379" customFormat="false" ht="15.75" hidden="false" customHeight="false" outlineLevel="0" collapsed="false">
      <c r="B379" s="23"/>
      <c r="F379" s="5"/>
    </row>
    <row r="380" customFormat="false" ht="15.75" hidden="false" customHeight="false" outlineLevel="0" collapsed="false">
      <c r="B380" s="23"/>
      <c r="F380" s="5"/>
    </row>
    <row r="381" customFormat="false" ht="15.75" hidden="false" customHeight="false" outlineLevel="0" collapsed="false">
      <c r="B381" s="23"/>
      <c r="F381" s="5"/>
    </row>
    <row r="382" customFormat="false" ht="15.75" hidden="false" customHeight="false" outlineLevel="0" collapsed="false">
      <c r="B382" s="23"/>
      <c r="F382" s="5"/>
    </row>
    <row r="383" customFormat="false" ht="15.75" hidden="false" customHeight="false" outlineLevel="0" collapsed="false">
      <c r="B383" s="23"/>
      <c r="F383" s="5"/>
    </row>
    <row r="384" customFormat="false" ht="15.75" hidden="false" customHeight="false" outlineLevel="0" collapsed="false">
      <c r="B384" s="23"/>
      <c r="F384" s="5"/>
    </row>
    <row r="385" customFormat="false" ht="15.75" hidden="false" customHeight="false" outlineLevel="0" collapsed="false">
      <c r="B385" s="23"/>
      <c r="F385" s="5"/>
    </row>
    <row r="386" customFormat="false" ht="15.75" hidden="false" customHeight="false" outlineLevel="0" collapsed="false">
      <c r="B386" s="23"/>
      <c r="F386" s="5"/>
    </row>
    <row r="387" customFormat="false" ht="15.75" hidden="false" customHeight="false" outlineLevel="0" collapsed="false">
      <c r="B387" s="23"/>
      <c r="F387" s="5"/>
    </row>
    <row r="388" customFormat="false" ht="15.75" hidden="false" customHeight="false" outlineLevel="0" collapsed="false">
      <c r="B388" s="23"/>
      <c r="F388" s="5"/>
    </row>
    <row r="389" customFormat="false" ht="15.75" hidden="false" customHeight="false" outlineLevel="0" collapsed="false">
      <c r="B389" s="23"/>
      <c r="F389" s="5"/>
    </row>
    <row r="390" customFormat="false" ht="15.75" hidden="false" customHeight="false" outlineLevel="0" collapsed="false">
      <c r="B390" s="23"/>
      <c r="F390" s="5"/>
    </row>
    <row r="391" customFormat="false" ht="15.75" hidden="false" customHeight="false" outlineLevel="0" collapsed="false">
      <c r="B391" s="23"/>
      <c r="F391" s="5"/>
    </row>
    <row r="392" customFormat="false" ht="15.75" hidden="false" customHeight="false" outlineLevel="0" collapsed="false">
      <c r="B392" s="23"/>
      <c r="F392" s="5"/>
    </row>
    <row r="393" customFormat="false" ht="15.75" hidden="false" customHeight="false" outlineLevel="0" collapsed="false">
      <c r="B393" s="23"/>
      <c r="F393" s="5"/>
    </row>
    <row r="394" customFormat="false" ht="15.75" hidden="false" customHeight="false" outlineLevel="0" collapsed="false">
      <c r="B394" s="23"/>
      <c r="F394" s="5"/>
    </row>
    <row r="395" customFormat="false" ht="15.75" hidden="false" customHeight="false" outlineLevel="0" collapsed="false">
      <c r="B395" s="23"/>
      <c r="F395" s="5"/>
    </row>
    <row r="396" customFormat="false" ht="15.75" hidden="false" customHeight="false" outlineLevel="0" collapsed="false">
      <c r="B396" s="23"/>
      <c r="F396" s="5"/>
    </row>
    <row r="397" customFormat="false" ht="15.75" hidden="false" customHeight="false" outlineLevel="0" collapsed="false">
      <c r="B397" s="23"/>
      <c r="F397" s="5"/>
    </row>
    <row r="398" customFormat="false" ht="15.75" hidden="false" customHeight="false" outlineLevel="0" collapsed="false">
      <c r="B398" s="23"/>
      <c r="F398" s="5"/>
    </row>
    <row r="399" customFormat="false" ht="15.75" hidden="false" customHeight="false" outlineLevel="0" collapsed="false">
      <c r="B399" s="23"/>
      <c r="F399" s="5"/>
    </row>
    <row r="400" customFormat="false" ht="15.75" hidden="false" customHeight="false" outlineLevel="0" collapsed="false">
      <c r="B400" s="23"/>
      <c r="F400" s="5"/>
    </row>
    <row r="401" customFormat="false" ht="15.75" hidden="false" customHeight="false" outlineLevel="0" collapsed="false">
      <c r="B401" s="23"/>
      <c r="F401" s="5"/>
    </row>
    <row r="402" customFormat="false" ht="15.75" hidden="false" customHeight="false" outlineLevel="0" collapsed="false">
      <c r="B402" s="23"/>
      <c r="F402" s="5"/>
    </row>
    <row r="403" customFormat="false" ht="15.75" hidden="false" customHeight="false" outlineLevel="0" collapsed="false">
      <c r="B403" s="23"/>
      <c r="F403" s="5"/>
    </row>
    <row r="404" customFormat="false" ht="15.75" hidden="false" customHeight="false" outlineLevel="0" collapsed="false">
      <c r="B404" s="23"/>
      <c r="F404" s="5"/>
    </row>
    <row r="405" customFormat="false" ht="15.75" hidden="false" customHeight="false" outlineLevel="0" collapsed="false">
      <c r="B405" s="23"/>
      <c r="F405" s="5"/>
    </row>
    <row r="406" customFormat="false" ht="15.75" hidden="false" customHeight="false" outlineLevel="0" collapsed="false">
      <c r="B406" s="23"/>
      <c r="F406" s="5"/>
    </row>
    <row r="407" customFormat="false" ht="15.75" hidden="false" customHeight="false" outlineLevel="0" collapsed="false">
      <c r="B407" s="23"/>
      <c r="F407" s="5"/>
    </row>
    <row r="408" customFormat="false" ht="15.75" hidden="false" customHeight="false" outlineLevel="0" collapsed="false">
      <c r="B408" s="23"/>
      <c r="F408" s="5"/>
    </row>
    <row r="409" customFormat="false" ht="15.75" hidden="false" customHeight="false" outlineLevel="0" collapsed="false">
      <c r="B409" s="23"/>
      <c r="F409" s="5"/>
    </row>
    <row r="410" customFormat="false" ht="15.75" hidden="false" customHeight="false" outlineLevel="0" collapsed="false">
      <c r="B410" s="23"/>
      <c r="F410" s="5"/>
    </row>
    <row r="411" customFormat="false" ht="15.75" hidden="false" customHeight="false" outlineLevel="0" collapsed="false">
      <c r="B411" s="23"/>
      <c r="F411" s="5"/>
    </row>
    <row r="412" customFormat="false" ht="15.75" hidden="false" customHeight="false" outlineLevel="0" collapsed="false">
      <c r="B412" s="23"/>
      <c r="F412" s="5"/>
    </row>
    <row r="413" customFormat="false" ht="15.75" hidden="false" customHeight="false" outlineLevel="0" collapsed="false">
      <c r="B413" s="23"/>
      <c r="F413" s="5"/>
    </row>
    <row r="414" customFormat="false" ht="15.75" hidden="false" customHeight="false" outlineLevel="0" collapsed="false">
      <c r="B414" s="23"/>
      <c r="F414" s="5"/>
    </row>
    <row r="415" customFormat="false" ht="15.75" hidden="false" customHeight="false" outlineLevel="0" collapsed="false">
      <c r="B415" s="23"/>
      <c r="F415" s="5"/>
    </row>
    <row r="416" customFormat="false" ht="15.75" hidden="false" customHeight="false" outlineLevel="0" collapsed="false">
      <c r="B416" s="23"/>
      <c r="F416" s="5"/>
    </row>
    <row r="417" customFormat="false" ht="15.75" hidden="false" customHeight="false" outlineLevel="0" collapsed="false">
      <c r="B417" s="23"/>
      <c r="F417" s="5"/>
    </row>
    <row r="418" customFormat="false" ht="15.75" hidden="false" customHeight="false" outlineLevel="0" collapsed="false">
      <c r="B418" s="23"/>
      <c r="F418" s="5"/>
    </row>
    <row r="419" customFormat="false" ht="15.75" hidden="false" customHeight="false" outlineLevel="0" collapsed="false">
      <c r="B419" s="23"/>
      <c r="F419" s="5"/>
    </row>
    <row r="420" customFormat="false" ht="15.75" hidden="false" customHeight="false" outlineLevel="0" collapsed="false">
      <c r="B420" s="23"/>
      <c r="F420" s="5"/>
    </row>
    <row r="421" customFormat="false" ht="15.75" hidden="false" customHeight="false" outlineLevel="0" collapsed="false">
      <c r="B421" s="23"/>
      <c r="F421" s="5"/>
    </row>
    <row r="422" customFormat="false" ht="15.75" hidden="false" customHeight="false" outlineLevel="0" collapsed="false">
      <c r="B422" s="23"/>
      <c r="F422" s="5"/>
    </row>
    <row r="423" customFormat="false" ht="15.75" hidden="false" customHeight="false" outlineLevel="0" collapsed="false">
      <c r="B423" s="23"/>
      <c r="F423" s="5"/>
    </row>
    <row r="424" customFormat="false" ht="15.75" hidden="false" customHeight="false" outlineLevel="0" collapsed="false">
      <c r="B424" s="23"/>
      <c r="F424" s="5"/>
    </row>
    <row r="425" customFormat="false" ht="15.75" hidden="false" customHeight="false" outlineLevel="0" collapsed="false">
      <c r="B425" s="23"/>
      <c r="F425" s="5"/>
    </row>
    <row r="426" customFormat="false" ht="15.75" hidden="false" customHeight="false" outlineLevel="0" collapsed="false">
      <c r="B426" s="23"/>
      <c r="F426" s="5"/>
    </row>
    <row r="427" customFormat="false" ht="15.75" hidden="false" customHeight="false" outlineLevel="0" collapsed="false">
      <c r="B427" s="23"/>
      <c r="F427" s="5"/>
    </row>
    <row r="428" customFormat="false" ht="15.75" hidden="false" customHeight="false" outlineLevel="0" collapsed="false">
      <c r="B428" s="23"/>
      <c r="F428" s="5"/>
    </row>
    <row r="429" customFormat="false" ht="15.75" hidden="false" customHeight="false" outlineLevel="0" collapsed="false">
      <c r="B429" s="23"/>
      <c r="F429" s="5"/>
    </row>
    <row r="430" customFormat="false" ht="15.75" hidden="false" customHeight="false" outlineLevel="0" collapsed="false">
      <c r="B430" s="23"/>
      <c r="F430" s="5"/>
    </row>
    <row r="431" customFormat="false" ht="15.75" hidden="false" customHeight="false" outlineLevel="0" collapsed="false">
      <c r="B431" s="23"/>
      <c r="F431" s="5"/>
    </row>
    <row r="432" customFormat="false" ht="15.75" hidden="false" customHeight="false" outlineLevel="0" collapsed="false">
      <c r="B432" s="23"/>
      <c r="F432" s="5"/>
    </row>
    <row r="433" customFormat="false" ht="15.75" hidden="false" customHeight="false" outlineLevel="0" collapsed="false">
      <c r="B433" s="23"/>
      <c r="F433" s="5"/>
    </row>
    <row r="434" customFormat="false" ht="15.75" hidden="false" customHeight="false" outlineLevel="0" collapsed="false">
      <c r="B434" s="23"/>
      <c r="F434" s="5"/>
    </row>
    <row r="435" customFormat="false" ht="15.75" hidden="false" customHeight="false" outlineLevel="0" collapsed="false">
      <c r="B435" s="23"/>
      <c r="F435" s="5"/>
    </row>
    <row r="436" customFormat="false" ht="15.75" hidden="false" customHeight="false" outlineLevel="0" collapsed="false">
      <c r="B436" s="23"/>
      <c r="F436" s="5"/>
    </row>
    <row r="437" customFormat="false" ht="15.75" hidden="false" customHeight="false" outlineLevel="0" collapsed="false">
      <c r="B437" s="23"/>
      <c r="F437" s="5"/>
    </row>
    <row r="438" customFormat="false" ht="15.75" hidden="false" customHeight="false" outlineLevel="0" collapsed="false">
      <c r="B438" s="23"/>
      <c r="F438" s="5"/>
    </row>
    <row r="439" customFormat="false" ht="15.75" hidden="false" customHeight="false" outlineLevel="0" collapsed="false">
      <c r="B439" s="23"/>
      <c r="F439" s="5"/>
    </row>
    <row r="440" customFormat="false" ht="15.75" hidden="false" customHeight="false" outlineLevel="0" collapsed="false">
      <c r="B440" s="23"/>
      <c r="F440" s="5"/>
    </row>
    <row r="441" customFormat="false" ht="15.75" hidden="false" customHeight="false" outlineLevel="0" collapsed="false">
      <c r="B441" s="23"/>
      <c r="F441" s="5"/>
    </row>
    <row r="442" customFormat="false" ht="15.75" hidden="false" customHeight="false" outlineLevel="0" collapsed="false">
      <c r="B442" s="23"/>
      <c r="F442" s="5"/>
    </row>
    <row r="443" customFormat="false" ht="15.75" hidden="false" customHeight="false" outlineLevel="0" collapsed="false">
      <c r="B443" s="23"/>
      <c r="F443" s="5"/>
    </row>
    <row r="444" customFormat="false" ht="15.75" hidden="false" customHeight="false" outlineLevel="0" collapsed="false">
      <c r="B444" s="23"/>
      <c r="F444" s="5"/>
    </row>
    <row r="445" customFormat="false" ht="15.75" hidden="false" customHeight="false" outlineLevel="0" collapsed="false">
      <c r="B445" s="23"/>
      <c r="F445" s="5"/>
    </row>
    <row r="446" customFormat="false" ht="15.75" hidden="false" customHeight="false" outlineLevel="0" collapsed="false">
      <c r="B446" s="23"/>
      <c r="F446" s="5"/>
    </row>
    <row r="447" customFormat="false" ht="15.75" hidden="false" customHeight="false" outlineLevel="0" collapsed="false">
      <c r="B447" s="23"/>
      <c r="F447" s="5"/>
    </row>
    <row r="448" customFormat="false" ht="15.75" hidden="false" customHeight="false" outlineLevel="0" collapsed="false">
      <c r="B448" s="23"/>
      <c r="F448" s="5"/>
    </row>
    <row r="449" customFormat="false" ht="15.75" hidden="false" customHeight="false" outlineLevel="0" collapsed="false">
      <c r="B449" s="23"/>
      <c r="F449" s="5"/>
    </row>
    <row r="450" customFormat="false" ht="15.75" hidden="false" customHeight="false" outlineLevel="0" collapsed="false">
      <c r="B450" s="23"/>
      <c r="F450" s="5"/>
    </row>
    <row r="451" customFormat="false" ht="15.75" hidden="false" customHeight="false" outlineLevel="0" collapsed="false">
      <c r="B451" s="23"/>
      <c r="F451" s="5"/>
    </row>
    <row r="452" customFormat="false" ht="15.75" hidden="false" customHeight="false" outlineLevel="0" collapsed="false">
      <c r="B452" s="23"/>
      <c r="F452" s="5"/>
    </row>
    <row r="453" customFormat="false" ht="15.75" hidden="false" customHeight="false" outlineLevel="0" collapsed="false">
      <c r="B453" s="23"/>
      <c r="F453" s="5"/>
    </row>
    <row r="454" customFormat="false" ht="15.75" hidden="false" customHeight="false" outlineLevel="0" collapsed="false">
      <c r="B454" s="23"/>
      <c r="F454" s="5"/>
    </row>
    <row r="455" customFormat="false" ht="15.75" hidden="false" customHeight="false" outlineLevel="0" collapsed="false">
      <c r="B455" s="23"/>
      <c r="F455" s="5"/>
    </row>
    <row r="456" customFormat="false" ht="15.75" hidden="false" customHeight="false" outlineLevel="0" collapsed="false">
      <c r="B456" s="23"/>
      <c r="F456" s="5"/>
    </row>
    <row r="457" customFormat="false" ht="15.75" hidden="false" customHeight="false" outlineLevel="0" collapsed="false">
      <c r="B457" s="23"/>
      <c r="F457" s="5"/>
    </row>
    <row r="458" customFormat="false" ht="15.75" hidden="false" customHeight="false" outlineLevel="0" collapsed="false">
      <c r="B458" s="23"/>
      <c r="F458" s="5"/>
    </row>
    <row r="459" customFormat="false" ht="15.75" hidden="false" customHeight="false" outlineLevel="0" collapsed="false">
      <c r="B459" s="23"/>
      <c r="F459" s="5"/>
    </row>
    <row r="460" customFormat="false" ht="15.75" hidden="false" customHeight="false" outlineLevel="0" collapsed="false">
      <c r="B460" s="23"/>
      <c r="F460" s="5"/>
    </row>
    <row r="461" customFormat="false" ht="15.75" hidden="false" customHeight="false" outlineLevel="0" collapsed="false">
      <c r="B461" s="23"/>
      <c r="F461" s="5"/>
    </row>
    <row r="462" customFormat="false" ht="15.75" hidden="false" customHeight="false" outlineLevel="0" collapsed="false">
      <c r="B462" s="23"/>
      <c r="F462" s="5"/>
    </row>
    <row r="463" customFormat="false" ht="15.75" hidden="false" customHeight="false" outlineLevel="0" collapsed="false">
      <c r="B463" s="23"/>
      <c r="F463" s="5"/>
    </row>
    <row r="464" customFormat="false" ht="15.75" hidden="false" customHeight="false" outlineLevel="0" collapsed="false">
      <c r="B464" s="23"/>
      <c r="F464" s="5"/>
    </row>
    <row r="465" customFormat="false" ht="15.75" hidden="false" customHeight="false" outlineLevel="0" collapsed="false">
      <c r="B465" s="23"/>
      <c r="F465" s="5"/>
    </row>
    <row r="466" customFormat="false" ht="15.75" hidden="false" customHeight="false" outlineLevel="0" collapsed="false">
      <c r="B466" s="23"/>
      <c r="F466" s="5"/>
    </row>
    <row r="467" customFormat="false" ht="15.75" hidden="false" customHeight="false" outlineLevel="0" collapsed="false">
      <c r="B467" s="23"/>
      <c r="F467" s="5"/>
    </row>
    <row r="468" customFormat="false" ht="15.75" hidden="false" customHeight="false" outlineLevel="0" collapsed="false">
      <c r="B468" s="23"/>
      <c r="F468" s="5"/>
    </row>
    <row r="469" customFormat="false" ht="15.75" hidden="false" customHeight="false" outlineLevel="0" collapsed="false">
      <c r="B469" s="23"/>
      <c r="F469" s="5"/>
    </row>
    <row r="470" customFormat="false" ht="15.75" hidden="false" customHeight="false" outlineLevel="0" collapsed="false">
      <c r="B470" s="23"/>
      <c r="F470" s="5"/>
    </row>
    <row r="471" customFormat="false" ht="15.75" hidden="false" customHeight="false" outlineLevel="0" collapsed="false">
      <c r="B471" s="23"/>
      <c r="F471" s="5"/>
    </row>
    <row r="472" customFormat="false" ht="15.75" hidden="false" customHeight="false" outlineLevel="0" collapsed="false">
      <c r="B472" s="23"/>
      <c r="F472" s="5"/>
    </row>
    <row r="473" customFormat="false" ht="15.75" hidden="false" customHeight="false" outlineLevel="0" collapsed="false">
      <c r="B473" s="23"/>
      <c r="F473" s="5"/>
    </row>
    <row r="474" customFormat="false" ht="15.75" hidden="false" customHeight="false" outlineLevel="0" collapsed="false">
      <c r="B474" s="23"/>
      <c r="F474" s="5"/>
    </row>
    <row r="475" customFormat="false" ht="15.75" hidden="false" customHeight="false" outlineLevel="0" collapsed="false">
      <c r="B475" s="23"/>
      <c r="F475" s="5"/>
    </row>
    <row r="476" customFormat="false" ht="15.75" hidden="false" customHeight="false" outlineLevel="0" collapsed="false">
      <c r="B476" s="23"/>
      <c r="F476" s="5"/>
    </row>
    <row r="477" customFormat="false" ht="15.75" hidden="false" customHeight="false" outlineLevel="0" collapsed="false">
      <c r="B477" s="23"/>
      <c r="F477" s="5"/>
    </row>
    <row r="478" customFormat="false" ht="15.75" hidden="false" customHeight="false" outlineLevel="0" collapsed="false">
      <c r="B478" s="23"/>
      <c r="F478" s="5"/>
    </row>
    <row r="479" customFormat="false" ht="15.75" hidden="false" customHeight="false" outlineLevel="0" collapsed="false">
      <c r="B479" s="23"/>
      <c r="F479" s="5"/>
    </row>
    <row r="480" customFormat="false" ht="15.75" hidden="false" customHeight="false" outlineLevel="0" collapsed="false">
      <c r="B480" s="23"/>
      <c r="F480" s="5"/>
    </row>
    <row r="481" customFormat="false" ht="15.75" hidden="false" customHeight="false" outlineLevel="0" collapsed="false">
      <c r="B481" s="23"/>
      <c r="F481" s="5"/>
    </row>
    <row r="482" customFormat="false" ht="15.75" hidden="false" customHeight="false" outlineLevel="0" collapsed="false">
      <c r="B482" s="23"/>
      <c r="F482" s="5"/>
    </row>
    <row r="483" customFormat="false" ht="15.75" hidden="false" customHeight="false" outlineLevel="0" collapsed="false">
      <c r="B483" s="23"/>
      <c r="F483" s="5"/>
    </row>
    <row r="484" customFormat="false" ht="15.75" hidden="false" customHeight="false" outlineLevel="0" collapsed="false">
      <c r="B484" s="23"/>
      <c r="F484" s="5"/>
    </row>
    <row r="485" customFormat="false" ht="15.75" hidden="false" customHeight="false" outlineLevel="0" collapsed="false">
      <c r="B485" s="23"/>
      <c r="F485" s="5"/>
    </row>
    <row r="486" customFormat="false" ht="15.75" hidden="false" customHeight="false" outlineLevel="0" collapsed="false">
      <c r="B486" s="23"/>
      <c r="F486" s="5"/>
    </row>
    <row r="487" customFormat="false" ht="15.75" hidden="false" customHeight="false" outlineLevel="0" collapsed="false">
      <c r="B487" s="23"/>
      <c r="F487" s="5"/>
    </row>
    <row r="488" customFormat="false" ht="15.75" hidden="false" customHeight="false" outlineLevel="0" collapsed="false">
      <c r="B488" s="23"/>
      <c r="F488" s="5"/>
    </row>
    <row r="489" customFormat="false" ht="15.75" hidden="false" customHeight="false" outlineLevel="0" collapsed="false">
      <c r="B489" s="23"/>
      <c r="F489" s="5"/>
    </row>
    <row r="490" customFormat="false" ht="15.75" hidden="false" customHeight="false" outlineLevel="0" collapsed="false">
      <c r="B490" s="23"/>
      <c r="F490" s="5"/>
    </row>
    <row r="491" customFormat="false" ht="15.75" hidden="false" customHeight="false" outlineLevel="0" collapsed="false">
      <c r="B491" s="23"/>
      <c r="F491" s="5"/>
    </row>
    <row r="492" customFormat="false" ht="15.75" hidden="false" customHeight="false" outlineLevel="0" collapsed="false">
      <c r="B492" s="23"/>
      <c r="F492" s="5"/>
    </row>
    <row r="493" customFormat="false" ht="15.75" hidden="false" customHeight="false" outlineLevel="0" collapsed="false">
      <c r="B493" s="23"/>
      <c r="F493" s="5"/>
    </row>
    <row r="494" customFormat="false" ht="15.75" hidden="false" customHeight="false" outlineLevel="0" collapsed="false">
      <c r="B494" s="23"/>
      <c r="F494" s="5"/>
    </row>
    <row r="495" customFormat="false" ht="15.75" hidden="false" customHeight="false" outlineLevel="0" collapsed="false">
      <c r="B495" s="23"/>
      <c r="F495" s="5"/>
    </row>
    <row r="496" customFormat="false" ht="15.75" hidden="false" customHeight="false" outlineLevel="0" collapsed="false">
      <c r="B496" s="23"/>
      <c r="F496" s="5"/>
    </row>
    <row r="497" customFormat="false" ht="15.75" hidden="false" customHeight="false" outlineLevel="0" collapsed="false">
      <c r="B497" s="23"/>
      <c r="F497" s="5"/>
    </row>
    <row r="498" customFormat="false" ht="15.75" hidden="false" customHeight="false" outlineLevel="0" collapsed="false">
      <c r="B498" s="23"/>
      <c r="F498" s="5"/>
    </row>
    <row r="499" customFormat="false" ht="15.75" hidden="false" customHeight="false" outlineLevel="0" collapsed="false">
      <c r="B499" s="23"/>
      <c r="F499" s="5"/>
    </row>
    <row r="500" customFormat="false" ht="15.75" hidden="false" customHeight="false" outlineLevel="0" collapsed="false">
      <c r="B500" s="23"/>
      <c r="F500" s="5"/>
    </row>
    <row r="501" customFormat="false" ht="15.75" hidden="false" customHeight="false" outlineLevel="0" collapsed="false">
      <c r="B501" s="23"/>
      <c r="F501" s="5"/>
    </row>
    <row r="502" customFormat="false" ht="15.75" hidden="false" customHeight="false" outlineLevel="0" collapsed="false">
      <c r="B502" s="23"/>
      <c r="F502" s="5"/>
    </row>
    <row r="503" customFormat="false" ht="15.75" hidden="false" customHeight="false" outlineLevel="0" collapsed="false">
      <c r="B503" s="23"/>
      <c r="F503" s="5"/>
    </row>
    <row r="504" customFormat="false" ht="15.75" hidden="false" customHeight="false" outlineLevel="0" collapsed="false">
      <c r="B504" s="23"/>
      <c r="F504" s="5"/>
    </row>
    <row r="505" customFormat="false" ht="15.75" hidden="false" customHeight="false" outlineLevel="0" collapsed="false">
      <c r="B505" s="23"/>
      <c r="F505" s="5"/>
    </row>
    <row r="506" customFormat="false" ht="15.75" hidden="false" customHeight="false" outlineLevel="0" collapsed="false">
      <c r="B506" s="23"/>
      <c r="F506" s="5"/>
    </row>
    <row r="507" customFormat="false" ht="15.75" hidden="false" customHeight="false" outlineLevel="0" collapsed="false">
      <c r="B507" s="23"/>
      <c r="F507" s="5"/>
    </row>
    <row r="508" customFormat="false" ht="15.75" hidden="false" customHeight="false" outlineLevel="0" collapsed="false">
      <c r="B508" s="23"/>
      <c r="F508" s="5"/>
    </row>
    <row r="509" customFormat="false" ht="15.75" hidden="false" customHeight="false" outlineLevel="0" collapsed="false">
      <c r="B509" s="23"/>
      <c r="F509" s="5"/>
    </row>
    <row r="510" customFormat="false" ht="15.75" hidden="false" customHeight="false" outlineLevel="0" collapsed="false">
      <c r="B510" s="23"/>
      <c r="F510" s="5"/>
    </row>
    <row r="511" customFormat="false" ht="15.75" hidden="false" customHeight="false" outlineLevel="0" collapsed="false">
      <c r="B511" s="23"/>
      <c r="F511" s="5"/>
    </row>
    <row r="512" customFormat="false" ht="15.75" hidden="false" customHeight="false" outlineLevel="0" collapsed="false">
      <c r="B512" s="23"/>
      <c r="F512" s="5"/>
    </row>
    <row r="513" customFormat="false" ht="15.75" hidden="false" customHeight="false" outlineLevel="0" collapsed="false">
      <c r="B513" s="23"/>
      <c r="F513" s="5"/>
    </row>
    <row r="514" customFormat="false" ht="15.75" hidden="false" customHeight="false" outlineLevel="0" collapsed="false">
      <c r="B514" s="23"/>
      <c r="F514" s="5"/>
    </row>
    <row r="515" customFormat="false" ht="15.75" hidden="false" customHeight="false" outlineLevel="0" collapsed="false">
      <c r="B515" s="23"/>
      <c r="F515" s="5"/>
    </row>
    <row r="516" customFormat="false" ht="15.75" hidden="false" customHeight="false" outlineLevel="0" collapsed="false">
      <c r="B516" s="23"/>
      <c r="F516" s="5"/>
    </row>
    <row r="517" customFormat="false" ht="15.75" hidden="false" customHeight="false" outlineLevel="0" collapsed="false">
      <c r="B517" s="23"/>
      <c r="F517" s="5"/>
    </row>
    <row r="518" customFormat="false" ht="15.75" hidden="false" customHeight="false" outlineLevel="0" collapsed="false">
      <c r="B518" s="23"/>
      <c r="F518" s="5"/>
    </row>
    <row r="519" customFormat="false" ht="15.75" hidden="false" customHeight="false" outlineLevel="0" collapsed="false">
      <c r="B519" s="23"/>
      <c r="F519" s="5"/>
    </row>
    <row r="520" customFormat="false" ht="15.75" hidden="false" customHeight="false" outlineLevel="0" collapsed="false">
      <c r="B520" s="23"/>
      <c r="F520" s="5"/>
    </row>
    <row r="521" customFormat="false" ht="15.75" hidden="false" customHeight="false" outlineLevel="0" collapsed="false">
      <c r="B521" s="23"/>
      <c r="F521" s="5"/>
    </row>
    <row r="522" customFormat="false" ht="15.75" hidden="false" customHeight="false" outlineLevel="0" collapsed="false">
      <c r="B522" s="23"/>
      <c r="F522" s="5"/>
    </row>
    <row r="523" customFormat="false" ht="15.75" hidden="false" customHeight="false" outlineLevel="0" collapsed="false">
      <c r="B523" s="23"/>
      <c r="F523" s="5"/>
    </row>
    <row r="524" customFormat="false" ht="15.75" hidden="false" customHeight="false" outlineLevel="0" collapsed="false">
      <c r="B524" s="23"/>
      <c r="F524" s="5"/>
    </row>
    <row r="525" customFormat="false" ht="15.75" hidden="false" customHeight="false" outlineLevel="0" collapsed="false">
      <c r="B525" s="23"/>
      <c r="F525" s="5"/>
    </row>
    <row r="526" customFormat="false" ht="15.75" hidden="false" customHeight="false" outlineLevel="0" collapsed="false">
      <c r="B526" s="23"/>
      <c r="F526" s="5"/>
    </row>
    <row r="527" customFormat="false" ht="15.75" hidden="false" customHeight="false" outlineLevel="0" collapsed="false">
      <c r="B527" s="23"/>
      <c r="F527" s="5"/>
    </row>
    <row r="528" customFormat="false" ht="15.75" hidden="false" customHeight="false" outlineLevel="0" collapsed="false">
      <c r="B528" s="23"/>
      <c r="F528" s="5"/>
    </row>
    <row r="529" customFormat="false" ht="15.75" hidden="false" customHeight="false" outlineLevel="0" collapsed="false">
      <c r="B529" s="23"/>
      <c r="F529" s="5"/>
    </row>
    <row r="530" customFormat="false" ht="15.75" hidden="false" customHeight="false" outlineLevel="0" collapsed="false">
      <c r="B530" s="23"/>
      <c r="F530" s="5"/>
    </row>
    <row r="531" customFormat="false" ht="15.75" hidden="false" customHeight="false" outlineLevel="0" collapsed="false">
      <c r="B531" s="23"/>
      <c r="F531" s="5"/>
    </row>
    <row r="532" customFormat="false" ht="15.75" hidden="false" customHeight="false" outlineLevel="0" collapsed="false">
      <c r="B532" s="23"/>
      <c r="F532" s="5"/>
    </row>
    <row r="533" customFormat="false" ht="15.75" hidden="false" customHeight="false" outlineLevel="0" collapsed="false">
      <c r="B533" s="23"/>
      <c r="F533" s="5"/>
    </row>
    <row r="534" customFormat="false" ht="15.75" hidden="false" customHeight="false" outlineLevel="0" collapsed="false">
      <c r="B534" s="23"/>
      <c r="F534" s="5"/>
    </row>
    <row r="535" customFormat="false" ht="15.75" hidden="false" customHeight="false" outlineLevel="0" collapsed="false">
      <c r="B535" s="23"/>
      <c r="F535" s="5"/>
    </row>
    <row r="536" customFormat="false" ht="15.75" hidden="false" customHeight="false" outlineLevel="0" collapsed="false">
      <c r="B536" s="23"/>
      <c r="F536" s="5"/>
    </row>
    <row r="537" customFormat="false" ht="15.75" hidden="false" customHeight="false" outlineLevel="0" collapsed="false">
      <c r="B537" s="23"/>
      <c r="F537" s="5"/>
    </row>
    <row r="538" customFormat="false" ht="15.75" hidden="false" customHeight="false" outlineLevel="0" collapsed="false">
      <c r="B538" s="23"/>
      <c r="F538" s="5"/>
    </row>
    <row r="539" customFormat="false" ht="15.75" hidden="false" customHeight="false" outlineLevel="0" collapsed="false">
      <c r="B539" s="23"/>
      <c r="F539" s="5"/>
    </row>
    <row r="540" customFormat="false" ht="15.75" hidden="false" customHeight="false" outlineLevel="0" collapsed="false">
      <c r="B540" s="23"/>
      <c r="F540" s="5"/>
    </row>
    <row r="541" customFormat="false" ht="15.75" hidden="false" customHeight="false" outlineLevel="0" collapsed="false">
      <c r="B541" s="23"/>
      <c r="F541" s="5"/>
    </row>
    <row r="542" customFormat="false" ht="15.75" hidden="false" customHeight="false" outlineLevel="0" collapsed="false">
      <c r="B542" s="23"/>
      <c r="F542" s="5"/>
    </row>
    <row r="543" customFormat="false" ht="15.75" hidden="false" customHeight="false" outlineLevel="0" collapsed="false">
      <c r="B543" s="23"/>
      <c r="F543" s="5"/>
    </row>
    <row r="544" customFormat="false" ht="15.75" hidden="false" customHeight="false" outlineLevel="0" collapsed="false">
      <c r="B544" s="23"/>
      <c r="F544" s="5"/>
    </row>
    <row r="545" customFormat="false" ht="15.75" hidden="false" customHeight="false" outlineLevel="0" collapsed="false">
      <c r="B545" s="23"/>
      <c r="F545" s="5"/>
    </row>
    <row r="546" customFormat="false" ht="15.75" hidden="false" customHeight="false" outlineLevel="0" collapsed="false">
      <c r="B546" s="23"/>
      <c r="F546" s="5"/>
    </row>
    <row r="547" customFormat="false" ht="15.75" hidden="false" customHeight="false" outlineLevel="0" collapsed="false">
      <c r="B547" s="23"/>
      <c r="F547" s="5"/>
    </row>
    <row r="548" customFormat="false" ht="15.75" hidden="false" customHeight="false" outlineLevel="0" collapsed="false">
      <c r="B548" s="23"/>
      <c r="F548" s="5"/>
    </row>
    <row r="549" customFormat="false" ht="15.75" hidden="false" customHeight="false" outlineLevel="0" collapsed="false">
      <c r="B549" s="23"/>
      <c r="F549" s="5"/>
    </row>
    <row r="550" customFormat="false" ht="15.75" hidden="false" customHeight="false" outlineLevel="0" collapsed="false">
      <c r="B550" s="23"/>
      <c r="F550" s="5"/>
    </row>
    <row r="551" customFormat="false" ht="15.75" hidden="false" customHeight="false" outlineLevel="0" collapsed="false">
      <c r="B551" s="23"/>
      <c r="F551" s="5"/>
    </row>
    <row r="552" customFormat="false" ht="15.75" hidden="false" customHeight="false" outlineLevel="0" collapsed="false">
      <c r="B552" s="23"/>
      <c r="F552" s="5"/>
    </row>
    <row r="553" customFormat="false" ht="15.75" hidden="false" customHeight="false" outlineLevel="0" collapsed="false">
      <c r="B553" s="23"/>
      <c r="F553" s="5"/>
    </row>
    <row r="554" customFormat="false" ht="15.75" hidden="false" customHeight="false" outlineLevel="0" collapsed="false">
      <c r="B554" s="23"/>
      <c r="F554" s="5"/>
    </row>
    <row r="555" customFormat="false" ht="15.75" hidden="false" customHeight="false" outlineLevel="0" collapsed="false">
      <c r="B555" s="23"/>
      <c r="F555" s="5"/>
    </row>
    <row r="556" customFormat="false" ht="15.75" hidden="false" customHeight="false" outlineLevel="0" collapsed="false">
      <c r="B556" s="23"/>
      <c r="F556" s="5"/>
    </row>
    <row r="557" customFormat="false" ht="15.75" hidden="false" customHeight="false" outlineLevel="0" collapsed="false">
      <c r="B557" s="23"/>
      <c r="F557" s="5"/>
    </row>
    <row r="558" customFormat="false" ht="15.75" hidden="false" customHeight="false" outlineLevel="0" collapsed="false">
      <c r="B558" s="23"/>
      <c r="F558" s="5"/>
    </row>
    <row r="559" customFormat="false" ht="15.75" hidden="false" customHeight="false" outlineLevel="0" collapsed="false">
      <c r="B559" s="23"/>
      <c r="F559" s="5"/>
    </row>
    <row r="560" customFormat="false" ht="15.75" hidden="false" customHeight="false" outlineLevel="0" collapsed="false">
      <c r="B560" s="23"/>
      <c r="F560" s="5"/>
    </row>
    <row r="561" customFormat="false" ht="15.75" hidden="false" customHeight="false" outlineLevel="0" collapsed="false">
      <c r="B561" s="23"/>
      <c r="F561" s="5"/>
    </row>
    <row r="562" customFormat="false" ht="15.75" hidden="false" customHeight="false" outlineLevel="0" collapsed="false">
      <c r="B562" s="23"/>
      <c r="F562" s="5"/>
    </row>
    <row r="563" customFormat="false" ht="15.75" hidden="false" customHeight="false" outlineLevel="0" collapsed="false">
      <c r="B563" s="23"/>
      <c r="F563" s="5"/>
    </row>
    <row r="564" customFormat="false" ht="15.75" hidden="false" customHeight="false" outlineLevel="0" collapsed="false">
      <c r="B564" s="23"/>
      <c r="F564" s="5"/>
    </row>
    <row r="565" customFormat="false" ht="15.75" hidden="false" customHeight="false" outlineLevel="0" collapsed="false">
      <c r="B565" s="23"/>
      <c r="F565" s="5"/>
    </row>
    <row r="566" customFormat="false" ht="15.75" hidden="false" customHeight="false" outlineLevel="0" collapsed="false">
      <c r="B566" s="23"/>
      <c r="F566" s="5"/>
    </row>
    <row r="567" customFormat="false" ht="15.75" hidden="false" customHeight="false" outlineLevel="0" collapsed="false">
      <c r="B567" s="23"/>
      <c r="F567" s="5"/>
    </row>
    <row r="568" customFormat="false" ht="15.75" hidden="false" customHeight="false" outlineLevel="0" collapsed="false">
      <c r="B568" s="23"/>
      <c r="F568" s="5"/>
    </row>
    <row r="569" customFormat="false" ht="15.75" hidden="false" customHeight="false" outlineLevel="0" collapsed="false">
      <c r="B569" s="23"/>
      <c r="F569" s="5"/>
    </row>
    <row r="570" customFormat="false" ht="15.75" hidden="false" customHeight="false" outlineLevel="0" collapsed="false">
      <c r="B570" s="23"/>
      <c r="F570" s="5"/>
    </row>
    <row r="571" customFormat="false" ht="15.75" hidden="false" customHeight="false" outlineLevel="0" collapsed="false">
      <c r="B571" s="23"/>
      <c r="F571" s="5"/>
    </row>
    <row r="572" customFormat="false" ht="15.75" hidden="false" customHeight="false" outlineLevel="0" collapsed="false">
      <c r="B572" s="23"/>
      <c r="F572" s="5"/>
    </row>
    <row r="573" customFormat="false" ht="15.75" hidden="false" customHeight="false" outlineLevel="0" collapsed="false">
      <c r="B573" s="23"/>
      <c r="F573" s="5"/>
    </row>
    <row r="574" customFormat="false" ht="15.75" hidden="false" customHeight="false" outlineLevel="0" collapsed="false">
      <c r="B574" s="23"/>
      <c r="F574" s="5"/>
    </row>
    <row r="575" customFormat="false" ht="15.75" hidden="false" customHeight="false" outlineLevel="0" collapsed="false">
      <c r="B575" s="23"/>
      <c r="F575" s="5"/>
    </row>
    <row r="576" customFormat="false" ht="15.75" hidden="false" customHeight="false" outlineLevel="0" collapsed="false">
      <c r="B576" s="23"/>
      <c r="F576" s="5"/>
    </row>
    <row r="577" customFormat="false" ht="15.75" hidden="false" customHeight="false" outlineLevel="0" collapsed="false">
      <c r="B577" s="23"/>
      <c r="F577" s="5"/>
    </row>
    <row r="578" customFormat="false" ht="15.75" hidden="false" customHeight="false" outlineLevel="0" collapsed="false">
      <c r="B578" s="23"/>
      <c r="F578" s="5"/>
    </row>
    <row r="579" customFormat="false" ht="15.75" hidden="false" customHeight="false" outlineLevel="0" collapsed="false">
      <c r="B579" s="23"/>
      <c r="F579" s="5"/>
    </row>
    <row r="580" customFormat="false" ht="15.75" hidden="false" customHeight="false" outlineLevel="0" collapsed="false">
      <c r="B580" s="23"/>
      <c r="F580" s="5"/>
    </row>
    <row r="581" customFormat="false" ht="15.75" hidden="false" customHeight="false" outlineLevel="0" collapsed="false">
      <c r="B581" s="23"/>
      <c r="F581" s="5"/>
    </row>
    <row r="582" customFormat="false" ht="15.75" hidden="false" customHeight="false" outlineLevel="0" collapsed="false">
      <c r="B582" s="23"/>
      <c r="F582" s="5"/>
    </row>
    <row r="583" customFormat="false" ht="15.75" hidden="false" customHeight="false" outlineLevel="0" collapsed="false">
      <c r="B583" s="23"/>
      <c r="F583" s="5"/>
    </row>
    <row r="584" customFormat="false" ht="15.75" hidden="false" customHeight="false" outlineLevel="0" collapsed="false">
      <c r="B584" s="23"/>
      <c r="F584" s="5"/>
    </row>
    <row r="585" customFormat="false" ht="15.75" hidden="false" customHeight="false" outlineLevel="0" collapsed="false">
      <c r="B585" s="23"/>
      <c r="F585" s="5"/>
    </row>
    <row r="586" customFormat="false" ht="15.75" hidden="false" customHeight="false" outlineLevel="0" collapsed="false">
      <c r="B586" s="23"/>
      <c r="F586" s="5"/>
    </row>
    <row r="587" customFormat="false" ht="15.75" hidden="false" customHeight="false" outlineLevel="0" collapsed="false">
      <c r="B587" s="23"/>
      <c r="F587" s="5"/>
    </row>
    <row r="588" customFormat="false" ht="15.75" hidden="false" customHeight="false" outlineLevel="0" collapsed="false">
      <c r="B588" s="23"/>
      <c r="F588" s="5"/>
    </row>
    <row r="589" customFormat="false" ht="15.75" hidden="false" customHeight="false" outlineLevel="0" collapsed="false">
      <c r="B589" s="23"/>
      <c r="F589" s="5"/>
    </row>
    <row r="590" customFormat="false" ht="15.75" hidden="false" customHeight="false" outlineLevel="0" collapsed="false">
      <c r="B590" s="23"/>
      <c r="F590" s="5"/>
    </row>
    <row r="591" customFormat="false" ht="15.75" hidden="false" customHeight="false" outlineLevel="0" collapsed="false">
      <c r="B591" s="23"/>
      <c r="F591" s="5"/>
    </row>
    <row r="592" customFormat="false" ht="15.75" hidden="false" customHeight="false" outlineLevel="0" collapsed="false">
      <c r="B592" s="23"/>
      <c r="F592" s="5"/>
    </row>
    <row r="593" customFormat="false" ht="15.75" hidden="false" customHeight="false" outlineLevel="0" collapsed="false">
      <c r="B593" s="23"/>
      <c r="F593" s="5"/>
    </row>
    <row r="594" customFormat="false" ht="15.75" hidden="false" customHeight="false" outlineLevel="0" collapsed="false">
      <c r="B594" s="23"/>
      <c r="F594" s="5"/>
    </row>
    <row r="595" customFormat="false" ht="15.75" hidden="false" customHeight="false" outlineLevel="0" collapsed="false">
      <c r="B595" s="23"/>
      <c r="F595" s="5"/>
    </row>
    <row r="596" customFormat="false" ht="15.75" hidden="false" customHeight="false" outlineLevel="0" collapsed="false">
      <c r="B596" s="23"/>
      <c r="F596" s="5"/>
    </row>
    <row r="597" customFormat="false" ht="15.75" hidden="false" customHeight="false" outlineLevel="0" collapsed="false">
      <c r="B597" s="23"/>
      <c r="F597" s="5"/>
    </row>
    <row r="598" customFormat="false" ht="15.75" hidden="false" customHeight="false" outlineLevel="0" collapsed="false">
      <c r="B598" s="23"/>
      <c r="F598" s="5"/>
    </row>
    <row r="599" customFormat="false" ht="15.75" hidden="false" customHeight="false" outlineLevel="0" collapsed="false">
      <c r="B599" s="23"/>
      <c r="F599" s="5"/>
    </row>
    <row r="600" customFormat="false" ht="15.75" hidden="false" customHeight="false" outlineLevel="0" collapsed="false">
      <c r="B600" s="23"/>
      <c r="F600" s="5"/>
    </row>
    <row r="601" customFormat="false" ht="15.75" hidden="false" customHeight="false" outlineLevel="0" collapsed="false">
      <c r="B601" s="23"/>
      <c r="F601" s="5"/>
    </row>
    <row r="602" customFormat="false" ht="15.75" hidden="false" customHeight="false" outlineLevel="0" collapsed="false">
      <c r="B602" s="23"/>
      <c r="F602" s="5"/>
    </row>
    <row r="603" customFormat="false" ht="15.75" hidden="false" customHeight="false" outlineLevel="0" collapsed="false">
      <c r="B603" s="23"/>
      <c r="F603" s="5"/>
    </row>
    <row r="604" customFormat="false" ht="15.75" hidden="false" customHeight="false" outlineLevel="0" collapsed="false">
      <c r="B604" s="23"/>
      <c r="F604" s="5"/>
    </row>
    <row r="605" customFormat="false" ht="15.75" hidden="false" customHeight="false" outlineLevel="0" collapsed="false">
      <c r="B605" s="23"/>
      <c r="F605" s="5"/>
    </row>
    <row r="606" customFormat="false" ht="15.75" hidden="false" customHeight="false" outlineLevel="0" collapsed="false">
      <c r="B606" s="23"/>
      <c r="F606" s="5"/>
    </row>
    <row r="607" customFormat="false" ht="15.75" hidden="false" customHeight="false" outlineLevel="0" collapsed="false">
      <c r="B607" s="23"/>
      <c r="F607" s="5"/>
    </row>
    <row r="608" customFormat="false" ht="15.75" hidden="false" customHeight="false" outlineLevel="0" collapsed="false">
      <c r="B608" s="23"/>
      <c r="F608" s="5"/>
    </row>
    <row r="609" customFormat="false" ht="15.75" hidden="false" customHeight="false" outlineLevel="0" collapsed="false">
      <c r="B609" s="23"/>
      <c r="F609" s="5"/>
    </row>
    <row r="610" customFormat="false" ht="15.75" hidden="false" customHeight="false" outlineLevel="0" collapsed="false">
      <c r="B610" s="23"/>
      <c r="F610" s="5"/>
    </row>
    <row r="611" customFormat="false" ht="15.75" hidden="false" customHeight="false" outlineLevel="0" collapsed="false">
      <c r="B611" s="23"/>
      <c r="F611" s="5"/>
    </row>
    <row r="612" customFormat="false" ht="15.75" hidden="false" customHeight="false" outlineLevel="0" collapsed="false">
      <c r="B612" s="23"/>
      <c r="F612" s="5"/>
    </row>
    <row r="613" customFormat="false" ht="15.75" hidden="false" customHeight="false" outlineLevel="0" collapsed="false">
      <c r="B613" s="23"/>
      <c r="F613" s="5"/>
    </row>
    <row r="614" customFormat="false" ht="15.75" hidden="false" customHeight="false" outlineLevel="0" collapsed="false">
      <c r="B614" s="23"/>
      <c r="F614" s="5"/>
    </row>
    <row r="615" customFormat="false" ht="15.75" hidden="false" customHeight="false" outlineLevel="0" collapsed="false">
      <c r="B615" s="23"/>
      <c r="F615" s="5"/>
    </row>
    <row r="616" customFormat="false" ht="15.75" hidden="false" customHeight="false" outlineLevel="0" collapsed="false">
      <c r="B616" s="23"/>
      <c r="F616" s="5"/>
    </row>
    <row r="617" customFormat="false" ht="15.75" hidden="false" customHeight="false" outlineLevel="0" collapsed="false">
      <c r="B617" s="23"/>
      <c r="F617" s="5"/>
    </row>
    <row r="618" customFormat="false" ht="15.75" hidden="false" customHeight="false" outlineLevel="0" collapsed="false">
      <c r="B618" s="23"/>
      <c r="F618" s="5"/>
    </row>
    <row r="619" customFormat="false" ht="15.75" hidden="false" customHeight="false" outlineLevel="0" collapsed="false">
      <c r="B619" s="23"/>
      <c r="F619" s="5"/>
    </row>
    <row r="620" customFormat="false" ht="15.75" hidden="false" customHeight="false" outlineLevel="0" collapsed="false">
      <c r="B620" s="23"/>
      <c r="F620" s="5"/>
    </row>
    <row r="621" customFormat="false" ht="15.75" hidden="false" customHeight="false" outlineLevel="0" collapsed="false">
      <c r="B621" s="23"/>
      <c r="F621" s="5"/>
    </row>
    <row r="622" customFormat="false" ht="15.75" hidden="false" customHeight="false" outlineLevel="0" collapsed="false">
      <c r="B622" s="23"/>
      <c r="F622" s="5"/>
    </row>
    <row r="623" customFormat="false" ht="15.75" hidden="false" customHeight="false" outlineLevel="0" collapsed="false">
      <c r="B623" s="23"/>
      <c r="F623" s="5"/>
    </row>
    <row r="624" customFormat="false" ht="15.75" hidden="false" customHeight="false" outlineLevel="0" collapsed="false">
      <c r="B624" s="23"/>
      <c r="F624" s="5"/>
    </row>
    <row r="625" customFormat="false" ht="15.75" hidden="false" customHeight="false" outlineLevel="0" collapsed="false">
      <c r="B625" s="23"/>
      <c r="F625" s="5"/>
    </row>
    <row r="626" customFormat="false" ht="15.75" hidden="false" customHeight="false" outlineLevel="0" collapsed="false">
      <c r="B626" s="23"/>
      <c r="F626" s="5"/>
    </row>
    <row r="627" customFormat="false" ht="15.75" hidden="false" customHeight="false" outlineLevel="0" collapsed="false">
      <c r="B627" s="23"/>
      <c r="F627" s="5"/>
    </row>
    <row r="628" customFormat="false" ht="15.75" hidden="false" customHeight="false" outlineLevel="0" collapsed="false">
      <c r="B628" s="23"/>
      <c r="F628" s="5"/>
    </row>
    <row r="629" customFormat="false" ht="15.75" hidden="false" customHeight="false" outlineLevel="0" collapsed="false">
      <c r="B629" s="23"/>
      <c r="F629" s="5"/>
    </row>
    <row r="630" customFormat="false" ht="15.75" hidden="false" customHeight="false" outlineLevel="0" collapsed="false">
      <c r="B630" s="23"/>
      <c r="F630" s="5"/>
    </row>
    <row r="631" customFormat="false" ht="15.75" hidden="false" customHeight="false" outlineLevel="0" collapsed="false">
      <c r="B631" s="23"/>
      <c r="F631" s="5"/>
    </row>
    <row r="632" customFormat="false" ht="15.75" hidden="false" customHeight="false" outlineLevel="0" collapsed="false">
      <c r="B632" s="23"/>
      <c r="F632" s="5"/>
    </row>
    <row r="633" customFormat="false" ht="15.75" hidden="false" customHeight="false" outlineLevel="0" collapsed="false">
      <c r="B633" s="23"/>
      <c r="F633" s="5"/>
    </row>
    <row r="634" customFormat="false" ht="15.75" hidden="false" customHeight="false" outlineLevel="0" collapsed="false">
      <c r="B634" s="23"/>
      <c r="F634" s="5"/>
    </row>
    <row r="635" customFormat="false" ht="15.75" hidden="false" customHeight="false" outlineLevel="0" collapsed="false">
      <c r="B635" s="23"/>
      <c r="F635" s="5"/>
    </row>
    <row r="636" customFormat="false" ht="15.75" hidden="false" customHeight="false" outlineLevel="0" collapsed="false">
      <c r="B636" s="23"/>
      <c r="F636" s="5"/>
    </row>
    <row r="637" customFormat="false" ht="15.75" hidden="false" customHeight="false" outlineLevel="0" collapsed="false">
      <c r="B637" s="23"/>
      <c r="F637" s="5"/>
    </row>
    <row r="638" customFormat="false" ht="15.75" hidden="false" customHeight="false" outlineLevel="0" collapsed="false">
      <c r="B638" s="23"/>
      <c r="F638" s="5"/>
    </row>
    <row r="639" customFormat="false" ht="15.75" hidden="false" customHeight="false" outlineLevel="0" collapsed="false">
      <c r="B639" s="23"/>
      <c r="F639" s="5"/>
    </row>
    <row r="640" customFormat="false" ht="15.75" hidden="false" customHeight="false" outlineLevel="0" collapsed="false">
      <c r="B640" s="23"/>
      <c r="F640" s="5"/>
    </row>
    <row r="641" customFormat="false" ht="15.75" hidden="false" customHeight="false" outlineLevel="0" collapsed="false">
      <c r="B641" s="23"/>
      <c r="F641" s="5"/>
    </row>
    <row r="642" customFormat="false" ht="15.75" hidden="false" customHeight="false" outlineLevel="0" collapsed="false">
      <c r="B642" s="23"/>
      <c r="F642" s="5"/>
    </row>
    <row r="643" customFormat="false" ht="15.75" hidden="false" customHeight="false" outlineLevel="0" collapsed="false">
      <c r="B643" s="23"/>
      <c r="F643" s="5"/>
    </row>
    <row r="644" customFormat="false" ht="15.75" hidden="false" customHeight="false" outlineLevel="0" collapsed="false">
      <c r="B644" s="23"/>
      <c r="F644" s="5"/>
    </row>
    <row r="645" customFormat="false" ht="15.75" hidden="false" customHeight="false" outlineLevel="0" collapsed="false">
      <c r="B645" s="23"/>
      <c r="F645" s="5"/>
    </row>
    <row r="646" customFormat="false" ht="15.75" hidden="false" customHeight="false" outlineLevel="0" collapsed="false">
      <c r="B646" s="23"/>
      <c r="F646" s="5"/>
    </row>
    <row r="647" customFormat="false" ht="15.75" hidden="false" customHeight="false" outlineLevel="0" collapsed="false">
      <c r="B647" s="23"/>
      <c r="F647" s="5"/>
    </row>
    <row r="648" customFormat="false" ht="15.75" hidden="false" customHeight="false" outlineLevel="0" collapsed="false">
      <c r="B648" s="23"/>
      <c r="F648" s="5"/>
    </row>
    <row r="649" customFormat="false" ht="15.75" hidden="false" customHeight="false" outlineLevel="0" collapsed="false">
      <c r="B649" s="23"/>
      <c r="F649" s="5"/>
    </row>
    <row r="650" customFormat="false" ht="15.75" hidden="false" customHeight="false" outlineLevel="0" collapsed="false">
      <c r="B650" s="23"/>
      <c r="F650" s="5"/>
    </row>
    <row r="651" customFormat="false" ht="15.75" hidden="false" customHeight="false" outlineLevel="0" collapsed="false">
      <c r="B651" s="23"/>
      <c r="F651" s="5"/>
    </row>
    <row r="652" customFormat="false" ht="15.75" hidden="false" customHeight="false" outlineLevel="0" collapsed="false">
      <c r="B652" s="23"/>
      <c r="F652" s="5"/>
    </row>
    <row r="653" customFormat="false" ht="15.75" hidden="false" customHeight="false" outlineLevel="0" collapsed="false">
      <c r="B653" s="23"/>
      <c r="F653" s="5"/>
    </row>
    <row r="654" customFormat="false" ht="15.75" hidden="false" customHeight="false" outlineLevel="0" collapsed="false">
      <c r="B654" s="23"/>
      <c r="F654" s="5"/>
    </row>
    <row r="655" customFormat="false" ht="15.75" hidden="false" customHeight="false" outlineLevel="0" collapsed="false">
      <c r="B655" s="23"/>
      <c r="F655" s="5"/>
    </row>
    <row r="656" customFormat="false" ht="15.75" hidden="false" customHeight="false" outlineLevel="0" collapsed="false">
      <c r="B656" s="23"/>
      <c r="F656" s="5"/>
    </row>
    <row r="657" customFormat="false" ht="15.75" hidden="false" customHeight="false" outlineLevel="0" collapsed="false">
      <c r="B657" s="23"/>
      <c r="F657" s="5"/>
    </row>
    <row r="658" customFormat="false" ht="15.75" hidden="false" customHeight="false" outlineLevel="0" collapsed="false">
      <c r="B658" s="23"/>
      <c r="F658" s="5"/>
    </row>
    <row r="659" customFormat="false" ht="15.75" hidden="false" customHeight="false" outlineLevel="0" collapsed="false">
      <c r="B659" s="23"/>
      <c r="F659" s="5"/>
    </row>
    <row r="660" customFormat="false" ht="15.75" hidden="false" customHeight="false" outlineLevel="0" collapsed="false">
      <c r="B660" s="23"/>
      <c r="F660" s="5"/>
    </row>
    <row r="661" customFormat="false" ht="15.75" hidden="false" customHeight="false" outlineLevel="0" collapsed="false">
      <c r="B661" s="23"/>
      <c r="F661" s="5"/>
    </row>
    <row r="662" customFormat="false" ht="15.75" hidden="false" customHeight="false" outlineLevel="0" collapsed="false">
      <c r="B662" s="23"/>
      <c r="F662" s="5"/>
    </row>
    <row r="663" customFormat="false" ht="15.75" hidden="false" customHeight="false" outlineLevel="0" collapsed="false">
      <c r="B663" s="23"/>
      <c r="F663" s="5"/>
    </row>
    <row r="664" customFormat="false" ht="15.75" hidden="false" customHeight="false" outlineLevel="0" collapsed="false">
      <c r="B664" s="23"/>
      <c r="F664" s="5"/>
    </row>
    <row r="665" customFormat="false" ht="15.75" hidden="false" customHeight="false" outlineLevel="0" collapsed="false">
      <c r="B665" s="23"/>
      <c r="F665" s="5"/>
    </row>
    <row r="666" customFormat="false" ht="15.75" hidden="false" customHeight="false" outlineLevel="0" collapsed="false">
      <c r="B666" s="23"/>
      <c r="F666" s="5"/>
    </row>
    <row r="667" customFormat="false" ht="15.75" hidden="false" customHeight="false" outlineLevel="0" collapsed="false">
      <c r="B667" s="23"/>
      <c r="F667" s="5"/>
    </row>
    <row r="668" customFormat="false" ht="15.75" hidden="false" customHeight="false" outlineLevel="0" collapsed="false">
      <c r="B668" s="23"/>
      <c r="F668" s="5"/>
    </row>
    <row r="669" customFormat="false" ht="15.75" hidden="false" customHeight="false" outlineLevel="0" collapsed="false">
      <c r="B669" s="23"/>
      <c r="F669" s="5"/>
    </row>
    <row r="670" customFormat="false" ht="15.75" hidden="false" customHeight="false" outlineLevel="0" collapsed="false">
      <c r="B670" s="23"/>
      <c r="F670" s="5"/>
    </row>
    <row r="671" customFormat="false" ht="15.75" hidden="false" customHeight="false" outlineLevel="0" collapsed="false">
      <c r="B671" s="23"/>
      <c r="F671" s="5"/>
    </row>
    <row r="672" customFormat="false" ht="15.75" hidden="false" customHeight="false" outlineLevel="0" collapsed="false">
      <c r="B672" s="23"/>
      <c r="F672" s="5"/>
    </row>
    <row r="673" customFormat="false" ht="15.75" hidden="false" customHeight="false" outlineLevel="0" collapsed="false">
      <c r="B673" s="23"/>
      <c r="F673" s="5"/>
    </row>
    <row r="674" customFormat="false" ht="15.75" hidden="false" customHeight="false" outlineLevel="0" collapsed="false">
      <c r="B674" s="23"/>
      <c r="F674" s="5"/>
    </row>
    <row r="675" customFormat="false" ht="15.75" hidden="false" customHeight="false" outlineLevel="0" collapsed="false">
      <c r="B675" s="23"/>
      <c r="F675" s="5"/>
    </row>
    <row r="676" customFormat="false" ht="15.75" hidden="false" customHeight="false" outlineLevel="0" collapsed="false">
      <c r="B676" s="23"/>
      <c r="F676" s="5"/>
    </row>
    <row r="677" customFormat="false" ht="15.75" hidden="false" customHeight="false" outlineLevel="0" collapsed="false">
      <c r="B677" s="23"/>
      <c r="F677" s="5"/>
    </row>
    <row r="678" customFormat="false" ht="15.75" hidden="false" customHeight="false" outlineLevel="0" collapsed="false">
      <c r="B678" s="23"/>
      <c r="F678" s="5"/>
    </row>
    <row r="679" customFormat="false" ht="15.75" hidden="false" customHeight="false" outlineLevel="0" collapsed="false">
      <c r="B679" s="23"/>
      <c r="F679" s="5"/>
    </row>
    <row r="680" customFormat="false" ht="15.75" hidden="false" customHeight="false" outlineLevel="0" collapsed="false">
      <c r="B680" s="23"/>
      <c r="F680" s="5"/>
    </row>
    <row r="681" customFormat="false" ht="15.75" hidden="false" customHeight="false" outlineLevel="0" collapsed="false">
      <c r="B681" s="23"/>
      <c r="F681" s="5"/>
    </row>
    <row r="682" customFormat="false" ht="15.75" hidden="false" customHeight="false" outlineLevel="0" collapsed="false">
      <c r="B682" s="23"/>
      <c r="F682" s="5"/>
    </row>
    <row r="683" customFormat="false" ht="15.75" hidden="false" customHeight="false" outlineLevel="0" collapsed="false">
      <c r="B683" s="23"/>
      <c r="F683" s="5"/>
    </row>
    <row r="684" customFormat="false" ht="15.75" hidden="false" customHeight="false" outlineLevel="0" collapsed="false">
      <c r="B684" s="23"/>
      <c r="F684" s="5"/>
    </row>
    <row r="685" customFormat="false" ht="15.75" hidden="false" customHeight="false" outlineLevel="0" collapsed="false">
      <c r="B685" s="23"/>
      <c r="F685" s="5"/>
    </row>
    <row r="686" customFormat="false" ht="15.75" hidden="false" customHeight="false" outlineLevel="0" collapsed="false">
      <c r="B686" s="23"/>
      <c r="F686" s="5"/>
    </row>
    <row r="687" customFormat="false" ht="15.75" hidden="false" customHeight="false" outlineLevel="0" collapsed="false">
      <c r="B687" s="23"/>
      <c r="F687" s="5"/>
    </row>
    <row r="688" customFormat="false" ht="15.75" hidden="false" customHeight="false" outlineLevel="0" collapsed="false">
      <c r="B688" s="23"/>
      <c r="F688" s="5"/>
    </row>
    <row r="689" customFormat="false" ht="15.75" hidden="false" customHeight="false" outlineLevel="0" collapsed="false">
      <c r="B689" s="23"/>
      <c r="F689" s="5"/>
    </row>
    <row r="690" customFormat="false" ht="15.75" hidden="false" customHeight="false" outlineLevel="0" collapsed="false">
      <c r="B690" s="23"/>
      <c r="F690" s="5"/>
    </row>
    <row r="691" customFormat="false" ht="15.75" hidden="false" customHeight="false" outlineLevel="0" collapsed="false">
      <c r="B691" s="23"/>
      <c r="F691" s="5"/>
    </row>
    <row r="692" customFormat="false" ht="15.75" hidden="false" customHeight="false" outlineLevel="0" collapsed="false">
      <c r="B692" s="23"/>
      <c r="F692" s="5"/>
    </row>
    <row r="693" customFormat="false" ht="15.75" hidden="false" customHeight="false" outlineLevel="0" collapsed="false">
      <c r="B693" s="23"/>
      <c r="F693" s="5"/>
    </row>
    <row r="694" customFormat="false" ht="15.75" hidden="false" customHeight="false" outlineLevel="0" collapsed="false">
      <c r="B694" s="23"/>
      <c r="F694" s="5"/>
    </row>
    <row r="695" customFormat="false" ht="15.75" hidden="false" customHeight="false" outlineLevel="0" collapsed="false">
      <c r="B695" s="23"/>
      <c r="F695" s="5"/>
    </row>
    <row r="696" customFormat="false" ht="15.75" hidden="false" customHeight="false" outlineLevel="0" collapsed="false">
      <c r="B696" s="23"/>
      <c r="F696" s="5"/>
    </row>
    <row r="697" customFormat="false" ht="15.75" hidden="false" customHeight="false" outlineLevel="0" collapsed="false">
      <c r="B697" s="23"/>
      <c r="F697" s="5"/>
    </row>
    <row r="698" customFormat="false" ht="15.75" hidden="false" customHeight="false" outlineLevel="0" collapsed="false">
      <c r="B698" s="23"/>
      <c r="F698" s="5"/>
    </row>
    <row r="699" customFormat="false" ht="15.75" hidden="false" customHeight="false" outlineLevel="0" collapsed="false">
      <c r="B699" s="23"/>
      <c r="F699" s="5"/>
    </row>
    <row r="700" customFormat="false" ht="15.75" hidden="false" customHeight="false" outlineLevel="0" collapsed="false">
      <c r="B700" s="23"/>
      <c r="F700" s="5"/>
    </row>
    <row r="701" customFormat="false" ht="15.75" hidden="false" customHeight="false" outlineLevel="0" collapsed="false">
      <c r="B701" s="23"/>
      <c r="F701" s="5"/>
    </row>
    <row r="702" customFormat="false" ht="15.75" hidden="false" customHeight="false" outlineLevel="0" collapsed="false">
      <c r="B702" s="23"/>
      <c r="F702" s="5"/>
    </row>
    <row r="703" customFormat="false" ht="15.75" hidden="false" customHeight="false" outlineLevel="0" collapsed="false">
      <c r="B703" s="23"/>
      <c r="F703" s="5"/>
    </row>
    <row r="704" customFormat="false" ht="15.75" hidden="false" customHeight="false" outlineLevel="0" collapsed="false">
      <c r="B704" s="23"/>
      <c r="F704" s="5"/>
    </row>
    <row r="705" customFormat="false" ht="15.75" hidden="false" customHeight="false" outlineLevel="0" collapsed="false">
      <c r="B705" s="23"/>
      <c r="F705" s="5"/>
    </row>
    <row r="706" customFormat="false" ht="15.75" hidden="false" customHeight="false" outlineLevel="0" collapsed="false">
      <c r="B706" s="23"/>
      <c r="F706" s="5"/>
    </row>
    <row r="707" customFormat="false" ht="15.75" hidden="false" customHeight="false" outlineLevel="0" collapsed="false">
      <c r="B707" s="23"/>
      <c r="F707" s="5"/>
    </row>
    <row r="708" customFormat="false" ht="15.75" hidden="false" customHeight="false" outlineLevel="0" collapsed="false">
      <c r="B708" s="23"/>
      <c r="F708" s="5"/>
    </row>
    <row r="709" customFormat="false" ht="15.75" hidden="false" customHeight="false" outlineLevel="0" collapsed="false">
      <c r="B709" s="23"/>
      <c r="F709" s="5"/>
    </row>
    <row r="710" customFormat="false" ht="15.75" hidden="false" customHeight="false" outlineLevel="0" collapsed="false">
      <c r="B710" s="23"/>
      <c r="F710" s="5"/>
    </row>
    <row r="711" customFormat="false" ht="15.75" hidden="false" customHeight="false" outlineLevel="0" collapsed="false">
      <c r="B711" s="23"/>
      <c r="F711" s="5"/>
    </row>
    <row r="712" customFormat="false" ht="15.75" hidden="false" customHeight="false" outlineLevel="0" collapsed="false">
      <c r="B712" s="23"/>
      <c r="F712" s="5"/>
    </row>
    <row r="713" customFormat="false" ht="15.75" hidden="false" customHeight="false" outlineLevel="0" collapsed="false">
      <c r="B713" s="23"/>
      <c r="F713" s="5"/>
    </row>
    <row r="714" customFormat="false" ht="15.75" hidden="false" customHeight="false" outlineLevel="0" collapsed="false">
      <c r="B714" s="23"/>
      <c r="F714" s="5"/>
    </row>
    <row r="715" customFormat="false" ht="15.75" hidden="false" customHeight="false" outlineLevel="0" collapsed="false">
      <c r="B715" s="23"/>
      <c r="F715" s="5"/>
    </row>
    <row r="716" customFormat="false" ht="15.75" hidden="false" customHeight="false" outlineLevel="0" collapsed="false">
      <c r="B716" s="23"/>
      <c r="F716" s="5"/>
    </row>
    <row r="717" customFormat="false" ht="15.75" hidden="false" customHeight="false" outlineLevel="0" collapsed="false">
      <c r="B717" s="23"/>
      <c r="F717" s="5"/>
    </row>
    <row r="718" customFormat="false" ht="15.75" hidden="false" customHeight="false" outlineLevel="0" collapsed="false">
      <c r="B718" s="23"/>
      <c r="F718" s="5"/>
    </row>
    <row r="719" customFormat="false" ht="15.75" hidden="false" customHeight="false" outlineLevel="0" collapsed="false">
      <c r="B719" s="23"/>
      <c r="F719" s="5"/>
    </row>
    <row r="720" customFormat="false" ht="15.75" hidden="false" customHeight="false" outlineLevel="0" collapsed="false">
      <c r="B720" s="23"/>
      <c r="F720" s="5"/>
    </row>
    <row r="721" customFormat="false" ht="15.75" hidden="false" customHeight="false" outlineLevel="0" collapsed="false">
      <c r="B721" s="23"/>
      <c r="F721" s="5"/>
    </row>
    <row r="722" customFormat="false" ht="15.75" hidden="false" customHeight="false" outlineLevel="0" collapsed="false">
      <c r="B722" s="23"/>
      <c r="F722" s="5"/>
    </row>
    <row r="723" customFormat="false" ht="15.75" hidden="false" customHeight="false" outlineLevel="0" collapsed="false">
      <c r="B723" s="23"/>
      <c r="F723" s="5"/>
    </row>
    <row r="724" customFormat="false" ht="15.75" hidden="false" customHeight="false" outlineLevel="0" collapsed="false">
      <c r="B724" s="23"/>
      <c r="F724" s="5"/>
    </row>
    <row r="725" customFormat="false" ht="15.75" hidden="false" customHeight="false" outlineLevel="0" collapsed="false">
      <c r="B725" s="23"/>
      <c r="F725" s="5"/>
    </row>
    <row r="726" customFormat="false" ht="15.75" hidden="false" customHeight="false" outlineLevel="0" collapsed="false">
      <c r="B726" s="23"/>
      <c r="F726" s="5"/>
    </row>
    <row r="727" customFormat="false" ht="15.75" hidden="false" customHeight="false" outlineLevel="0" collapsed="false">
      <c r="B727" s="23"/>
      <c r="F727" s="5"/>
    </row>
    <row r="728" customFormat="false" ht="15.75" hidden="false" customHeight="false" outlineLevel="0" collapsed="false">
      <c r="B728" s="23"/>
      <c r="F728" s="5"/>
    </row>
    <row r="729" customFormat="false" ht="15.75" hidden="false" customHeight="false" outlineLevel="0" collapsed="false">
      <c r="B729" s="23"/>
      <c r="F729" s="5"/>
    </row>
    <row r="730" customFormat="false" ht="15.75" hidden="false" customHeight="false" outlineLevel="0" collapsed="false">
      <c r="B730" s="23"/>
      <c r="F730" s="5"/>
    </row>
    <row r="731" customFormat="false" ht="15.75" hidden="false" customHeight="false" outlineLevel="0" collapsed="false">
      <c r="B731" s="23"/>
      <c r="F731" s="5"/>
    </row>
    <row r="732" customFormat="false" ht="15.75" hidden="false" customHeight="false" outlineLevel="0" collapsed="false">
      <c r="B732" s="23"/>
      <c r="F732" s="5"/>
    </row>
    <row r="733" customFormat="false" ht="15.75" hidden="false" customHeight="false" outlineLevel="0" collapsed="false">
      <c r="B733" s="23"/>
      <c r="F733" s="5"/>
    </row>
    <row r="734" customFormat="false" ht="15.75" hidden="false" customHeight="false" outlineLevel="0" collapsed="false">
      <c r="B734" s="23"/>
      <c r="F734" s="5"/>
    </row>
    <row r="735" customFormat="false" ht="15.75" hidden="false" customHeight="false" outlineLevel="0" collapsed="false">
      <c r="B735" s="23"/>
      <c r="F735" s="5"/>
    </row>
    <row r="736" customFormat="false" ht="15.75" hidden="false" customHeight="false" outlineLevel="0" collapsed="false">
      <c r="B736" s="23"/>
      <c r="F736" s="5"/>
    </row>
    <row r="737" customFormat="false" ht="15.75" hidden="false" customHeight="false" outlineLevel="0" collapsed="false">
      <c r="B737" s="23"/>
      <c r="F737" s="5"/>
    </row>
    <row r="738" customFormat="false" ht="15.75" hidden="false" customHeight="false" outlineLevel="0" collapsed="false">
      <c r="B738" s="23"/>
      <c r="F738" s="5"/>
    </row>
    <row r="739" customFormat="false" ht="15.75" hidden="false" customHeight="false" outlineLevel="0" collapsed="false">
      <c r="B739" s="23"/>
      <c r="F739" s="5"/>
    </row>
    <row r="740" customFormat="false" ht="15.75" hidden="false" customHeight="false" outlineLevel="0" collapsed="false">
      <c r="B740" s="23"/>
      <c r="F740" s="5"/>
    </row>
    <row r="741" customFormat="false" ht="15.75" hidden="false" customHeight="false" outlineLevel="0" collapsed="false">
      <c r="B741" s="23"/>
      <c r="F741" s="5"/>
    </row>
    <row r="742" customFormat="false" ht="15.75" hidden="false" customHeight="false" outlineLevel="0" collapsed="false">
      <c r="B742" s="23"/>
      <c r="F742" s="5"/>
    </row>
    <row r="743" customFormat="false" ht="15.75" hidden="false" customHeight="false" outlineLevel="0" collapsed="false">
      <c r="B743" s="23"/>
      <c r="F743" s="5"/>
    </row>
    <row r="744" customFormat="false" ht="15.75" hidden="false" customHeight="false" outlineLevel="0" collapsed="false">
      <c r="B744" s="23"/>
      <c r="F744" s="5"/>
    </row>
    <row r="745" customFormat="false" ht="15.75" hidden="false" customHeight="false" outlineLevel="0" collapsed="false">
      <c r="B745" s="23"/>
      <c r="F745" s="5"/>
    </row>
    <row r="746" customFormat="false" ht="15.75" hidden="false" customHeight="false" outlineLevel="0" collapsed="false">
      <c r="B746" s="23"/>
      <c r="F746" s="5"/>
    </row>
    <row r="747" customFormat="false" ht="15.75" hidden="false" customHeight="false" outlineLevel="0" collapsed="false">
      <c r="B747" s="23"/>
      <c r="F747" s="5"/>
    </row>
    <row r="748" customFormat="false" ht="15.75" hidden="false" customHeight="false" outlineLevel="0" collapsed="false">
      <c r="B748" s="23"/>
      <c r="F748" s="5"/>
    </row>
    <row r="749" customFormat="false" ht="15.75" hidden="false" customHeight="false" outlineLevel="0" collapsed="false">
      <c r="B749" s="23"/>
      <c r="F749" s="5"/>
    </row>
    <row r="750" customFormat="false" ht="15.75" hidden="false" customHeight="false" outlineLevel="0" collapsed="false">
      <c r="B750" s="23"/>
      <c r="F750" s="5"/>
    </row>
    <row r="751" customFormat="false" ht="15.75" hidden="false" customHeight="false" outlineLevel="0" collapsed="false">
      <c r="B751" s="23"/>
      <c r="F751" s="5"/>
    </row>
    <row r="752" customFormat="false" ht="15.75" hidden="false" customHeight="false" outlineLevel="0" collapsed="false">
      <c r="B752" s="23"/>
      <c r="F752" s="5"/>
    </row>
    <row r="753" customFormat="false" ht="15.75" hidden="false" customHeight="false" outlineLevel="0" collapsed="false">
      <c r="B753" s="23"/>
      <c r="F753" s="5"/>
    </row>
    <row r="754" customFormat="false" ht="15.75" hidden="false" customHeight="false" outlineLevel="0" collapsed="false">
      <c r="B754" s="23"/>
      <c r="F754" s="5"/>
    </row>
    <row r="755" customFormat="false" ht="15.75" hidden="false" customHeight="false" outlineLevel="0" collapsed="false">
      <c r="B755" s="23"/>
      <c r="F755" s="5"/>
    </row>
    <row r="756" customFormat="false" ht="15.75" hidden="false" customHeight="false" outlineLevel="0" collapsed="false">
      <c r="B756" s="23"/>
      <c r="F756" s="5"/>
    </row>
    <row r="757" customFormat="false" ht="15.75" hidden="false" customHeight="false" outlineLevel="0" collapsed="false">
      <c r="B757" s="23"/>
      <c r="F757" s="5"/>
    </row>
    <row r="758" customFormat="false" ht="15.75" hidden="false" customHeight="false" outlineLevel="0" collapsed="false">
      <c r="B758" s="23"/>
      <c r="F758" s="5"/>
    </row>
    <row r="759" customFormat="false" ht="15.75" hidden="false" customHeight="false" outlineLevel="0" collapsed="false">
      <c r="B759" s="23"/>
      <c r="F759" s="5"/>
    </row>
    <row r="760" customFormat="false" ht="15.75" hidden="false" customHeight="false" outlineLevel="0" collapsed="false">
      <c r="B760" s="23"/>
      <c r="F760" s="5"/>
    </row>
    <row r="761" customFormat="false" ht="15.75" hidden="false" customHeight="false" outlineLevel="0" collapsed="false">
      <c r="B761" s="23"/>
      <c r="F761" s="5"/>
    </row>
    <row r="762" customFormat="false" ht="15.75" hidden="false" customHeight="false" outlineLevel="0" collapsed="false">
      <c r="B762" s="23"/>
      <c r="F762" s="5"/>
    </row>
    <row r="763" customFormat="false" ht="15.75" hidden="false" customHeight="false" outlineLevel="0" collapsed="false">
      <c r="B763" s="23"/>
      <c r="F763" s="5"/>
    </row>
    <row r="764" customFormat="false" ht="15.75" hidden="false" customHeight="false" outlineLevel="0" collapsed="false">
      <c r="B764" s="23"/>
      <c r="F764" s="5"/>
    </row>
    <row r="765" customFormat="false" ht="15.75" hidden="false" customHeight="false" outlineLevel="0" collapsed="false">
      <c r="B765" s="23"/>
      <c r="F765" s="5"/>
    </row>
    <row r="766" customFormat="false" ht="15.75" hidden="false" customHeight="false" outlineLevel="0" collapsed="false">
      <c r="B766" s="23"/>
      <c r="F766" s="5"/>
    </row>
    <row r="767" customFormat="false" ht="15.75" hidden="false" customHeight="false" outlineLevel="0" collapsed="false">
      <c r="B767" s="23"/>
      <c r="F767" s="5"/>
    </row>
    <row r="768" customFormat="false" ht="15.75" hidden="false" customHeight="false" outlineLevel="0" collapsed="false">
      <c r="B768" s="23"/>
      <c r="F768" s="5"/>
    </row>
    <row r="769" customFormat="false" ht="15.75" hidden="false" customHeight="false" outlineLevel="0" collapsed="false">
      <c r="B769" s="23"/>
      <c r="F769" s="5"/>
    </row>
    <row r="770" customFormat="false" ht="15.75" hidden="false" customHeight="false" outlineLevel="0" collapsed="false">
      <c r="B770" s="23"/>
      <c r="F770" s="5"/>
    </row>
    <row r="771" customFormat="false" ht="15.75" hidden="false" customHeight="false" outlineLevel="0" collapsed="false">
      <c r="B771" s="23"/>
      <c r="F771" s="5"/>
    </row>
    <row r="772" customFormat="false" ht="15.75" hidden="false" customHeight="false" outlineLevel="0" collapsed="false">
      <c r="B772" s="23"/>
      <c r="F772" s="5"/>
    </row>
    <row r="773" customFormat="false" ht="15.75" hidden="false" customHeight="false" outlineLevel="0" collapsed="false">
      <c r="B773" s="23"/>
      <c r="F773" s="5"/>
    </row>
    <row r="774" customFormat="false" ht="15.75" hidden="false" customHeight="false" outlineLevel="0" collapsed="false">
      <c r="B774" s="23"/>
      <c r="F774" s="5"/>
    </row>
    <row r="775" customFormat="false" ht="15.75" hidden="false" customHeight="false" outlineLevel="0" collapsed="false">
      <c r="B775" s="23"/>
      <c r="F775" s="5"/>
    </row>
    <row r="776" customFormat="false" ht="15.75" hidden="false" customHeight="false" outlineLevel="0" collapsed="false">
      <c r="B776" s="23"/>
      <c r="F776" s="5"/>
    </row>
    <row r="777" customFormat="false" ht="15.75" hidden="false" customHeight="false" outlineLevel="0" collapsed="false">
      <c r="B777" s="23"/>
      <c r="F777" s="5"/>
    </row>
    <row r="778" customFormat="false" ht="15.75" hidden="false" customHeight="false" outlineLevel="0" collapsed="false">
      <c r="B778" s="23"/>
      <c r="F778" s="5"/>
    </row>
    <row r="779" customFormat="false" ht="15.75" hidden="false" customHeight="false" outlineLevel="0" collapsed="false">
      <c r="B779" s="23"/>
      <c r="F779" s="5"/>
    </row>
    <row r="780" customFormat="false" ht="15.75" hidden="false" customHeight="false" outlineLevel="0" collapsed="false">
      <c r="B780" s="23"/>
      <c r="F780" s="5"/>
    </row>
    <row r="781" customFormat="false" ht="15.75" hidden="false" customHeight="false" outlineLevel="0" collapsed="false">
      <c r="B781" s="23"/>
      <c r="F781" s="5"/>
    </row>
    <row r="782" customFormat="false" ht="15.75" hidden="false" customHeight="false" outlineLevel="0" collapsed="false">
      <c r="B782" s="23"/>
      <c r="F782" s="5"/>
    </row>
    <row r="783" customFormat="false" ht="15.75" hidden="false" customHeight="false" outlineLevel="0" collapsed="false">
      <c r="B783" s="23"/>
      <c r="F783" s="5"/>
    </row>
    <row r="784" customFormat="false" ht="15.75" hidden="false" customHeight="false" outlineLevel="0" collapsed="false">
      <c r="B784" s="23"/>
      <c r="F784" s="5"/>
    </row>
    <row r="785" customFormat="false" ht="15.75" hidden="false" customHeight="false" outlineLevel="0" collapsed="false">
      <c r="B785" s="23"/>
      <c r="F785" s="5"/>
    </row>
    <row r="786" customFormat="false" ht="15.75" hidden="false" customHeight="false" outlineLevel="0" collapsed="false">
      <c r="B786" s="23"/>
      <c r="F786" s="5"/>
    </row>
    <row r="787" customFormat="false" ht="15.75" hidden="false" customHeight="false" outlineLevel="0" collapsed="false">
      <c r="B787" s="23"/>
      <c r="F787" s="5"/>
    </row>
    <row r="788" customFormat="false" ht="15.75" hidden="false" customHeight="false" outlineLevel="0" collapsed="false">
      <c r="B788" s="23"/>
      <c r="F788" s="5"/>
    </row>
    <row r="789" customFormat="false" ht="15.75" hidden="false" customHeight="false" outlineLevel="0" collapsed="false">
      <c r="B789" s="23"/>
      <c r="F789" s="5"/>
    </row>
    <row r="790" customFormat="false" ht="15.75" hidden="false" customHeight="false" outlineLevel="0" collapsed="false">
      <c r="B790" s="23"/>
      <c r="F790" s="5"/>
    </row>
    <row r="791" customFormat="false" ht="15.75" hidden="false" customHeight="false" outlineLevel="0" collapsed="false">
      <c r="B791" s="23"/>
      <c r="F791" s="5"/>
    </row>
    <row r="792" customFormat="false" ht="15.75" hidden="false" customHeight="false" outlineLevel="0" collapsed="false">
      <c r="B792" s="23"/>
      <c r="F792" s="5"/>
    </row>
    <row r="793" customFormat="false" ht="15.75" hidden="false" customHeight="false" outlineLevel="0" collapsed="false">
      <c r="B793" s="23"/>
      <c r="F793" s="5"/>
    </row>
    <row r="794" customFormat="false" ht="15.75" hidden="false" customHeight="false" outlineLevel="0" collapsed="false">
      <c r="B794" s="23"/>
      <c r="F794" s="5"/>
    </row>
    <row r="795" customFormat="false" ht="15.75" hidden="false" customHeight="false" outlineLevel="0" collapsed="false">
      <c r="B795" s="23"/>
      <c r="F795" s="5"/>
    </row>
    <row r="796" customFormat="false" ht="15.75" hidden="false" customHeight="false" outlineLevel="0" collapsed="false">
      <c r="B796" s="23"/>
      <c r="F796" s="5"/>
    </row>
    <row r="797" customFormat="false" ht="15.75" hidden="false" customHeight="false" outlineLevel="0" collapsed="false">
      <c r="B797" s="23"/>
      <c r="F797" s="5"/>
    </row>
    <row r="798" customFormat="false" ht="15.75" hidden="false" customHeight="false" outlineLevel="0" collapsed="false">
      <c r="B798" s="23"/>
      <c r="F798" s="5"/>
    </row>
    <row r="799" customFormat="false" ht="15.75" hidden="false" customHeight="false" outlineLevel="0" collapsed="false">
      <c r="B799" s="23"/>
      <c r="F799" s="5"/>
    </row>
    <row r="800" customFormat="false" ht="15.75" hidden="false" customHeight="false" outlineLevel="0" collapsed="false">
      <c r="B800" s="23"/>
      <c r="F800" s="5"/>
    </row>
    <row r="801" customFormat="false" ht="15.75" hidden="false" customHeight="false" outlineLevel="0" collapsed="false">
      <c r="B801" s="23"/>
      <c r="F801" s="5"/>
    </row>
    <row r="802" customFormat="false" ht="15.75" hidden="false" customHeight="false" outlineLevel="0" collapsed="false">
      <c r="B802" s="23"/>
      <c r="F802" s="5"/>
    </row>
    <row r="803" customFormat="false" ht="15.75" hidden="false" customHeight="false" outlineLevel="0" collapsed="false">
      <c r="B803" s="23"/>
      <c r="F803" s="5"/>
    </row>
    <row r="804" customFormat="false" ht="15.75" hidden="false" customHeight="false" outlineLevel="0" collapsed="false">
      <c r="B804" s="23"/>
      <c r="F804" s="5"/>
    </row>
    <row r="805" customFormat="false" ht="15.75" hidden="false" customHeight="false" outlineLevel="0" collapsed="false">
      <c r="B805" s="23"/>
      <c r="F805" s="5"/>
    </row>
    <row r="806" customFormat="false" ht="15.75" hidden="false" customHeight="false" outlineLevel="0" collapsed="false">
      <c r="B806" s="23"/>
      <c r="F806" s="5"/>
    </row>
    <row r="807" customFormat="false" ht="15.75" hidden="false" customHeight="false" outlineLevel="0" collapsed="false">
      <c r="B807" s="23"/>
      <c r="F807" s="5"/>
    </row>
    <row r="808" customFormat="false" ht="15.75" hidden="false" customHeight="false" outlineLevel="0" collapsed="false">
      <c r="B808" s="23"/>
      <c r="F808" s="5"/>
    </row>
    <row r="809" customFormat="false" ht="15.75" hidden="false" customHeight="false" outlineLevel="0" collapsed="false">
      <c r="B809" s="23"/>
      <c r="F809" s="5"/>
    </row>
    <row r="810" customFormat="false" ht="15.75" hidden="false" customHeight="false" outlineLevel="0" collapsed="false">
      <c r="B810" s="23"/>
      <c r="F810" s="5"/>
    </row>
    <row r="811" customFormat="false" ht="15.75" hidden="false" customHeight="false" outlineLevel="0" collapsed="false">
      <c r="B811" s="23"/>
      <c r="F811" s="5"/>
    </row>
    <row r="812" customFormat="false" ht="15.75" hidden="false" customHeight="false" outlineLevel="0" collapsed="false">
      <c r="B812" s="23"/>
      <c r="F812" s="5"/>
    </row>
    <row r="813" customFormat="false" ht="15.75" hidden="false" customHeight="false" outlineLevel="0" collapsed="false">
      <c r="B813" s="23"/>
      <c r="F813" s="5"/>
    </row>
    <row r="814" customFormat="false" ht="15.75" hidden="false" customHeight="false" outlineLevel="0" collapsed="false">
      <c r="B814" s="23"/>
      <c r="F814" s="5"/>
    </row>
    <row r="815" customFormat="false" ht="15.75" hidden="false" customHeight="false" outlineLevel="0" collapsed="false">
      <c r="B815" s="23"/>
      <c r="F815" s="5"/>
    </row>
    <row r="816" customFormat="false" ht="15.75" hidden="false" customHeight="false" outlineLevel="0" collapsed="false">
      <c r="B816" s="23"/>
      <c r="F816" s="5"/>
    </row>
    <row r="817" customFormat="false" ht="15.75" hidden="false" customHeight="false" outlineLevel="0" collapsed="false">
      <c r="B817" s="23"/>
      <c r="F817" s="5"/>
    </row>
    <row r="818" customFormat="false" ht="15.75" hidden="false" customHeight="false" outlineLevel="0" collapsed="false">
      <c r="B818" s="23"/>
      <c r="F818" s="5"/>
    </row>
    <row r="819" customFormat="false" ht="15.75" hidden="false" customHeight="false" outlineLevel="0" collapsed="false">
      <c r="B819" s="23"/>
      <c r="F819" s="5"/>
    </row>
    <row r="820" customFormat="false" ht="15.75" hidden="false" customHeight="false" outlineLevel="0" collapsed="false">
      <c r="B820" s="23"/>
      <c r="F820" s="5"/>
    </row>
    <row r="821" customFormat="false" ht="15.75" hidden="false" customHeight="false" outlineLevel="0" collapsed="false">
      <c r="B821" s="23"/>
      <c r="F821" s="5"/>
    </row>
    <row r="822" customFormat="false" ht="15.75" hidden="false" customHeight="false" outlineLevel="0" collapsed="false">
      <c r="B822" s="23"/>
      <c r="F822" s="5"/>
    </row>
    <row r="823" customFormat="false" ht="15.75" hidden="false" customHeight="false" outlineLevel="0" collapsed="false">
      <c r="B823" s="23"/>
      <c r="F823" s="5"/>
    </row>
    <row r="824" customFormat="false" ht="15.75" hidden="false" customHeight="false" outlineLevel="0" collapsed="false">
      <c r="B824" s="23"/>
      <c r="F824" s="5"/>
    </row>
    <row r="825" customFormat="false" ht="15.75" hidden="false" customHeight="false" outlineLevel="0" collapsed="false">
      <c r="B825" s="23"/>
      <c r="F825" s="5"/>
    </row>
    <row r="826" customFormat="false" ht="15.75" hidden="false" customHeight="false" outlineLevel="0" collapsed="false">
      <c r="B826" s="23"/>
      <c r="F826" s="5"/>
    </row>
    <row r="827" customFormat="false" ht="15.75" hidden="false" customHeight="false" outlineLevel="0" collapsed="false">
      <c r="B827" s="23"/>
      <c r="F827" s="5"/>
    </row>
    <row r="828" customFormat="false" ht="15.75" hidden="false" customHeight="false" outlineLevel="0" collapsed="false">
      <c r="B828" s="23"/>
      <c r="F828" s="5"/>
    </row>
    <row r="829" customFormat="false" ht="15.75" hidden="false" customHeight="false" outlineLevel="0" collapsed="false">
      <c r="B829" s="23"/>
      <c r="F829" s="5"/>
    </row>
    <row r="830" customFormat="false" ht="15.75" hidden="false" customHeight="false" outlineLevel="0" collapsed="false">
      <c r="B830" s="23"/>
      <c r="F830" s="5"/>
    </row>
    <row r="831" customFormat="false" ht="15.75" hidden="false" customHeight="false" outlineLevel="0" collapsed="false">
      <c r="B831" s="23"/>
      <c r="F831" s="5"/>
    </row>
    <row r="832" customFormat="false" ht="15.75" hidden="false" customHeight="false" outlineLevel="0" collapsed="false">
      <c r="B832" s="23"/>
      <c r="F832" s="5"/>
    </row>
    <row r="833" customFormat="false" ht="15.75" hidden="false" customHeight="false" outlineLevel="0" collapsed="false">
      <c r="B833" s="23"/>
      <c r="F833" s="5"/>
    </row>
    <row r="834" customFormat="false" ht="15.75" hidden="false" customHeight="false" outlineLevel="0" collapsed="false">
      <c r="B834" s="23"/>
      <c r="F834" s="5"/>
    </row>
    <row r="835" customFormat="false" ht="15.75" hidden="false" customHeight="false" outlineLevel="0" collapsed="false">
      <c r="B835" s="23"/>
      <c r="F835" s="5"/>
    </row>
    <row r="836" customFormat="false" ht="15.75" hidden="false" customHeight="false" outlineLevel="0" collapsed="false">
      <c r="B836" s="23"/>
      <c r="F836" s="5"/>
    </row>
    <row r="837" customFormat="false" ht="15.75" hidden="false" customHeight="false" outlineLevel="0" collapsed="false">
      <c r="B837" s="23"/>
      <c r="F837" s="5"/>
    </row>
    <row r="838" customFormat="false" ht="15.75" hidden="false" customHeight="false" outlineLevel="0" collapsed="false">
      <c r="B838" s="23"/>
      <c r="F838" s="5"/>
    </row>
    <row r="839" customFormat="false" ht="15.75" hidden="false" customHeight="false" outlineLevel="0" collapsed="false">
      <c r="B839" s="23"/>
      <c r="F839" s="5"/>
    </row>
    <row r="840" customFormat="false" ht="15.75" hidden="false" customHeight="false" outlineLevel="0" collapsed="false">
      <c r="B840" s="23"/>
      <c r="F840" s="5"/>
    </row>
    <row r="841" customFormat="false" ht="15.75" hidden="false" customHeight="false" outlineLevel="0" collapsed="false">
      <c r="B841" s="23"/>
      <c r="F841" s="5"/>
    </row>
    <row r="842" customFormat="false" ht="15.75" hidden="false" customHeight="false" outlineLevel="0" collapsed="false">
      <c r="B842" s="23"/>
      <c r="F842" s="5"/>
    </row>
    <row r="843" customFormat="false" ht="15.75" hidden="false" customHeight="false" outlineLevel="0" collapsed="false">
      <c r="B843" s="23"/>
      <c r="F843" s="5"/>
    </row>
    <row r="844" customFormat="false" ht="15.75" hidden="false" customHeight="false" outlineLevel="0" collapsed="false">
      <c r="B844" s="23"/>
      <c r="F844" s="5"/>
    </row>
    <row r="845" customFormat="false" ht="15.75" hidden="false" customHeight="false" outlineLevel="0" collapsed="false">
      <c r="B845" s="23"/>
      <c r="F845" s="5"/>
    </row>
    <row r="846" customFormat="false" ht="15.75" hidden="false" customHeight="false" outlineLevel="0" collapsed="false">
      <c r="B846" s="23"/>
      <c r="F846" s="5"/>
    </row>
    <row r="847" customFormat="false" ht="15.75" hidden="false" customHeight="false" outlineLevel="0" collapsed="false">
      <c r="B847" s="23"/>
      <c r="F847" s="5"/>
    </row>
    <row r="848" customFormat="false" ht="15.75" hidden="false" customHeight="false" outlineLevel="0" collapsed="false">
      <c r="B848" s="23"/>
      <c r="F848" s="5"/>
    </row>
    <row r="849" customFormat="false" ht="15.75" hidden="false" customHeight="false" outlineLevel="0" collapsed="false">
      <c r="B849" s="23"/>
      <c r="F849" s="5"/>
    </row>
    <row r="850" customFormat="false" ht="15.75" hidden="false" customHeight="false" outlineLevel="0" collapsed="false">
      <c r="B850" s="23"/>
      <c r="F850" s="5"/>
    </row>
    <row r="851" customFormat="false" ht="15.75" hidden="false" customHeight="false" outlineLevel="0" collapsed="false">
      <c r="B851" s="23"/>
      <c r="F851" s="5"/>
    </row>
    <row r="852" customFormat="false" ht="15.75" hidden="false" customHeight="false" outlineLevel="0" collapsed="false">
      <c r="B852" s="23"/>
      <c r="F852" s="5"/>
    </row>
    <row r="853" customFormat="false" ht="15.75" hidden="false" customHeight="false" outlineLevel="0" collapsed="false">
      <c r="B853" s="23"/>
      <c r="F853" s="5"/>
    </row>
    <row r="854" customFormat="false" ht="15.75" hidden="false" customHeight="false" outlineLevel="0" collapsed="false">
      <c r="B854" s="23"/>
      <c r="F854" s="5"/>
    </row>
    <row r="855" customFormat="false" ht="15.75" hidden="false" customHeight="false" outlineLevel="0" collapsed="false">
      <c r="B855" s="23"/>
      <c r="F855" s="5"/>
    </row>
    <row r="856" customFormat="false" ht="15.75" hidden="false" customHeight="false" outlineLevel="0" collapsed="false">
      <c r="B856" s="23"/>
      <c r="F856" s="5"/>
    </row>
    <row r="857" customFormat="false" ht="15.75" hidden="false" customHeight="false" outlineLevel="0" collapsed="false">
      <c r="B857" s="23"/>
      <c r="F857" s="5"/>
    </row>
    <row r="858" customFormat="false" ht="15.75" hidden="false" customHeight="false" outlineLevel="0" collapsed="false">
      <c r="B858" s="23"/>
      <c r="F858" s="5"/>
    </row>
    <row r="859" customFormat="false" ht="15.75" hidden="false" customHeight="false" outlineLevel="0" collapsed="false">
      <c r="B859" s="23"/>
      <c r="F859" s="5"/>
    </row>
    <row r="860" customFormat="false" ht="15.75" hidden="false" customHeight="false" outlineLevel="0" collapsed="false">
      <c r="B860" s="23"/>
      <c r="F860" s="5"/>
    </row>
    <row r="861" customFormat="false" ht="15.75" hidden="false" customHeight="false" outlineLevel="0" collapsed="false">
      <c r="B861" s="23"/>
      <c r="F861" s="5"/>
    </row>
    <row r="862" customFormat="false" ht="15.75" hidden="false" customHeight="false" outlineLevel="0" collapsed="false">
      <c r="B862" s="23"/>
      <c r="F862" s="5"/>
    </row>
    <row r="863" customFormat="false" ht="15.75" hidden="false" customHeight="false" outlineLevel="0" collapsed="false">
      <c r="B863" s="23"/>
      <c r="F863" s="5"/>
    </row>
    <row r="864" customFormat="false" ht="15.75" hidden="false" customHeight="false" outlineLevel="0" collapsed="false">
      <c r="B864" s="23"/>
      <c r="F864" s="5"/>
    </row>
    <row r="865" customFormat="false" ht="15.75" hidden="false" customHeight="false" outlineLevel="0" collapsed="false">
      <c r="B865" s="23"/>
      <c r="F865" s="5"/>
    </row>
    <row r="866" customFormat="false" ht="15.75" hidden="false" customHeight="false" outlineLevel="0" collapsed="false">
      <c r="B866" s="23"/>
      <c r="F866" s="5"/>
    </row>
    <row r="867" customFormat="false" ht="15.75" hidden="false" customHeight="false" outlineLevel="0" collapsed="false">
      <c r="B867" s="23"/>
      <c r="F867" s="5"/>
    </row>
    <row r="868" customFormat="false" ht="15.75" hidden="false" customHeight="false" outlineLevel="0" collapsed="false">
      <c r="B868" s="23"/>
      <c r="F868" s="5"/>
    </row>
    <row r="869" customFormat="false" ht="15.75" hidden="false" customHeight="false" outlineLevel="0" collapsed="false">
      <c r="B869" s="23"/>
      <c r="F869" s="5"/>
    </row>
    <row r="870" customFormat="false" ht="15.75" hidden="false" customHeight="false" outlineLevel="0" collapsed="false">
      <c r="B870" s="23"/>
      <c r="F870" s="5"/>
    </row>
    <row r="871" customFormat="false" ht="15.75" hidden="false" customHeight="false" outlineLevel="0" collapsed="false">
      <c r="B871" s="23"/>
      <c r="F871" s="5"/>
    </row>
    <row r="872" customFormat="false" ht="15.75" hidden="false" customHeight="false" outlineLevel="0" collapsed="false">
      <c r="B872" s="23"/>
      <c r="F872" s="5"/>
    </row>
    <row r="873" customFormat="false" ht="15.75" hidden="false" customHeight="false" outlineLevel="0" collapsed="false">
      <c r="B873" s="23"/>
      <c r="F873" s="5"/>
    </row>
    <row r="874" customFormat="false" ht="15.75" hidden="false" customHeight="false" outlineLevel="0" collapsed="false">
      <c r="B874" s="23"/>
      <c r="F874" s="5"/>
    </row>
    <row r="875" customFormat="false" ht="15.75" hidden="false" customHeight="false" outlineLevel="0" collapsed="false">
      <c r="B875" s="23"/>
      <c r="F875" s="5"/>
    </row>
    <row r="876" customFormat="false" ht="15.75" hidden="false" customHeight="false" outlineLevel="0" collapsed="false">
      <c r="B876" s="23"/>
      <c r="F876" s="5"/>
    </row>
    <row r="877" customFormat="false" ht="15.75" hidden="false" customHeight="false" outlineLevel="0" collapsed="false">
      <c r="B877" s="23"/>
      <c r="F877" s="5"/>
    </row>
    <row r="878" customFormat="false" ht="15.75" hidden="false" customHeight="false" outlineLevel="0" collapsed="false">
      <c r="B878" s="23"/>
      <c r="F878" s="5"/>
    </row>
    <row r="879" customFormat="false" ht="15.75" hidden="false" customHeight="false" outlineLevel="0" collapsed="false">
      <c r="B879" s="23"/>
      <c r="F879" s="5"/>
    </row>
    <row r="880" customFormat="false" ht="15.75" hidden="false" customHeight="false" outlineLevel="0" collapsed="false">
      <c r="B880" s="23"/>
      <c r="F880" s="5"/>
    </row>
    <row r="881" customFormat="false" ht="15.75" hidden="false" customHeight="false" outlineLevel="0" collapsed="false">
      <c r="B881" s="23"/>
      <c r="F881" s="5"/>
    </row>
    <row r="882" customFormat="false" ht="15.75" hidden="false" customHeight="false" outlineLevel="0" collapsed="false">
      <c r="B882" s="23"/>
      <c r="F882" s="5"/>
    </row>
    <row r="883" customFormat="false" ht="15.75" hidden="false" customHeight="false" outlineLevel="0" collapsed="false">
      <c r="B883" s="23"/>
      <c r="F883" s="5"/>
    </row>
    <row r="884" customFormat="false" ht="15.75" hidden="false" customHeight="false" outlineLevel="0" collapsed="false">
      <c r="B884" s="23"/>
      <c r="F884" s="5"/>
    </row>
    <row r="885" customFormat="false" ht="15.75" hidden="false" customHeight="false" outlineLevel="0" collapsed="false">
      <c r="B885" s="23"/>
      <c r="F885" s="5"/>
    </row>
    <row r="886" customFormat="false" ht="15.75" hidden="false" customHeight="false" outlineLevel="0" collapsed="false">
      <c r="B886" s="23"/>
      <c r="F886" s="5"/>
    </row>
    <row r="887" customFormat="false" ht="15.75" hidden="false" customHeight="false" outlineLevel="0" collapsed="false">
      <c r="B887" s="23"/>
      <c r="F887" s="5"/>
    </row>
    <row r="888" customFormat="false" ht="15.75" hidden="false" customHeight="false" outlineLevel="0" collapsed="false">
      <c r="B888" s="23"/>
      <c r="F888" s="5"/>
    </row>
    <row r="889" customFormat="false" ht="15.75" hidden="false" customHeight="false" outlineLevel="0" collapsed="false">
      <c r="B889" s="23"/>
      <c r="F889" s="5"/>
    </row>
    <row r="890" customFormat="false" ht="15.75" hidden="false" customHeight="false" outlineLevel="0" collapsed="false">
      <c r="B890" s="23"/>
      <c r="F890" s="5"/>
    </row>
    <row r="891" customFormat="false" ht="15.75" hidden="false" customHeight="false" outlineLevel="0" collapsed="false">
      <c r="B891" s="23"/>
      <c r="F891" s="5"/>
    </row>
    <row r="892" customFormat="false" ht="15.75" hidden="false" customHeight="false" outlineLevel="0" collapsed="false">
      <c r="B892" s="23"/>
      <c r="F892" s="5"/>
    </row>
    <row r="893" customFormat="false" ht="15.75" hidden="false" customHeight="false" outlineLevel="0" collapsed="false">
      <c r="B893" s="23"/>
      <c r="F893" s="5"/>
    </row>
    <row r="894" customFormat="false" ht="15.75" hidden="false" customHeight="false" outlineLevel="0" collapsed="false">
      <c r="B894" s="23"/>
      <c r="F894" s="5"/>
    </row>
    <row r="895" customFormat="false" ht="15.75" hidden="false" customHeight="false" outlineLevel="0" collapsed="false">
      <c r="B895" s="23"/>
      <c r="F895" s="5"/>
    </row>
    <row r="896" customFormat="false" ht="15.75" hidden="false" customHeight="false" outlineLevel="0" collapsed="false">
      <c r="B896" s="23"/>
      <c r="F896" s="5"/>
    </row>
    <row r="897" customFormat="false" ht="15.75" hidden="false" customHeight="false" outlineLevel="0" collapsed="false">
      <c r="B897" s="23"/>
      <c r="F897" s="5"/>
    </row>
    <row r="898" customFormat="false" ht="15.75" hidden="false" customHeight="false" outlineLevel="0" collapsed="false">
      <c r="B898" s="23"/>
      <c r="F898" s="5"/>
    </row>
    <row r="899" customFormat="false" ht="15.75" hidden="false" customHeight="false" outlineLevel="0" collapsed="false">
      <c r="B899" s="23"/>
      <c r="F899" s="5"/>
    </row>
    <row r="900" customFormat="false" ht="15.75" hidden="false" customHeight="false" outlineLevel="0" collapsed="false">
      <c r="B900" s="23"/>
      <c r="F900" s="5"/>
    </row>
    <row r="901" customFormat="false" ht="15.75" hidden="false" customHeight="false" outlineLevel="0" collapsed="false">
      <c r="B901" s="23"/>
      <c r="F901" s="5"/>
    </row>
    <row r="902" customFormat="false" ht="15.75" hidden="false" customHeight="false" outlineLevel="0" collapsed="false">
      <c r="B902" s="23"/>
      <c r="F902" s="5"/>
    </row>
    <row r="903" customFormat="false" ht="15.75" hidden="false" customHeight="false" outlineLevel="0" collapsed="false">
      <c r="B903" s="23"/>
      <c r="F903" s="5"/>
    </row>
    <row r="904" customFormat="false" ht="15.75" hidden="false" customHeight="false" outlineLevel="0" collapsed="false">
      <c r="B904" s="23"/>
      <c r="F904" s="5"/>
    </row>
    <row r="905" customFormat="false" ht="15.75" hidden="false" customHeight="false" outlineLevel="0" collapsed="false">
      <c r="B905" s="23"/>
      <c r="F905" s="5"/>
    </row>
    <row r="906" customFormat="false" ht="15.75" hidden="false" customHeight="false" outlineLevel="0" collapsed="false">
      <c r="B906" s="23"/>
      <c r="F906" s="5"/>
    </row>
    <row r="907" customFormat="false" ht="15.75" hidden="false" customHeight="false" outlineLevel="0" collapsed="false">
      <c r="B907" s="23"/>
      <c r="F907" s="5"/>
    </row>
    <row r="908" customFormat="false" ht="15.75" hidden="false" customHeight="false" outlineLevel="0" collapsed="false">
      <c r="B908" s="23"/>
      <c r="F908" s="5"/>
    </row>
    <row r="909" customFormat="false" ht="15.75" hidden="false" customHeight="false" outlineLevel="0" collapsed="false">
      <c r="B909" s="23"/>
      <c r="F909" s="5"/>
    </row>
    <row r="910" customFormat="false" ht="15.75" hidden="false" customHeight="false" outlineLevel="0" collapsed="false">
      <c r="B910" s="23"/>
      <c r="F910" s="5"/>
    </row>
    <row r="911" customFormat="false" ht="15.75" hidden="false" customHeight="false" outlineLevel="0" collapsed="false">
      <c r="B911" s="23"/>
      <c r="F911" s="5"/>
    </row>
    <row r="912" customFormat="false" ht="15.75" hidden="false" customHeight="false" outlineLevel="0" collapsed="false">
      <c r="B912" s="23"/>
      <c r="F912" s="5"/>
    </row>
    <row r="913" customFormat="false" ht="15.75" hidden="false" customHeight="false" outlineLevel="0" collapsed="false">
      <c r="B913" s="23"/>
      <c r="F913" s="5"/>
    </row>
    <row r="914" customFormat="false" ht="15.75" hidden="false" customHeight="false" outlineLevel="0" collapsed="false">
      <c r="B914" s="23"/>
      <c r="F914" s="5"/>
    </row>
    <row r="915" customFormat="false" ht="15.75" hidden="false" customHeight="false" outlineLevel="0" collapsed="false">
      <c r="B915" s="23"/>
      <c r="F915" s="5"/>
    </row>
    <row r="916" customFormat="false" ht="15.75" hidden="false" customHeight="false" outlineLevel="0" collapsed="false">
      <c r="B916" s="23"/>
      <c r="F916" s="5"/>
    </row>
    <row r="917" customFormat="false" ht="15.75" hidden="false" customHeight="false" outlineLevel="0" collapsed="false">
      <c r="B917" s="23"/>
      <c r="F917" s="5"/>
    </row>
    <row r="918" customFormat="false" ht="15.75" hidden="false" customHeight="false" outlineLevel="0" collapsed="false">
      <c r="B918" s="23"/>
      <c r="F918" s="5"/>
    </row>
    <row r="919" customFormat="false" ht="15.75" hidden="false" customHeight="false" outlineLevel="0" collapsed="false">
      <c r="B919" s="23"/>
      <c r="F919" s="5"/>
    </row>
    <row r="920" customFormat="false" ht="15.75" hidden="false" customHeight="false" outlineLevel="0" collapsed="false">
      <c r="B920" s="23"/>
      <c r="F920" s="5"/>
    </row>
    <row r="921" customFormat="false" ht="15.75" hidden="false" customHeight="false" outlineLevel="0" collapsed="false">
      <c r="B921" s="23"/>
      <c r="F921" s="5"/>
    </row>
    <row r="922" customFormat="false" ht="15.75" hidden="false" customHeight="false" outlineLevel="0" collapsed="false">
      <c r="B922" s="23"/>
      <c r="F922" s="5"/>
    </row>
    <row r="923" customFormat="false" ht="15.75" hidden="false" customHeight="false" outlineLevel="0" collapsed="false">
      <c r="B923" s="23"/>
      <c r="F923" s="5"/>
    </row>
    <row r="924" customFormat="false" ht="15.75" hidden="false" customHeight="false" outlineLevel="0" collapsed="false">
      <c r="B924" s="23"/>
      <c r="F924" s="5"/>
    </row>
    <row r="925" customFormat="false" ht="15.75" hidden="false" customHeight="false" outlineLevel="0" collapsed="false">
      <c r="B925" s="23"/>
      <c r="F925" s="5"/>
    </row>
    <row r="926" customFormat="false" ht="15.75" hidden="false" customHeight="false" outlineLevel="0" collapsed="false">
      <c r="B926" s="23"/>
      <c r="F926" s="5"/>
    </row>
    <row r="927" customFormat="false" ht="15.75" hidden="false" customHeight="false" outlineLevel="0" collapsed="false">
      <c r="B927" s="23"/>
      <c r="F927" s="5"/>
    </row>
    <row r="928" customFormat="false" ht="15.75" hidden="false" customHeight="false" outlineLevel="0" collapsed="false">
      <c r="B928" s="23"/>
      <c r="F928" s="5"/>
    </row>
    <row r="929" customFormat="false" ht="15.75" hidden="false" customHeight="false" outlineLevel="0" collapsed="false">
      <c r="B929" s="23"/>
      <c r="F929" s="5"/>
    </row>
    <row r="930" customFormat="false" ht="15.75" hidden="false" customHeight="false" outlineLevel="0" collapsed="false">
      <c r="B930" s="23"/>
      <c r="F930" s="5"/>
    </row>
    <row r="931" customFormat="false" ht="15.75" hidden="false" customHeight="false" outlineLevel="0" collapsed="false">
      <c r="B931" s="23"/>
      <c r="F931" s="5"/>
    </row>
    <row r="932" customFormat="false" ht="15.75" hidden="false" customHeight="false" outlineLevel="0" collapsed="false">
      <c r="B932" s="23"/>
      <c r="F932" s="5"/>
    </row>
    <row r="933" customFormat="false" ht="15.75" hidden="false" customHeight="false" outlineLevel="0" collapsed="false">
      <c r="B933" s="23"/>
      <c r="F933" s="5"/>
    </row>
    <row r="934" customFormat="false" ht="15.75" hidden="false" customHeight="false" outlineLevel="0" collapsed="false">
      <c r="B934" s="23"/>
      <c r="F934" s="5"/>
    </row>
    <row r="935" customFormat="false" ht="15.75" hidden="false" customHeight="false" outlineLevel="0" collapsed="false">
      <c r="B935" s="23"/>
      <c r="F935" s="5"/>
    </row>
    <row r="936" customFormat="false" ht="15.75" hidden="false" customHeight="false" outlineLevel="0" collapsed="false">
      <c r="B936" s="23"/>
      <c r="F936" s="5"/>
    </row>
    <row r="937" customFormat="false" ht="15.75" hidden="false" customHeight="false" outlineLevel="0" collapsed="false">
      <c r="B937" s="23"/>
      <c r="F937" s="5"/>
    </row>
    <row r="938" customFormat="false" ht="15.75" hidden="false" customHeight="false" outlineLevel="0" collapsed="false">
      <c r="B938" s="23"/>
      <c r="F938" s="5"/>
    </row>
    <row r="939" customFormat="false" ht="15.75" hidden="false" customHeight="false" outlineLevel="0" collapsed="false">
      <c r="B939" s="23"/>
      <c r="F939" s="5"/>
    </row>
    <row r="940" customFormat="false" ht="15.75" hidden="false" customHeight="false" outlineLevel="0" collapsed="false">
      <c r="B940" s="23"/>
      <c r="F940" s="5"/>
    </row>
    <row r="941" customFormat="false" ht="15.75" hidden="false" customHeight="false" outlineLevel="0" collapsed="false">
      <c r="B941" s="23"/>
      <c r="F941" s="5"/>
    </row>
    <row r="942" customFormat="false" ht="15.75" hidden="false" customHeight="false" outlineLevel="0" collapsed="false">
      <c r="B942" s="23"/>
      <c r="F942" s="5"/>
    </row>
    <row r="943" customFormat="false" ht="15.75" hidden="false" customHeight="false" outlineLevel="0" collapsed="false">
      <c r="B943" s="23"/>
      <c r="F943" s="5"/>
    </row>
    <row r="944" customFormat="false" ht="15.75" hidden="false" customHeight="false" outlineLevel="0" collapsed="false">
      <c r="B944" s="23"/>
      <c r="F944" s="5"/>
    </row>
    <row r="945" customFormat="false" ht="15.75" hidden="false" customHeight="false" outlineLevel="0" collapsed="false">
      <c r="B945" s="23"/>
      <c r="F945" s="5"/>
    </row>
    <row r="946" customFormat="false" ht="15.75" hidden="false" customHeight="false" outlineLevel="0" collapsed="false">
      <c r="B946" s="23"/>
      <c r="F946" s="5"/>
    </row>
    <row r="947" customFormat="false" ht="15.75" hidden="false" customHeight="false" outlineLevel="0" collapsed="false">
      <c r="B947" s="23"/>
      <c r="F947" s="5"/>
    </row>
    <row r="948" customFormat="false" ht="15.75" hidden="false" customHeight="false" outlineLevel="0" collapsed="false">
      <c r="B948" s="23"/>
      <c r="F948" s="5"/>
    </row>
    <row r="949" customFormat="false" ht="15.75" hidden="false" customHeight="false" outlineLevel="0" collapsed="false">
      <c r="B949" s="23"/>
      <c r="F949" s="5"/>
    </row>
    <row r="950" customFormat="false" ht="15.75" hidden="false" customHeight="false" outlineLevel="0" collapsed="false">
      <c r="B950" s="23"/>
      <c r="F950" s="5"/>
    </row>
    <row r="951" customFormat="false" ht="15.75" hidden="false" customHeight="false" outlineLevel="0" collapsed="false">
      <c r="B951" s="23"/>
      <c r="F951" s="5"/>
    </row>
    <row r="952" customFormat="false" ht="15.75" hidden="false" customHeight="false" outlineLevel="0" collapsed="false">
      <c r="B952" s="23"/>
      <c r="F952" s="5"/>
    </row>
    <row r="953" customFormat="false" ht="15.75" hidden="false" customHeight="false" outlineLevel="0" collapsed="false">
      <c r="B953" s="23"/>
      <c r="F953" s="5"/>
    </row>
    <row r="954" customFormat="false" ht="15.75" hidden="false" customHeight="false" outlineLevel="0" collapsed="false">
      <c r="B954" s="23"/>
      <c r="F954" s="5"/>
    </row>
    <row r="955" customFormat="false" ht="15.75" hidden="false" customHeight="false" outlineLevel="0" collapsed="false">
      <c r="B955" s="23"/>
      <c r="F955" s="5"/>
    </row>
    <row r="956" customFormat="false" ht="15.75" hidden="false" customHeight="false" outlineLevel="0" collapsed="false">
      <c r="B956" s="23"/>
      <c r="F956" s="5"/>
    </row>
    <row r="957" customFormat="false" ht="15.75" hidden="false" customHeight="false" outlineLevel="0" collapsed="false">
      <c r="B957" s="23"/>
      <c r="F957" s="5"/>
    </row>
    <row r="958" customFormat="false" ht="15.75" hidden="false" customHeight="false" outlineLevel="0" collapsed="false">
      <c r="B958" s="23"/>
      <c r="F958" s="5"/>
    </row>
    <row r="959" customFormat="false" ht="15.75" hidden="false" customHeight="false" outlineLevel="0" collapsed="false">
      <c r="B959" s="23"/>
      <c r="F959" s="5"/>
    </row>
    <row r="960" customFormat="false" ht="15.75" hidden="false" customHeight="false" outlineLevel="0" collapsed="false">
      <c r="B960" s="23"/>
      <c r="F960" s="5"/>
    </row>
    <row r="961" customFormat="false" ht="15.75" hidden="false" customHeight="false" outlineLevel="0" collapsed="false">
      <c r="B961" s="23"/>
      <c r="F961" s="5"/>
    </row>
    <row r="962" customFormat="false" ht="15.75" hidden="false" customHeight="false" outlineLevel="0" collapsed="false">
      <c r="B962" s="23"/>
      <c r="F962" s="5"/>
    </row>
    <row r="963" customFormat="false" ht="15.75" hidden="false" customHeight="false" outlineLevel="0" collapsed="false">
      <c r="B963" s="23"/>
      <c r="F963" s="5"/>
    </row>
    <row r="964" customFormat="false" ht="15.75" hidden="false" customHeight="false" outlineLevel="0" collapsed="false">
      <c r="B964" s="23"/>
      <c r="F964" s="5"/>
    </row>
    <row r="965" customFormat="false" ht="15.75" hidden="false" customHeight="false" outlineLevel="0" collapsed="false">
      <c r="B965" s="23"/>
      <c r="F965" s="5"/>
    </row>
    <row r="966" customFormat="false" ht="15.75" hidden="false" customHeight="false" outlineLevel="0" collapsed="false">
      <c r="B966" s="23"/>
      <c r="F966" s="5"/>
    </row>
    <row r="967" customFormat="false" ht="15.75" hidden="false" customHeight="false" outlineLevel="0" collapsed="false">
      <c r="B967" s="23"/>
      <c r="F967" s="5"/>
    </row>
    <row r="968" customFormat="false" ht="15.75" hidden="false" customHeight="false" outlineLevel="0" collapsed="false">
      <c r="B968" s="23"/>
      <c r="F968" s="5"/>
    </row>
    <row r="969" customFormat="false" ht="15.75" hidden="false" customHeight="false" outlineLevel="0" collapsed="false">
      <c r="B969" s="23"/>
      <c r="F969" s="5"/>
    </row>
    <row r="970" customFormat="false" ht="15.75" hidden="false" customHeight="false" outlineLevel="0" collapsed="false">
      <c r="B970" s="23"/>
      <c r="F970" s="5"/>
    </row>
    <row r="971" customFormat="false" ht="15.75" hidden="false" customHeight="false" outlineLevel="0" collapsed="false">
      <c r="B971" s="23"/>
      <c r="F971" s="5"/>
    </row>
    <row r="972" customFormat="false" ht="15.75" hidden="false" customHeight="false" outlineLevel="0" collapsed="false">
      <c r="B972" s="23"/>
      <c r="F972" s="5"/>
    </row>
    <row r="973" customFormat="false" ht="15.75" hidden="false" customHeight="false" outlineLevel="0" collapsed="false">
      <c r="B973" s="23"/>
      <c r="F973" s="5"/>
    </row>
    <row r="974" customFormat="false" ht="15.75" hidden="false" customHeight="false" outlineLevel="0" collapsed="false">
      <c r="B974" s="23"/>
      <c r="F974" s="5"/>
    </row>
    <row r="975" customFormat="false" ht="15.75" hidden="false" customHeight="false" outlineLevel="0" collapsed="false">
      <c r="B975" s="23"/>
      <c r="F975" s="5"/>
    </row>
    <row r="976" customFormat="false" ht="15.75" hidden="false" customHeight="false" outlineLevel="0" collapsed="false">
      <c r="F976" s="5"/>
    </row>
    <row r="977" customFormat="false" ht="15.75" hidden="false" customHeight="false" outlineLevel="0" collapsed="false">
      <c r="F977" s="5"/>
    </row>
    <row r="978" customFormat="false" ht="15.75" hidden="false" customHeight="false" outlineLevel="0" collapsed="false">
      <c r="F978" s="5"/>
    </row>
    <row r="979" customFormat="false" ht="15.75" hidden="false" customHeight="false" outlineLevel="0" collapsed="false">
      <c r="F979" s="5"/>
    </row>
    <row r="980" customFormat="false" ht="15.75" hidden="false" customHeight="false" outlineLevel="0" collapsed="false">
      <c r="F980" s="5"/>
    </row>
    <row r="981" customFormat="false" ht="15.75" hidden="false" customHeight="false" outlineLevel="0" collapsed="false">
      <c r="F981" s="5"/>
    </row>
    <row r="982" customFormat="false" ht="15.75" hidden="false" customHeight="false" outlineLevel="0" collapsed="false">
      <c r="F982" s="5"/>
    </row>
    <row r="983" customFormat="false" ht="15.75" hidden="false" customHeight="false" outlineLevel="0" collapsed="false">
      <c r="F983" s="5"/>
    </row>
    <row r="984" customFormat="false" ht="15.75" hidden="false" customHeight="false" outlineLevel="0" collapsed="false">
      <c r="F984" s="5"/>
    </row>
    <row r="985" customFormat="false" ht="15.75" hidden="false" customHeight="false" outlineLevel="0" collapsed="false">
      <c r="F985" s="5"/>
    </row>
    <row r="986" customFormat="false" ht="15.75" hidden="false" customHeight="false" outlineLevel="0" collapsed="false">
      <c r="F986" s="5"/>
    </row>
    <row r="987" customFormat="false" ht="15.75" hidden="false" customHeight="false" outlineLevel="0" collapsed="false">
      <c r="F987" s="5"/>
    </row>
    <row r="988" customFormat="false" ht="15.75" hidden="false" customHeight="false" outlineLevel="0" collapsed="false">
      <c r="F988" s="5"/>
    </row>
    <row r="989" customFormat="false" ht="15.75" hidden="false" customHeight="false" outlineLevel="0" collapsed="false">
      <c r="F989" s="5"/>
    </row>
    <row r="990" customFormat="false" ht="15.75" hidden="false" customHeight="false" outlineLevel="0" collapsed="false">
      <c r="F990" s="5"/>
    </row>
    <row r="991" customFormat="false" ht="15.75" hidden="false" customHeight="false" outlineLevel="0" collapsed="false">
      <c r="F991" s="5"/>
    </row>
    <row r="992" customFormat="false" ht="15.75" hidden="false" customHeight="false" outlineLevel="0" collapsed="false">
      <c r="F992" s="5"/>
    </row>
    <row r="993" customFormat="false" ht="15.75" hidden="false" customHeight="false" outlineLevel="0" collapsed="false">
      <c r="F993" s="5"/>
    </row>
    <row r="994" customFormat="false" ht="15.75" hidden="false" customHeight="false" outlineLevel="0" collapsed="false">
      <c r="F994" s="5"/>
    </row>
    <row r="995" customFormat="false" ht="15.75" hidden="false" customHeight="false" outlineLevel="0" collapsed="false">
      <c r="F995" s="5"/>
    </row>
    <row r="996" customFormat="false" ht="15.75" hidden="false" customHeight="false" outlineLevel="0" collapsed="false">
      <c r="F996" s="5"/>
    </row>
    <row r="997" customFormat="false" ht="15.75" hidden="false" customHeight="false" outlineLevel="0" collapsed="false">
      <c r="F997" s="5"/>
    </row>
    <row r="998" customFormat="false" ht="15.75" hidden="false" customHeight="false" outlineLevel="0" collapsed="false">
      <c r="F99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2024-01-16T17:07:11Z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