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Population" sheetId="2" r:id="rId5"/>
    <sheet state="visible" name="Food waste" sheetId="3" r:id="rId6"/>
    <sheet state="visible" name="Biofuel" sheetId="4" r:id="rId7"/>
    <sheet state="visible" name="Meat Production" sheetId="5" r:id="rId8"/>
    <sheet state="visible" name="Head Counts" sheetId="6" r:id="rId9"/>
    <sheet state="visible" name="Outdoor Crop Baseline" sheetId="7" r:id="rId10"/>
    <sheet state="visible" name="Outdoor Crop Seasonality" sheetId="8" r:id="rId11"/>
    <sheet state="visible" name="Outdoor Crop Production NW" sheetId="9" r:id="rId12"/>
    <sheet state="visible" name="Food Stocks" sheetId="10" r:id="rId13"/>
    <sheet state="visible" name="Seafood - excluding seaweeds" sheetId="11" r:id="rId14"/>
    <sheet state="visible" name="Feed" sheetId="12" r:id="rId15"/>
    <sheet state="visible" name="Grazing" sheetId="13" r:id="rId16"/>
    <sheet state="visible" name="Seaweed" sheetId="14" r:id="rId17"/>
    <sheet state="visible" name="Cellulosic Sugar" sheetId="15" r:id="rId18"/>
    <sheet state="visible" name="Greenhouses" sheetId="16" r:id="rId19"/>
    <sheet state="visible" name="Methane SCP" sheetId="17" r:id="rId20"/>
    <sheet state="visible" name="Combined" sheetId="18"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FAOSTAT - 2019 sum of land under temp+perm meadows and pastures</t>
      </text>
    </comment>
    <comment authorId="0" ref="D1">
      <text>
        <t xml:space="preserve">FAOSTAT - 2019 sum of cropland</t>
      </text>
    </comment>
    <comment authorId="0" ref="AG9">
      <text>
        <t xml:space="preserve">https://docs.google.com/spreadsheets/d/1rYcxSe-Z7ztvW-QwTBXT8GABaRmVdDuQ05HXmTHbQ8I/edit#gid=1141282747
C82-C85
	-Morgan Rivers</t>
      </text>
    </comment>
  </commentList>
</comments>
</file>

<file path=xl/comments2.xml><?xml version="1.0" encoding="utf-8"?>
<comments xmlns:r="http://schemas.openxmlformats.org/officeDocument/2006/relationships" xmlns="http://schemas.openxmlformats.org/spreadsheetml/2006/main">
  <authors>
    <author/>
  </authors>
  <commentList>
    <comment authorId="0" ref="D1">
      <text>
        <t xml:space="preserve">Note - defined on capital, may be misleading for large countries
	-Mike Hinge
this needs to be done again for 23 degrees latitude for greenhouses. Do you have the raw data anywhere? In general, please link to the way you calculate things because I am unfortunately quite frequently having to redo your work on the integrated model spreadsheets and data. In this case, it would be helpful to get the list of latitudes themselves. Thanks!
	-Morgan Rivers</t>
      </text>
    </comment>
  </commentList>
</comments>
</file>

<file path=xl/comments3.xml><?xml version="1.0" encoding="utf-8"?>
<comments xmlns:r="http://schemas.openxmlformats.org/officeDocument/2006/relationships" xmlns="http://schemas.openxmlformats.org/spreadsheetml/2006/main">
  <authors>
    <author/>
  </authors>
  <commentList>
    <comment authorId="0" ref="D134">
      <text>
        <t xml:space="preserve">surprising
	-Juan García Martínez</t>
      </text>
    </comment>
  </commentList>
</comments>
</file>

<file path=xl/sharedStrings.xml><?xml version="1.0" encoding="utf-8"?>
<sst xmlns="http://schemas.openxmlformats.org/spreadsheetml/2006/main" count="4956" uniqueCount="531">
  <si>
    <t>Table of contents</t>
  </si>
  <si>
    <t>Tab</t>
  </si>
  <si>
    <t>Description</t>
  </si>
  <si>
    <t>Notes</t>
  </si>
  <si>
    <t>Population</t>
  </si>
  <si>
    <t>Contains population data for countries needed for other parts of the model</t>
  </si>
  <si>
    <t>World bank data</t>
  </si>
  <si>
    <t>Food waste</t>
  </si>
  <si>
    <t>Contains estimates of current day waste by product type, at distribution and retail levels. Retail waste is also estimated post disaster based upon a doubling or tripling of prices.</t>
  </si>
  <si>
    <t>FAOSTAT data, combined with results from Verma et al 2020</t>
  </si>
  <si>
    <r>
      <rPr>
        <color rgb="FF1155CC"/>
        <u/>
      </rPr>
      <t>Outdoor crop Production Seasona</t>
    </r>
    <r>
      <rPr>
        <color rgb="FF000000"/>
        <u/>
      </rPr>
      <t>lity</t>
    </r>
  </si>
  <si>
    <t>Outdoor Crop Production Baseline</t>
  </si>
  <si>
    <t>FAOSTAT Data</t>
  </si>
  <si>
    <t>Outdoor Crop Production NW</t>
  </si>
  <si>
    <t>Food Stocks</t>
  </si>
  <si>
    <t>Food stocks on a country by country level adjusted to the month of May. This includes an allowance for 2 months of stocks in transit.</t>
  </si>
  <si>
    <t>USDA - PSD data</t>
  </si>
  <si>
    <t>Seafood - excluding seaweeds</t>
  </si>
  <si>
    <t>Grazing</t>
  </si>
  <si>
    <t>Seaweed</t>
  </si>
  <si>
    <t>Cellulosic Sugar</t>
  </si>
  <si>
    <t>Greenhouses</t>
  </si>
  <si>
    <t>Methane SCP</t>
  </si>
  <si>
    <t>Combined</t>
  </si>
  <si>
    <t>Summary of Results</t>
  </si>
  <si>
    <t>Value</t>
  </si>
  <si>
    <t>Total caloric deficit, no food trade, nuclear winter</t>
  </si>
  <si>
    <t>Total fat deficit, no food trade, nuclear winter</t>
  </si>
  <si>
    <t>Total protein deficit, no food trade, nuclear winter</t>
  </si>
  <si>
    <t>ISO3 Country Code</t>
  </si>
  <si>
    <t>Country</t>
  </si>
  <si>
    <t>Population (millions), 2020</t>
  </si>
  <si>
    <t>AFG</t>
  </si>
  <si>
    <t>Afghanistan</t>
  </si>
  <si>
    <t>ALB</t>
  </si>
  <si>
    <t>Albania</t>
  </si>
  <si>
    <t>DZA</t>
  </si>
  <si>
    <t>Algeria</t>
  </si>
  <si>
    <t>AGO</t>
  </si>
  <si>
    <t>Angola</t>
  </si>
  <si>
    <t>ARG</t>
  </si>
  <si>
    <t>Argentina</t>
  </si>
  <si>
    <t>ARM</t>
  </si>
  <si>
    <t>Armenia</t>
  </si>
  <si>
    <t>AUS</t>
  </si>
  <si>
    <t>Australia</t>
  </si>
  <si>
    <t>AZE</t>
  </si>
  <si>
    <t>Azerbaijan</t>
  </si>
  <si>
    <t>BHR</t>
  </si>
  <si>
    <t>Bahrain</t>
  </si>
  <si>
    <t>BGD</t>
  </si>
  <si>
    <t>Bangladesh</t>
  </si>
  <si>
    <t>BRB</t>
  </si>
  <si>
    <t>Barbados</t>
  </si>
  <si>
    <t>BLR</t>
  </si>
  <si>
    <t>Belarus</t>
  </si>
  <si>
    <t>BEN</t>
  </si>
  <si>
    <t>Benin</t>
  </si>
  <si>
    <t>BTN</t>
  </si>
  <si>
    <t>Bhutan</t>
  </si>
  <si>
    <t>BOL</t>
  </si>
  <si>
    <t>Bolivia (Plurinational State of)</t>
  </si>
  <si>
    <t>BIH</t>
  </si>
  <si>
    <t>Bosnia and Herzegovina</t>
  </si>
  <si>
    <t>BWA</t>
  </si>
  <si>
    <t>Botswana</t>
  </si>
  <si>
    <t>BRA</t>
  </si>
  <si>
    <t>Brazil</t>
  </si>
  <si>
    <t>BRN</t>
  </si>
  <si>
    <t>Brunei Darussalam</t>
  </si>
  <si>
    <t>BFA</t>
  </si>
  <si>
    <t>Burkina Faso</t>
  </si>
  <si>
    <t>MMR</t>
  </si>
  <si>
    <t>Myanmar</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</si>
  <si>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</si>
  <si>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</si>
  <si>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</si>
  <si>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</si>
  <si>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</si>
  <si>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</si>
  <si>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</si>
  <si>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</si>
  <si>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</si>
  <si>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</si>
  <si>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</si>
  <si>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</si>
  <si>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</si>
  <si>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</si>
  <si>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</si>
  <si>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</si>
  <si>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</si>
  <si>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</si>
  <si>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</si>
  <si>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</si>
  <si>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COD</t>
  </si>
  <si>
    <t>Congo</t>
  </si>
  <si>
    <t>COG</t>
  </si>
  <si>
    <t>Democratic Republic of the Congo</t>
  </si>
  <si>
    <t>CRI</t>
  </si>
  <si>
    <t>Costa Rica</t>
  </si>
  <si>
    <t>CIV</t>
  </si>
  <si>
    <t>C?te d'Ivoire</t>
  </si>
  <si>
    <t>CUB</t>
  </si>
  <si>
    <t>Cuba</t>
  </si>
  <si>
    <t>DJI</t>
  </si>
  <si>
    <t>Djibouti</t>
  </si>
  <si>
    <t>DOM</t>
  </si>
  <si>
    <t>Dominican Republic</t>
  </si>
  <si>
    <t>ECU</t>
  </si>
  <si>
    <t>Ecuador</t>
  </si>
  <si>
    <t>EGY</t>
  </si>
  <si>
    <t>Egypt</t>
  </si>
  <si>
    <t>SLV</t>
  </si>
  <si>
    <t>El Salvador</t>
  </si>
  <si>
    <t>ERI</t>
  </si>
  <si>
    <t>Eritrea</t>
  </si>
  <si>
    <t>SWT</t>
  </si>
  <si>
    <t>Eswatini</t>
  </si>
  <si>
    <t>ETH</t>
  </si>
  <si>
    <t>Ethiopia</t>
  </si>
  <si>
    <t>F5707+GBR</t>
  </si>
  <si>
    <t>European Union (27) + UK</t>
  </si>
  <si>
    <t>FJI</t>
  </si>
  <si>
    <t>Fiji</t>
  </si>
  <si>
    <t>GAB</t>
  </si>
  <si>
    <t>Gabon</t>
  </si>
  <si>
    <t>GMB</t>
  </si>
  <si>
    <t>Gambia</t>
  </si>
  <si>
    <t>GEO</t>
  </si>
  <si>
    <t>Georgia</t>
  </si>
  <si>
    <t>GHA</t>
  </si>
  <si>
    <t>Ghana</t>
  </si>
  <si>
    <t>GTM</t>
  </si>
  <si>
    <t>Guatemala</t>
  </si>
  <si>
    <t>GIN</t>
  </si>
  <si>
    <t>Guinea</t>
  </si>
  <si>
    <t>GNB</t>
  </si>
  <si>
    <t>Guinea-Bissau</t>
  </si>
  <si>
    <t>GUY</t>
  </si>
  <si>
    <t>Guyana</t>
  </si>
  <si>
    <t>HTI</t>
  </si>
  <si>
    <t>Haiti</t>
  </si>
  <si>
    <t>HND</t>
  </si>
  <si>
    <t>Honduras</t>
  </si>
  <si>
    <t>IND</t>
  </si>
  <si>
    <t>India</t>
  </si>
  <si>
    <t>IDN</t>
  </si>
  <si>
    <t>Indonesia</t>
  </si>
  <si>
    <t>IRN</t>
  </si>
  <si>
    <t>Iran (Islamic Republic of)</t>
  </si>
  <si>
    <t>IRQ</t>
  </si>
  <si>
    <t>Iraq</t>
  </si>
  <si>
    <t>ISR</t>
  </si>
  <si>
    <t>Israel</t>
  </si>
  <si>
    <t>JAM</t>
  </si>
  <si>
    <t>Jamaica</t>
  </si>
  <si>
    <t>JPN</t>
  </si>
  <si>
    <t>Japan</t>
  </si>
  <si>
    <t>JOR</t>
  </si>
  <si>
    <t>Jordan</t>
  </si>
  <si>
    <t>KAZ</t>
  </si>
  <si>
    <t>Kazakhstan</t>
  </si>
  <si>
    <t>KEN</t>
  </si>
  <si>
    <t>Kenya</t>
  </si>
  <si>
    <t>KOR</t>
  </si>
  <si>
    <t>Democratic People's Republic of Korea</t>
  </si>
  <si>
    <t>PRK</t>
  </si>
  <si>
    <t>Republic of Korea</t>
  </si>
  <si>
    <t>KWT</t>
  </si>
  <si>
    <t>Kuwait</t>
  </si>
  <si>
    <t>KGZ</t>
  </si>
  <si>
    <t>Kyrgyzstan</t>
  </si>
  <si>
    <t>LAO</t>
  </si>
  <si>
    <t>Lao People's Democratic Republic</t>
  </si>
  <si>
    <t>LBN</t>
  </si>
  <si>
    <t>Lebanon</t>
  </si>
  <si>
    <t>LSO</t>
  </si>
  <si>
    <t>Lesotho</t>
  </si>
  <si>
    <t>LBR</t>
  </si>
  <si>
    <t>Liberia</t>
  </si>
  <si>
    <t>LBY</t>
  </si>
  <si>
    <t>Libya</t>
  </si>
  <si>
    <t>MDG</t>
  </si>
  <si>
    <t>Madagascar</t>
  </si>
  <si>
    <t>MWI</t>
  </si>
  <si>
    <t>Malawi</t>
  </si>
  <si>
    <t>MYS</t>
  </si>
  <si>
    <t>Malaysia</t>
  </si>
  <si>
    <t>MLI</t>
  </si>
  <si>
    <t>Mali</t>
  </si>
  <si>
    <t>MRT</t>
  </si>
  <si>
    <t>Mauritania</t>
  </si>
  <si>
    <t>MUS</t>
  </si>
  <si>
    <t>Mauritius</t>
  </si>
  <si>
    <t>MEX</t>
  </si>
  <si>
    <t>Mexico</t>
  </si>
  <si>
    <t>MDA</t>
  </si>
  <si>
    <t>Republic of Moldova</t>
  </si>
  <si>
    <t>MNG</t>
  </si>
  <si>
    <t>Mongolia</t>
  </si>
  <si>
    <t>MAR</t>
  </si>
  <si>
    <t>Morocco</t>
  </si>
  <si>
    <t>MOZ</t>
  </si>
  <si>
    <t>Mozambique</t>
  </si>
  <si>
    <t>NAM</t>
  </si>
  <si>
    <t>Namibia</t>
  </si>
  <si>
    <t>NPL</t>
  </si>
  <si>
    <t>Nepal</t>
  </si>
  <si>
    <t>NZL</t>
  </si>
  <si>
    <t>New Zealand</t>
  </si>
  <si>
    <t>NIC</t>
  </si>
  <si>
    <t>Nicaragua</t>
  </si>
  <si>
    <t>NER</t>
  </si>
  <si>
    <t>Niger</t>
  </si>
  <si>
    <t>NGA</t>
  </si>
  <si>
    <t>Nigeria</t>
  </si>
  <si>
    <t>MKD</t>
  </si>
  <si>
    <t>North Macedonia</t>
  </si>
  <si>
    <t>NOR</t>
  </si>
  <si>
    <t>Norway</t>
  </si>
  <si>
    <t>OMN</t>
  </si>
  <si>
    <t>Oman</t>
  </si>
  <si>
    <t>PAK</t>
  </si>
  <si>
    <t>Pakistan</t>
  </si>
  <si>
    <t>PAN</t>
  </si>
  <si>
    <t>Panama</t>
  </si>
  <si>
    <t>PNG</t>
  </si>
  <si>
    <t>Papua New Guinea</t>
  </si>
  <si>
    <t>PRY</t>
  </si>
  <si>
    <t>Paraguay</t>
  </si>
  <si>
    <t>PER</t>
  </si>
  <si>
    <t>Peru</t>
  </si>
  <si>
    <t>PHL</t>
  </si>
  <si>
    <t>Philippines</t>
  </si>
  <si>
    <t>QAT</t>
  </si>
  <si>
    <t>Qatar</t>
  </si>
  <si>
    <t>RUS</t>
  </si>
  <si>
    <t>Russian Federation</t>
  </si>
  <si>
    <t>RWA</t>
  </si>
  <si>
    <t>Rwanda</t>
  </si>
  <si>
    <t>SAU</t>
  </si>
  <si>
    <t>Saudi Arabia</t>
  </si>
  <si>
    <t>SEN</t>
  </si>
  <si>
    <t>Senegal</t>
  </si>
  <si>
    <t>SRB</t>
  </si>
  <si>
    <t>Serbia</t>
  </si>
  <si>
    <t>SLE</t>
  </si>
  <si>
    <t>Sierra Leone</t>
  </si>
  <si>
    <t>SGP</t>
  </si>
  <si>
    <t>Singapore</t>
  </si>
  <si>
    <t>SOM</t>
  </si>
  <si>
    <t>Somalia</t>
  </si>
  <si>
    <t>ZAF</t>
  </si>
  <si>
    <t>South Africa</t>
  </si>
  <si>
    <t>SSD</t>
  </si>
  <si>
    <t>South Sudan</t>
  </si>
  <si>
    <t>LKA</t>
  </si>
  <si>
    <t>Sri Lanka</t>
  </si>
  <si>
    <t>SDN</t>
  </si>
  <si>
    <t>Sudan</t>
  </si>
  <si>
    <t>SUR</t>
  </si>
  <si>
    <t>Suriname</t>
  </si>
  <si>
    <t>CHE</t>
  </si>
  <si>
    <t>Switzerland</t>
  </si>
  <si>
    <t>SYR</t>
  </si>
  <si>
    <t>Syrian Arab Republic</t>
  </si>
  <si>
    <t>TWN</t>
  </si>
  <si>
    <t>Taiwan</t>
  </si>
  <si>
    <t>TJK</t>
  </si>
  <si>
    <t>Tajikistan</t>
  </si>
  <si>
    <t>TZA</t>
  </si>
  <si>
    <t>United Republic of Tanzania</t>
  </si>
  <si>
    <t>THA</t>
  </si>
  <si>
    <t>Thailand</t>
  </si>
  <si>
    <t>TGO</t>
  </si>
  <si>
    <t>Togo</t>
  </si>
  <si>
    <t>TTO</t>
  </si>
  <si>
    <t>Trinidad and Tobago</t>
  </si>
  <si>
    <t>TUN</t>
  </si>
  <si>
    <t>Tunisia</t>
  </si>
  <si>
    <t>TUR</t>
  </si>
  <si>
    <t>T?rkiye</t>
  </si>
  <si>
    <t>TKM</t>
  </si>
  <si>
    <t>Turkmenistan</t>
  </si>
  <si>
    <t>UGA</t>
  </si>
  <si>
    <t>Uganda</t>
  </si>
  <si>
    <t>UKR</t>
  </si>
  <si>
    <t>Ukraine</t>
  </si>
  <si>
    <t>ARE</t>
  </si>
  <si>
    <t>United Arab Emirates</t>
  </si>
  <si>
    <t>USA</t>
  </si>
  <si>
    <t>United States of America</t>
  </si>
  <si>
    <t>URY</t>
  </si>
  <si>
    <t>Uruguay</t>
  </si>
  <si>
    <t>UZB</t>
  </si>
  <si>
    <t>Uzbekistan</t>
  </si>
  <si>
    <t>VEN</t>
  </si>
  <si>
    <t>Venezuela (Bolivarian Republic of)</t>
  </si>
  <si>
    <t>VNM</t>
  </si>
  <si>
    <t>Viet Nam</t>
  </si>
  <si>
    <t>YEM</t>
  </si>
  <si>
    <t>Yemen</t>
  </si>
  <si>
    <t>ZMB</t>
  </si>
  <si>
    <t>Zambia</t>
  </si>
  <si>
    <t>ZWE</t>
  </si>
  <si>
    <t>Zimbabwe</t>
  </si>
  <si>
    <t>World</t>
  </si>
  <si>
    <t>Distribution losses:</t>
  </si>
  <si>
    <t>Cereals</t>
  </si>
  <si>
    <t>Roots/tubers</t>
  </si>
  <si>
    <t>Sugar</t>
  </si>
  <si>
    <t>Oilseeds</t>
  </si>
  <si>
    <t>Crops (Greenhouses/ outdoor growing)</t>
  </si>
  <si>
    <t>Meat</t>
  </si>
  <si>
    <t>Dairy</t>
  </si>
  <si>
    <t>Seafood</t>
  </si>
  <si>
    <t>Retail waste</t>
  </si>
  <si>
    <t>% wasted - pre disaster</t>
  </si>
  <si>
    <t>% wasted - post disaster - food prices double</t>
  </si>
  <si>
    <t>% wasted - post disaster - food prices triple</t>
  </si>
  <si>
    <t>Biofuel/other caloric consumption in 2020 (million dry caloric tons)</t>
  </si>
  <si>
    <t>Biofuel/other fat consumption in 2020 (tonnes)</t>
  </si>
  <si>
    <t>Biofuel/other protein consumption in 2020 (tonnes)</t>
  </si>
  <si>
    <t>Chicken production in 2020 (tonnes)</t>
  </si>
  <si>
    <t>Pork production in 2020 (tonnes)</t>
  </si>
  <si>
    <t>Beef production in 2020 (tonnes)</t>
  </si>
  <si>
    <t>Turkiye</t>
  </si>
  <si>
    <t>Small animal count</t>
  </si>
  <si>
    <t>Medium animal count</t>
  </si>
  <si>
    <t>Large animal count</t>
  </si>
  <si>
    <t>Dairy cow count</t>
  </si>
  <si>
    <t>World (billions)</t>
  </si>
  <si>
    <t>Outdoor crop caloric production in 2020 (dry caloric tons)</t>
  </si>
  <si>
    <t>Outdoor crop fat production in 2020 (tonnes)</t>
  </si>
  <si>
    <t>Outdoor crop protein production in 2020 (tonnes)</t>
  </si>
  <si>
    <t>world</t>
  </si>
  <si>
    <t>world million tonnes</t>
  </si>
  <si>
    <t>Seasonality of staple crop output</t>
  </si>
  <si>
    <t>January</t>
  </si>
  <si>
    <t>February</t>
  </si>
  <si>
    <t>March</t>
  </si>
  <si>
    <t>April</t>
  </si>
  <si>
    <t>May</t>
  </si>
  <si>
    <t>June</t>
  </si>
  <si>
    <t>July</t>
  </si>
  <si>
    <t>August</t>
  </si>
  <si>
    <t>September</t>
  </si>
  <si>
    <t>October</t>
  </si>
  <si>
    <t>November</t>
  </si>
  <si>
    <t>December</t>
  </si>
  <si>
    <t>reduction_year1</t>
  </si>
  <si>
    <t>reduction_year2</t>
  </si>
  <si>
    <t>reduction_year3</t>
  </si>
  <si>
    <t>reduction_year4</t>
  </si>
  <si>
    <t>reduction_year5</t>
  </si>
  <si>
    <t>percent change in crop production</t>
  </si>
  <si>
    <t>year 1 is after may</t>
  </si>
  <si>
    <t>year 2 starts january</t>
  </si>
  <si>
    <t>Food Stocks calories, approximate, May 2016-2020 average, million tonnes dry caloric value</t>
  </si>
  <si>
    <t>Food Stocks fat, approximate, May 2016-2020 average, million tonnes fat</t>
  </si>
  <si>
    <t>Food Stocks protein, approximate, May 2016-2020 average, million tonnes protein</t>
  </si>
  <si>
    <t>Food stocks calories by month (million tonnes, dry caloric):</t>
  </si>
  <si>
    <t>Jan</t>
  </si>
  <si>
    <t>Feb</t>
  </si>
  <si>
    <t>Mar</t>
  </si>
  <si>
    <t>Apr</t>
  </si>
  <si>
    <t>Jun</t>
  </si>
  <si>
    <t>Jul</t>
  </si>
  <si>
    <t>Aug</t>
  </si>
  <si>
    <t>Sep</t>
  </si>
  <si>
    <t>Oct</t>
  </si>
  <si>
    <t>Nov</t>
  </si>
  <si>
    <t>Dec</t>
  </si>
  <si>
    <t>Seafood calories - million tonnes dry caloric, 2020</t>
  </si>
  <si>
    <t>Seafood fat - million tonnes, 2020</t>
  </si>
  <si>
    <t>Seafood protein - million tonnes, 2020</t>
  </si>
  <si>
    <t>Animal feed caloric consumption in 2020 (million dry caloric tons)</t>
  </si>
  <si>
    <t>Animal feed fat consumption in 2020 (million tonnes)</t>
  </si>
  <si>
    <t>Animal feed protein consumption in 2020 (million tonnes)</t>
  </si>
  <si>
    <t>Grazing area - '000 hectares</t>
  </si>
  <si>
    <t>Crop area - total</t>
  </si>
  <si>
    <t>Fraction of total grazing area</t>
  </si>
  <si>
    <t>Fraction of total crop area</t>
  </si>
  <si>
    <t>Inedible food for ruminants - Baseline 2020 - '000 tonnes</t>
  </si>
  <si>
    <t>Inedible food for ruminants - Year 1 - '000 tonnes</t>
  </si>
  <si>
    <t>Inedible food for ruminants - Year 2 - '000 tonnes</t>
  </si>
  <si>
    <t>Inedible food for ruminants - Year 3 - '000 tonnes</t>
  </si>
  <si>
    <t>Inedible food for ruminants - Year 4 - '000 tonnes</t>
  </si>
  <si>
    <t>Inedible food for ruminants - Year 5 - '000 tonnes</t>
  </si>
  <si>
    <t>Inedible food for ruminants - Year 6 - '000 tonnes</t>
  </si>
  <si>
    <t>Inedible food for ruminants - Year 7 - '000 tonnes</t>
  </si>
  <si>
    <t>Inedible food for ruminants - Year 8 - '000 tonnes</t>
  </si>
  <si>
    <t>Inedible food for ruminants - Year 9 - '000 tonnes</t>
  </si>
  <si>
    <t>Inedible food for ruminants - Year 10 - '000 tonnes</t>
  </si>
  <si>
    <t>Current milk output - '000 tonnes wet value</t>
  </si>
  <si>
    <t>Feed volume - '000 tonnes dry caloric</t>
  </si>
  <si>
    <t>Feed needed - pigs and chickens</t>
  </si>
  <si>
    <t>Feed needed - cattle</t>
  </si>
  <si>
    <t>Residual feed after meat</t>
  </si>
  <si>
    <t>Residual cattle meat demand after feed</t>
  </si>
  <si>
    <t>Estimated grazing needs</t>
  </si>
  <si>
    <t>Grazing productivity index</t>
  </si>
  <si>
    <t>Assumptions - can be deleted in final version</t>
  </si>
  <si>
    <t>Milk</t>
  </si>
  <si>
    <t>Baseline 2020</t>
  </si>
  <si>
    <t>Post disaster yields - 150 Tg NW, tonnes/ha</t>
  </si>
  <si>
    <t>Year 1</t>
  </si>
  <si>
    <t>Year 2</t>
  </si>
  <si>
    <t>Year 3</t>
  </si>
  <si>
    <t>Year 4</t>
  </si>
  <si>
    <t>Year 5</t>
  </si>
  <si>
    <t>Year 6</t>
  </si>
  <si>
    <t>Year 7</t>
  </si>
  <si>
    <t>Year 8</t>
  </si>
  <si>
    <t>Year 9</t>
  </si>
  <si>
    <t>Year 10</t>
  </si>
  <si>
    <t>Area</t>
  </si>
  <si>
    <t>Milk, Total</t>
  </si>
  <si>
    <t>Grasses yield</t>
  </si>
  <si>
    <t>Residues yield</t>
  </si>
  <si>
    <t>Fodder crop yield</t>
  </si>
  <si>
    <t>American Samoa</t>
  </si>
  <si>
    <t>Note - yields are not on a country by country basis</t>
  </si>
  <si>
    <t>Andorra</t>
  </si>
  <si>
    <t>grasses baseline</t>
  </si>
  <si>
    <t>residues baseline</t>
  </si>
  <si>
    <t>Antigua and Barbuda</t>
  </si>
  <si>
    <t>fodder baseline</t>
  </si>
  <si>
    <t>Human inedible feeds</t>
  </si>
  <si>
    <t>Ratio</t>
  </si>
  <si>
    <t>Maximum output</t>
  </si>
  <si>
    <t>Austria</t>
  </si>
  <si>
    <t>tonnes feed/tonnes output</t>
  </si>
  <si>
    <t>Million tonnes</t>
  </si>
  <si>
    <t>Bahamas</t>
  </si>
  <si>
    <t>Cattle meat</t>
  </si>
  <si>
    <t>Human edible feeds</t>
  </si>
  <si>
    <t>Chicken meat</t>
  </si>
  <si>
    <t>Belgium</t>
  </si>
  <si>
    <t>Pork meat</t>
  </si>
  <si>
    <t>Belize</t>
  </si>
  <si>
    <t>British Virgin Islands</t>
  </si>
  <si>
    <t>China, Mainland</t>
  </si>
  <si>
    <t>Bulgaria</t>
  </si>
  <si>
    <t>Cayman Islands</t>
  </si>
  <si>
    <t>Channel Islands</t>
  </si>
  <si>
    <t>China, Hong Kong SAR</t>
  </si>
  <si>
    <t>China, mainland</t>
  </si>
  <si>
    <t>Comoros</t>
  </si>
  <si>
    <t>Croatia</t>
  </si>
  <si>
    <t>Cyprus</t>
  </si>
  <si>
    <t>Czechia</t>
  </si>
  <si>
    <t>Denmark</t>
  </si>
  <si>
    <t>Dominica</t>
  </si>
  <si>
    <t>Equatorial Guinea</t>
  </si>
  <si>
    <t>Estonia</t>
  </si>
  <si>
    <t>Falkland Islands (Malvinas)</t>
  </si>
  <si>
    <t>Finland</t>
  </si>
  <si>
    <t>France</t>
  </si>
  <si>
    <t>French Guyana</t>
  </si>
  <si>
    <t>French Polynesia</t>
  </si>
  <si>
    <t>Germany</t>
  </si>
  <si>
    <t>Greece</t>
  </si>
  <si>
    <t>Greenland</t>
  </si>
  <si>
    <t>Grenada</t>
  </si>
  <si>
    <t>Guadeloupe</t>
  </si>
  <si>
    <t>Guam</t>
  </si>
  <si>
    <t>Hungary</t>
  </si>
  <si>
    <t>Iceland</t>
  </si>
  <si>
    <t>Ireland</t>
  </si>
  <si>
    <t>Isle of Man</t>
  </si>
  <si>
    <t>Italy</t>
  </si>
  <si>
    <t>Latvia</t>
  </si>
  <si>
    <t>Liechtenstein</t>
  </si>
  <si>
    <t>Lithuania</t>
  </si>
  <si>
    <t>Luxembourg</t>
  </si>
  <si>
    <t>China, Taiwan Province of</t>
  </si>
  <si>
    <t>Maldives</t>
  </si>
  <si>
    <t>Marshall Islands</t>
  </si>
  <si>
    <t>Martinique</t>
  </si>
  <si>
    <t>Mayotte</t>
  </si>
  <si>
    <t>Micronesia (Federated States of)</t>
  </si>
  <si>
    <t>Montenegro</t>
  </si>
  <si>
    <t>Montserrat</t>
  </si>
  <si>
    <t>Netherlands</t>
  </si>
  <si>
    <t>New Caledonia</t>
  </si>
  <si>
    <t>Niue</t>
  </si>
  <si>
    <t>Norfolk Island</t>
  </si>
  <si>
    <t>Northern Mariana Islands</t>
  </si>
  <si>
    <t>Palau</t>
  </si>
  <si>
    <t>Palestine</t>
  </si>
  <si>
    <t>Poland</t>
  </si>
  <si>
    <t>Portugal</t>
  </si>
  <si>
    <t>Puerto Rico</t>
  </si>
  <si>
    <t>R?union</t>
  </si>
  <si>
    <t>Romania</t>
  </si>
  <si>
    <t>Saint Helena, Ascension and Tristan da Cunha</t>
  </si>
  <si>
    <t>Saint Kitts and Nevis</t>
  </si>
  <si>
    <t>Saint Lucia</t>
  </si>
  <si>
    <t>Saint Vincent and the Grenadines</t>
  </si>
  <si>
    <t>Samoa</t>
  </si>
  <si>
    <t>Sao Tome and Principe</t>
  </si>
  <si>
    <t>Slovakia</t>
  </si>
  <si>
    <t>Slovenia</t>
  </si>
  <si>
    <t>Solomon Islands</t>
  </si>
  <si>
    <t>Spain</t>
  </si>
  <si>
    <t>Sweden</t>
  </si>
  <si>
    <t>Timor-Leste</t>
  </si>
  <si>
    <t>Tonga</t>
  </si>
  <si>
    <t>United Kingdom of Great Britain and Northern Ireland</t>
  </si>
  <si>
    <t>United States Virgin Islands</t>
  </si>
  <si>
    <t>Vanuatu</t>
  </si>
  <si>
    <t>Western Sahara</t>
  </si>
  <si>
    <t>European Union (27)</t>
  </si>
  <si>
    <t>Length of coastline</t>
  </si>
  <si>
    <t>Within latitude where seaweed could be grown (30)</t>
  </si>
  <si>
    <t>Fraction of total seaweed grown today -2019</t>
  </si>
  <si>
    <t>Country chemical wood pulp 2020 (tonnes)</t>
  </si>
  <si>
    <t>Ratio to sum total</t>
  </si>
  <si>
    <t>Country Crop Area ('000 Hectares)</t>
  </si>
  <si>
    <t>Latitude</t>
  </si>
  <si>
    <t>Whether above latitude threshold (23)</t>
  </si>
  <si>
    <t>Fraction of total crop area - below 23 latitude</t>
  </si>
  <si>
    <t>Irrigated area in the tropics</t>
  </si>
  <si>
    <t>F5707+UK</t>
  </si>
  <si>
    <t>Estimated Capex for related industries - Average 2014-2018 - 2015 US$ billion basis</t>
  </si>
  <si>
    <t>% of global chemical and related CAPEX</t>
  </si>
  <si>
    <t>TOTAL</t>
  </si>
  <si>
    <t>Total Caloric needs</t>
  </si>
  <si>
    <t>Total fat needs</t>
  </si>
  <si>
    <t>Total protein needs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</si>
</sst>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34">
    <font>
      <sz val="10.0"/>
      <color rgb="FF000000"/>
      <name val="Arial"/>
      <scheme val="minor"/>
    </font>
    <font>
      <b/>
      <sz val="14.0"/>
      <color theme="1"/>
      <name val="Arial"/>
      <scheme val="minor"/>
    </font>
    <font>
      <b/>
      <color theme="1"/>
      <name val="Arial"/>
      <scheme val="minor"/>
    </font>
    <font>
      <color theme="1"/>
      <name val="Arial"/>
      <scheme val="minor"/>
    </font>
    <font>
      <u/>
      <color rgb="FF1155CC"/>
    </font>
    <font>
      <u/>
      <color rgb="FF1155CC"/>
      <name val="Arial"/>
      <scheme val="minor"/>
    </font>
    <font>
      <u/>
      <color rgb="FF1155CC"/>
    </font>
    <font>
      <b/>
      <sz val="10.0"/>
      <color theme="1"/>
      <name val="Arial"/>
      <scheme val="minor"/>
    </font>
    <font>
      <b/>
      <sz val="8.0"/>
      <color theme="1"/>
      <name val="Arial"/>
    </font>
    <font>
      <sz val="11.0"/>
      <color theme="1"/>
      <name val="Calibri"/>
    </font>
    <font>
      <sz val="8.0"/>
      <color theme="1"/>
      <name val="&quot;Liberation Sans&quot;"/>
    </font>
    <font>
      <sz val="10.0"/>
      <color theme="1"/>
      <name val="Arial"/>
      <scheme val="minor"/>
    </font>
    <font>
      <sz val="11.0"/>
      <color rgb="FF000000"/>
      <name val="&quot;EB Garamond&quot;"/>
    </font>
    <font>
      <sz val="8.0"/>
      <color rgb="FF000000"/>
      <name val="&quot;Arial&quot;"/>
    </font>
    <font>
      <sz val="8.0"/>
      <color theme="1"/>
      <name val="Arial"/>
    </font>
    <font>
      <color theme="1"/>
      <name val="Arial"/>
    </font>
    <font>
      <b/>
      <i/>
      <u/>
      <sz val="10.0"/>
      <color theme="1"/>
      <name val="Arial"/>
      <scheme val="minor"/>
    </font>
    <font>
      <b/>
      <i/>
      <color theme="1"/>
      <name val="Arial"/>
      <scheme val="minor"/>
    </font>
    <font>
      <color theme="1"/>
      <name val="EB Garamond"/>
    </font>
    <font>
      <b/>
      <sz val="8.0"/>
      <color theme="1"/>
      <name val="&quot;Liberation Sans&quot;"/>
    </font>
    <font>
      <u/>
      <color theme="1"/>
      <name val="Arial"/>
      <scheme val="minor"/>
    </font>
    <font>
      <sz val="11.0"/>
      <color theme="1"/>
      <name val="Arial"/>
      <scheme val="minor"/>
    </font>
    <font>
      <b/>
      <sz val="8.0"/>
      <color rgb="FF000000"/>
      <name val="&quot;Calibri&quot;"/>
    </font>
    <font>
      <sz val="8.0"/>
      <color rgb="FF000000"/>
      <name val="&quot;Calibri&quot;"/>
    </font>
    <font>
      <sz val="8.0"/>
      <color theme="1"/>
      <name val="&quot;Calibri&quot;"/>
    </font>
    <font>
      <sz val="8.0"/>
      <color theme="1"/>
      <name val="Liberation Serif"/>
    </font>
    <font>
      <b/>
      <sz val="11.0"/>
      <color rgb="FF000000"/>
      <name val="&quot;EB Garamond&quot;"/>
    </font>
    <font>
      <color rgb="FF000000"/>
      <name val="Arial"/>
    </font>
    <font>
      <b/>
      <i/>
      <sz val="11.0"/>
      <color rgb="FF000000"/>
      <name val="Arial"/>
      <scheme val="minor"/>
    </font>
    <font>
      <b/>
      <sz val="11.0"/>
      <color rgb="FF000000"/>
      <name val="Arial"/>
      <scheme val="minor"/>
    </font>
    <font>
      <sz val="11.0"/>
      <color rgb="FF000000"/>
      <name val="Arial"/>
      <scheme val="minor"/>
    </font>
    <font>
      <sz val="8.0"/>
      <color theme="1"/>
      <name val="Arial"/>
      <scheme val="minor"/>
    </font>
    <font>
      <color rgb="FF000000"/>
      <name val="Arial"/>
      <scheme val="minor"/>
    </font>
    <font>
      <u/>
      <sz val="8.0"/>
      <color theme="1"/>
      <name val="&quot;Liberation Sans&quot;"/>
    </font>
  </fonts>
  <fills count="9">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D0E0E3"/>
        <bgColor rgb="FFD0E0E3"/>
      </patternFill>
    </fill>
    <fill>
      <patternFill patternType="solid">
        <fgColor rgb="FFA2C4C9"/>
        <bgColor rgb="FFA2C4C9"/>
      </patternFill>
    </fill>
    <fill>
      <patternFill patternType="solid">
        <fgColor rgb="FFFFE599"/>
        <bgColor rgb="FFFFE599"/>
      </patternFill>
    </fill>
    <fill>
      <patternFill patternType="solid">
        <fgColor rgb="FFB6D7A8"/>
        <bgColor rgb="FFB6D7A8"/>
      </patternFill>
    </fill>
    <fill>
      <patternFill patternType="solid">
        <fgColor rgb="FFFFFFFF"/>
        <bgColor rgb="FFFFFFFF"/>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shrinkToFit="0" wrapText="1"/>
    </xf>
    <xf borderId="0" fillId="2" fontId="4" numFmtId="0" xfId="0" applyAlignment="1" applyFill="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shrinkToFit="0" wrapText="1"/>
    </xf>
    <xf borderId="0" fillId="0" fontId="2" numFmtId="0" xfId="0" applyAlignment="1" applyFont="1">
      <alignment readingOrder="0" shrinkToFit="0" wrapText="1"/>
    </xf>
    <xf borderId="0" fillId="0" fontId="8" numFmtId="0" xfId="0" applyAlignment="1" applyFont="1">
      <alignment horizontal="left" readingOrder="0" shrinkToFit="0" wrapText="1"/>
    </xf>
    <xf borderId="0" fillId="0" fontId="9" numFmtId="0" xfId="0" applyAlignment="1" applyFont="1">
      <alignment vertical="bottom"/>
    </xf>
    <xf borderId="0" fillId="0" fontId="10" numFmtId="0" xfId="0" applyAlignment="1" applyFont="1">
      <alignment horizontal="left" readingOrder="0"/>
    </xf>
    <xf borderId="0" fillId="0" fontId="11" numFmtId="0" xfId="0" applyAlignment="1" applyFont="1">
      <alignment vertical="bottom"/>
    </xf>
    <xf borderId="0" fillId="0" fontId="3" numFmtId="3" xfId="0" applyFont="1" applyNumberFormat="1"/>
    <xf borderId="0" fillId="0" fontId="12" numFmtId="0" xfId="0" applyAlignment="1" applyFont="1">
      <alignment horizontal="right" readingOrder="0" shrinkToFit="0" vertical="bottom" wrapText="0"/>
    </xf>
    <xf borderId="0" fillId="0" fontId="12" numFmtId="0" xfId="0" applyAlignment="1" applyFont="1">
      <alignment shrinkToFit="0" vertical="bottom" wrapText="0"/>
    </xf>
    <xf borderId="0" fillId="0" fontId="13" numFmtId="0" xfId="0" applyAlignment="1" applyFont="1">
      <alignment readingOrder="0"/>
    </xf>
    <xf borderId="0" fillId="0" fontId="0" numFmtId="0" xfId="0" applyAlignment="1" applyFont="1">
      <alignment readingOrder="0" shrinkToFit="0" vertical="bottom" wrapText="0"/>
    </xf>
    <xf borderId="1" fillId="0" fontId="11" numFmtId="0" xfId="0" applyAlignment="1" applyBorder="1" applyFont="1">
      <alignment shrinkToFit="0" vertical="bottom" wrapText="0"/>
    </xf>
    <xf borderId="0" fillId="0" fontId="3" numFmtId="3" xfId="0" applyAlignment="1" applyFont="1" applyNumberFormat="1">
      <alignment readingOrder="0"/>
    </xf>
    <xf borderId="0" fillId="0" fontId="14" numFmtId="0" xfId="0" applyAlignment="1" applyFont="1">
      <alignment horizontal="left" readingOrder="0"/>
    </xf>
    <xf borderId="0" fillId="3" fontId="3" numFmtId="3" xfId="0" applyAlignment="1" applyFill="1" applyFont="1" applyNumberFormat="1">
      <alignment readingOrder="0"/>
    </xf>
    <xf borderId="0" fillId="0" fontId="9" numFmtId="0" xfId="0" applyAlignment="1" applyFont="1">
      <alignment horizontal="right" vertical="bottom"/>
    </xf>
    <xf borderId="0" fillId="0" fontId="11" numFmtId="0" xfId="0" applyAlignment="1" applyFont="1">
      <alignment readingOrder="0" vertical="bottom"/>
    </xf>
    <xf borderId="0" fillId="0" fontId="9" numFmtId="11" xfId="0" applyAlignment="1" applyFont="1" applyNumberFormat="1">
      <alignment horizontal="right" vertical="bottom"/>
    </xf>
    <xf borderId="0" fillId="0" fontId="15" numFmtId="0" xfId="0" applyAlignment="1" applyFont="1">
      <alignment vertical="bottom"/>
    </xf>
    <xf borderId="0" fillId="0" fontId="11" numFmtId="0" xfId="0" applyFont="1"/>
    <xf borderId="0" fillId="0" fontId="7" numFmtId="0" xfId="0" applyAlignment="1" applyFont="1">
      <alignment readingOrder="0" vertical="top"/>
    </xf>
    <xf borderId="0" fillId="0" fontId="7" numFmtId="0" xfId="0" applyAlignment="1" applyFont="1">
      <alignment readingOrder="0" shrinkToFit="0" vertical="top" wrapText="1"/>
    </xf>
    <xf borderId="0" fillId="0" fontId="16" numFmtId="0" xfId="0" applyAlignment="1" applyFont="1">
      <alignment readingOrder="0" vertical="top"/>
    </xf>
    <xf borderId="0" fillId="4" fontId="17" numFmtId="0" xfId="0" applyAlignment="1" applyFill="1" applyFont="1">
      <alignment readingOrder="0" shrinkToFit="0" vertical="top" wrapText="1"/>
    </xf>
    <xf borderId="0" fillId="5" fontId="2" numFmtId="0" xfId="0" applyAlignment="1" applyFill="1" applyFont="1">
      <alignment readingOrder="0" shrinkToFit="0" vertical="top" wrapText="1"/>
    </xf>
    <xf borderId="0" fillId="5" fontId="2" numFmtId="0" xfId="0" applyAlignment="1" applyFont="1">
      <alignment shrinkToFit="0" vertical="top" wrapText="1"/>
    </xf>
    <xf borderId="0" fillId="0" fontId="11" numFmtId="0" xfId="0" applyAlignment="1" applyFont="1">
      <alignment vertical="top"/>
    </xf>
    <xf borderId="0" fillId="6" fontId="7" numFmtId="0" xfId="0" applyAlignment="1" applyFill="1" applyFont="1">
      <alignment readingOrder="0" shrinkToFit="0" vertical="top" wrapText="1"/>
    </xf>
    <xf borderId="0" fillId="0" fontId="11" numFmtId="0" xfId="0" applyAlignment="1" applyFont="1">
      <alignment horizontal="left" readingOrder="0"/>
    </xf>
    <xf borderId="0" fillId="0" fontId="11" numFmtId="10" xfId="0" applyAlignment="1" applyFont="1" applyNumberFormat="1">
      <alignment horizontal="right" vertical="bottom"/>
    </xf>
    <xf borderId="0" fillId="0" fontId="15" numFmtId="10" xfId="0" applyAlignment="1" applyFont="1" applyNumberFormat="1">
      <alignment horizontal="right" vertical="bottom"/>
    </xf>
    <xf borderId="0" fillId="0" fontId="7" numFmtId="0" xfId="0" applyAlignment="1" applyFont="1">
      <alignment vertical="bottom"/>
    </xf>
    <xf borderId="0" fillId="0" fontId="15" numFmtId="0" xfId="0" applyAlignment="1" applyFont="1">
      <alignment horizontal="right" vertical="bottom"/>
    </xf>
    <xf borderId="0" fillId="0" fontId="18" numFmtId="10" xfId="0" applyAlignment="1" applyFont="1" applyNumberFormat="1">
      <alignment horizontal="right" vertical="bottom"/>
    </xf>
    <xf borderId="0" fillId="0" fontId="3" numFmtId="0" xfId="0" applyFont="1"/>
    <xf borderId="0" fillId="0" fontId="19" numFmtId="0" xfId="0" applyAlignment="1" applyFont="1">
      <alignment horizontal="left" readingOrder="0" shrinkToFit="0" wrapText="1"/>
    </xf>
    <xf borderId="0" fillId="0" fontId="10" numFmtId="0" xfId="0" applyAlignment="1" applyFont="1">
      <alignment horizontal="right" readingOrder="0"/>
    </xf>
    <xf borderId="0" fillId="0" fontId="10" numFmtId="3" xfId="0" applyAlignment="1" applyFont="1" applyNumberFormat="1">
      <alignment horizontal="right" readingOrder="0"/>
    </xf>
    <xf borderId="0" fillId="0" fontId="19" numFmtId="0" xfId="0" applyAlignment="1" applyFont="1">
      <alignment horizontal="left" readingOrder="0"/>
    </xf>
    <xf borderId="0" fillId="0" fontId="14" numFmtId="0" xfId="0" applyAlignment="1" applyFont="1">
      <alignment horizontal="right" readingOrder="0"/>
    </xf>
    <xf borderId="0" fillId="0" fontId="20" numFmtId="0" xfId="0" applyFont="1"/>
    <xf borderId="0" fillId="0" fontId="17" numFmtId="0" xfId="0" applyAlignment="1" applyFont="1">
      <alignment readingOrder="0" shrinkToFit="0" wrapText="1"/>
    </xf>
    <xf borderId="0" fillId="7" fontId="2" numFmtId="0" xfId="0" applyAlignment="1" applyFill="1" applyFont="1">
      <alignment readingOrder="0" shrinkToFit="0" wrapText="1"/>
    </xf>
    <xf borderId="0" fillId="0" fontId="3" numFmtId="10" xfId="0" applyFont="1" applyNumberFormat="1"/>
    <xf borderId="0" fillId="0" fontId="21" numFmtId="0" xfId="0" applyAlignment="1" applyFont="1">
      <alignment vertical="bottom"/>
    </xf>
    <xf borderId="1" fillId="0" fontId="15" numFmtId="0" xfId="0" applyAlignment="1" applyBorder="1" applyFont="1">
      <alignment shrinkToFit="0" vertical="bottom" wrapText="0"/>
    </xf>
    <xf borderId="0" fillId="0" fontId="8" numFmtId="0" xfId="0" applyAlignment="1" applyFont="1">
      <alignment horizontal="left" readingOrder="0"/>
    </xf>
    <xf borderId="0" fillId="0" fontId="22" numFmtId="0" xfId="0" applyAlignment="1" applyFont="1">
      <alignment horizontal="left" readingOrder="0" vertical="bottom"/>
    </xf>
    <xf borderId="0" fillId="0" fontId="23" numFmtId="0" xfId="0" applyAlignment="1" applyFont="1">
      <alignment horizontal="left" readingOrder="0" vertical="bottom"/>
    </xf>
    <xf borderId="0" fillId="0" fontId="23" numFmtId="0" xfId="0" applyAlignment="1" applyFont="1">
      <alignment horizontal="right" readingOrder="0" vertical="bottom"/>
    </xf>
    <xf borderId="0" fillId="0" fontId="23" numFmtId="11" xfId="0" applyAlignment="1" applyFont="1" applyNumberFormat="1">
      <alignment horizontal="right" readingOrder="0" vertical="bottom"/>
    </xf>
    <xf borderId="0" fillId="0" fontId="10" numFmtId="11" xfId="0" applyAlignment="1" applyFont="1" applyNumberFormat="1">
      <alignment horizontal="right" readingOrder="0"/>
    </xf>
    <xf borderId="0" fillId="0" fontId="24" numFmtId="0" xfId="0" applyAlignment="1" applyFont="1">
      <alignment horizontal="left" vertical="bottom"/>
    </xf>
    <xf borderId="0" fillId="0" fontId="25" numFmtId="0" xfId="0" applyAlignment="1" applyFont="1">
      <alignment horizontal="left" readingOrder="0" vertical="bottom"/>
    </xf>
    <xf borderId="0" fillId="0" fontId="24" numFmtId="0" xfId="0" applyAlignment="1" applyFont="1">
      <alignment horizontal="left" vertical="bottom"/>
    </xf>
    <xf borderId="0" fillId="0" fontId="21" numFmtId="4" xfId="0" applyAlignment="1" applyFont="1" applyNumberFormat="1">
      <alignment horizontal="right" vertical="bottom"/>
    </xf>
    <xf borderId="0" fillId="8" fontId="21" numFmtId="4" xfId="0" applyAlignment="1" applyFill="1" applyFont="1" applyNumberFormat="1">
      <alignment horizontal="right" vertical="bottom"/>
    </xf>
    <xf borderId="0" fillId="0" fontId="3" numFmtId="2" xfId="0" applyFont="1" applyNumberFormat="1"/>
    <xf borderId="0" fillId="0" fontId="3" numFmtId="4" xfId="0" applyFont="1" applyNumberFormat="1"/>
    <xf borderId="0" fillId="0" fontId="12" numFmtId="164" xfId="0" applyAlignment="1" applyFont="1" applyNumberFormat="1">
      <alignment horizontal="right" shrinkToFit="0" vertical="bottom" wrapText="0"/>
    </xf>
    <xf borderId="0" fillId="0" fontId="3" numFmtId="164" xfId="0" applyFont="1" applyNumberFormat="1"/>
    <xf borderId="0" fillId="0" fontId="12" numFmtId="0" xfId="0" applyAlignment="1" applyFont="1">
      <alignment vertical="bottom"/>
    </xf>
    <xf borderId="0" fillId="0" fontId="26" numFmtId="0" xfId="0" applyAlignment="1" applyFont="1">
      <alignment readingOrder="0" vertical="bottom"/>
    </xf>
    <xf borderId="0" fillId="0" fontId="26" numFmtId="0" xfId="0" applyAlignment="1" applyFont="1">
      <alignment readingOrder="0" shrinkToFit="0" vertical="bottom" wrapText="0"/>
    </xf>
    <xf borderId="0" fillId="0" fontId="27" numFmtId="0" xfId="0" applyAlignment="1" applyFont="1">
      <alignment readingOrder="0" vertical="bottom"/>
    </xf>
    <xf borderId="0" fillId="0" fontId="12" numFmtId="0" xfId="0" applyAlignment="1" applyFont="1">
      <alignment readingOrder="0" shrinkToFit="0" vertical="bottom" wrapText="0"/>
    </xf>
    <xf borderId="0" fillId="0" fontId="11" numFmtId="0" xfId="0" applyAlignment="1" applyFont="1">
      <alignment shrinkToFit="0" wrapText="1"/>
    </xf>
    <xf borderId="0" fillId="0" fontId="7" numFmtId="10" xfId="0" applyAlignment="1" applyFont="1" applyNumberFormat="1">
      <alignment readingOrder="0" shrinkToFit="0" wrapText="1"/>
    </xf>
    <xf borderId="0" fillId="0" fontId="28" numFmtId="0" xfId="0" applyAlignment="1" applyFont="1">
      <alignment readingOrder="0" shrinkToFit="0" vertical="bottom" wrapText="0"/>
    </xf>
    <xf borderId="0" fillId="0" fontId="29" numFmtId="0" xfId="0" applyAlignment="1" applyFont="1">
      <alignment horizontal="right" readingOrder="0" shrinkToFit="0" vertical="bottom" wrapText="0"/>
    </xf>
    <xf borderId="0" fillId="0" fontId="30" numFmtId="0" xfId="0" applyAlignment="1" applyFont="1">
      <alignment shrinkToFit="0" vertical="bottom" wrapText="0"/>
    </xf>
    <xf borderId="0" fillId="0" fontId="29" numFmtId="0" xfId="0" applyAlignment="1" applyFont="1">
      <alignment readingOrder="0" shrinkToFit="0" vertical="bottom" wrapText="0"/>
    </xf>
    <xf borderId="0" fillId="0" fontId="31" numFmtId="0" xfId="0" applyAlignment="1" applyFont="1">
      <alignment horizontal="left" readingOrder="0"/>
    </xf>
    <xf borderId="0" fillId="0" fontId="11" numFmtId="3" xfId="0" applyFont="1" applyNumberFormat="1"/>
    <xf borderId="0" fillId="2" fontId="11" numFmtId="3" xfId="0" applyFont="1" applyNumberFormat="1"/>
    <xf borderId="0" fillId="0" fontId="11" numFmtId="10" xfId="0" applyFont="1" applyNumberFormat="1"/>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2" numFmtId="165" xfId="0" applyAlignment="1" applyFont="1" applyNumberFormat="1">
      <alignment vertical="bottom"/>
    </xf>
    <xf borderId="0" fillId="0" fontId="2" numFmtId="3" xfId="0" applyAlignment="1" applyFont="1" applyNumberFormat="1">
      <alignment vertical="bottom"/>
    </xf>
    <xf borderId="0" fillId="0" fontId="30" numFmtId="0" xfId="0" applyAlignment="1" applyFont="1">
      <alignment readingOrder="0" shrinkToFit="0" vertical="bottom" wrapText="0"/>
    </xf>
    <xf borderId="0" fillId="0" fontId="7" numFmtId="0" xfId="0" applyAlignment="1" applyFont="1">
      <alignment readingOrder="0"/>
    </xf>
    <xf borderId="0" fillId="0" fontId="3" numFmtId="2" xfId="0" applyAlignment="1" applyFont="1" applyNumberFormat="1">
      <alignment horizontal="right" vertical="bottom"/>
    </xf>
    <xf borderId="0" fillId="0" fontId="30" numFmtId="3" xfId="0" applyAlignment="1" applyFont="1" applyNumberFormat="1">
      <alignment horizontal="right" readingOrder="0" shrinkToFit="0" vertical="bottom" wrapText="0"/>
    </xf>
    <xf borderId="0" fillId="0" fontId="30" numFmtId="0" xfId="0" applyAlignment="1" applyFont="1">
      <alignment horizontal="right" readingOrder="0" shrinkToFit="0" vertical="bottom" wrapText="0"/>
    </xf>
    <xf borderId="0" fillId="0" fontId="29" numFmtId="3" xfId="0" applyAlignment="1" applyFont="1" applyNumberFormat="1">
      <alignment horizontal="right" readingOrder="0" shrinkToFit="0" vertical="bottom" wrapText="0"/>
    </xf>
    <xf borderId="0" fillId="0" fontId="18" numFmtId="0" xfId="0" applyAlignment="1" applyFont="1">
      <alignment vertical="bottom"/>
    </xf>
    <xf borderId="0" fillId="0" fontId="18" numFmtId="3" xfId="0" applyAlignment="1" applyFont="1" applyNumberFormat="1">
      <alignment vertical="bottom"/>
    </xf>
    <xf borderId="0" fillId="0" fontId="15" numFmtId="0" xfId="0" applyAlignment="1" applyFont="1">
      <alignment vertical="bottom"/>
    </xf>
    <xf borderId="0" fillId="0" fontId="18" numFmtId="164" xfId="0" applyAlignment="1" applyFont="1" applyNumberFormat="1">
      <alignment vertical="bottom"/>
    </xf>
    <xf borderId="0" fillId="0" fontId="18" numFmtId="2" xfId="0" applyAlignment="1" applyFont="1" applyNumberFormat="1">
      <alignment horizontal="right" vertical="bottom"/>
    </xf>
    <xf borderId="0" fillId="0" fontId="18" numFmtId="1" xfId="0" applyAlignment="1" applyFont="1" applyNumberFormat="1">
      <alignment horizontal="right" vertical="bottom"/>
    </xf>
    <xf borderId="0" fillId="0" fontId="18" numFmtId="164" xfId="0" applyAlignment="1" applyFont="1" applyNumberFormat="1">
      <alignment horizontal="right" vertical="bottom"/>
    </xf>
    <xf borderId="2" fillId="0" fontId="18" numFmtId="0" xfId="0" applyAlignment="1" applyBorder="1" applyFont="1">
      <alignment shrinkToFit="0" vertical="bottom" wrapText="0"/>
    </xf>
    <xf borderId="0" fillId="0" fontId="15" numFmtId="3" xfId="0" applyAlignment="1" applyFont="1" applyNumberFormat="1">
      <alignment vertical="bottom"/>
    </xf>
    <xf borderId="0" fillId="0" fontId="11" numFmtId="10" xfId="0" applyAlignment="1" applyFont="1" applyNumberFormat="1">
      <alignment readingOrder="0"/>
    </xf>
    <xf borderId="0" fillId="2" fontId="30" numFmtId="0" xfId="0" applyAlignment="1" applyFont="1">
      <alignment readingOrder="0" shrinkToFit="0" vertical="bottom" wrapText="0"/>
    </xf>
    <xf borderId="0" fillId="0" fontId="30" numFmtId="10" xfId="0" applyAlignment="1" applyFont="1" applyNumberFormat="1">
      <alignment readingOrder="0" shrinkToFit="0" vertical="bottom" wrapText="0"/>
    </xf>
    <xf borderId="0" fillId="2" fontId="30" numFmtId="3" xfId="0" applyAlignment="1" applyFont="1" applyNumberFormat="1">
      <alignment readingOrder="0" shrinkToFit="0" vertical="bottom" wrapText="0"/>
    </xf>
    <xf borderId="0" fillId="2" fontId="30" numFmtId="0" xfId="0" applyAlignment="1" applyFont="1">
      <alignment shrinkToFit="0" vertical="bottom" wrapText="0"/>
    </xf>
    <xf borderId="0" fillId="0" fontId="30" numFmtId="10" xfId="0" applyAlignment="1" applyFont="1" applyNumberFormat="1">
      <alignment shrinkToFit="0" vertical="bottom" wrapText="0"/>
    </xf>
    <xf borderId="0" fillId="2" fontId="32" numFmtId="0" xfId="0" applyAlignment="1" applyFont="1">
      <alignment readingOrder="0" shrinkToFit="0" vertical="bottom" wrapText="0"/>
    </xf>
    <xf borderId="0" fillId="0" fontId="32" numFmtId="10" xfId="0" applyAlignment="1" applyFont="1" applyNumberFormat="1">
      <alignment readingOrder="0" shrinkToFit="0" vertical="bottom" wrapText="0"/>
    </xf>
    <xf borderId="0" fillId="0" fontId="32" numFmtId="0" xfId="0" applyAlignment="1" applyFont="1">
      <alignment readingOrder="0" shrinkToFit="0" vertical="bottom" wrapText="0"/>
    </xf>
    <xf borderId="0" fillId="2" fontId="29" numFmtId="0" xfId="0" applyAlignment="1" applyFont="1">
      <alignment readingOrder="0" shrinkToFit="0" vertical="bottom" wrapText="0"/>
    </xf>
    <xf borderId="0" fillId="0" fontId="29" numFmtId="10" xfId="0" applyAlignment="1" applyFont="1" applyNumberFormat="1">
      <alignment readingOrder="0" shrinkToFit="0" vertical="bottom" wrapText="0"/>
    </xf>
    <xf borderId="0" fillId="2" fontId="11" numFmtId="0" xfId="0" applyAlignment="1" applyFont="1">
      <alignment readingOrder="0"/>
    </xf>
    <xf borderId="0" fillId="0" fontId="11" numFmtId="0" xfId="0" applyAlignment="1" applyFont="1">
      <alignment readingOrder="0"/>
    </xf>
    <xf borderId="0" fillId="0" fontId="2" numFmtId="3" xfId="0" applyAlignment="1" applyFont="1" applyNumberFormat="1">
      <alignment readingOrder="0" shrinkToFit="0" wrapText="1"/>
    </xf>
    <xf borderId="0" fillId="3" fontId="2" numFmtId="0" xfId="0" applyAlignment="1" applyFont="1">
      <alignment readingOrder="0" shrinkToFit="0" wrapText="1"/>
    </xf>
    <xf borderId="0" fillId="0" fontId="2" numFmtId="0" xfId="0" applyAlignment="1" applyFont="1">
      <alignment horizontal="center"/>
    </xf>
    <xf borderId="0" fillId="3" fontId="3" numFmtId="0" xfId="0" applyFont="1"/>
    <xf borderId="0" fillId="0" fontId="2" numFmtId="0" xfId="0" applyAlignment="1" applyFont="1">
      <alignment horizontal="center" readingOrder="0"/>
    </xf>
    <xf borderId="0" fillId="0" fontId="9" numFmtId="0" xfId="0" applyAlignment="1" applyFont="1">
      <alignment vertical="bottom"/>
    </xf>
    <xf borderId="0" fillId="0" fontId="9" numFmtId="0" xfId="0" applyAlignment="1" applyFont="1">
      <alignment horizontal="right" vertical="bottom"/>
    </xf>
    <xf borderId="0" fillId="0" fontId="3" numFmtId="0" xfId="0" applyAlignment="1" applyFont="1">
      <alignment horizontal="left" readingOrder="0"/>
    </xf>
    <xf borderId="0" fillId="0" fontId="3" numFmtId="0" xfId="0" applyAlignment="1" applyFont="1">
      <alignment horizontal="right" readingOrder="0"/>
    </xf>
    <xf borderId="0" fillId="0" fontId="3" numFmtId="3" xfId="0" applyAlignment="1" applyFont="1" applyNumberFormat="1">
      <alignment horizontal="right" readingOrder="0"/>
    </xf>
    <xf borderId="0" fillId="0" fontId="3" numFmtId="0" xfId="0" applyAlignment="1" applyFont="1">
      <alignment horizontal="right"/>
    </xf>
    <xf borderId="0" fillId="0" fontId="9" numFmtId="3" xfId="0" applyAlignment="1" applyFont="1" applyNumberFormat="1">
      <alignment horizontal="right" vertical="bottom"/>
    </xf>
    <xf borderId="0" fillId="3" fontId="3" numFmtId="3" xfId="0" applyFont="1" applyNumberFormat="1"/>
    <xf borderId="0" fillId="0" fontId="9" numFmtId="3" xfId="0" applyAlignment="1" applyFont="1" applyNumberFormat="1">
      <alignment vertical="bottom"/>
    </xf>
    <xf borderId="0" fillId="0" fontId="3" numFmtId="4" xfId="0" applyAlignment="1" applyFont="1" applyNumberFormat="1">
      <alignment horizontal="right" readingOrder="0"/>
    </xf>
    <xf borderId="0" fillId="0" fontId="9" numFmtId="4" xfId="0" applyAlignment="1" applyFont="1" applyNumberFormat="1">
      <alignment vertical="bottom"/>
    </xf>
    <xf borderId="0" fillId="0" fontId="33" numFmtId="0" xfId="0" applyAlignment="1" applyFont="1">
      <alignment horizontal="left" readingOrder="0"/>
    </xf>
    <xf borderId="0" fillId="0" fontId="7"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3.xml"/><Relationship Id="rId3"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4.xml"/><Relationship Id="rId3"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7.xml"/><Relationship Id="rId3" Type="http://schemas.openxmlformats.org/officeDocument/2006/relationships/vmlDrawing" Target="../drawings/vmlDrawing3.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42.75"/>
    <col customWidth="1" min="3" max="3" width="25.5"/>
  </cols>
  <sheetData>
    <row r="1">
      <c r="A1" s="1" t="s">
        <v>0</v>
      </c>
    </row>
    <row r="2">
      <c r="A2" s="2"/>
      <c r="B2" s="2"/>
      <c r="C2" s="3"/>
      <c r="D2" s="3"/>
      <c r="E2" s="3"/>
      <c r="F2" s="3"/>
      <c r="G2" s="3"/>
      <c r="H2" s="3"/>
      <c r="I2" s="3"/>
      <c r="J2" s="3"/>
      <c r="K2" s="3"/>
      <c r="L2" s="3"/>
      <c r="M2" s="3"/>
      <c r="N2" s="3"/>
      <c r="O2" s="3"/>
      <c r="P2" s="3"/>
      <c r="Q2" s="3"/>
      <c r="R2" s="3"/>
      <c r="S2" s="3"/>
      <c r="T2" s="3"/>
      <c r="U2" s="3"/>
      <c r="V2" s="3"/>
      <c r="W2" s="3"/>
      <c r="X2" s="3"/>
      <c r="Y2" s="3"/>
      <c r="Z2" s="3"/>
    </row>
    <row r="3">
      <c r="A3" s="2" t="s">
        <v>1</v>
      </c>
      <c r="B3" s="2" t="s">
        <v>2</v>
      </c>
      <c r="C3" s="2" t="s">
        <v>3</v>
      </c>
      <c r="D3" s="3"/>
      <c r="E3" s="3"/>
      <c r="F3" s="3"/>
      <c r="G3" s="3"/>
      <c r="H3" s="3"/>
      <c r="I3" s="3"/>
      <c r="J3" s="3"/>
      <c r="K3" s="3"/>
      <c r="L3" s="3"/>
      <c r="M3" s="3"/>
      <c r="N3" s="3"/>
      <c r="O3" s="3"/>
      <c r="P3" s="3"/>
      <c r="Q3" s="3"/>
      <c r="R3" s="3"/>
      <c r="S3" s="3"/>
      <c r="T3" s="3"/>
      <c r="U3" s="3"/>
      <c r="V3" s="3"/>
      <c r="W3" s="3"/>
      <c r="X3" s="3"/>
      <c r="Y3" s="3"/>
      <c r="Z3" s="3"/>
    </row>
    <row r="4">
      <c r="A4" s="4" t="s">
        <v>4</v>
      </c>
      <c r="B4" s="5" t="s">
        <v>5</v>
      </c>
      <c r="C4" s="6" t="s">
        <v>6</v>
      </c>
    </row>
    <row r="5">
      <c r="A5" s="7" t="s">
        <v>7</v>
      </c>
      <c r="B5" s="5" t="s">
        <v>8</v>
      </c>
      <c r="C5" s="6" t="s">
        <v>9</v>
      </c>
    </row>
    <row r="6">
      <c r="A6" s="8" t="s">
        <v>10</v>
      </c>
      <c r="B6" s="5"/>
    </row>
    <row r="7">
      <c r="A7" s="8" t="s">
        <v>11</v>
      </c>
      <c r="B7" s="5"/>
      <c r="C7" s="6" t="s">
        <v>12</v>
      </c>
    </row>
    <row r="8">
      <c r="A8" s="8" t="s">
        <v>13</v>
      </c>
      <c r="B8" s="5"/>
    </row>
    <row r="9">
      <c r="A9" s="4" t="s">
        <v>14</v>
      </c>
      <c r="B9" s="5" t="s">
        <v>15</v>
      </c>
      <c r="C9" s="6" t="s">
        <v>16</v>
      </c>
    </row>
    <row r="10">
      <c r="A10" s="4" t="s">
        <v>17</v>
      </c>
      <c r="B10" s="5"/>
      <c r="C10" s="6" t="s">
        <v>12</v>
      </c>
    </row>
    <row r="11">
      <c r="A11" s="4" t="s">
        <v>18</v>
      </c>
      <c r="C11" s="6" t="s">
        <v>12</v>
      </c>
    </row>
    <row r="12">
      <c r="A12" s="8" t="s">
        <v>19</v>
      </c>
    </row>
    <row r="13">
      <c r="A13" s="8" t="s">
        <v>20</v>
      </c>
      <c r="C13" s="6" t="s">
        <v>12</v>
      </c>
    </row>
    <row r="14">
      <c r="A14" s="8" t="s">
        <v>21</v>
      </c>
    </row>
    <row r="15">
      <c r="A15" s="4" t="s">
        <v>22</v>
      </c>
      <c r="C15" s="6" t="s">
        <v>6</v>
      </c>
    </row>
    <row r="16">
      <c r="A16" s="8" t="s">
        <v>23</v>
      </c>
    </row>
    <row r="17">
      <c r="B17" s="5"/>
    </row>
    <row r="18">
      <c r="B18" s="5"/>
    </row>
    <row r="19">
      <c r="A19" s="2" t="s">
        <v>24</v>
      </c>
      <c r="B19" s="5"/>
    </row>
    <row r="20">
      <c r="A20" s="2" t="s">
        <v>2</v>
      </c>
      <c r="B20" s="2" t="s">
        <v>25</v>
      </c>
    </row>
    <row r="21">
      <c r="A21" s="5" t="s">
        <v>26</v>
      </c>
      <c r="B21" s="5"/>
    </row>
    <row r="22">
      <c r="A22" s="5" t="s">
        <v>27</v>
      </c>
      <c r="B22" s="5"/>
    </row>
    <row r="23">
      <c r="A23" s="5" t="s">
        <v>28</v>
      </c>
      <c r="B23" s="5"/>
    </row>
    <row r="24">
      <c r="A24" s="5"/>
      <c r="B24" s="5"/>
    </row>
    <row r="25">
      <c r="B25" s="5"/>
    </row>
    <row r="26">
      <c r="B26" s="5"/>
    </row>
  </sheetData>
  <hyperlinks>
    <hyperlink display="Population" location="Population!A1" ref="A4"/>
    <hyperlink display="Outdoor crop Production Seasonality" location="Outdoor Crop Seasonality!A1" ref="A6"/>
    <hyperlink display="Outdoor Crop Production Baseline" location="Outdoor Crop Seasonality!A1" ref="A7"/>
    <hyperlink display="Outdoor Crop Production NW" location="Outdoor Crop Production NW!A1" ref="A8"/>
    <hyperlink display="Food Stocks" location="Food Stocks!A1" ref="A9"/>
    <hyperlink display="Seafood - excluding seaweeds" location="Seafood - excluding seaweeds!A1" ref="A10"/>
    <hyperlink display="Grazing" location="Grazing!A1" ref="A11"/>
    <hyperlink display="Seaweed" location="Seaweed!A1" ref="A12"/>
    <hyperlink display="Cellulosic Sugar" location="Cellulosic Sugar!A1" ref="A13"/>
    <hyperlink display="Greenhouses" location="Greenhouses!A1" ref="A14"/>
    <hyperlink display="Methane SCP" location="Methane SCP!A1" ref="A15"/>
    <hyperlink display="Combined" location="Combined!A1" ref="A16"/>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1" width="16.0"/>
    <col customWidth="1" min="2" max="2" width="25.38"/>
    <col customWidth="1" min="4" max="4" width="3.13"/>
    <col customWidth="1" min="5" max="5" width="17.5"/>
    <col customWidth="1" min="7" max="7" width="16.75"/>
    <col customWidth="1" min="8" max="8" width="4.5"/>
    <col customWidth="1" min="9" max="9" width="20.5"/>
    <col customWidth="1" min="11" max="11" width="15.38"/>
  </cols>
  <sheetData>
    <row r="1">
      <c r="A1" s="2" t="s">
        <v>29</v>
      </c>
      <c r="B1" s="9" t="s">
        <v>30</v>
      </c>
      <c r="C1" s="10" t="s">
        <v>31</v>
      </c>
      <c r="E1" s="11"/>
      <c r="F1" s="11"/>
      <c r="G1" s="11"/>
      <c r="H1" s="12"/>
      <c r="I1" s="11"/>
      <c r="J1" s="11"/>
      <c r="K1" s="11"/>
    </row>
    <row r="2">
      <c r="A2" s="13" t="s">
        <v>32</v>
      </c>
      <c r="B2" s="14" t="s">
        <v>33</v>
      </c>
      <c r="C2" s="15">
        <v>38.928341</v>
      </c>
      <c r="E2" s="16"/>
      <c r="F2" s="16"/>
      <c r="G2" s="16"/>
      <c r="H2" s="17"/>
      <c r="I2" s="16"/>
      <c r="J2" s="16"/>
      <c r="K2" s="16"/>
      <c r="L2" s="16"/>
      <c r="M2" s="16"/>
      <c r="N2" s="16"/>
      <c r="O2" s="17"/>
      <c r="P2" s="16"/>
      <c r="Q2" s="16"/>
      <c r="R2" s="16"/>
    </row>
    <row r="3">
      <c r="A3" s="13" t="s">
        <v>34</v>
      </c>
      <c r="B3" s="14" t="s">
        <v>35</v>
      </c>
      <c r="C3" s="15">
        <v>2.837743</v>
      </c>
      <c r="E3" s="16"/>
      <c r="F3" s="16"/>
      <c r="G3" s="16"/>
      <c r="H3" s="17"/>
      <c r="I3" s="16"/>
      <c r="J3" s="16"/>
      <c r="K3" s="16"/>
      <c r="L3" s="16"/>
      <c r="M3" s="16"/>
      <c r="N3" s="16"/>
      <c r="O3" s="17"/>
      <c r="P3" s="16"/>
      <c r="Q3" s="16"/>
      <c r="R3" s="16"/>
    </row>
    <row r="4">
      <c r="A4" s="13" t="s">
        <v>36</v>
      </c>
      <c r="B4" s="14" t="s">
        <v>37</v>
      </c>
      <c r="C4" s="15">
        <v>43.851043</v>
      </c>
      <c r="E4" s="16"/>
      <c r="F4" s="16"/>
      <c r="G4" s="16"/>
      <c r="H4" s="17"/>
      <c r="I4" s="16"/>
      <c r="J4" s="16"/>
      <c r="K4" s="16"/>
      <c r="L4" s="16"/>
      <c r="M4" s="16"/>
      <c r="N4" s="16"/>
      <c r="O4" s="17"/>
      <c r="P4" s="16"/>
      <c r="Q4" s="16"/>
      <c r="R4" s="16"/>
    </row>
    <row r="5">
      <c r="A5" s="13" t="s">
        <v>38</v>
      </c>
      <c r="B5" s="14" t="s">
        <v>39</v>
      </c>
      <c r="C5" s="15">
        <v>32.866268</v>
      </c>
      <c r="E5" s="16"/>
      <c r="F5" s="16"/>
      <c r="G5" s="16"/>
      <c r="H5" s="17"/>
      <c r="I5" s="16"/>
      <c r="J5" s="16"/>
      <c r="K5" s="16"/>
      <c r="L5" s="16"/>
      <c r="M5" s="16"/>
      <c r="N5" s="16"/>
      <c r="O5" s="17"/>
      <c r="P5" s="16"/>
      <c r="Q5" s="16"/>
      <c r="R5" s="16"/>
    </row>
    <row r="6">
      <c r="A6" s="13" t="s">
        <v>40</v>
      </c>
      <c r="B6" s="14" t="s">
        <v>41</v>
      </c>
      <c r="C6" s="15">
        <v>45.376763</v>
      </c>
      <c r="E6" s="16"/>
      <c r="F6" s="16"/>
      <c r="G6" s="16"/>
      <c r="H6" s="17"/>
      <c r="I6" s="16"/>
      <c r="J6" s="16"/>
      <c r="K6" s="16"/>
      <c r="L6" s="16"/>
      <c r="M6" s="16"/>
      <c r="N6" s="16"/>
      <c r="O6" s="17"/>
      <c r="P6" s="16"/>
      <c r="Q6" s="16"/>
      <c r="R6" s="16"/>
    </row>
    <row r="7">
      <c r="A7" s="13" t="s">
        <v>42</v>
      </c>
      <c r="B7" s="14" t="s">
        <v>43</v>
      </c>
      <c r="C7" s="15">
        <v>2.963234</v>
      </c>
      <c r="E7" s="16"/>
      <c r="F7" s="16"/>
      <c r="G7" s="16"/>
      <c r="H7" s="17"/>
      <c r="I7" s="16"/>
      <c r="J7" s="16"/>
      <c r="K7" s="16"/>
      <c r="L7" s="16"/>
      <c r="M7" s="16"/>
      <c r="N7" s="16"/>
      <c r="O7" s="17"/>
      <c r="P7" s="16"/>
      <c r="Q7" s="16"/>
      <c r="R7" s="16"/>
    </row>
    <row r="8">
      <c r="A8" s="13" t="s">
        <v>44</v>
      </c>
      <c r="B8" s="14" t="s">
        <v>45</v>
      </c>
      <c r="C8" s="15">
        <v>25.687041</v>
      </c>
      <c r="E8" s="16"/>
      <c r="F8" s="16"/>
      <c r="G8" s="16"/>
      <c r="H8" s="17"/>
      <c r="I8" s="16"/>
      <c r="J8" s="16"/>
      <c r="K8" s="16"/>
      <c r="L8" s="16"/>
      <c r="M8" s="16"/>
      <c r="N8" s="16"/>
      <c r="O8" s="17"/>
      <c r="P8" s="16"/>
      <c r="Q8" s="16"/>
      <c r="R8" s="16"/>
    </row>
    <row r="9">
      <c r="A9" s="13" t="s">
        <v>46</v>
      </c>
      <c r="B9" s="14" t="s">
        <v>47</v>
      </c>
      <c r="C9" s="15">
        <v>10.110116</v>
      </c>
      <c r="E9" s="16"/>
      <c r="F9" s="16"/>
      <c r="G9" s="16"/>
      <c r="H9" s="17"/>
      <c r="I9" s="16"/>
      <c r="J9" s="16"/>
      <c r="K9" s="16"/>
      <c r="L9" s="16"/>
      <c r="M9" s="16"/>
      <c r="N9" s="16"/>
      <c r="O9" s="17"/>
      <c r="P9" s="16"/>
      <c r="Q9" s="16"/>
      <c r="R9" s="16"/>
    </row>
    <row r="10">
      <c r="A10" s="13" t="s">
        <v>48</v>
      </c>
      <c r="B10" s="14" t="s">
        <v>49</v>
      </c>
      <c r="C10" s="15">
        <v>1.701583</v>
      </c>
      <c r="E10" s="16"/>
      <c r="F10" s="16"/>
      <c r="G10" s="16"/>
      <c r="H10" s="17"/>
      <c r="I10" s="16"/>
      <c r="J10" s="16"/>
      <c r="K10" s="16"/>
      <c r="L10" s="16"/>
      <c r="M10" s="16"/>
      <c r="N10" s="16"/>
      <c r="O10" s="17"/>
      <c r="P10" s="16"/>
      <c r="Q10" s="16"/>
      <c r="R10" s="16"/>
    </row>
    <row r="11">
      <c r="A11" s="13" t="s">
        <v>50</v>
      </c>
      <c r="B11" s="14" t="s">
        <v>51</v>
      </c>
      <c r="C11" s="15">
        <v>165.0</v>
      </c>
      <c r="E11" s="16"/>
      <c r="F11" s="16"/>
      <c r="G11" s="16"/>
      <c r="H11" s="17"/>
      <c r="I11" s="16"/>
      <c r="J11" s="16"/>
      <c r="K11" s="16"/>
      <c r="L11" s="16"/>
      <c r="M11" s="16"/>
      <c r="N11" s="16"/>
      <c r="O11" s="17"/>
      <c r="P11" s="16"/>
      <c r="Q11" s="16"/>
      <c r="R11" s="16"/>
    </row>
    <row r="12">
      <c r="A12" s="13" t="s">
        <v>52</v>
      </c>
      <c r="B12" s="14" t="s">
        <v>53</v>
      </c>
      <c r="C12" s="15">
        <v>0.287371</v>
      </c>
      <c r="E12" s="16"/>
      <c r="F12" s="16"/>
      <c r="G12" s="16"/>
      <c r="H12" s="17"/>
      <c r="I12" s="16"/>
      <c r="J12" s="16"/>
      <c r="K12" s="16"/>
      <c r="L12" s="16"/>
      <c r="M12" s="16"/>
      <c r="N12" s="16"/>
      <c r="O12" s="17"/>
      <c r="P12" s="16"/>
      <c r="Q12" s="16"/>
      <c r="R12" s="16"/>
    </row>
    <row r="13">
      <c r="A13" s="13" t="s">
        <v>54</v>
      </c>
      <c r="B13" s="14" t="s">
        <v>55</v>
      </c>
      <c r="C13" s="15">
        <v>9.398861</v>
      </c>
      <c r="E13" s="16"/>
      <c r="F13" s="16"/>
      <c r="G13" s="16"/>
      <c r="H13" s="17"/>
      <c r="I13" s="16"/>
      <c r="J13" s="16"/>
      <c r="K13" s="16"/>
      <c r="L13" s="16"/>
      <c r="M13" s="16"/>
      <c r="N13" s="16"/>
      <c r="O13" s="17"/>
      <c r="P13" s="16"/>
      <c r="Q13" s="16"/>
      <c r="R13" s="16"/>
    </row>
    <row r="14">
      <c r="A14" s="13" t="s">
        <v>56</v>
      </c>
      <c r="B14" s="14" t="s">
        <v>57</v>
      </c>
      <c r="C14" s="15">
        <v>12.123198</v>
      </c>
      <c r="E14" s="16"/>
      <c r="F14" s="18"/>
      <c r="G14" s="16"/>
      <c r="H14" s="17"/>
      <c r="I14" s="16"/>
      <c r="J14" s="16"/>
      <c r="K14" s="16"/>
      <c r="L14" s="16"/>
      <c r="M14" s="16"/>
      <c r="N14" s="16"/>
      <c r="O14" s="17"/>
      <c r="P14" s="16"/>
      <c r="Q14" s="16"/>
      <c r="R14" s="16"/>
    </row>
    <row r="15">
      <c r="A15" s="13" t="s">
        <v>58</v>
      </c>
      <c r="B15" s="14" t="s">
        <v>59</v>
      </c>
      <c r="C15" s="15">
        <v>0.771612</v>
      </c>
      <c r="E15" s="16"/>
      <c r="F15" s="16"/>
      <c r="G15" s="16"/>
      <c r="H15" s="17"/>
      <c r="I15" s="16"/>
      <c r="J15" s="16"/>
      <c r="K15" s="16"/>
      <c r="L15" s="16"/>
      <c r="M15" s="16"/>
      <c r="N15" s="16"/>
      <c r="O15" s="17"/>
      <c r="P15" s="16"/>
      <c r="Q15" s="16"/>
      <c r="R15" s="16"/>
    </row>
    <row r="16">
      <c r="A16" s="13" t="s">
        <v>60</v>
      </c>
      <c r="B16" s="19" t="s">
        <v>61</v>
      </c>
      <c r="C16" s="15">
        <v>11.673029</v>
      </c>
      <c r="E16" s="16"/>
      <c r="F16" s="16"/>
      <c r="G16" s="16"/>
      <c r="H16" s="17"/>
      <c r="I16" s="16"/>
      <c r="J16" s="16"/>
      <c r="K16" s="16"/>
      <c r="L16" s="16"/>
      <c r="M16" s="16"/>
      <c r="N16" s="16"/>
      <c r="O16" s="17"/>
      <c r="P16" s="16"/>
      <c r="Q16" s="16"/>
      <c r="R16" s="16"/>
    </row>
    <row r="17">
      <c r="A17" s="13" t="s">
        <v>62</v>
      </c>
      <c r="B17" s="14" t="s">
        <v>63</v>
      </c>
      <c r="C17" s="15">
        <v>3.280815</v>
      </c>
      <c r="E17" s="16"/>
      <c r="F17" s="16"/>
      <c r="G17" s="16"/>
      <c r="H17" s="17"/>
      <c r="I17" s="16"/>
      <c r="J17" s="16"/>
      <c r="K17" s="16"/>
      <c r="L17" s="16"/>
      <c r="M17" s="16"/>
      <c r="N17" s="16"/>
      <c r="O17" s="17"/>
      <c r="P17" s="16"/>
      <c r="Q17" s="16"/>
      <c r="R17" s="16"/>
    </row>
    <row r="18">
      <c r="A18" s="13" t="s">
        <v>64</v>
      </c>
      <c r="B18" s="14" t="s">
        <v>65</v>
      </c>
      <c r="C18" s="15">
        <v>2.351625</v>
      </c>
      <c r="E18" s="16"/>
      <c r="F18" s="16"/>
      <c r="G18" s="16"/>
      <c r="H18" s="17"/>
      <c r="I18" s="16"/>
      <c r="J18" s="16"/>
      <c r="K18" s="16"/>
      <c r="L18" s="16"/>
      <c r="M18" s="16"/>
      <c r="N18" s="16"/>
      <c r="O18" s="17"/>
      <c r="P18" s="16"/>
      <c r="Q18" s="16"/>
      <c r="R18" s="16"/>
    </row>
    <row r="19">
      <c r="A19" s="13" t="s">
        <v>66</v>
      </c>
      <c r="B19" s="14" t="s">
        <v>67</v>
      </c>
      <c r="C19" s="15">
        <v>213.0</v>
      </c>
      <c r="E19" s="16"/>
      <c r="F19" s="16"/>
      <c r="G19" s="16"/>
      <c r="H19" s="17"/>
      <c r="I19" s="16"/>
      <c r="J19" s="16"/>
      <c r="K19" s="16"/>
      <c r="L19" s="16"/>
      <c r="M19" s="16"/>
      <c r="N19" s="16"/>
      <c r="O19" s="17"/>
      <c r="P19" s="16"/>
      <c r="Q19" s="16"/>
      <c r="R19" s="16"/>
    </row>
    <row r="20">
      <c r="A20" s="13" t="s">
        <v>68</v>
      </c>
      <c r="B20" s="19" t="s">
        <v>69</v>
      </c>
      <c r="C20" s="15">
        <v>0.437483</v>
      </c>
      <c r="E20" s="16"/>
      <c r="F20" s="16"/>
      <c r="G20" s="16"/>
      <c r="H20" s="17"/>
      <c r="I20" s="16"/>
      <c r="J20" s="16"/>
      <c r="K20" s="16"/>
      <c r="L20" s="16"/>
      <c r="M20" s="16"/>
      <c r="N20" s="16"/>
      <c r="O20" s="17"/>
      <c r="P20" s="16"/>
      <c r="Q20" s="16"/>
      <c r="R20" s="16"/>
    </row>
    <row r="21">
      <c r="A21" s="13" t="s">
        <v>70</v>
      </c>
      <c r="B21" s="14" t="s">
        <v>71</v>
      </c>
      <c r="C21" s="15">
        <v>20.903278</v>
      </c>
      <c r="E21" s="16"/>
      <c r="F21" s="16"/>
      <c r="G21" s="16"/>
      <c r="H21" s="17"/>
      <c r="I21" s="16"/>
      <c r="J21" s="16"/>
      <c r="K21" s="16"/>
      <c r="L21" s="16"/>
      <c r="M21" s="16"/>
      <c r="N21" s="16"/>
      <c r="O21" s="17"/>
      <c r="P21" s="16"/>
      <c r="Q21" s="16"/>
      <c r="R21" s="16"/>
    </row>
    <row r="22">
      <c r="A22" s="13" t="s">
        <v>72</v>
      </c>
      <c r="B22" s="19" t="s">
        <v>73</v>
      </c>
      <c r="C22" s="15">
        <v>54.409794</v>
      </c>
      <c r="E22" s="16"/>
      <c r="F22" s="16"/>
      <c r="G22" s="16"/>
      <c r="H22" s="17"/>
      <c r="I22" s="16"/>
      <c r="J22" s="16"/>
      <c r="K22" s="16"/>
      <c r="L22" s="16"/>
      <c r="M22" s="16"/>
      <c r="N22" s="16"/>
      <c r="O22" s="17"/>
      <c r="P22" s="16"/>
      <c r="Q22" s="16"/>
      <c r="R22" s="16"/>
    </row>
    <row r="23">
      <c r="A23" s="13" t="s">
        <v>74</v>
      </c>
      <c r="B23" s="14" t="s">
        <v>75</v>
      </c>
      <c r="C23" s="15">
        <v>11.890781</v>
      </c>
      <c r="E23" s="16"/>
      <c r="F23" s="16"/>
      <c r="G23" s="16"/>
      <c r="H23" s="17"/>
      <c r="I23" s="16"/>
      <c r="J23" s="16"/>
      <c r="K23" s="16"/>
      <c r="L23" s="16"/>
      <c r="M23" s="16"/>
      <c r="N23" s="16"/>
      <c r="O23" s="17"/>
      <c r="P23" s="16"/>
      <c r="Q23" s="16"/>
      <c r="R23" s="16"/>
    </row>
    <row r="24">
      <c r="A24" s="13" t="s">
        <v>76</v>
      </c>
      <c r="B24" s="14" t="s">
        <v>77</v>
      </c>
      <c r="C24" s="15">
        <v>0.555988</v>
      </c>
      <c r="E24" s="16"/>
      <c r="F24" s="16"/>
      <c r="G24" s="16"/>
      <c r="H24" s="17"/>
      <c r="I24" s="16"/>
      <c r="J24" s="16"/>
      <c r="K24" s="16"/>
      <c r="L24" s="16"/>
      <c r="M24" s="16"/>
      <c r="N24" s="16"/>
      <c r="O24" s="17"/>
      <c r="P24" s="16"/>
      <c r="Q24" s="16"/>
      <c r="R24" s="16"/>
    </row>
    <row r="25">
      <c r="A25" s="13" t="s">
        <v>78</v>
      </c>
      <c r="B25" s="14" t="s">
        <v>79</v>
      </c>
      <c r="C25" s="15">
        <v>16.718971</v>
      </c>
      <c r="E25" s="16"/>
      <c r="F25" s="16"/>
      <c r="G25" s="16"/>
      <c r="H25" s="17"/>
      <c r="I25" s="16"/>
      <c r="J25" s="16"/>
      <c r="K25" s="16"/>
      <c r="L25" s="16"/>
      <c r="M25" s="16"/>
      <c r="N25" s="16"/>
      <c r="O25" s="17"/>
      <c r="P25" s="16"/>
      <c r="Q25" s="16"/>
      <c r="R25" s="16"/>
    </row>
    <row r="26">
      <c r="A26" s="13" t="s">
        <v>80</v>
      </c>
      <c r="B26" s="14" t="s">
        <v>81</v>
      </c>
      <c r="C26" s="15">
        <v>26.545864</v>
      </c>
      <c r="E26" s="16"/>
      <c r="F26" s="16"/>
      <c r="G26" s="16"/>
      <c r="H26" s="17"/>
      <c r="I26" s="16"/>
      <c r="J26" s="16"/>
      <c r="K26" s="16"/>
      <c r="L26" s="16"/>
      <c r="M26" s="16"/>
      <c r="N26" s="16"/>
      <c r="O26" s="17"/>
      <c r="P26" s="16"/>
      <c r="Q26" s="16"/>
      <c r="R26" s="16"/>
    </row>
    <row r="27">
      <c r="A27" s="13" t="s">
        <v>82</v>
      </c>
      <c r="B27" s="14" t="s">
        <v>83</v>
      </c>
      <c r="C27" s="15">
        <v>38.005238</v>
      </c>
      <c r="E27" s="16"/>
      <c r="F27" s="16"/>
      <c r="G27" s="16"/>
      <c r="H27" s="17"/>
      <c r="I27" s="16"/>
      <c r="J27" s="16"/>
      <c r="K27" s="16"/>
      <c r="L27" s="16"/>
      <c r="M27" s="16"/>
      <c r="N27" s="16"/>
      <c r="O27" s="17"/>
      <c r="P27" s="16"/>
      <c r="Q27" s="16"/>
      <c r="R27" s="16"/>
    </row>
    <row r="28">
      <c r="A28" s="13" t="s">
        <v>84</v>
      </c>
      <c r="B28" s="14" t="s">
        <v>85</v>
      </c>
      <c r="C28" s="15">
        <v>4.829764</v>
      </c>
      <c r="E28" s="16"/>
      <c r="F28" s="16"/>
      <c r="G28" s="16"/>
      <c r="H28" s="17"/>
      <c r="I28" s="16"/>
      <c r="J28" s="16"/>
      <c r="K28" s="16"/>
      <c r="L28" s="16"/>
      <c r="M28" s="16"/>
      <c r="N28" s="16"/>
      <c r="O28" s="17"/>
      <c r="P28" s="16"/>
      <c r="Q28" s="16"/>
      <c r="R28" s="16"/>
    </row>
    <row r="29">
      <c r="A29" s="13" t="s">
        <v>86</v>
      </c>
      <c r="B29" s="14" t="s">
        <v>87</v>
      </c>
      <c r="C29" s="15">
        <v>16.425859</v>
      </c>
      <c r="E29" s="16"/>
      <c r="F29" s="16"/>
      <c r="G29" s="16"/>
      <c r="H29" s="17"/>
      <c r="I29" s="16"/>
      <c r="J29" s="16"/>
      <c r="K29" s="16"/>
      <c r="L29" s="16"/>
      <c r="M29" s="16"/>
      <c r="N29" s="16"/>
      <c r="O29" s="17"/>
      <c r="P29" s="16"/>
      <c r="Q29" s="16"/>
      <c r="R29" s="16"/>
    </row>
    <row r="30">
      <c r="A30" s="13" t="s">
        <v>88</v>
      </c>
      <c r="B30" s="14" t="s">
        <v>89</v>
      </c>
      <c r="C30" s="15">
        <v>19.116209</v>
      </c>
      <c r="E30" s="16"/>
      <c r="F30" s="16"/>
      <c r="G30" s="16"/>
      <c r="H30" s="17"/>
      <c r="I30" s="16"/>
      <c r="J30" s="16"/>
      <c r="K30" s="16"/>
      <c r="L30" s="16"/>
      <c r="M30" s="16"/>
      <c r="N30" s="16"/>
      <c r="O30" s="17"/>
      <c r="P30" s="16"/>
      <c r="Q30" s="16"/>
      <c r="R30" s="16"/>
    </row>
    <row r="31">
      <c r="A31" s="13" t="s">
        <v>90</v>
      </c>
      <c r="B31" s="14" t="s">
        <v>91</v>
      </c>
      <c r="C31" s="15">
        <v>1400.0</v>
      </c>
      <c r="E31" s="16"/>
      <c r="F31" s="16"/>
      <c r="G31" s="16"/>
      <c r="H31" s="17"/>
      <c r="I31" s="16"/>
      <c r="J31" s="16"/>
      <c r="K31" s="16"/>
      <c r="L31" s="16"/>
      <c r="M31" s="16"/>
      <c r="N31" s="16"/>
      <c r="O31" s="17"/>
      <c r="P31" s="16"/>
      <c r="Q31" s="16"/>
      <c r="R31" s="16"/>
    </row>
    <row r="32">
      <c r="A32" s="13" t="s">
        <v>92</v>
      </c>
      <c r="B32" s="14" t="s">
        <v>93</v>
      </c>
      <c r="C32" s="15">
        <v>50.882884</v>
      </c>
      <c r="E32" s="16"/>
      <c r="F32" s="16"/>
      <c r="G32" s="16"/>
      <c r="H32" s="17"/>
      <c r="I32" s="16"/>
      <c r="J32" s="16"/>
      <c r="K32" s="16"/>
      <c r="L32" s="16"/>
      <c r="M32" s="16"/>
      <c r="N32" s="16"/>
      <c r="O32" s="17"/>
      <c r="P32" s="16"/>
      <c r="Q32" s="16"/>
      <c r="R32" s="16"/>
    </row>
    <row r="33">
      <c r="A33" s="13" t="s">
        <v>94</v>
      </c>
      <c r="B33" s="14" t="s">
        <v>95</v>
      </c>
      <c r="C33" s="15">
        <v>5.518092</v>
      </c>
      <c r="E33" s="16"/>
      <c r="F33" s="16"/>
      <c r="G33" s="16"/>
      <c r="H33" s="17"/>
      <c r="I33" s="16"/>
      <c r="J33" s="16"/>
      <c r="K33" s="16"/>
      <c r="L33" s="16"/>
      <c r="M33" s="16"/>
      <c r="N33" s="16"/>
      <c r="O33" s="17"/>
      <c r="P33" s="16"/>
      <c r="Q33" s="16"/>
      <c r="R33" s="16"/>
    </row>
    <row r="34">
      <c r="A34" s="13" t="s">
        <v>96</v>
      </c>
      <c r="B34" s="20" t="s">
        <v>97</v>
      </c>
      <c r="C34" s="15">
        <v>89.561404</v>
      </c>
      <c r="E34" s="16"/>
      <c r="F34" s="16"/>
      <c r="G34" s="16"/>
      <c r="H34" s="17"/>
      <c r="I34" s="16"/>
      <c r="J34" s="16"/>
      <c r="K34" s="16"/>
      <c r="L34" s="16"/>
      <c r="M34" s="16"/>
      <c r="N34" s="16"/>
      <c r="O34" s="17"/>
      <c r="P34" s="16"/>
      <c r="Q34" s="16"/>
      <c r="R34" s="16"/>
    </row>
    <row r="35">
      <c r="A35" s="13" t="s">
        <v>98</v>
      </c>
      <c r="B35" s="14" t="s">
        <v>99</v>
      </c>
      <c r="C35" s="15">
        <v>5.094114</v>
      </c>
      <c r="E35" s="16"/>
      <c r="F35" s="16"/>
      <c r="G35" s="16"/>
      <c r="H35" s="17"/>
      <c r="I35" s="16"/>
      <c r="J35" s="16"/>
      <c r="K35" s="16"/>
      <c r="L35" s="16"/>
      <c r="M35" s="16"/>
      <c r="N35" s="16"/>
      <c r="O35" s="17"/>
      <c r="P35" s="16"/>
      <c r="Q35" s="16"/>
      <c r="R35" s="16"/>
    </row>
    <row r="36">
      <c r="A36" s="13" t="s">
        <v>100</v>
      </c>
      <c r="B36" s="19" t="s">
        <v>101</v>
      </c>
      <c r="C36" s="15">
        <v>26.378275</v>
      </c>
      <c r="E36" s="16"/>
      <c r="F36" s="16"/>
      <c r="G36" s="16"/>
      <c r="H36" s="17"/>
      <c r="I36" s="16"/>
      <c r="J36" s="16"/>
      <c r="K36" s="16"/>
      <c r="L36" s="16"/>
      <c r="M36" s="16"/>
      <c r="N36" s="16"/>
      <c r="O36" s="17"/>
      <c r="P36" s="16"/>
      <c r="Q36" s="16"/>
      <c r="R36" s="16"/>
    </row>
    <row r="37">
      <c r="A37" s="13" t="s">
        <v>102</v>
      </c>
      <c r="B37" s="14" t="s">
        <v>103</v>
      </c>
      <c r="C37" s="15">
        <v>11.326616</v>
      </c>
      <c r="E37" s="16"/>
      <c r="F37" s="16"/>
      <c r="G37" s="16"/>
      <c r="H37" s="17"/>
      <c r="I37" s="16"/>
      <c r="J37" s="16"/>
      <c r="K37" s="16"/>
      <c r="L37" s="16"/>
      <c r="M37" s="16"/>
      <c r="N37" s="16"/>
      <c r="O37" s="17"/>
      <c r="P37" s="16"/>
      <c r="Q37" s="16"/>
      <c r="R37" s="16"/>
    </row>
    <row r="38">
      <c r="A38" s="13" t="s">
        <v>104</v>
      </c>
      <c r="B38" s="14" t="s">
        <v>105</v>
      </c>
      <c r="C38" s="15">
        <v>0.988002</v>
      </c>
      <c r="E38" s="16"/>
      <c r="F38" s="16"/>
      <c r="G38" s="16"/>
      <c r="H38" s="17"/>
      <c r="I38" s="16"/>
      <c r="J38" s="16"/>
      <c r="K38" s="16"/>
      <c r="L38" s="16"/>
      <c r="M38" s="16"/>
      <c r="N38" s="16"/>
      <c r="O38" s="17"/>
      <c r="P38" s="16"/>
      <c r="Q38" s="16"/>
      <c r="R38" s="16"/>
    </row>
    <row r="39">
      <c r="A39" s="13" t="s">
        <v>106</v>
      </c>
      <c r="B39" s="14" t="s">
        <v>107</v>
      </c>
      <c r="C39" s="15">
        <v>10.847904</v>
      </c>
      <c r="E39" s="16"/>
      <c r="F39" s="16"/>
      <c r="G39" s="16"/>
      <c r="H39" s="17"/>
      <c r="I39" s="16"/>
      <c r="J39" s="16"/>
      <c r="K39" s="16"/>
      <c r="L39" s="16"/>
      <c r="M39" s="16"/>
      <c r="N39" s="16"/>
      <c r="O39" s="17"/>
      <c r="P39" s="16"/>
      <c r="Q39" s="16"/>
      <c r="R39" s="16"/>
    </row>
    <row r="40">
      <c r="A40" s="13" t="s">
        <v>108</v>
      </c>
      <c r="B40" s="14" t="s">
        <v>109</v>
      </c>
      <c r="C40" s="15">
        <v>17.64306</v>
      </c>
      <c r="E40" s="16"/>
      <c r="F40" s="16"/>
      <c r="G40" s="16"/>
      <c r="H40" s="17"/>
      <c r="I40" s="16"/>
      <c r="J40" s="16"/>
      <c r="K40" s="16"/>
      <c r="L40" s="16"/>
      <c r="M40" s="16"/>
      <c r="N40" s="16"/>
      <c r="O40" s="17"/>
      <c r="P40" s="16"/>
      <c r="Q40" s="16"/>
      <c r="R40" s="16"/>
    </row>
    <row r="41">
      <c r="A41" s="13" t="s">
        <v>110</v>
      </c>
      <c r="B41" s="14" t="s">
        <v>111</v>
      </c>
      <c r="C41" s="15">
        <v>102.0</v>
      </c>
      <c r="E41" s="16"/>
      <c r="F41" s="16"/>
      <c r="G41" s="16"/>
      <c r="H41" s="17"/>
      <c r="I41" s="16"/>
      <c r="J41" s="16"/>
      <c r="K41" s="16"/>
      <c r="L41" s="16"/>
      <c r="M41" s="16"/>
      <c r="N41" s="16"/>
      <c r="O41" s="17"/>
      <c r="P41" s="16"/>
      <c r="Q41" s="16"/>
      <c r="R41" s="16"/>
    </row>
    <row r="42">
      <c r="A42" s="13" t="s">
        <v>112</v>
      </c>
      <c r="B42" s="14" t="s">
        <v>113</v>
      </c>
      <c r="C42" s="15">
        <v>6.486201</v>
      </c>
      <c r="E42" s="16"/>
      <c r="F42" s="16"/>
      <c r="G42" s="16"/>
      <c r="H42" s="17"/>
      <c r="I42" s="16"/>
      <c r="J42" s="16"/>
      <c r="K42" s="16"/>
      <c r="L42" s="16"/>
      <c r="M42" s="16"/>
      <c r="N42" s="16"/>
      <c r="O42" s="17"/>
      <c r="P42" s="16"/>
      <c r="Q42" s="16"/>
      <c r="R42" s="16"/>
    </row>
    <row r="43">
      <c r="A43" s="13" t="s">
        <v>114</v>
      </c>
      <c r="B43" s="14" t="s">
        <v>115</v>
      </c>
      <c r="C43" s="21">
        <v>3.6</v>
      </c>
      <c r="E43" s="16"/>
      <c r="F43" s="16"/>
      <c r="G43" s="16"/>
      <c r="H43" s="17"/>
      <c r="I43" s="16"/>
      <c r="J43" s="16"/>
      <c r="K43" s="16"/>
      <c r="L43" s="16"/>
      <c r="M43" s="16"/>
      <c r="N43" s="16"/>
      <c r="O43" s="17"/>
      <c r="P43" s="16"/>
      <c r="Q43" s="16"/>
      <c r="R43" s="16"/>
    </row>
    <row r="44">
      <c r="A44" s="13" t="s">
        <v>116</v>
      </c>
      <c r="B44" s="14" t="s">
        <v>117</v>
      </c>
      <c r="C44" s="15">
        <v>1.160164</v>
      </c>
      <c r="E44" s="16"/>
      <c r="F44" s="16"/>
      <c r="G44" s="16"/>
      <c r="H44" s="17"/>
      <c r="I44" s="16"/>
      <c r="J44" s="16"/>
      <c r="K44" s="16"/>
      <c r="L44" s="16"/>
      <c r="M44" s="16"/>
      <c r="N44" s="16"/>
      <c r="O44" s="17"/>
      <c r="P44" s="16"/>
      <c r="Q44" s="16"/>
      <c r="R44" s="16"/>
    </row>
    <row r="45">
      <c r="A45" s="13" t="s">
        <v>118</v>
      </c>
      <c r="B45" s="14" t="s">
        <v>119</v>
      </c>
      <c r="C45" s="15">
        <v>115.0</v>
      </c>
      <c r="E45" s="16"/>
      <c r="F45" s="16"/>
      <c r="G45" s="16"/>
      <c r="H45" s="17"/>
      <c r="I45" s="16"/>
      <c r="J45" s="16"/>
      <c r="K45" s="16"/>
      <c r="L45" s="16"/>
      <c r="M45" s="16"/>
      <c r="N45" s="16"/>
      <c r="O45" s="17"/>
      <c r="P45" s="16"/>
      <c r="Q45" s="16"/>
      <c r="R45" s="16"/>
    </row>
    <row r="46">
      <c r="A46" s="22" t="s">
        <v>120</v>
      </c>
      <c r="B46" s="19" t="s">
        <v>121</v>
      </c>
      <c r="C46" s="15">
        <v>515.215293</v>
      </c>
      <c r="D46" s="13"/>
      <c r="E46" s="16"/>
      <c r="F46" s="16"/>
      <c r="G46" s="16"/>
      <c r="H46" s="17"/>
      <c r="I46" s="16"/>
      <c r="J46" s="16"/>
      <c r="K46" s="16"/>
      <c r="L46" s="16"/>
      <c r="M46" s="16"/>
      <c r="N46" s="16"/>
      <c r="O46" s="17"/>
      <c r="P46" s="16"/>
      <c r="Q46" s="16"/>
      <c r="R46" s="16"/>
    </row>
    <row r="47">
      <c r="A47" s="13" t="s">
        <v>122</v>
      </c>
      <c r="B47" s="14" t="s">
        <v>123</v>
      </c>
      <c r="C47" s="15">
        <v>0.896444</v>
      </c>
      <c r="E47" s="16"/>
      <c r="F47" s="16"/>
      <c r="G47" s="16"/>
      <c r="H47" s="17"/>
      <c r="I47" s="16"/>
      <c r="J47" s="16"/>
      <c r="K47" s="16"/>
      <c r="L47" s="16"/>
      <c r="M47" s="16"/>
      <c r="N47" s="16"/>
      <c r="O47" s="17"/>
      <c r="P47" s="16"/>
      <c r="Q47" s="16"/>
      <c r="R47" s="16"/>
    </row>
    <row r="48">
      <c r="A48" s="13" t="s">
        <v>124</v>
      </c>
      <c r="B48" s="14" t="s">
        <v>125</v>
      </c>
      <c r="C48" s="15">
        <v>2.225728</v>
      </c>
      <c r="E48" s="16"/>
      <c r="F48" s="16"/>
      <c r="G48" s="16"/>
      <c r="H48" s="17"/>
      <c r="I48" s="16"/>
      <c r="J48" s="16"/>
      <c r="K48" s="16"/>
      <c r="L48" s="16"/>
      <c r="M48" s="16"/>
      <c r="N48" s="16"/>
      <c r="O48" s="17"/>
      <c r="P48" s="16"/>
      <c r="Q48" s="16"/>
      <c r="R48" s="16"/>
    </row>
    <row r="49">
      <c r="A49" s="13" t="s">
        <v>126</v>
      </c>
      <c r="B49" s="19" t="s">
        <v>127</v>
      </c>
      <c r="C49" s="15">
        <v>2.416664</v>
      </c>
      <c r="E49" s="16"/>
      <c r="F49" s="16"/>
      <c r="G49" s="16"/>
      <c r="H49" s="17"/>
      <c r="I49" s="16"/>
      <c r="J49" s="16"/>
      <c r="K49" s="16"/>
      <c r="L49" s="16"/>
      <c r="M49" s="16"/>
      <c r="N49" s="16"/>
      <c r="O49" s="17"/>
      <c r="P49" s="16"/>
      <c r="Q49" s="16"/>
      <c r="R49" s="16"/>
    </row>
    <row r="50">
      <c r="A50" s="13" t="s">
        <v>128</v>
      </c>
      <c r="B50" s="14" t="s">
        <v>129</v>
      </c>
      <c r="C50" s="15">
        <v>3.714</v>
      </c>
      <c r="E50" s="16"/>
      <c r="F50" s="16"/>
      <c r="G50" s="16"/>
      <c r="H50" s="17"/>
      <c r="I50" s="16"/>
      <c r="J50" s="16"/>
      <c r="K50" s="16"/>
      <c r="L50" s="16"/>
      <c r="M50" s="16"/>
      <c r="N50" s="16"/>
      <c r="O50" s="17"/>
      <c r="P50" s="16"/>
      <c r="Q50" s="16"/>
      <c r="R50" s="16"/>
    </row>
    <row r="51">
      <c r="A51" s="13" t="s">
        <v>130</v>
      </c>
      <c r="B51" s="14" t="s">
        <v>131</v>
      </c>
      <c r="C51" s="15">
        <v>31.072945</v>
      </c>
      <c r="E51" s="16"/>
      <c r="F51" s="16"/>
      <c r="G51" s="16"/>
      <c r="H51" s="17"/>
      <c r="I51" s="16"/>
      <c r="J51" s="16"/>
      <c r="K51" s="16"/>
      <c r="L51" s="16"/>
      <c r="M51" s="16"/>
      <c r="N51" s="16"/>
      <c r="O51" s="17"/>
      <c r="P51" s="16"/>
      <c r="Q51" s="16"/>
      <c r="R51" s="16"/>
    </row>
    <row r="52">
      <c r="A52" s="13" t="s">
        <v>132</v>
      </c>
      <c r="B52" s="14" t="s">
        <v>133</v>
      </c>
      <c r="C52" s="15">
        <v>16.858333</v>
      </c>
      <c r="E52" s="16"/>
      <c r="F52" s="16"/>
      <c r="G52" s="16"/>
      <c r="H52" s="17"/>
      <c r="I52" s="16"/>
      <c r="J52" s="16"/>
      <c r="K52" s="16"/>
      <c r="L52" s="16"/>
      <c r="M52" s="16"/>
      <c r="N52" s="16"/>
      <c r="O52" s="17"/>
      <c r="P52" s="16"/>
      <c r="Q52" s="16"/>
      <c r="R52" s="16"/>
    </row>
    <row r="53">
      <c r="A53" s="13" t="s">
        <v>134</v>
      </c>
      <c r="B53" s="14" t="s">
        <v>135</v>
      </c>
      <c r="C53" s="15">
        <v>13.132792</v>
      </c>
      <c r="E53" s="16"/>
      <c r="F53" s="16"/>
      <c r="G53" s="16"/>
      <c r="H53" s="17"/>
      <c r="I53" s="16"/>
      <c r="J53" s="16"/>
      <c r="K53" s="16"/>
      <c r="L53" s="16"/>
      <c r="M53" s="16"/>
      <c r="N53" s="16"/>
      <c r="O53" s="17"/>
      <c r="P53" s="16"/>
      <c r="Q53" s="16"/>
      <c r="R53" s="16"/>
    </row>
    <row r="54">
      <c r="A54" s="13" t="s">
        <v>136</v>
      </c>
      <c r="B54" s="14" t="s">
        <v>137</v>
      </c>
      <c r="C54" s="15">
        <v>1.967998</v>
      </c>
      <c r="E54" s="16"/>
      <c r="F54" s="16"/>
      <c r="G54" s="16"/>
      <c r="H54" s="17"/>
      <c r="I54" s="16"/>
      <c r="J54" s="16"/>
      <c r="K54" s="16"/>
      <c r="L54" s="16"/>
      <c r="M54" s="16"/>
      <c r="N54" s="16"/>
      <c r="O54" s="17"/>
      <c r="P54" s="16"/>
      <c r="Q54" s="16"/>
      <c r="R54" s="16"/>
    </row>
    <row r="55">
      <c r="A55" s="13" t="s">
        <v>138</v>
      </c>
      <c r="B55" s="14" t="s">
        <v>139</v>
      </c>
      <c r="C55" s="15">
        <v>0.786559</v>
      </c>
      <c r="E55" s="16"/>
      <c r="F55" s="16"/>
      <c r="G55" s="16"/>
      <c r="H55" s="17"/>
      <c r="I55" s="16"/>
      <c r="J55" s="16"/>
      <c r="K55" s="16"/>
      <c r="L55" s="16"/>
      <c r="M55" s="16"/>
      <c r="N55" s="16"/>
      <c r="O55" s="17"/>
      <c r="P55" s="16"/>
      <c r="Q55" s="16"/>
      <c r="R55" s="16"/>
    </row>
    <row r="56">
      <c r="A56" s="13" t="s">
        <v>140</v>
      </c>
      <c r="B56" s="14" t="s">
        <v>141</v>
      </c>
      <c r="C56" s="15">
        <v>11.402533</v>
      </c>
      <c r="E56" s="16"/>
      <c r="F56" s="16"/>
      <c r="G56" s="16"/>
      <c r="H56" s="17"/>
      <c r="I56" s="16"/>
      <c r="J56" s="16"/>
      <c r="K56" s="16"/>
      <c r="L56" s="16"/>
      <c r="M56" s="16"/>
      <c r="N56" s="16"/>
      <c r="O56" s="17"/>
      <c r="P56" s="16"/>
      <c r="Q56" s="16"/>
      <c r="R56" s="16"/>
    </row>
    <row r="57">
      <c r="A57" s="13" t="s">
        <v>142</v>
      </c>
      <c r="B57" s="14" t="s">
        <v>143</v>
      </c>
      <c r="C57" s="15">
        <v>9.904608</v>
      </c>
      <c r="E57" s="16"/>
      <c r="F57" s="16"/>
      <c r="G57" s="16"/>
      <c r="H57" s="17"/>
      <c r="I57" s="16"/>
      <c r="J57" s="16"/>
      <c r="K57" s="16"/>
      <c r="L57" s="16"/>
      <c r="M57" s="16"/>
      <c r="N57" s="16"/>
      <c r="O57" s="17"/>
      <c r="P57" s="16"/>
      <c r="Q57" s="16"/>
      <c r="R57" s="16"/>
    </row>
    <row r="58">
      <c r="A58" s="13" t="s">
        <v>144</v>
      </c>
      <c r="B58" s="14" t="s">
        <v>145</v>
      </c>
      <c r="C58" s="15">
        <v>1380.0</v>
      </c>
      <c r="E58" s="16"/>
      <c r="F58" s="16"/>
      <c r="G58" s="16"/>
      <c r="H58" s="17"/>
      <c r="I58" s="16"/>
      <c r="J58" s="16"/>
      <c r="K58" s="16"/>
      <c r="L58" s="16"/>
      <c r="M58" s="16"/>
      <c r="N58" s="16"/>
      <c r="O58" s="17"/>
      <c r="P58" s="16"/>
      <c r="Q58" s="16"/>
      <c r="R58" s="16"/>
    </row>
    <row r="59">
      <c r="A59" s="13" t="s">
        <v>146</v>
      </c>
      <c r="B59" s="14" t="s">
        <v>147</v>
      </c>
      <c r="C59" s="15">
        <v>274.0</v>
      </c>
      <c r="E59" s="16"/>
      <c r="F59" s="16"/>
      <c r="G59" s="16"/>
      <c r="H59" s="17"/>
      <c r="I59" s="16"/>
      <c r="J59" s="16"/>
      <c r="K59" s="16"/>
      <c r="L59" s="16"/>
      <c r="M59" s="16"/>
      <c r="N59" s="16"/>
      <c r="O59" s="17"/>
      <c r="P59" s="16"/>
      <c r="Q59" s="16"/>
      <c r="R59" s="16"/>
    </row>
    <row r="60">
      <c r="A60" s="13" t="s">
        <v>148</v>
      </c>
      <c r="B60" s="19" t="s">
        <v>149</v>
      </c>
      <c r="C60" s="15">
        <v>83.992953</v>
      </c>
      <c r="E60" s="16"/>
      <c r="F60" s="16"/>
      <c r="G60" s="16"/>
      <c r="H60" s="17"/>
      <c r="I60" s="16"/>
      <c r="J60" s="16"/>
      <c r="K60" s="16"/>
      <c r="L60" s="16"/>
      <c r="M60" s="16"/>
      <c r="N60" s="16"/>
      <c r="O60" s="17"/>
      <c r="P60" s="16"/>
      <c r="Q60" s="16"/>
      <c r="R60" s="16"/>
    </row>
    <row r="61">
      <c r="A61" s="13" t="s">
        <v>150</v>
      </c>
      <c r="B61" s="14" t="s">
        <v>151</v>
      </c>
      <c r="C61" s="15">
        <v>40.222503</v>
      </c>
      <c r="E61" s="16"/>
      <c r="F61" s="16"/>
      <c r="G61" s="16"/>
      <c r="H61" s="17"/>
      <c r="I61" s="16"/>
      <c r="J61" s="16"/>
      <c r="K61" s="16"/>
      <c r="L61" s="16"/>
      <c r="M61" s="16"/>
      <c r="N61" s="16"/>
      <c r="O61" s="17"/>
      <c r="P61" s="16"/>
      <c r="Q61" s="16"/>
      <c r="R61" s="16"/>
    </row>
    <row r="62">
      <c r="A62" s="13" t="s">
        <v>152</v>
      </c>
      <c r="B62" s="14" t="s">
        <v>153</v>
      </c>
      <c r="C62" s="15">
        <v>9.2169</v>
      </c>
      <c r="E62" s="16"/>
      <c r="F62" s="16"/>
      <c r="G62" s="16"/>
      <c r="H62" s="17"/>
      <c r="I62" s="16"/>
      <c r="J62" s="16"/>
      <c r="K62" s="16"/>
      <c r="L62" s="16"/>
      <c r="M62" s="16"/>
      <c r="N62" s="16"/>
      <c r="O62" s="17"/>
      <c r="P62" s="16"/>
      <c r="Q62" s="16"/>
      <c r="R62" s="16"/>
    </row>
    <row r="63">
      <c r="A63" s="13" t="s">
        <v>154</v>
      </c>
      <c r="B63" s="14" t="s">
        <v>155</v>
      </c>
      <c r="C63" s="15">
        <v>2.961161</v>
      </c>
      <c r="E63" s="16"/>
      <c r="F63" s="16"/>
      <c r="G63" s="16"/>
      <c r="H63" s="17"/>
      <c r="I63" s="16"/>
      <c r="J63" s="16"/>
      <c r="K63" s="16"/>
      <c r="L63" s="16"/>
      <c r="M63" s="16"/>
      <c r="N63" s="16"/>
      <c r="O63" s="17"/>
      <c r="P63" s="16"/>
      <c r="Q63" s="16"/>
      <c r="R63" s="16"/>
    </row>
    <row r="64">
      <c r="A64" s="13" t="s">
        <v>156</v>
      </c>
      <c r="B64" s="14" t="s">
        <v>157</v>
      </c>
      <c r="C64" s="15">
        <v>126.0</v>
      </c>
      <c r="E64" s="16"/>
      <c r="F64" s="16"/>
      <c r="G64" s="16"/>
      <c r="H64" s="17"/>
      <c r="I64" s="16"/>
      <c r="J64" s="16"/>
      <c r="K64" s="16"/>
      <c r="L64" s="16"/>
      <c r="M64" s="16"/>
      <c r="N64" s="16"/>
      <c r="O64" s="17"/>
      <c r="P64" s="16"/>
      <c r="Q64" s="16"/>
      <c r="R64" s="16"/>
    </row>
    <row r="65">
      <c r="A65" s="13" t="s">
        <v>158</v>
      </c>
      <c r="B65" s="14" t="s">
        <v>159</v>
      </c>
      <c r="C65" s="15">
        <v>10.20314</v>
      </c>
      <c r="E65" s="16"/>
      <c r="F65" s="16"/>
      <c r="G65" s="16"/>
      <c r="H65" s="17"/>
      <c r="I65" s="16"/>
      <c r="J65" s="16"/>
      <c r="K65" s="16"/>
      <c r="L65" s="16"/>
      <c r="M65" s="16"/>
      <c r="N65" s="16"/>
      <c r="O65" s="17"/>
      <c r="P65" s="16"/>
      <c r="Q65" s="16"/>
      <c r="R65" s="16"/>
    </row>
    <row r="66">
      <c r="A66" s="13" t="s">
        <v>160</v>
      </c>
      <c r="B66" s="14" t="s">
        <v>161</v>
      </c>
      <c r="C66" s="15">
        <v>18.75444</v>
      </c>
      <c r="E66" s="16"/>
      <c r="F66" s="16"/>
      <c r="G66" s="16"/>
      <c r="H66" s="17"/>
      <c r="I66" s="16"/>
      <c r="J66" s="16"/>
      <c r="K66" s="16"/>
      <c r="L66" s="16"/>
      <c r="M66" s="16"/>
      <c r="N66" s="16"/>
      <c r="O66" s="17"/>
      <c r="P66" s="16"/>
      <c r="Q66" s="16"/>
      <c r="R66" s="16"/>
    </row>
    <row r="67">
      <c r="A67" s="13" t="s">
        <v>162</v>
      </c>
      <c r="B67" s="14" t="s">
        <v>163</v>
      </c>
      <c r="C67" s="15">
        <v>53.7713</v>
      </c>
      <c r="E67" s="16"/>
      <c r="F67" s="16"/>
      <c r="G67" s="16"/>
      <c r="H67" s="17"/>
      <c r="I67" s="16"/>
      <c r="J67" s="16"/>
      <c r="K67" s="16"/>
      <c r="L67" s="16"/>
      <c r="M67" s="16"/>
      <c r="N67" s="16"/>
      <c r="O67" s="17"/>
      <c r="P67" s="16"/>
      <c r="Q67" s="16"/>
      <c r="R67" s="16"/>
    </row>
    <row r="68">
      <c r="A68" s="13" t="s">
        <v>164</v>
      </c>
      <c r="B68" s="19" t="s">
        <v>165</v>
      </c>
      <c r="C68" s="15">
        <v>25.778815</v>
      </c>
      <c r="E68" s="16"/>
      <c r="F68" s="16"/>
      <c r="G68" s="16"/>
      <c r="H68" s="17"/>
      <c r="I68" s="16"/>
      <c r="J68" s="16"/>
      <c r="K68" s="16"/>
      <c r="L68" s="16"/>
      <c r="M68" s="16"/>
      <c r="N68" s="16"/>
      <c r="O68" s="17"/>
      <c r="P68" s="16"/>
      <c r="Q68" s="16"/>
      <c r="R68" s="16"/>
    </row>
    <row r="69">
      <c r="A69" s="13" t="s">
        <v>166</v>
      </c>
      <c r="B69" s="19" t="s">
        <v>167</v>
      </c>
      <c r="C69" s="15">
        <v>51.780579</v>
      </c>
      <c r="E69" s="16"/>
      <c r="F69" s="16"/>
      <c r="G69" s="16"/>
      <c r="H69" s="17"/>
      <c r="I69" s="16"/>
      <c r="J69" s="16"/>
      <c r="K69" s="16"/>
      <c r="L69" s="16"/>
      <c r="M69" s="16"/>
      <c r="N69" s="16"/>
      <c r="O69" s="17"/>
      <c r="P69" s="16"/>
      <c r="Q69" s="16"/>
      <c r="R69" s="16"/>
    </row>
    <row r="70">
      <c r="A70" s="13" t="s">
        <v>168</v>
      </c>
      <c r="B70" s="14" t="s">
        <v>169</v>
      </c>
      <c r="C70" s="15">
        <v>4.270563</v>
      </c>
      <c r="E70" s="16"/>
      <c r="F70" s="16"/>
      <c r="G70" s="16"/>
      <c r="H70" s="17"/>
      <c r="I70" s="16"/>
      <c r="J70" s="16"/>
      <c r="K70" s="16"/>
      <c r="L70" s="16"/>
      <c r="M70" s="16"/>
      <c r="N70" s="16"/>
      <c r="O70" s="17"/>
      <c r="P70" s="16"/>
      <c r="Q70" s="16"/>
      <c r="R70" s="16"/>
    </row>
    <row r="71">
      <c r="A71" s="13" t="s">
        <v>170</v>
      </c>
      <c r="B71" s="14" t="s">
        <v>171</v>
      </c>
      <c r="C71" s="15">
        <v>6.5916</v>
      </c>
      <c r="E71" s="16"/>
      <c r="F71" s="16"/>
      <c r="G71" s="16"/>
      <c r="H71" s="17"/>
      <c r="I71" s="16"/>
      <c r="J71" s="16"/>
      <c r="K71" s="16"/>
      <c r="L71" s="16"/>
      <c r="M71" s="16"/>
      <c r="N71" s="16"/>
      <c r="O71" s="17"/>
      <c r="P71" s="16"/>
      <c r="Q71" s="16"/>
      <c r="R71" s="16"/>
    </row>
    <row r="72">
      <c r="A72" s="13" t="s">
        <v>172</v>
      </c>
      <c r="B72" s="19" t="s">
        <v>173</v>
      </c>
      <c r="C72" s="15">
        <v>7.275556</v>
      </c>
      <c r="E72" s="16"/>
      <c r="F72" s="16"/>
      <c r="G72" s="16"/>
      <c r="H72" s="17"/>
      <c r="I72" s="16"/>
      <c r="J72" s="16"/>
      <c r="K72" s="16"/>
      <c r="L72" s="16"/>
      <c r="M72" s="16"/>
      <c r="N72" s="16"/>
      <c r="O72" s="17"/>
      <c r="P72" s="16"/>
      <c r="Q72" s="16"/>
      <c r="R72" s="16"/>
    </row>
    <row r="73">
      <c r="A73" s="13" t="s">
        <v>174</v>
      </c>
      <c r="B73" s="14" t="s">
        <v>175</v>
      </c>
      <c r="C73" s="15">
        <v>6.825442</v>
      </c>
      <c r="E73" s="16"/>
      <c r="F73" s="16"/>
      <c r="G73" s="16"/>
      <c r="H73" s="17"/>
      <c r="I73" s="16"/>
      <c r="J73" s="16"/>
      <c r="K73" s="16"/>
      <c r="L73" s="16"/>
      <c r="M73" s="16"/>
      <c r="N73" s="16"/>
      <c r="O73" s="17"/>
      <c r="P73" s="16"/>
      <c r="Q73" s="16"/>
      <c r="R73" s="16"/>
    </row>
    <row r="74">
      <c r="A74" s="13" t="s">
        <v>176</v>
      </c>
      <c r="B74" s="14" t="s">
        <v>177</v>
      </c>
      <c r="C74" s="15">
        <v>2.142252</v>
      </c>
      <c r="E74" s="16"/>
      <c r="F74" s="16"/>
      <c r="G74" s="16"/>
      <c r="H74" s="17"/>
      <c r="I74" s="16"/>
      <c r="J74" s="16"/>
      <c r="K74" s="16"/>
      <c r="L74" s="16"/>
      <c r="M74" s="16"/>
      <c r="N74" s="16"/>
      <c r="O74" s="17"/>
      <c r="P74" s="16"/>
      <c r="Q74" s="16"/>
      <c r="R74" s="16"/>
    </row>
    <row r="75">
      <c r="A75" s="13" t="s">
        <v>178</v>
      </c>
      <c r="B75" s="14" t="s">
        <v>179</v>
      </c>
      <c r="C75" s="15">
        <v>5.057677</v>
      </c>
      <c r="E75" s="16"/>
      <c r="F75" s="16"/>
      <c r="G75" s="16"/>
      <c r="H75" s="17"/>
      <c r="I75" s="16"/>
      <c r="J75" s="16"/>
      <c r="K75" s="16"/>
      <c r="L75" s="16"/>
      <c r="M75" s="16"/>
      <c r="N75" s="16"/>
      <c r="O75" s="17"/>
      <c r="P75" s="16"/>
      <c r="Q75" s="16"/>
      <c r="R75" s="16"/>
    </row>
    <row r="76">
      <c r="A76" s="13" t="s">
        <v>180</v>
      </c>
      <c r="B76" s="14" t="s">
        <v>181</v>
      </c>
      <c r="C76" s="15">
        <v>6.871287</v>
      </c>
      <c r="E76" s="16"/>
      <c r="F76" s="16"/>
      <c r="G76" s="16"/>
      <c r="H76" s="17"/>
      <c r="I76" s="16"/>
      <c r="J76" s="16"/>
      <c r="K76" s="16"/>
      <c r="L76" s="16"/>
      <c r="M76" s="16"/>
      <c r="N76" s="16"/>
      <c r="O76" s="17"/>
      <c r="P76" s="16"/>
      <c r="Q76" s="16"/>
      <c r="R76" s="16"/>
    </row>
    <row r="77">
      <c r="A77" s="13" t="s">
        <v>182</v>
      </c>
      <c r="B77" s="14" t="s">
        <v>183</v>
      </c>
      <c r="C77" s="15">
        <v>27.691019</v>
      </c>
      <c r="E77" s="16"/>
      <c r="F77" s="16"/>
      <c r="G77" s="16"/>
      <c r="H77" s="17"/>
      <c r="I77" s="16"/>
      <c r="J77" s="16"/>
      <c r="K77" s="16"/>
      <c r="L77" s="16"/>
      <c r="M77" s="16"/>
      <c r="N77" s="16"/>
      <c r="O77" s="17"/>
      <c r="P77" s="16"/>
      <c r="Q77" s="16"/>
      <c r="R77" s="16"/>
    </row>
    <row r="78">
      <c r="A78" s="13" t="s">
        <v>184</v>
      </c>
      <c r="B78" s="14" t="s">
        <v>185</v>
      </c>
      <c r="C78" s="15">
        <v>19.129955</v>
      </c>
      <c r="E78" s="16"/>
      <c r="F78" s="16"/>
      <c r="G78" s="16"/>
      <c r="H78" s="17"/>
      <c r="I78" s="16"/>
      <c r="J78" s="16"/>
      <c r="K78" s="16"/>
      <c r="L78" s="16"/>
      <c r="M78" s="16"/>
      <c r="N78" s="16"/>
      <c r="O78" s="17"/>
      <c r="P78" s="16"/>
      <c r="Q78" s="16"/>
      <c r="R78" s="16"/>
    </row>
    <row r="79">
      <c r="A79" s="13" t="s">
        <v>186</v>
      </c>
      <c r="B79" s="14" t="s">
        <v>187</v>
      </c>
      <c r="C79" s="15">
        <v>32.365998</v>
      </c>
      <c r="E79" s="16"/>
      <c r="F79" s="16"/>
      <c r="G79" s="16"/>
      <c r="H79" s="17"/>
      <c r="I79" s="16"/>
      <c r="J79" s="16"/>
      <c r="K79" s="16"/>
      <c r="L79" s="16"/>
      <c r="M79" s="16"/>
      <c r="N79" s="16"/>
      <c r="O79" s="17"/>
      <c r="P79" s="16"/>
      <c r="Q79" s="16"/>
      <c r="R79" s="16"/>
    </row>
    <row r="80">
      <c r="A80" s="13" t="s">
        <v>188</v>
      </c>
      <c r="B80" s="14" t="s">
        <v>189</v>
      </c>
      <c r="C80" s="15">
        <v>20.250834</v>
      </c>
      <c r="E80" s="16"/>
      <c r="F80" s="16"/>
      <c r="G80" s="16"/>
      <c r="H80" s="17"/>
      <c r="I80" s="16"/>
      <c r="J80" s="16"/>
      <c r="K80" s="16"/>
      <c r="L80" s="16"/>
      <c r="M80" s="16"/>
      <c r="N80" s="16"/>
      <c r="O80" s="17"/>
      <c r="P80" s="16"/>
      <c r="Q80" s="16"/>
      <c r="R80" s="16"/>
    </row>
    <row r="81">
      <c r="A81" s="13" t="s">
        <v>190</v>
      </c>
      <c r="B81" s="14" t="s">
        <v>191</v>
      </c>
      <c r="C81" s="15">
        <v>4.64966</v>
      </c>
      <c r="E81" s="16"/>
      <c r="F81" s="16"/>
      <c r="G81" s="16"/>
      <c r="H81" s="17"/>
      <c r="I81" s="16"/>
      <c r="J81" s="16"/>
      <c r="K81" s="16"/>
      <c r="L81" s="16"/>
      <c r="M81" s="16"/>
      <c r="N81" s="16"/>
      <c r="O81" s="17"/>
      <c r="P81" s="16"/>
      <c r="Q81" s="16"/>
      <c r="R81" s="16"/>
    </row>
    <row r="82">
      <c r="A82" s="13" t="s">
        <v>192</v>
      </c>
      <c r="B82" s="14" t="s">
        <v>193</v>
      </c>
      <c r="C82" s="15">
        <v>1.26574</v>
      </c>
      <c r="E82" s="16"/>
      <c r="F82" s="16"/>
      <c r="G82" s="16"/>
      <c r="H82" s="17"/>
      <c r="I82" s="16"/>
      <c r="J82" s="16"/>
      <c r="K82" s="16"/>
      <c r="L82" s="16"/>
      <c r="M82" s="16"/>
      <c r="N82" s="16"/>
      <c r="O82" s="17"/>
      <c r="P82" s="16"/>
      <c r="Q82" s="16"/>
      <c r="R82" s="16"/>
    </row>
    <row r="83">
      <c r="A83" s="13" t="s">
        <v>194</v>
      </c>
      <c r="B83" s="14" t="s">
        <v>195</v>
      </c>
      <c r="C83" s="15">
        <v>129.0</v>
      </c>
      <c r="E83" s="16"/>
      <c r="F83" s="16"/>
      <c r="G83" s="16"/>
      <c r="H83" s="17"/>
      <c r="I83" s="16"/>
      <c r="J83" s="16"/>
      <c r="K83" s="16"/>
      <c r="L83" s="16"/>
      <c r="M83" s="16"/>
      <c r="N83" s="16"/>
      <c r="O83" s="17"/>
      <c r="P83" s="16"/>
      <c r="Q83" s="16"/>
      <c r="R83" s="16"/>
    </row>
    <row r="84">
      <c r="A84" s="13" t="s">
        <v>196</v>
      </c>
      <c r="B84" s="19" t="s">
        <v>197</v>
      </c>
      <c r="C84" s="15">
        <v>2.61782</v>
      </c>
      <c r="E84" s="16"/>
      <c r="F84" s="16"/>
      <c r="G84" s="16"/>
      <c r="H84" s="17"/>
      <c r="I84" s="16"/>
      <c r="J84" s="16"/>
      <c r="K84" s="16"/>
      <c r="L84" s="16"/>
      <c r="M84" s="16"/>
      <c r="N84" s="16"/>
      <c r="O84" s="17"/>
      <c r="P84" s="16"/>
      <c r="Q84" s="16"/>
      <c r="R84" s="16"/>
    </row>
    <row r="85">
      <c r="A85" s="13" t="s">
        <v>198</v>
      </c>
      <c r="B85" s="14" t="s">
        <v>199</v>
      </c>
      <c r="C85" s="15">
        <v>3.278292</v>
      </c>
      <c r="E85" s="16"/>
      <c r="F85" s="16"/>
      <c r="G85" s="16"/>
      <c r="H85" s="17"/>
      <c r="I85" s="16"/>
      <c r="J85" s="16"/>
      <c r="K85" s="16"/>
      <c r="L85" s="16"/>
      <c r="M85" s="16"/>
      <c r="N85" s="16"/>
      <c r="O85" s="17"/>
      <c r="P85" s="16"/>
      <c r="Q85" s="16"/>
      <c r="R85" s="16"/>
    </row>
    <row r="86">
      <c r="A86" s="13" t="s">
        <v>200</v>
      </c>
      <c r="B86" s="14" t="s">
        <v>201</v>
      </c>
      <c r="C86" s="15">
        <v>36.910558</v>
      </c>
      <c r="E86" s="16"/>
      <c r="F86" s="16"/>
      <c r="G86" s="16"/>
      <c r="H86" s="17"/>
      <c r="I86" s="16"/>
      <c r="J86" s="16"/>
      <c r="K86" s="16"/>
      <c r="L86" s="16"/>
      <c r="M86" s="16"/>
      <c r="N86" s="16"/>
      <c r="O86" s="17"/>
      <c r="P86" s="16"/>
      <c r="Q86" s="16"/>
      <c r="R86" s="16"/>
    </row>
    <row r="87">
      <c r="A87" s="13" t="s">
        <v>202</v>
      </c>
      <c r="B87" s="14" t="s">
        <v>203</v>
      </c>
      <c r="C87" s="15">
        <v>31.255435</v>
      </c>
      <c r="E87" s="16"/>
      <c r="F87" s="16"/>
      <c r="G87" s="16"/>
      <c r="H87" s="17"/>
      <c r="I87" s="16"/>
      <c r="J87" s="16"/>
      <c r="K87" s="16"/>
      <c r="L87" s="16"/>
      <c r="M87" s="16"/>
      <c r="N87" s="16"/>
      <c r="O87" s="17"/>
      <c r="P87" s="16"/>
      <c r="Q87" s="16"/>
      <c r="R87" s="16"/>
    </row>
    <row r="88">
      <c r="A88" s="13" t="s">
        <v>204</v>
      </c>
      <c r="B88" s="14" t="s">
        <v>205</v>
      </c>
      <c r="C88" s="15">
        <v>2.540916</v>
      </c>
      <c r="E88" s="16"/>
      <c r="F88" s="16"/>
      <c r="G88" s="16"/>
      <c r="H88" s="17"/>
      <c r="I88" s="16"/>
      <c r="J88" s="16"/>
      <c r="K88" s="16"/>
      <c r="L88" s="16"/>
      <c r="M88" s="16"/>
      <c r="N88" s="16"/>
      <c r="O88" s="17"/>
      <c r="P88" s="16"/>
      <c r="Q88" s="16"/>
      <c r="R88" s="16"/>
    </row>
    <row r="89">
      <c r="A89" s="13" t="s">
        <v>206</v>
      </c>
      <c r="B89" s="14" t="s">
        <v>207</v>
      </c>
      <c r="C89" s="15">
        <v>29.136808</v>
      </c>
      <c r="E89" s="16"/>
      <c r="F89" s="16"/>
      <c r="G89" s="16"/>
      <c r="H89" s="17"/>
      <c r="I89" s="16"/>
      <c r="J89" s="16"/>
      <c r="K89" s="16"/>
      <c r="L89" s="16"/>
      <c r="M89" s="16"/>
      <c r="N89" s="16"/>
      <c r="O89" s="17"/>
      <c r="P89" s="16"/>
      <c r="Q89" s="16"/>
      <c r="R89" s="16"/>
    </row>
    <row r="90">
      <c r="A90" s="13" t="s">
        <v>208</v>
      </c>
      <c r="B90" s="14" t="s">
        <v>209</v>
      </c>
      <c r="C90" s="15">
        <v>5.0843</v>
      </c>
      <c r="E90" s="16"/>
      <c r="F90" s="16"/>
      <c r="G90" s="16"/>
      <c r="H90" s="17"/>
      <c r="I90" s="16"/>
      <c r="J90" s="16"/>
      <c r="K90" s="16"/>
      <c r="L90" s="16"/>
      <c r="M90" s="16"/>
      <c r="N90" s="16"/>
      <c r="O90" s="17"/>
      <c r="P90" s="16"/>
      <c r="Q90" s="16"/>
      <c r="R90" s="16"/>
    </row>
    <row r="91">
      <c r="A91" s="13" t="s">
        <v>210</v>
      </c>
      <c r="B91" s="14" t="s">
        <v>211</v>
      </c>
      <c r="C91" s="15">
        <v>6.624554</v>
      </c>
      <c r="E91" s="16"/>
      <c r="F91" s="16"/>
      <c r="G91" s="16"/>
      <c r="H91" s="17"/>
      <c r="I91" s="16"/>
      <c r="J91" s="16"/>
      <c r="K91" s="16"/>
      <c r="L91" s="16"/>
      <c r="M91" s="16"/>
      <c r="N91" s="16"/>
      <c r="O91" s="17"/>
      <c r="P91" s="16"/>
      <c r="Q91" s="16"/>
      <c r="R91" s="16"/>
    </row>
    <row r="92">
      <c r="A92" s="13" t="s">
        <v>212</v>
      </c>
      <c r="B92" s="14" t="s">
        <v>213</v>
      </c>
      <c r="C92" s="15">
        <v>24.206636</v>
      </c>
      <c r="E92" s="16"/>
      <c r="F92" s="16"/>
      <c r="G92" s="16"/>
      <c r="H92" s="17"/>
      <c r="I92" s="16"/>
      <c r="J92" s="16"/>
      <c r="K92" s="16"/>
      <c r="L92" s="16"/>
      <c r="M92" s="16"/>
      <c r="N92" s="16"/>
      <c r="O92" s="17"/>
      <c r="P92" s="16"/>
      <c r="Q92" s="16"/>
      <c r="R92" s="16"/>
    </row>
    <row r="93">
      <c r="A93" s="13" t="s">
        <v>214</v>
      </c>
      <c r="B93" s="14" t="s">
        <v>215</v>
      </c>
      <c r="C93" s="15">
        <v>206.0</v>
      </c>
      <c r="E93" s="16"/>
      <c r="F93" s="16"/>
      <c r="G93" s="16"/>
      <c r="H93" s="17"/>
      <c r="I93" s="16"/>
      <c r="J93" s="16"/>
      <c r="K93" s="16"/>
      <c r="L93" s="16"/>
      <c r="M93" s="16"/>
      <c r="N93" s="16"/>
      <c r="O93" s="17"/>
      <c r="P93" s="16"/>
      <c r="Q93" s="16"/>
      <c r="R93" s="16"/>
    </row>
    <row r="94">
      <c r="A94" s="13" t="s">
        <v>216</v>
      </c>
      <c r="B94" s="14" t="s">
        <v>217</v>
      </c>
      <c r="C94" s="15">
        <v>2.08338</v>
      </c>
      <c r="E94" s="16"/>
      <c r="F94" s="16"/>
      <c r="G94" s="16"/>
      <c r="H94" s="17"/>
      <c r="I94" s="16"/>
      <c r="J94" s="16"/>
      <c r="K94" s="16"/>
      <c r="L94" s="16"/>
      <c r="M94" s="16"/>
      <c r="N94" s="16"/>
      <c r="O94" s="17"/>
      <c r="P94" s="16"/>
      <c r="Q94" s="16"/>
      <c r="R94" s="16"/>
    </row>
    <row r="95">
      <c r="A95" s="13" t="s">
        <v>218</v>
      </c>
      <c r="B95" s="14" t="s">
        <v>219</v>
      </c>
      <c r="C95" s="15">
        <v>5.379475</v>
      </c>
      <c r="E95" s="16"/>
      <c r="F95" s="16"/>
      <c r="G95" s="16"/>
      <c r="H95" s="17"/>
      <c r="I95" s="16"/>
      <c r="J95" s="16"/>
      <c r="K95" s="16"/>
      <c r="L95" s="16"/>
      <c r="M95" s="16"/>
      <c r="N95" s="16"/>
      <c r="O95" s="17"/>
      <c r="P95" s="16"/>
      <c r="Q95" s="16"/>
      <c r="R95" s="16"/>
    </row>
    <row r="96">
      <c r="A96" s="13" t="s">
        <v>220</v>
      </c>
      <c r="B96" s="14" t="s">
        <v>221</v>
      </c>
      <c r="C96" s="15">
        <v>5.106622</v>
      </c>
      <c r="E96" s="16"/>
      <c r="F96" s="16"/>
      <c r="G96" s="16"/>
      <c r="H96" s="17"/>
      <c r="I96" s="16"/>
      <c r="J96" s="16"/>
      <c r="K96" s="16"/>
      <c r="L96" s="16"/>
      <c r="M96" s="16"/>
      <c r="N96" s="16"/>
      <c r="O96" s="17"/>
      <c r="P96" s="16"/>
      <c r="Q96" s="16"/>
      <c r="R96" s="16"/>
    </row>
    <row r="97">
      <c r="A97" s="13" t="s">
        <v>222</v>
      </c>
      <c r="B97" s="14" t="s">
        <v>223</v>
      </c>
      <c r="C97" s="15">
        <v>221.0</v>
      </c>
      <c r="E97" s="16"/>
      <c r="F97" s="16"/>
      <c r="G97" s="16"/>
      <c r="H97" s="17"/>
      <c r="I97" s="16"/>
      <c r="J97" s="16"/>
      <c r="K97" s="16"/>
      <c r="L97" s="16"/>
      <c r="M97" s="16"/>
      <c r="N97" s="16"/>
      <c r="O97" s="17"/>
      <c r="P97" s="16"/>
      <c r="Q97" s="16"/>
      <c r="R97" s="16"/>
    </row>
    <row r="98">
      <c r="A98" s="13" t="s">
        <v>224</v>
      </c>
      <c r="B98" s="14" t="s">
        <v>225</v>
      </c>
      <c r="C98" s="15">
        <v>4.314768</v>
      </c>
      <c r="E98" s="16"/>
      <c r="F98" s="16"/>
      <c r="G98" s="16"/>
      <c r="H98" s="17"/>
      <c r="I98" s="16"/>
      <c r="J98" s="16"/>
      <c r="K98" s="16"/>
      <c r="L98" s="16"/>
      <c r="M98" s="16"/>
      <c r="N98" s="16"/>
      <c r="O98" s="17"/>
      <c r="P98" s="16"/>
      <c r="Q98" s="16"/>
      <c r="R98" s="16"/>
    </row>
    <row r="99">
      <c r="A99" s="13" t="s">
        <v>226</v>
      </c>
      <c r="B99" s="14" t="s">
        <v>227</v>
      </c>
      <c r="C99" s="15">
        <v>8.947027</v>
      </c>
      <c r="E99" s="16"/>
      <c r="F99" s="16"/>
      <c r="G99" s="16"/>
      <c r="H99" s="17"/>
      <c r="I99" s="16"/>
      <c r="J99" s="16"/>
      <c r="K99" s="16"/>
      <c r="L99" s="16"/>
      <c r="M99" s="16"/>
      <c r="N99" s="16"/>
      <c r="O99" s="17"/>
      <c r="P99" s="16"/>
      <c r="Q99" s="16"/>
      <c r="R99" s="16"/>
    </row>
    <row r="100">
      <c r="A100" s="13" t="s">
        <v>228</v>
      </c>
      <c r="B100" s="14" t="s">
        <v>229</v>
      </c>
      <c r="C100" s="15">
        <v>7.13253</v>
      </c>
      <c r="E100" s="16"/>
      <c r="F100" s="16"/>
      <c r="G100" s="16"/>
      <c r="H100" s="17"/>
      <c r="I100" s="16"/>
      <c r="J100" s="16"/>
      <c r="K100" s="16"/>
      <c r="L100" s="16"/>
      <c r="M100" s="16"/>
      <c r="N100" s="16"/>
      <c r="O100" s="17"/>
      <c r="P100" s="16"/>
      <c r="Q100" s="16"/>
      <c r="R100" s="16"/>
    </row>
    <row r="101">
      <c r="A101" s="13" t="s">
        <v>230</v>
      </c>
      <c r="B101" s="14" t="s">
        <v>231</v>
      </c>
      <c r="C101" s="15">
        <v>32.971846</v>
      </c>
      <c r="E101" s="16"/>
      <c r="F101" s="16"/>
      <c r="G101" s="16"/>
      <c r="H101" s="17"/>
      <c r="I101" s="16"/>
      <c r="J101" s="16"/>
      <c r="K101" s="16"/>
      <c r="L101" s="16"/>
      <c r="M101" s="16"/>
      <c r="N101" s="16"/>
      <c r="O101" s="17"/>
      <c r="P101" s="16"/>
      <c r="Q101" s="16"/>
      <c r="R101" s="16"/>
    </row>
    <row r="102">
      <c r="A102" s="13" t="s">
        <v>232</v>
      </c>
      <c r="B102" s="14" t="s">
        <v>233</v>
      </c>
      <c r="C102" s="15">
        <v>110.0</v>
      </c>
      <c r="E102" s="16"/>
      <c r="F102" s="16"/>
      <c r="G102" s="16"/>
      <c r="H102" s="17"/>
      <c r="I102" s="16"/>
      <c r="J102" s="16"/>
      <c r="K102" s="16"/>
      <c r="L102" s="16"/>
      <c r="M102" s="16"/>
      <c r="N102" s="16"/>
      <c r="O102" s="17"/>
      <c r="P102" s="16"/>
      <c r="Q102" s="16"/>
      <c r="R102" s="16"/>
    </row>
    <row r="103">
      <c r="A103" s="13" t="s">
        <v>234</v>
      </c>
      <c r="B103" s="14" t="s">
        <v>235</v>
      </c>
      <c r="C103" s="15">
        <v>2.88106</v>
      </c>
      <c r="E103" s="16"/>
      <c r="F103" s="16"/>
      <c r="G103" s="16"/>
      <c r="H103" s="17"/>
      <c r="I103" s="16"/>
      <c r="J103" s="16"/>
      <c r="K103" s="16"/>
      <c r="L103" s="16"/>
      <c r="M103" s="16"/>
      <c r="N103" s="16"/>
      <c r="O103" s="17"/>
      <c r="P103" s="16"/>
      <c r="Q103" s="16"/>
      <c r="R103" s="16"/>
    </row>
    <row r="104">
      <c r="A104" s="13" t="s">
        <v>236</v>
      </c>
      <c r="B104" s="19" t="s">
        <v>237</v>
      </c>
      <c r="C104" s="15">
        <v>144.0</v>
      </c>
      <c r="E104" s="16"/>
      <c r="F104" s="16"/>
      <c r="G104" s="16"/>
      <c r="H104" s="17"/>
      <c r="I104" s="16"/>
      <c r="J104" s="16"/>
      <c r="K104" s="16"/>
      <c r="L104" s="16"/>
      <c r="M104" s="16"/>
      <c r="N104" s="16"/>
      <c r="O104" s="17"/>
      <c r="P104" s="16"/>
      <c r="Q104" s="16"/>
      <c r="R104" s="16"/>
    </row>
    <row r="105">
      <c r="A105" s="13" t="s">
        <v>238</v>
      </c>
      <c r="B105" s="14" t="s">
        <v>239</v>
      </c>
      <c r="C105" s="15">
        <v>12.952209</v>
      </c>
      <c r="E105" s="16"/>
      <c r="F105" s="16"/>
      <c r="G105" s="16"/>
      <c r="H105" s="17"/>
      <c r="I105" s="16"/>
      <c r="J105" s="16"/>
      <c r="K105" s="16"/>
      <c r="L105" s="16"/>
      <c r="M105" s="16"/>
      <c r="N105" s="16"/>
      <c r="O105" s="17"/>
      <c r="P105" s="16"/>
      <c r="Q105" s="16"/>
      <c r="R105" s="16"/>
    </row>
    <row r="106">
      <c r="A106" s="13" t="s">
        <v>240</v>
      </c>
      <c r="B106" s="14" t="s">
        <v>241</v>
      </c>
      <c r="C106" s="15">
        <v>34.813867</v>
      </c>
      <c r="E106" s="16"/>
      <c r="F106" s="16"/>
      <c r="G106" s="16"/>
      <c r="H106" s="17"/>
      <c r="I106" s="16"/>
      <c r="J106" s="16"/>
      <c r="K106" s="16"/>
      <c r="L106" s="16"/>
      <c r="M106" s="16"/>
      <c r="N106" s="16"/>
      <c r="O106" s="17"/>
      <c r="P106" s="16"/>
      <c r="Q106" s="16"/>
      <c r="R106" s="16"/>
    </row>
    <row r="107">
      <c r="A107" s="13" t="s">
        <v>242</v>
      </c>
      <c r="B107" s="14" t="s">
        <v>243</v>
      </c>
      <c r="C107" s="15">
        <v>16.74393</v>
      </c>
      <c r="E107" s="16"/>
      <c r="F107" s="16"/>
      <c r="G107" s="16"/>
      <c r="H107" s="17"/>
      <c r="I107" s="16"/>
      <c r="J107" s="16"/>
      <c r="K107" s="16"/>
      <c r="L107" s="16"/>
      <c r="M107" s="16"/>
      <c r="N107" s="16"/>
      <c r="O107" s="17"/>
      <c r="P107" s="16"/>
      <c r="Q107" s="16"/>
      <c r="R107" s="16"/>
    </row>
    <row r="108">
      <c r="A108" s="13" t="s">
        <v>244</v>
      </c>
      <c r="B108" s="14" t="s">
        <v>245</v>
      </c>
      <c r="C108" s="15">
        <v>6.908224</v>
      </c>
      <c r="E108" s="16"/>
      <c r="F108" s="16"/>
      <c r="G108" s="16"/>
      <c r="H108" s="17"/>
      <c r="I108" s="16"/>
      <c r="J108" s="16"/>
      <c r="K108" s="16"/>
      <c r="L108" s="16"/>
      <c r="M108" s="16"/>
      <c r="N108" s="16"/>
      <c r="O108" s="17"/>
      <c r="P108" s="16"/>
      <c r="Q108" s="16"/>
      <c r="R108" s="16"/>
    </row>
    <row r="109">
      <c r="A109" s="13" t="s">
        <v>246</v>
      </c>
      <c r="B109" s="14" t="s">
        <v>247</v>
      </c>
      <c r="C109" s="15">
        <v>7.976985</v>
      </c>
      <c r="E109" s="16"/>
      <c r="F109" s="16"/>
      <c r="G109" s="16"/>
      <c r="H109" s="17"/>
      <c r="I109" s="16"/>
      <c r="J109" s="16"/>
      <c r="K109" s="16"/>
      <c r="L109" s="16"/>
      <c r="M109" s="16"/>
      <c r="N109" s="16"/>
      <c r="O109" s="17"/>
      <c r="P109" s="16"/>
      <c r="Q109" s="16"/>
      <c r="R109" s="16"/>
    </row>
    <row r="110">
      <c r="A110" s="13" t="s">
        <v>248</v>
      </c>
      <c r="B110" s="14" t="s">
        <v>249</v>
      </c>
      <c r="C110" s="15">
        <v>5.685807</v>
      </c>
      <c r="E110" s="16"/>
      <c r="F110" s="16"/>
      <c r="G110" s="16"/>
      <c r="H110" s="17"/>
      <c r="I110" s="16"/>
      <c r="J110" s="16"/>
      <c r="K110" s="16"/>
      <c r="L110" s="16"/>
      <c r="M110" s="16"/>
      <c r="N110" s="16"/>
      <c r="O110" s="17"/>
      <c r="P110" s="16"/>
      <c r="Q110" s="16"/>
      <c r="R110" s="16"/>
    </row>
    <row r="111">
      <c r="A111" s="13" t="s">
        <v>250</v>
      </c>
      <c r="B111" s="14" t="s">
        <v>251</v>
      </c>
      <c r="C111" s="15">
        <v>15.893219</v>
      </c>
      <c r="E111" s="16"/>
      <c r="F111" s="16"/>
      <c r="G111" s="16"/>
      <c r="H111" s="17"/>
      <c r="I111" s="16"/>
      <c r="J111" s="16"/>
      <c r="K111" s="16"/>
      <c r="L111" s="16"/>
      <c r="M111" s="16"/>
      <c r="N111" s="16"/>
      <c r="O111" s="17"/>
      <c r="P111" s="16"/>
      <c r="Q111" s="16"/>
      <c r="R111" s="16"/>
    </row>
    <row r="112">
      <c r="A112" s="13" t="s">
        <v>252</v>
      </c>
      <c r="B112" s="14" t="s">
        <v>253</v>
      </c>
      <c r="C112" s="15">
        <v>59.30869</v>
      </c>
      <c r="E112" s="16"/>
      <c r="F112" s="16"/>
      <c r="G112" s="16"/>
      <c r="H112" s="17"/>
      <c r="I112" s="16"/>
      <c r="J112" s="16"/>
      <c r="K112" s="16"/>
      <c r="L112" s="16"/>
      <c r="M112" s="16"/>
      <c r="N112" s="16"/>
      <c r="O112" s="17"/>
      <c r="P112" s="16"/>
      <c r="Q112" s="16"/>
      <c r="R112" s="16"/>
    </row>
    <row r="113">
      <c r="A113" s="13" t="s">
        <v>254</v>
      </c>
      <c r="B113" s="14" t="s">
        <v>255</v>
      </c>
      <c r="C113" s="15">
        <v>11.193729</v>
      </c>
      <c r="E113" s="16"/>
      <c r="F113" s="16"/>
      <c r="G113" s="16"/>
      <c r="H113" s="17"/>
      <c r="I113" s="16"/>
      <c r="J113" s="16"/>
      <c r="K113" s="16"/>
      <c r="L113" s="16"/>
      <c r="M113" s="16"/>
      <c r="N113" s="16"/>
      <c r="O113" s="17"/>
      <c r="P113" s="16"/>
      <c r="Q113" s="16"/>
      <c r="R113" s="16"/>
    </row>
    <row r="114">
      <c r="A114" s="13" t="s">
        <v>256</v>
      </c>
      <c r="B114" s="14" t="s">
        <v>257</v>
      </c>
      <c r="C114" s="15">
        <v>21.919</v>
      </c>
      <c r="E114" s="16"/>
      <c r="F114" s="16"/>
      <c r="G114" s="16"/>
      <c r="H114" s="17"/>
      <c r="I114" s="16"/>
      <c r="J114" s="16"/>
      <c r="K114" s="16"/>
      <c r="L114" s="16"/>
      <c r="M114" s="16"/>
      <c r="N114" s="16"/>
      <c r="O114" s="17"/>
      <c r="P114" s="16"/>
      <c r="Q114" s="16"/>
      <c r="R114" s="16"/>
    </row>
    <row r="115">
      <c r="A115" s="13" t="s">
        <v>258</v>
      </c>
      <c r="B115" s="14" t="s">
        <v>259</v>
      </c>
      <c r="C115" s="15">
        <v>43.849269</v>
      </c>
      <c r="E115" s="16"/>
      <c r="F115" s="16"/>
      <c r="G115" s="16"/>
      <c r="H115" s="17"/>
      <c r="I115" s="16"/>
      <c r="J115" s="16"/>
      <c r="K115" s="16"/>
      <c r="L115" s="16"/>
      <c r="M115" s="16"/>
      <c r="N115" s="16"/>
      <c r="O115" s="17"/>
      <c r="P115" s="16"/>
      <c r="Q115" s="16"/>
      <c r="R115" s="16"/>
    </row>
    <row r="116">
      <c r="A116" s="13" t="s">
        <v>260</v>
      </c>
      <c r="B116" s="14" t="s">
        <v>261</v>
      </c>
      <c r="C116" s="15">
        <v>0.586634</v>
      </c>
      <c r="E116" s="16"/>
      <c r="F116" s="16"/>
      <c r="G116" s="16"/>
      <c r="H116" s="17"/>
      <c r="I116" s="16"/>
      <c r="J116" s="16"/>
      <c r="K116" s="16"/>
      <c r="L116" s="16"/>
      <c r="M116" s="16"/>
      <c r="N116" s="16"/>
      <c r="O116" s="17"/>
      <c r="P116" s="16"/>
      <c r="Q116" s="16"/>
      <c r="R116" s="16"/>
    </row>
    <row r="117">
      <c r="A117" s="22" t="s">
        <v>262</v>
      </c>
      <c r="B117" s="14" t="s">
        <v>263</v>
      </c>
      <c r="C117" s="15">
        <v>8.636896</v>
      </c>
      <c r="E117" s="16"/>
      <c r="F117" s="16"/>
      <c r="G117" s="16"/>
      <c r="H117" s="17"/>
      <c r="I117" s="16"/>
      <c r="J117" s="16"/>
      <c r="K117" s="16"/>
      <c r="L117" s="16"/>
      <c r="M117" s="16"/>
      <c r="N117" s="16"/>
      <c r="O117" s="17"/>
      <c r="P117" s="16"/>
      <c r="Q117" s="16"/>
      <c r="R117" s="16"/>
    </row>
    <row r="118">
      <c r="A118" s="13" t="s">
        <v>264</v>
      </c>
      <c r="B118" s="19" t="s">
        <v>265</v>
      </c>
      <c r="C118" s="15">
        <v>17.500657</v>
      </c>
      <c r="E118" s="16"/>
      <c r="F118" s="16"/>
      <c r="G118" s="16"/>
      <c r="H118" s="17"/>
      <c r="I118" s="16"/>
      <c r="J118" s="16"/>
      <c r="K118" s="16"/>
      <c r="L118" s="16"/>
      <c r="M118" s="16"/>
      <c r="N118" s="16"/>
      <c r="O118" s="17"/>
      <c r="P118" s="16"/>
      <c r="Q118" s="16"/>
      <c r="R118" s="16"/>
    </row>
    <row r="119">
      <c r="A119" s="13" t="s">
        <v>266</v>
      </c>
      <c r="B119" s="14" t="s">
        <v>267</v>
      </c>
      <c r="C119" s="23">
        <v>23.816</v>
      </c>
      <c r="E119" s="16"/>
      <c r="F119" s="16"/>
      <c r="G119" s="16"/>
      <c r="H119" s="17"/>
      <c r="I119" s="16"/>
      <c r="J119" s="16"/>
      <c r="K119" s="16"/>
      <c r="L119" s="16"/>
      <c r="M119" s="16"/>
      <c r="N119" s="16"/>
      <c r="O119" s="17"/>
      <c r="P119" s="16"/>
      <c r="Q119" s="16"/>
      <c r="R119" s="16"/>
    </row>
    <row r="120">
      <c r="A120" s="13" t="s">
        <v>268</v>
      </c>
      <c r="B120" s="14" t="s">
        <v>269</v>
      </c>
      <c r="C120" s="15">
        <v>9.537642</v>
      </c>
      <c r="E120" s="16"/>
      <c r="F120" s="16"/>
      <c r="G120" s="16"/>
      <c r="H120" s="17"/>
      <c r="I120" s="16"/>
      <c r="J120" s="16"/>
      <c r="K120" s="16"/>
      <c r="L120" s="16"/>
      <c r="M120" s="16"/>
      <c r="N120" s="16"/>
      <c r="O120" s="17"/>
      <c r="P120" s="16"/>
      <c r="Q120" s="16"/>
      <c r="R120" s="16"/>
    </row>
    <row r="121">
      <c r="A121" s="13" t="s">
        <v>270</v>
      </c>
      <c r="B121" s="19" t="s">
        <v>271</v>
      </c>
      <c r="C121" s="15">
        <v>59.734213</v>
      </c>
      <c r="E121" s="16"/>
      <c r="F121" s="16"/>
      <c r="G121" s="16"/>
      <c r="H121" s="17"/>
      <c r="I121" s="16"/>
      <c r="J121" s="16"/>
      <c r="K121" s="16"/>
      <c r="L121" s="16"/>
      <c r="M121" s="16"/>
      <c r="N121" s="16"/>
      <c r="O121" s="17"/>
      <c r="P121" s="16"/>
      <c r="Q121" s="16"/>
      <c r="R121" s="16"/>
    </row>
    <row r="122">
      <c r="A122" s="13" t="s">
        <v>272</v>
      </c>
      <c r="B122" s="14" t="s">
        <v>273</v>
      </c>
      <c r="C122" s="15">
        <v>69.799978</v>
      </c>
      <c r="E122" s="16"/>
      <c r="F122" s="16"/>
      <c r="G122" s="16"/>
      <c r="H122" s="17"/>
      <c r="I122" s="16"/>
      <c r="J122" s="16"/>
      <c r="K122" s="16"/>
      <c r="L122" s="16"/>
      <c r="M122" s="16"/>
      <c r="N122" s="16"/>
      <c r="O122" s="17"/>
      <c r="P122" s="16"/>
      <c r="Q122" s="16"/>
      <c r="R122" s="16"/>
    </row>
    <row r="123">
      <c r="A123" s="13" t="s">
        <v>274</v>
      </c>
      <c r="B123" s="14" t="s">
        <v>275</v>
      </c>
      <c r="C123" s="15">
        <v>8.278737</v>
      </c>
      <c r="E123" s="16"/>
      <c r="F123" s="16"/>
      <c r="G123" s="16"/>
      <c r="H123" s="17"/>
      <c r="I123" s="16"/>
      <c r="J123" s="16"/>
      <c r="K123" s="16"/>
      <c r="L123" s="16"/>
      <c r="M123" s="16"/>
      <c r="N123" s="16"/>
      <c r="O123" s="17"/>
      <c r="P123" s="16"/>
      <c r="Q123" s="16"/>
      <c r="R123" s="16"/>
    </row>
    <row r="124">
      <c r="A124" s="13" t="s">
        <v>276</v>
      </c>
      <c r="B124" s="14" t="s">
        <v>277</v>
      </c>
      <c r="C124" s="15">
        <v>1.399491</v>
      </c>
      <c r="E124" s="16"/>
      <c r="F124" s="16"/>
      <c r="G124" s="16"/>
      <c r="H124" s="17"/>
      <c r="I124" s="16"/>
      <c r="J124" s="16"/>
      <c r="K124" s="16"/>
      <c r="L124" s="16"/>
      <c r="M124" s="16"/>
      <c r="N124" s="16"/>
      <c r="O124" s="17"/>
      <c r="P124" s="16"/>
      <c r="Q124" s="16"/>
      <c r="R124" s="16"/>
    </row>
    <row r="125">
      <c r="A125" s="13" t="s">
        <v>278</v>
      </c>
      <c r="B125" s="14" t="s">
        <v>279</v>
      </c>
      <c r="C125" s="15">
        <v>11.818618</v>
      </c>
      <c r="E125" s="16"/>
      <c r="F125" s="16"/>
      <c r="G125" s="16"/>
      <c r="H125" s="17"/>
      <c r="I125" s="16"/>
      <c r="J125" s="16"/>
      <c r="K125" s="16"/>
      <c r="L125" s="16"/>
      <c r="M125" s="16"/>
      <c r="N125" s="16"/>
      <c r="O125" s="17"/>
      <c r="P125" s="16"/>
      <c r="Q125" s="16"/>
      <c r="R125" s="16"/>
    </row>
    <row r="126">
      <c r="A126" s="13" t="s">
        <v>280</v>
      </c>
      <c r="B126" s="19" t="s">
        <v>281</v>
      </c>
      <c r="C126" s="15">
        <v>84.339067</v>
      </c>
      <c r="E126" s="16"/>
      <c r="F126" s="16"/>
      <c r="G126" s="16"/>
      <c r="H126" s="17"/>
      <c r="I126" s="16"/>
      <c r="J126" s="16"/>
      <c r="K126" s="16"/>
      <c r="L126" s="16"/>
      <c r="M126" s="16"/>
      <c r="N126" s="16"/>
      <c r="O126" s="17"/>
      <c r="P126" s="16"/>
      <c r="Q126" s="16"/>
      <c r="R126" s="16"/>
    </row>
    <row r="127">
      <c r="A127" s="13" t="s">
        <v>282</v>
      </c>
      <c r="B127" s="14" t="s">
        <v>283</v>
      </c>
      <c r="C127" s="15">
        <v>6.031187</v>
      </c>
      <c r="E127" s="16"/>
      <c r="F127" s="16"/>
      <c r="G127" s="16"/>
      <c r="H127" s="17"/>
      <c r="I127" s="16"/>
      <c r="J127" s="16"/>
      <c r="K127" s="16"/>
      <c r="L127" s="16"/>
      <c r="M127" s="16"/>
      <c r="N127" s="16"/>
      <c r="O127" s="17"/>
      <c r="P127" s="16"/>
      <c r="Q127" s="16"/>
      <c r="R127" s="16"/>
    </row>
    <row r="128">
      <c r="A128" s="13" t="s">
        <v>284</v>
      </c>
      <c r="B128" s="14" t="s">
        <v>285</v>
      </c>
      <c r="C128" s="15">
        <v>45.741</v>
      </c>
      <c r="E128" s="16"/>
      <c r="F128" s="16"/>
      <c r="G128" s="16"/>
      <c r="H128" s="17"/>
      <c r="I128" s="16"/>
      <c r="J128" s="16"/>
      <c r="K128" s="16"/>
      <c r="L128" s="16"/>
      <c r="M128" s="16"/>
      <c r="N128" s="16"/>
      <c r="O128" s="17"/>
      <c r="P128" s="16"/>
      <c r="Q128" s="16"/>
      <c r="R128" s="16"/>
    </row>
    <row r="129">
      <c r="A129" s="13" t="s">
        <v>286</v>
      </c>
      <c r="B129" s="14" t="s">
        <v>287</v>
      </c>
      <c r="C129" s="15">
        <v>44.134693</v>
      </c>
      <c r="E129" s="16"/>
      <c r="F129" s="16"/>
      <c r="G129" s="16"/>
      <c r="H129" s="17"/>
      <c r="I129" s="16"/>
      <c r="J129" s="16"/>
      <c r="K129" s="16"/>
      <c r="L129" s="16"/>
      <c r="M129" s="16"/>
      <c r="N129" s="16"/>
      <c r="O129" s="17"/>
      <c r="P129" s="16"/>
      <c r="Q129" s="16"/>
      <c r="R129" s="16"/>
    </row>
    <row r="130">
      <c r="A130" s="13" t="s">
        <v>288</v>
      </c>
      <c r="B130" s="14" t="s">
        <v>289</v>
      </c>
      <c r="C130" s="15">
        <v>9.8904</v>
      </c>
      <c r="E130" s="16"/>
      <c r="F130" s="16"/>
      <c r="G130" s="16"/>
      <c r="H130" s="17"/>
      <c r="I130" s="16"/>
      <c r="J130" s="16"/>
      <c r="K130" s="16"/>
      <c r="L130" s="16"/>
      <c r="M130" s="16"/>
      <c r="N130" s="16"/>
      <c r="O130" s="17"/>
      <c r="P130" s="16"/>
      <c r="Q130" s="16"/>
      <c r="R130" s="16"/>
    </row>
    <row r="131">
      <c r="A131" s="13" t="s">
        <v>290</v>
      </c>
      <c r="B131" s="19" t="s">
        <v>291</v>
      </c>
      <c r="C131" s="15">
        <v>329.0</v>
      </c>
      <c r="E131" s="16"/>
      <c r="F131" s="16"/>
      <c r="G131" s="16"/>
      <c r="H131" s="17"/>
      <c r="I131" s="16"/>
      <c r="J131" s="16"/>
      <c r="K131" s="16"/>
      <c r="L131" s="16"/>
      <c r="M131" s="16"/>
      <c r="N131" s="16"/>
      <c r="O131" s="17"/>
      <c r="P131" s="16"/>
      <c r="Q131" s="16"/>
      <c r="R131" s="16"/>
    </row>
    <row r="132">
      <c r="A132" s="13" t="s">
        <v>292</v>
      </c>
      <c r="B132" s="14" t="s">
        <v>293</v>
      </c>
      <c r="C132" s="15">
        <v>3.473727</v>
      </c>
      <c r="E132" s="16"/>
      <c r="F132" s="16"/>
      <c r="G132" s="16"/>
      <c r="H132" s="17"/>
      <c r="I132" s="16"/>
      <c r="J132" s="16"/>
      <c r="K132" s="16"/>
      <c r="L132" s="16"/>
      <c r="M132" s="16"/>
      <c r="N132" s="16"/>
      <c r="O132" s="17"/>
      <c r="P132" s="16"/>
      <c r="Q132" s="16"/>
      <c r="R132" s="16"/>
    </row>
    <row r="133">
      <c r="A133" s="13" t="s">
        <v>294</v>
      </c>
      <c r="B133" s="14" t="s">
        <v>295</v>
      </c>
      <c r="C133" s="15">
        <v>34.23205</v>
      </c>
      <c r="E133" s="16"/>
      <c r="F133" s="16"/>
      <c r="G133" s="16"/>
      <c r="H133" s="17"/>
      <c r="I133" s="16"/>
      <c r="J133" s="16"/>
      <c r="K133" s="16"/>
      <c r="L133" s="16"/>
      <c r="M133" s="16"/>
      <c r="N133" s="16"/>
      <c r="O133" s="17"/>
      <c r="P133" s="16"/>
      <c r="Q133" s="16"/>
      <c r="R133" s="16"/>
    </row>
    <row r="134">
      <c r="A134" s="13" t="s">
        <v>296</v>
      </c>
      <c r="B134" s="19" t="s">
        <v>297</v>
      </c>
      <c r="C134" s="15">
        <v>28.435943</v>
      </c>
      <c r="E134" s="16"/>
      <c r="F134" s="16"/>
      <c r="G134" s="16"/>
      <c r="H134" s="17"/>
      <c r="I134" s="16"/>
      <c r="J134" s="16"/>
      <c r="K134" s="16"/>
      <c r="L134" s="16"/>
      <c r="M134" s="16"/>
      <c r="N134" s="16"/>
      <c r="O134" s="17"/>
      <c r="P134" s="16"/>
      <c r="Q134" s="16"/>
      <c r="R134" s="16"/>
    </row>
    <row r="135">
      <c r="A135" s="13" t="s">
        <v>298</v>
      </c>
      <c r="B135" s="19" t="s">
        <v>299</v>
      </c>
      <c r="C135" s="15">
        <v>97.338583</v>
      </c>
      <c r="E135" s="16"/>
      <c r="F135" s="16"/>
      <c r="G135" s="16"/>
      <c r="H135" s="17"/>
      <c r="I135" s="16"/>
      <c r="J135" s="16"/>
      <c r="K135" s="16"/>
      <c r="L135" s="16"/>
      <c r="M135" s="16"/>
      <c r="N135" s="16"/>
      <c r="O135" s="17"/>
      <c r="P135" s="16"/>
      <c r="Q135" s="16"/>
      <c r="R135" s="16"/>
    </row>
    <row r="136">
      <c r="A136" s="13" t="s">
        <v>300</v>
      </c>
      <c r="B136" s="14" t="s">
        <v>301</v>
      </c>
      <c r="C136" s="15">
        <v>29.825968</v>
      </c>
      <c r="E136" s="16"/>
      <c r="F136" s="16"/>
      <c r="G136" s="16"/>
      <c r="H136" s="17"/>
      <c r="I136" s="16"/>
      <c r="J136" s="16"/>
      <c r="K136" s="16"/>
      <c r="L136" s="16"/>
      <c r="M136" s="16"/>
      <c r="N136" s="16"/>
      <c r="O136" s="17"/>
      <c r="P136" s="16"/>
      <c r="Q136" s="16"/>
      <c r="R136" s="16"/>
    </row>
    <row r="137">
      <c r="A137" s="13" t="s">
        <v>302</v>
      </c>
      <c r="B137" s="14" t="s">
        <v>303</v>
      </c>
      <c r="C137" s="15">
        <v>18.383956</v>
      </c>
      <c r="E137" s="16"/>
      <c r="F137" s="16"/>
      <c r="G137" s="16"/>
      <c r="H137" s="17"/>
      <c r="I137" s="16"/>
      <c r="J137" s="16"/>
      <c r="K137" s="16"/>
      <c r="L137" s="16"/>
      <c r="M137" s="16"/>
      <c r="N137" s="16"/>
      <c r="O137" s="17"/>
      <c r="P137" s="16"/>
      <c r="Q137" s="16"/>
      <c r="R137" s="16"/>
    </row>
    <row r="138">
      <c r="A138" s="13" t="s">
        <v>304</v>
      </c>
      <c r="B138" s="14" t="s">
        <v>305</v>
      </c>
      <c r="C138" s="15">
        <v>14.862927</v>
      </c>
      <c r="E138" s="16"/>
      <c r="F138" s="16"/>
      <c r="G138" s="16"/>
      <c r="H138" s="17"/>
      <c r="I138" s="16"/>
      <c r="J138" s="16"/>
      <c r="K138" s="16"/>
      <c r="L138" s="16"/>
      <c r="M138" s="16"/>
      <c r="N138" s="16"/>
      <c r="O138" s="17"/>
      <c r="P138" s="16"/>
      <c r="Q138" s="16"/>
      <c r="R138" s="16"/>
    </row>
    <row r="139">
      <c r="B139" s="14"/>
      <c r="C139" s="15"/>
      <c r="G139" s="12"/>
      <c r="H139" s="24"/>
    </row>
    <row r="140">
      <c r="B140" s="25" t="s">
        <v>306</v>
      </c>
      <c r="C140" s="15">
        <v>7750.0</v>
      </c>
      <c r="H140" s="24"/>
    </row>
    <row r="141">
      <c r="B141" s="25"/>
      <c r="C141" s="15"/>
      <c r="G141" s="12"/>
      <c r="H141" s="24"/>
    </row>
    <row r="142">
      <c r="B142" s="14"/>
      <c r="G142" s="12"/>
      <c r="H142" s="24"/>
    </row>
    <row r="143">
      <c r="B143" s="14"/>
      <c r="G143" s="12"/>
      <c r="H143" s="24"/>
    </row>
    <row r="144">
      <c r="B144" s="14"/>
      <c r="G144" s="12"/>
      <c r="H144" s="24"/>
    </row>
    <row r="145">
      <c r="B145" s="14"/>
      <c r="G145" s="12"/>
      <c r="H145" s="24"/>
    </row>
    <row r="146">
      <c r="B146" s="14"/>
      <c r="G146" s="12"/>
      <c r="H146" s="26"/>
    </row>
    <row r="147">
      <c r="B147" s="14"/>
      <c r="G147" s="12"/>
      <c r="H147" s="24"/>
    </row>
    <row r="148">
      <c r="B148" s="14"/>
      <c r="G148" s="12"/>
      <c r="H148" s="24"/>
    </row>
    <row r="149">
      <c r="B149" s="14"/>
      <c r="G149" s="12"/>
      <c r="H149" s="24"/>
    </row>
    <row r="150">
      <c r="B150" s="14"/>
      <c r="G150" s="12"/>
      <c r="H150" s="24"/>
    </row>
    <row r="151">
      <c r="B151" s="14"/>
      <c r="G151" s="12"/>
      <c r="H151" s="26"/>
    </row>
    <row r="152">
      <c r="B152" s="14"/>
      <c r="G152" s="12"/>
      <c r="H152" s="24"/>
    </row>
    <row r="153">
      <c r="B153" s="14"/>
      <c r="G153" s="12"/>
      <c r="H153" s="24"/>
    </row>
    <row r="154">
      <c r="B154" s="14"/>
      <c r="G154" s="12"/>
      <c r="H154" s="24"/>
    </row>
    <row r="155">
      <c r="B155" s="14"/>
      <c r="G155" s="12"/>
      <c r="H155" s="24"/>
    </row>
    <row r="156">
      <c r="B156" s="14"/>
      <c r="G156" s="12"/>
      <c r="H156" s="24"/>
    </row>
    <row r="157">
      <c r="B157" s="14"/>
      <c r="G157" s="12"/>
      <c r="H157" s="26"/>
    </row>
    <row r="158">
      <c r="B158" s="14"/>
      <c r="G158" s="12"/>
      <c r="H158" s="24"/>
    </row>
    <row r="159">
      <c r="B159" s="14"/>
      <c r="G159" s="12"/>
      <c r="H159" s="24"/>
    </row>
    <row r="160">
      <c r="B160" s="14"/>
      <c r="G160" s="12"/>
      <c r="H160" s="24"/>
    </row>
    <row r="161">
      <c r="B161" s="14"/>
      <c r="G161" s="12"/>
      <c r="H161" s="24"/>
    </row>
    <row r="162">
      <c r="B162" s="14"/>
      <c r="G162" s="12"/>
      <c r="H162" s="24"/>
    </row>
    <row r="163">
      <c r="B163" s="14"/>
      <c r="G163" s="12"/>
      <c r="H163" s="26"/>
    </row>
    <row r="164">
      <c r="B164" s="14"/>
      <c r="G164" s="12"/>
      <c r="H164" s="24"/>
    </row>
    <row r="165">
      <c r="B165" s="14"/>
      <c r="G165" s="12"/>
      <c r="H165" s="24"/>
    </row>
    <row r="166">
      <c r="B166" s="14"/>
      <c r="G166" s="12"/>
      <c r="H166" s="24"/>
    </row>
    <row r="167">
      <c r="B167" s="14"/>
      <c r="G167" s="12"/>
      <c r="H167" s="24"/>
    </row>
    <row r="168">
      <c r="B168" s="14"/>
      <c r="G168" s="12"/>
      <c r="H168" s="24"/>
    </row>
    <row r="169">
      <c r="B169" s="14"/>
      <c r="G169" s="12"/>
      <c r="H169" s="24"/>
    </row>
    <row r="170">
      <c r="B170" s="14"/>
      <c r="G170" s="12"/>
      <c r="H170" s="24"/>
    </row>
    <row r="171">
      <c r="B171" s="14"/>
      <c r="G171" s="12"/>
      <c r="H171" s="24"/>
    </row>
    <row r="172">
      <c r="B172" s="14"/>
      <c r="G172" s="12"/>
      <c r="H172" s="24"/>
    </row>
    <row r="173">
      <c r="B173" s="14"/>
      <c r="G173" s="12"/>
      <c r="H173" s="24"/>
    </row>
    <row r="174">
      <c r="B174" s="14"/>
      <c r="G174" s="12"/>
      <c r="H174" s="24"/>
    </row>
    <row r="175">
      <c r="B175" s="14"/>
      <c r="G175" s="12"/>
      <c r="H175" s="24"/>
    </row>
    <row r="176">
      <c r="B176" s="14"/>
      <c r="G176" s="12"/>
      <c r="H176" s="24"/>
    </row>
    <row r="177">
      <c r="B177" s="14"/>
      <c r="G177" s="12"/>
      <c r="H177" s="24"/>
    </row>
    <row r="178">
      <c r="B178" s="14"/>
      <c r="G178" s="12"/>
      <c r="H178" s="24"/>
    </row>
    <row r="179">
      <c r="B179" s="14"/>
      <c r="G179" s="12"/>
      <c r="H179" s="24"/>
    </row>
    <row r="180">
      <c r="B180" s="14"/>
      <c r="G180" s="12"/>
      <c r="H180" s="24"/>
    </row>
    <row r="181">
      <c r="B181" s="14"/>
      <c r="G181" s="12"/>
      <c r="H181" s="24"/>
    </row>
    <row r="182">
      <c r="B182" s="14"/>
      <c r="G182" s="12"/>
      <c r="H182" s="24"/>
    </row>
    <row r="183">
      <c r="B183" s="14"/>
      <c r="G183" s="12"/>
      <c r="H183" s="24"/>
    </row>
    <row r="184">
      <c r="B184" s="14"/>
      <c r="G184" s="12"/>
      <c r="H184" s="24"/>
    </row>
    <row r="185">
      <c r="B185" s="14"/>
      <c r="G185" s="12"/>
      <c r="H185" s="24"/>
    </row>
    <row r="186">
      <c r="B186" s="14"/>
      <c r="G186" s="12"/>
      <c r="H186" s="24"/>
    </row>
    <row r="187">
      <c r="B187" s="14"/>
      <c r="G187" s="12"/>
      <c r="H187" s="24"/>
    </row>
    <row r="188">
      <c r="B188" s="14"/>
      <c r="G188" s="12"/>
      <c r="H188" s="24"/>
    </row>
    <row r="189">
      <c r="B189" s="14"/>
      <c r="G189" s="12"/>
      <c r="H189" s="24"/>
    </row>
    <row r="190">
      <c r="B190" s="14"/>
      <c r="G190" s="12"/>
      <c r="H190" s="24"/>
    </row>
    <row r="191">
      <c r="B191" s="14"/>
      <c r="G191" s="12"/>
      <c r="H191" s="24"/>
    </row>
    <row r="192">
      <c r="B192" s="14"/>
      <c r="G192" s="12"/>
      <c r="H192" s="24"/>
    </row>
    <row r="193">
      <c r="B193" s="14"/>
      <c r="G193" s="19"/>
      <c r="H193" s="24"/>
    </row>
    <row r="194">
      <c r="B194" s="14"/>
      <c r="G194" s="12"/>
      <c r="H194" s="24"/>
    </row>
    <row r="195">
      <c r="B195" s="14"/>
      <c r="G195" s="12"/>
      <c r="H195" s="24"/>
    </row>
    <row r="196">
      <c r="B196" s="14"/>
      <c r="G196" s="12"/>
      <c r="H196" s="24"/>
    </row>
    <row r="197">
      <c r="B197" s="14"/>
      <c r="G197" s="12"/>
      <c r="H197" s="24"/>
    </row>
    <row r="198">
      <c r="B198" s="14"/>
      <c r="G198" s="12"/>
      <c r="H198" s="24"/>
    </row>
    <row r="199">
      <c r="B199" s="14"/>
      <c r="G199" s="12"/>
      <c r="H199" s="24"/>
    </row>
    <row r="200">
      <c r="B200" s="14"/>
      <c r="G200" s="19"/>
      <c r="H200" s="24"/>
    </row>
    <row r="201">
      <c r="B201" s="14"/>
      <c r="G201" s="12"/>
      <c r="H201" s="24"/>
    </row>
    <row r="202">
      <c r="B202" s="14"/>
      <c r="G202" s="12"/>
      <c r="H202" s="24"/>
    </row>
    <row r="203">
      <c r="B203" s="14"/>
      <c r="G203" s="12"/>
      <c r="H203" s="24"/>
    </row>
    <row r="204">
      <c r="B204" s="14"/>
      <c r="G204" s="12"/>
      <c r="H204" s="24"/>
    </row>
    <row r="205">
      <c r="B205" s="14"/>
      <c r="G205" s="12"/>
      <c r="H205" s="24"/>
    </row>
    <row r="206">
      <c r="B206" s="14"/>
      <c r="G206" s="12"/>
      <c r="H206" s="24"/>
    </row>
    <row r="207">
      <c r="B207" s="14"/>
      <c r="G207" s="12"/>
      <c r="H207" s="24"/>
    </row>
    <row r="208">
      <c r="B208" s="14"/>
      <c r="G208" s="19"/>
      <c r="H208" s="26"/>
    </row>
    <row r="209">
      <c r="B209" s="14"/>
      <c r="G209" s="12"/>
      <c r="H209" s="24"/>
    </row>
    <row r="210">
      <c r="B210" s="14"/>
      <c r="G210" s="12"/>
      <c r="H210" s="24"/>
    </row>
    <row r="211">
      <c r="B211" s="14"/>
      <c r="G211" s="12"/>
      <c r="H211" s="24"/>
    </row>
    <row r="212">
      <c r="B212" s="14"/>
      <c r="G212" s="19"/>
      <c r="H212" s="24"/>
    </row>
    <row r="213">
      <c r="B213" s="14"/>
      <c r="G213" s="19"/>
      <c r="H213" s="24"/>
    </row>
    <row r="214">
      <c r="B214" s="14"/>
      <c r="G214" s="12"/>
      <c r="H214" s="24"/>
    </row>
    <row r="215">
      <c r="B215" s="14"/>
      <c r="G215" s="12"/>
      <c r="H215" s="24"/>
    </row>
    <row r="216">
      <c r="B216" s="14"/>
      <c r="G216" s="14"/>
      <c r="H216" s="24"/>
    </row>
    <row r="217">
      <c r="B217" s="14"/>
      <c r="G217" s="12"/>
      <c r="H217" s="24"/>
    </row>
    <row r="218">
      <c r="B218" s="14"/>
      <c r="G218" s="12"/>
      <c r="H218" s="24"/>
    </row>
    <row r="219">
      <c r="B219" s="14"/>
      <c r="G219" s="12"/>
      <c r="H219" s="26"/>
    </row>
    <row r="220">
      <c r="B220" s="14"/>
      <c r="G220" s="12"/>
      <c r="H220" s="26"/>
    </row>
    <row r="221">
      <c r="B221" s="14"/>
      <c r="G221" s="12"/>
      <c r="H221" s="26"/>
    </row>
    <row r="222">
      <c r="B222" s="14"/>
      <c r="G222" s="12"/>
      <c r="H222" s="24"/>
    </row>
    <row r="223">
      <c r="B223" s="14"/>
      <c r="G223" s="12"/>
      <c r="H223" s="26"/>
    </row>
    <row r="224">
      <c r="B224" s="14"/>
      <c r="G224" s="12"/>
      <c r="H224" s="26"/>
    </row>
    <row r="225">
      <c r="B225" s="14"/>
      <c r="G225" s="12"/>
      <c r="H225" s="26"/>
    </row>
    <row r="226">
      <c r="B226" s="14"/>
      <c r="G226" s="12"/>
      <c r="H226" s="26"/>
    </row>
    <row r="227">
      <c r="B227" s="14"/>
      <c r="G227" s="12"/>
      <c r="H227" s="26"/>
    </row>
    <row r="228">
      <c r="B228" s="14"/>
      <c r="G228" s="12"/>
      <c r="H228" s="26"/>
    </row>
    <row r="229">
      <c r="B229" s="14"/>
      <c r="G229" s="12"/>
      <c r="H229" s="26"/>
    </row>
    <row r="230">
      <c r="B230" s="14"/>
      <c r="G230" s="12"/>
      <c r="H230" s="26"/>
    </row>
    <row r="231">
      <c r="B231" s="14"/>
      <c r="G231" s="12"/>
      <c r="H231" s="26"/>
    </row>
    <row r="232">
      <c r="B232" s="14"/>
      <c r="G232" s="12"/>
      <c r="H232" s="26"/>
    </row>
    <row r="233">
      <c r="B233" s="14"/>
      <c r="G233" s="12"/>
      <c r="H233" s="26"/>
    </row>
    <row r="234">
      <c r="B234" s="14"/>
      <c r="G234" s="12"/>
      <c r="H234" s="26"/>
    </row>
    <row r="235">
      <c r="B235" s="14"/>
      <c r="G235" s="12"/>
      <c r="H235" s="26"/>
    </row>
    <row r="236">
      <c r="B236" s="14"/>
      <c r="G236" s="12"/>
      <c r="H236" s="26"/>
    </row>
    <row r="237">
      <c r="B237" s="14"/>
      <c r="G237" s="12"/>
      <c r="H237" s="26"/>
    </row>
    <row r="238">
      <c r="B238" s="14"/>
      <c r="G238" s="12"/>
      <c r="H238" s="26"/>
    </row>
    <row r="239">
      <c r="B239" s="14"/>
      <c r="G239" s="12"/>
      <c r="H239" s="26"/>
    </row>
    <row r="240">
      <c r="B240" s="14"/>
      <c r="G240" s="12"/>
      <c r="H240" s="26"/>
    </row>
    <row r="241">
      <c r="B241" s="14"/>
      <c r="G241" s="12"/>
      <c r="H241" s="26"/>
    </row>
    <row r="242">
      <c r="B242" s="14"/>
      <c r="G242" s="12"/>
      <c r="H242" s="26"/>
    </row>
    <row r="243">
      <c r="B243" s="14"/>
      <c r="G243" s="12"/>
      <c r="H243" s="26"/>
    </row>
    <row r="244">
      <c r="B244" s="14"/>
      <c r="G244" s="12"/>
      <c r="H244" s="26"/>
    </row>
    <row r="245">
      <c r="B245" s="14"/>
      <c r="G245" s="12"/>
      <c r="H245" s="26"/>
    </row>
    <row r="246">
      <c r="B246" s="14"/>
      <c r="G246" s="12"/>
      <c r="H246" s="26"/>
    </row>
    <row r="247">
      <c r="B247" s="14"/>
      <c r="G247" s="12"/>
      <c r="H247" s="26"/>
    </row>
    <row r="248">
      <c r="B248" s="14"/>
      <c r="G248" s="12"/>
      <c r="H248" s="26"/>
    </row>
    <row r="249">
      <c r="B249" s="14"/>
      <c r="G249" s="12"/>
      <c r="H249" s="26"/>
    </row>
    <row r="250">
      <c r="B250" s="14"/>
      <c r="G250" s="12"/>
      <c r="H250" s="26"/>
    </row>
    <row r="251">
      <c r="B251" s="14"/>
      <c r="G251" s="12"/>
      <c r="H251" s="26"/>
    </row>
    <row r="252">
      <c r="B252" s="14"/>
      <c r="G252" s="12"/>
      <c r="H252" s="26"/>
    </row>
    <row r="253">
      <c r="B253" s="14"/>
      <c r="G253" s="12"/>
      <c r="H253" s="26"/>
    </row>
    <row r="254">
      <c r="B254" s="14"/>
      <c r="G254" s="12"/>
      <c r="H254" s="12"/>
    </row>
    <row r="255">
      <c r="B255" s="14"/>
      <c r="G255" s="12"/>
      <c r="H255" s="26"/>
    </row>
    <row r="256">
      <c r="B256" s="14"/>
      <c r="G256" s="12"/>
      <c r="H256" s="24"/>
    </row>
    <row r="257">
      <c r="B257" s="14"/>
      <c r="G257" s="12"/>
      <c r="H257" s="24"/>
    </row>
    <row r="258">
      <c r="B258" s="14"/>
      <c r="G258" s="12"/>
      <c r="H258" s="26"/>
    </row>
    <row r="259">
      <c r="B259" s="14"/>
      <c r="G259" s="12"/>
      <c r="H259" s="26"/>
    </row>
    <row r="260">
      <c r="B260" s="14"/>
      <c r="G260" s="12"/>
      <c r="H260" s="24"/>
    </row>
    <row r="261">
      <c r="B261" s="14"/>
      <c r="G261" s="12"/>
      <c r="H261" s="26"/>
    </row>
    <row r="262">
      <c r="B262" s="14"/>
      <c r="G262" s="12"/>
      <c r="H262" s="26"/>
    </row>
    <row r="263">
      <c r="B263" s="14"/>
      <c r="G263" s="12"/>
      <c r="H263" s="26"/>
    </row>
    <row r="264">
      <c r="B264" s="14"/>
      <c r="G264" s="12"/>
      <c r="H264" s="26"/>
    </row>
    <row r="265">
      <c r="B265" s="14"/>
      <c r="G265" s="12"/>
      <c r="H265" s="26"/>
    </row>
    <row r="266">
      <c r="B266" s="14"/>
      <c r="G266" s="12"/>
      <c r="H266" s="26"/>
    </row>
    <row r="267">
      <c r="B267" s="14"/>
      <c r="G267" s="12"/>
      <c r="H267" s="26"/>
    </row>
    <row r="268">
      <c r="B268" s="14"/>
      <c r="G268" s="27"/>
      <c r="H268" s="27"/>
    </row>
    <row r="269">
      <c r="B269" s="14"/>
      <c r="G269" s="27"/>
      <c r="H269" s="27"/>
    </row>
    <row r="270">
      <c r="B270" s="14"/>
      <c r="G270" s="27"/>
      <c r="H270" s="27"/>
    </row>
    <row r="271">
      <c r="B271" s="14"/>
      <c r="G271" s="12"/>
      <c r="H271" s="27"/>
    </row>
    <row r="272">
      <c r="B272" s="14"/>
      <c r="G272" s="12"/>
      <c r="H272" s="27"/>
    </row>
    <row r="273">
      <c r="B273" s="14"/>
      <c r="G273" s="27"/>
      <c r="H273" s="27"/>
    </row>
    <row r="274">
      <c r="B274" s="14"/>
      <c r="G274" s="27"/>
      <c r="H274" s="27"/>
    </row>
    <row r="275">
      <c r="B275" s="14"/>
      <c r="G275" s="27"/>
      <c r="H275" s="27"/>
    </row>
    <row r="276">
      <c r="B276" s="14"/>
      <c r="G276" s="27"/>
      <c r="H276" s="27"/>
    </row>
    <row r="277">
      <c r="B277" s="28"/>
      <c r="G277" s="27"/>
      <c r="H277" s="27"/>
    </row>
    <row r="278">
      <c r="B278" s="28"/>
      <c r="G278" s="27"/>
      <c r="H278" s="27"/>
    </row>
    <row r="279">
      <c r="B279" s="28"/>
      <c r="G279" s="27"/>
      <c r="H279" s="27"/>
    </row>
    <row r="280">
      <c r="B280" s="28"/>
      <c r="G280" s="27"/>
      <c r="H280" s="27"/>
    </row>
    <row r="281">
      <c r="B281" s="28"/>
      <c r="G281" s="27"/>
      <c r="H281" s="27"/>
    </row>
    <row r="282">
      <c r="B282" s="28"/>
      <c r="G282" s="27"/>
      <c r="H282" s="27"/>
    </row>
    <row r="283">
      <c r="B283" s="28"/>
      <c r="G283" s="27"/>
      <c r="H283" s="27"/>
    </row>
    <row r="284">
      <c r="B284" s="28"/>
      <c r="G284" s="27"/>
      <c r="H284" s="27"/>
    </row>
    <row r="285">
      <c r="B285" s="28"/>
      <c r="G285" s="27"/>
      <c r="H285" s="27"/>
    </row>
    <row r="286">
      <c r="B286" s="28"/>
      <c r="G286" s="27"/>
      <c r="H286" s="27"/>
    </row>
    <row r="287">
      <c r="B287" s="28"/>
      <c r="G287" s="27"/>
      <c r="H287" s="27"/>
    </row>
    <row r="288">
      <c r="B288" s="28"/>
      <c r="G288" s="27"/>
      <c r="H288" s="27"/>
    </row>
    <row r="289">
      <c r="B289" s="28"/>
      <c r="G289" s="27"/>
      <c r="H289" s="27"/>
    </row>
    <row r="290">
      <c r="B290" s="28"/>
      <c r="G290" s="27"/>
      <c r="H290" s="27"/>
    </row>
    <row r="291">
      <c r="B291" s="28"/>
      <c r="G291" s="27"/>
      <c r="H291" s="27"/>
    </row>
    <row r="292">
      <c r="B292" s="28"/>
      <c r="G292" s="27"/>
      <c r="H292" s="27"/>
    </row>
    <row r="293">
      <c r="B293" s="28"/>
      <c r="G293" s="27"/>
      <c r="H293" s="27"/>
    </row>
    <row r="294">
      <c r="B294" s="28"/>
      <c r="G294" s="27"/>
      <c r="H294" s="27"/>
    </row>
    <row r="295">
      <c r="B295" s="28"/>
      <c r="G295" s="27"/>
      <c r="H295" s="27"/>
    </row>
    <row r="296">
      <c r="B296" s="28"/>
      <c r="G296" s="27"/>
      <c r="H296" s="27"/>
    </row>
    <row r="297">
      <c r="B297" s="28"/>
      <c r="G297" s="27"/>
      <c r="H297" s="27"/>
    </row>
    <row r="298">
      <c r="B298" s="28"/>
      <c r="G298" s="27"/>
      <c r="H298" s="27"/>
    </row>
    <row r="299">
      <c r="B299" s="28"/>
      <c r="G299" s="27"/>
      <c r="H299" s="27"/>
    </row>
    <row r="300">
      <c r="B300" s="28"/>
      <c r="G300" s="27"/>
      <c r="H300" s="27"/>
    </row>
    <row r="301">
      <c r="B301" s="28"/>
      <c r="G301" s="27"/>
      <c r="H301" s="27"/>
    </row>
    <row r="302">
      <c r="B302" s="28"/>
      <c r="G302" s="27"/>
      <c r="H302" s="27"/>
    </row>
    <row r="303">
      <c r="B303" s="28"/>
      <c r="G303" s="27"/>
      <c r="H303" s="27"/>
    </row>
    <row r="304">
      <c r="B304" s="28"/>
      <c r="G304" s="27"/>
      <c r="H304" s="27"/>
    </row>
    <row r="305">
      <c r="B305" s="28"/>
      <c r="G305" s="27"/>
      <c r="H305" s="27"/>
    </row>
    <row r="306">
      <c r="B306" s="28"/>
      <c r="G306" s="27"/>
      <c r="H306" s="27"/>
    </row>
    <row r="307">
      <c r="B307" s="28"/>
      <c r="G307" s="27"/>
      <c r="H307" s="27"/>
    </row>
    <row r="308">
      <c r="B308" s="28"/>
      <c r="G308" s="27"/>
      <c r="H308" s="27"/>
    </row>
    <row r="309">
      <c r="B309" s="28"/>
      <c r="G309" s="27"/>
      <c r="H309" s="27"/>
    </row>
    <row r="310">
      <c r="B310" s="28"/>
      <c r="G310" s="27"/>
      <c r="H310" s="27"/>
    </row>
    <row r="311">
      <c r="B311" s="28"/>
      <c r="G311" s="27"/>
      <c r="H311" s="27"/>
    </row>
    <row r="312">
      <c r="B312" s="28"/>
      <c r="G312" s="27"/>
      <c r="H312" s="27"/>
    </row>
    <row r="313">
      <c r="B313" s="28"/>
      <c r="G313" s="27"/>
      <c r="H313" s="27"/>
    </row>
    <row r="314">
      <c r="B314" s="28"/>
      <c r="G314" s="27"/>
      <c r="H314" s="27"/>
    </row>
    <row r="315">
      <c r="B315" s="28"/>
      <c r="G315" s="27"/>
      <c r="H315" s="27"/>
    </row>
    <row r="316">
      <c r="B316" s="28"/>
      <c r="G316" s="27"/>
      <c r="H316" s="27"/>
    </row>
    <row r="317">
      <c r="B317" s="28"/>
      <c r="G317" s="27"/>
      <c r="H317" s="27"/>
    </row>
    <row r="318">
      <c r="B318" s="28"/>
      <c r="G318" s="27"/>
      <c r="H318" s="27"/>
    </row>
    <row r="319">
      <c r="B319" s="28"/>
      <c r="G319" s="27"/>
      <c r="H319" s="27"/>
    </row>
    <row r="320">
      <c r="B320" s="28"/>
      <c r="G320" s="27"/>
      <c r="H320" s="27"/>
    </row>
    <row r="321">
      <c r="B321" s="28"/>
      <c r="G321" s="27"/>
      <c r="H321" s="27"/>
    </row>
    <row r="322">
      <c r="B322" s="28"/>
      <c r="G322" s="27"/>
      <c r="H322" s="27"/>
    </row>
    <row r="323">
      <c r="B323" s="28"/>
      <c r="G323" s="27"/>
      <c r="H323" s="27"/>
    </row>
    <row r="324">
      <c r="B324" s="28"/>
      <c r="G324" s="27"/>
      <c r="H324" s="27"/>
    </row>
    <row r="325">
      <c r="B325" s="28"/>
      <c r="G325" s="27"/>
      <c r="H325" s="27"/>
    </row>
    <row r="326">
      <c r="B326" s="28"/>
      <c r="G326" s="27"/>
      <c r="H326" s="27"/>
    </row>
    <row r="327">
      <c r="B327" s="28"/>
      <c r="G327" s="27"/>
      <c r="H327" s="27"/>
    </row>
    <row r="328">
      <c r="B328" s="28"/>
      <c r="G328" s="27"/>
      <c r="H328" s="27"/>
    </row>
    <row r="329">
      <c r="B329" s="28"/>
      <c r="G329" s="27"/>
      <c r="H329" s="27"/>
    </row>
    <row r="330">
      <c r="B330" s="28"/>
      <c r="G330" s="27"/>
      <c r="H330" s="27"/>
    </row>
    <row r="331">
      <c r="B331" s="28"/>
      <c r="G331" s="27"/>
      <c r="H331" s="27"/>
    </row>
    <row r="332">
      <c r="B332" s="28"/>
      <c r="G332" s="27"/>
      <c r="H332" s="27"/>
    </row>
    <row r="333">
      <c r="B333" s="28"/>
      <c r="G333" s="27"/>
      <c r="H333" s="27"/>
    </row>
    <row r="334">
      <c r="B334" s="28"/>
      <c r="G334" s="27"/>
      <c r="H334" s="27"/>
    </row>
    <row r="335">
      <c r="B335" s="28"/>
      <c r="G335" s="27"/>
      <c r="H335" s="27"/>
    </row>
    <row r="336">
      <c r="B336" s="28"/>
      <c r="G336" s="27"/>
      <c r="H336" s="27"/>
    </row>
    <row r="337">
      <c r="B337" s="28"/>
      <c r="G337" s="27"/>
      <c r="H337" s="27"/>
    </row>
    <row r="338">
      <c r="B338" s="28"/>
      <c r="G338" s="27"/>
      <c r="H338" s="27"/>
    </row>
    <row r="339">
      <c r="B339" s="28"/>
      <c r="G339" s="27"/>
      <c r="H339" s="27"/>
    </row>
    <row r="340">
      <c r="B340" s="28"/>
      <c r="G340" s="27"/>
      <c r="H340" s="27"/>
    </row>
    <row r="341">
      <c r="B341" s="28"/>
      <c r="G341" s="27"/>
      <c r="H341" s="27"/>
    </row>
    <row r="342">
      <c r="B342" s="28"/>
      <c r="G342" s="27"/>
      <c r="H342" s="27"/>
    </row>
    <row r="343">
      <c r="B343" s="28"/>
      <c r="G343" s="27"/>
      <c r="H343" s="27"/>
    </row>
    <row r="344">
      <c r="B344" s="28"/>
      <c r="G344" s="27"/>
      <c r="H344" s="27"/>
    </row>
    <row r="345">
      <c r="B345" s="28"/>
      <c r="G345" s="27"/>
      <c r="H345" s="27"/>
    </row>
    <row r="346">
      <c r="B346" s="28"/>
      <c r="G346" s="27"/>
      <c r="H346" s="27"/>
    </row>
    <row r="347">
      <c r="B347" s="28"/>
      <c r="G347" s="27"/>
      <c r="H347" s="27"/>
    </row>
    <row r="348">
      <c r="B348" s="28"/>
      <c r="G348" s="27"/>
      <c r="H348" s="27"/>
    </row>
    <row r="349">
      <c r="B349" s="28"/>
      <c r="G349" s="27"/>
      <c r="H349" s="27"/>
    </row>
    <row r="350">
      <c r="B350" s="28"/>
      <c r="G350" s="27"/>
      <c r="H350" s="27"/>
    </row>
    <row r="351">
      <c r="B351" s="28"/>
      <c r="G351" s="27"/>
      <c r="H351" s="27"/>
    </row>
    <row r="352">
      <c r="B352" s="28"/>
      <c r="G352" s="27"/>
      <c r="H352" s="27"/>
    </row>
    <row r="353">
      <c r="B353" s="28"/>
      <c r="G353" s="27"/>
      <c r="H353" s="27"/>
    </row>
    <row r="354">
      <c r="B354" s="28"/>
      <c r="G354" s="27"/>
      <c r="H354" s="27"/>
    </row>
    <row r="355">
      <c r="B355" s="28"/>
      <c r="G355" s="27"/>
      <c r="H355" s="27"/>
    </row>
    <row r="356">
      <c r="B356" s="28"/>
      <c r="G356" s="27"/>
      <c r="H356" s="27"/>
    </row>
    <row r="357">
      <c r="B357" s="28"/>
      <c r="G357" s="27"/>
      <c r="H357" s="27"/>
    </row>
    <row r="358">
      <c r="B358" s="28"/>
      <c r="G358" s="27"/>
      <c r="H358" s="27"/>
    </row>
    <row r="359">
      <c r="B359" s="28"/>
      <c r="G359" s="27"/>
      <c r="H359" s="27"/>
    </row>
    <row r="360">
      <c r="B360" s="28"/>
      <c r="G360" s="27"/>
      <c r="H360" s="27"/>
    </row>
    <row r="361">
      <c r="B361" s="28"/>
      <c r="G361" s="27"/>
      <c r="H361" s="27"/>
    </row>
    <row r="362">
      <c r="B362" s="28"/>
      <c r="G362" s="27"/>
      <c r="H362" s="27"/>
    </row>
    <row r="363">
      <c r="B363" s="28"/>
      <c r="G363" s="27"/>
      <c r="H363" s="27"/>
    </row>
    <row r="364">
      <c r="B364" s="28"/>
      <c r="G364" s="27"/>
      <c r="H364" s="27"/>
    </row>
    <row r="365">
      <c r="B365" s="28"/>
      <c r="G365" s="27"/>
      <c r="H365" s="27"/>
    </row>
    <row r="366">
      <c r="B366" s="28"/>
      <c r="G366" s="27"/>
      <c r="H366" s="27"/>
    </row>
    <row r="367">
      <c r="B367" s="28"/>
      <c r="G367" s="27"/>
      <c r="H367" s="27"/>
    </row>
    <row r="368">
      <c r="B368" s="28"/>
      <c r="G368" s="27"/>
      <c r="H368" s="27"/>
    </row>
    <row r="369">
      <c r="B369" s="28"/>
      <c r="G369" s="27"/>
      <c r="H369" s="27"/>
    </row>
    <row r="370">
      <c r="B370" s="28"/>
      <c r="G370" s="27"/>
      <c r="H370" s="27"/>
    </row>
    <row r="371">
      <c r="B371" s="28"/>
      <c r="G371" s="27"/>
      <c r="H371" s="27"/>
    </row>
    <row r="372">
      <c r="B372" s="28"/>
      <c r="G372" s="27"/>
      <c r="H372" s="27"/>
    </row>
    <row r="373">
      <c r="B373" s="28"/>
      <c r="G373" s="27"/>
      <c r="H373" s="27"/>
    </row>
    <row r="374">
      <c r="B374" s="28"/>
      <c r="G374" s="27"/>
      <c r="H374" s="27"/>
    </row>
    <row r="375">
      <c r="B375" s="28"/>
      <c r="G375" s="27"/>
      <c r="H375" s="27"/>
    </row>
    <row r="376">
      <c r="B376" s="28"/>
      <c r="G376" s="27"/>
      <c r="H376" s="27"/>
    </row>
    <row r="377">
      <c r="B377" s="28"/>
      <c r="G377" s="27"/>
      <c r="H377" s="27"/>
    </row>
    <row r="378">
      <c r="B378" s="28"/>
      <c r="G378" s="27"/>
      <c r="H378" s="27"/>
    </row>
    <row r="379">
      <c r="B379" s="28"/>
      <c r="G379" s="27"/>
      <c r="H379" s="27"/>
    </row>
    <row r="380">
      <c r="B380" s="28"/>
      <c r="G380" s="27"/>
      <c r="H380" s="27"/>
    </row>
    <row r="381">
      <c r="B381" s="28"/>
      <c r="G381" s="27"/>
      <c r="H381" s="27"/>
    </row>
    <row r="382">
      <c r="B382" s="28"/>
      <c r="G382" s="27"/>
      <c r="H382" s="27"/>
    </row>
    <row r="383">
      <c r="B383" s="28"/>
      <c r="G383" s="27"/>
      <c r="H383" s="27"/>
    </row>
    <row r="384">
      <c r="B384" s="28"/>
      <c r="G384" s="27"/>
      <c r="H384" s="27"/>
    </row>
    <row r="385">
      <c r="B385" s="28"/>
      <c r="G385" s="27"/>
      <c r="H385" s="27"/>
    </row>
    <row r="386">
      <c r="B386" s="28"/>
      <c r="G386" s="27"/>
      <c r="H386" s="27"/>
    </row>
    <row r="387">
      <c r="B387" s="28"/>
      <c r="G387" s="27"/>
      <c r="H387" s="27"/>
    </row>
    <row r="388">
      <c r="B388" s="28"/>
      <c r="G388" s="27"/>
      <c r="H388" s="27"/>
    </row>
    <row r="389">
      <c r="B389" s="28"/>
      <c r="G389" s="27"/>
      <c r="H389" s="27"/>
    </row>
    <row r="390">
      <c r="B390" s="28"/>
      <c r="G390" s="27"/>
      <c r="H390" s="27"/>
    </row>
    <row r="391">
      <c r="B391" s="28"/>
      <c r="G391" s="27"/>
      <c r="H391" s="27"/>
    </row>
    <row r="392">
      <c r="B392" s="28"/>
      <c r="G392" s="27"/>
      <c r="H392" s="27"/>
    </row>
    <row r="393">
      <c r="B393" s="28"/>
      <c r="G393" s="27"/>
      <c r="H393" s="27"/>
    </row>
    <row r="394">
      <c r="B394" s="28"/>
      <c r="G394" s="27"/>
      <c r="H394" s="27"/>
    </row>
    <row r="395">
      <c r="B395" s="28"/>
      <c r="G395" s="27"/>
      <c r="H395" s="27"/>
    </row>
    <row r="396">
      <c r="B396" s="28"/>
      <c r="G396" s="27"/>
      <c r="H396" s="27"/>
    </row>
    <row r="397">
      <c r="B397" s="28"/>
      <c r="G397" s="27"/>
      <c r="H397" s="27"/>
    </row>
    <row r="398">
      <c r="B398" s="28"/>
      <c r="G398" s="27"/>
      <c r="H398" s="27"/>
    </row>
    <row r="399">
      <c r="B399" s="28"/>
      <c r="G399" s="27"/>
      <c r="H399" s="27"/>
    </row>
    <row r="400">
      <c r="B400" s="28"/>
      <c r="G400" s="27"/>
      <c r="H400" s="27"/>
    </row>
    <row r="401">
      <c r="B401" s="28"/>
      <c r="G401" s="27"/>
      <c r="H401" s="27"/>
    </row>
    <row r="402">
      <c r="B402" s="28"/>
      <c r="G402" s="27"/>
      <c r="H402" s="27"/>
    </row>
    <row r="403">
      <c r="B403" s="28"/>
      <c r="G403" s="27"/>
      <c r="H403" s="27"/>
    </row>
    <row r="404">
      <c r="B404" s="28"/>
      <c r="G404" s="27"/>
      <c r="H404" s="27"/>
    </row>
    <row r="405">
      <c r="B405" s="28"/>
      <c r="G405" s="27"/>
      <c r="H405" s="27"/>
    </row>
    <row r="406">
      <c r="B406" s="28"/>
      <c r="G406" s="27"/>
      <c r="H406" s="27"/>
    </row>
    <row r="407">
      <c r="B407" s="28"/>
      <c r="G407" s="27"/>
      <c r="H407" s="27"/>
    </row>
    <row r="408">
      <c r="B408" s="28"/>
      <c r="G408" s="27"/>
      <c r="H408" s="27"/>
    </row>
    <row r="409">
      <c r="B409" s="28"/>
      <c r="G409" s="27"/>
      <c r="H409" s="27"/>
    </row>
    <row r="410">
      <c r="B410" s="28"/>
      <c r="G410" s="27"/>
      <c r="H410" s="27"/>
    </row>
    <row r="411">
      <c r="B411" s="28"/>
      <c r="G411" s="27"/>
      <c r="H411" s="27"/>
    </row>
    <row r="412">
      <c r="B412" s="28"/>
      <c r="G412" s="27"/>
      <c r="H412" s="27"/>
    </row>
    <row r="413">
      <c r="B413" s="28"/>
      <c r="G413" s="27"/>
      <c r="H413" s="27"/>
    </row>
    <row r="414">
      <c r="B414" s="28"/>
      <c r="G414" s="27"/>
      <c r="H414" s="27"/>
    </row>
    <row r="415">
      <c r="B415" s="28"/>
      <c r="G415" s="27"/>
      <c r="H415" s="27"/>
    </row>
    <row r="416">
      <c r="B416" s="28"/>
      <c r="G416" s="27"/>
      <c r="H416" s="27"/>
    </row>
    <row r="417">
      <c r="B417" s="28"/>
      <c r="G417" s="27"/>
      <c r="H417" s="27"/>
    </row>
    <row r="418">
      <c r="B418" s="28"/>
      <c r="G418" s="27"/>
      <c r="H418" s="27"/>
    </row>
    <row r="419">
      <c r="B419" s="28"/>
      <c r="G419" s="27"/>
      <c r="H419" s="27"/>
    </row>
    <row r="420">
      <c r="B420" s="28"/>
      <c r="G420" s="27"/>
      <c r="H420" s="27"/>
    </row>
    <row r="421">
      <c r="B421" s="28"/>
      <c r="G421" s="27"/>
      <c r="H421" s="27"/>
    </row>
    <row r="422">
      <c r="B422" s="28"/>
      <c r="G422" s="27"/>
      <c r="H422" s="27"/>
    </row>
    <row r="423">
      <c r="B423" s="28"/>
      <c r="G423" s="27"/>
      <c r="H423" s="27"/>
    </row>
    <row r="424">
      <c r="B424" s="28"/>
      <c r="G424" s="27"/>
      <c r="H424" s="27"/>
    </row>
    <row r="425">
      <c r="B425" s="28"/>
      <c r="G425" s="27"/>
      <c r="H425" s="27"/>
    </row>
    <row r="426">
      <c r="B426" s="28"/>
      <c r="G426" s="27"/>
      <c r="H426" s="27"/>
    </row>
    <row r="427">
      <c r="B427" s="28"/>
      <c r="G427" s="27"/>
      <c r="H427" s="27"/>
    </row>
    <row r="428">
      <c r="B428" s="28"/>
      <c r="G428" s="27"/>
      <c r="H428" s="27"/>
    </row>
    <row r="429">
      <c r="B429" s="28"/>
      <c r="G429" s="27"/>
      <c r="H429" s="27"/>
    </row>
    <row r="430">
      <c r="B430" s="28"/>
      <c r="G430" s="27"/>
      <c r="H430" s="27"/>
    </row>
    <row r="431">
      <c r="B431" s="28"/>
      <c r="G431" s="27"/>
      <c r="H431" s="27"/>
    </row>
    <row r="432">
      <c r="B432" s="28"/>
      <c r="G432" s="27"/>
      <c r="H432" s="27"/>
    </row>
    <row r="433">
      <c r="B433" s="28"/>
      <c r="G433" s="27"/>
      <c r="H433" s="27"/>
    </row>
    <row r="434">
      <c r="B434" s="28"/>
      <c r="G434" s="27"/>
      <c r="H434" s="27"/>
    </row>
    <row r="435">
      <c r="B435" s="28"/>
      <c r="G435" s="27"/>
      <c r="H435" s="27"/>
    </row>
    <row r="436">
      <c r="B436" s="28"/>
      <c r="G436" s="27"/>
      <c r="H436" s="27"/>
    </row>
    <row r="437">
      <c r="B437" s="28"/>
      <c r="G437" s="27"/>
      <c r="H437" s="27"/>
    </row>
    <row r="438">
      <c r="B438" s="28"/>
      <c r="G438" s="27"/>
      <c r="H438" s="27"/>
    </row>
    <row r="439">
      <c r="B439" s="28"/>
      <c r="G439" s="27"/>
      <c r="H439" s="27"/>
    </row>
    <row r="440">
      <c r="B440" s="28"/>
      <c r="G440" s="27"/>
      <c r="H440" s="27"/>
    </row>
    <row r="441">
      <c r="B441" s="28"/>
      <c r="G441" s="27"/>
      <c r="H441" s="27"/>
    </row>
    <row r="442">
      <c r="B442" s="28"/>
      <c r="G442" s="27"/>
      <c r="H442" s="27"/>
    </row>
    <row r="443">
      <c r="B443" s="28"/>
      <c r="G443" s="27"/>
      <c r="H443" s="27"/>
    </row>
    <row r="444">
      <c r="B444" s="28"/>
      <c r="G444" s="27"/>
      <c r="H444" s="27"/>
    </row>
    <row r="445">
      <c r="B445" s="28"/>
      <c r="G445" s="27"/>
      <c r="H445" s="27"/>
    </row>
    <row r="446">
      <c r="B446" s="28"/>
      <c r="G446" s="27"/>
      <c r="H446" s="27"/>
    </row>
    <row r="447">
      <c r="B447" s="28"/>
      <c r="G447" s="27"/>
      <c r="H447" s="27"/>
    </row>
    <row r="448">
      <c r="B448" s="28"/>
      <c r="G448" s="27"/>
      <c r="H448" s="27"/>
    </row>
    <row r="449">
      <c r="B449" s="28"/>
      <c r="G449" s="27"/>
      <c r="H449" s="27"/>
    </row>
    <row r="450">
      <c r="B450" s="28"/>
      <c r="G450" s="27"/>
      <c r="H450" s="27"/>
    </row>
    <row r="451">
      <c r="B451" s="28"/>
      <c r="G451" s="27"/>
      <c r="H451" s="27"/>
    </row>
    <row r="452">
      <c r="B452" s="28"/>
      <c r="G452" s="27"/>
      <c r="H452" s="27"/>
    </row>
    <row r="453">
      <c r="B453" s="28"/>
      <c r="G453" s="27"/>
      <c r="H453" s="27"/>
    </row>
    <row r="454">
      <c r="B454" s="28"/>
      <c r="G454" s="27"/>
      <c r="H454" s="27"/>
    </row>
    <row r="455">
      <c r="B455" s="28"/>
      <c r="G455" s="27"/>
      <c r="H455" s="27"/>
    </row>
    <row r="456">
      <c r="B456" s="28"/>
      <c r="G456" s="27"/>
      <c r="H456" s="27"/>
    </row>
    <row r="457">
      <c r="B457" s="28"/>
      <c r="G457" s="27"/>
      <c r="H457" s="27"/>
    </row>
    <row r="458">
      <c r="B458" s="28"/>
      <c r="G458" s="27"/>
      <c r="H458" s="27"/>
    </row>
    <row r="459">
      <c r="B459" s="28"/>
      <c r="G459" s="27"/>
      <c r="H459" s="27"/>
    </row>
    <row r="460">
      <c r="B460" s="28"/>
      <c r="G460" s="27"/>
      <c r="H460" s="27"/>
    </row>
    <row r="461">
      <c r="B461" s="28"/>
      <c r="G461" s="27"/>
      <c r="H461" s="27"/>
    </row>
    <row r="462">
      <c r="B462" s="28"/>
      <c r="G462" s="27"/>
      <c r="H462" s="27"/>
    </row>
    <row r="463">
      <c r="B463" s="28"/>
      <c r="G463" s="27"/>
      <c r="H463" s="27"/>
    </row>
    <row r="464">
      <c r="B464" s="28"/>
      <c r="G464" s="27"/>
      <c r="H464" s="27"/>
    </row>
    <row r="465">
      <c r="B465" s="28"/>
      <c r="G465" s="27"/>
      <c r="H465" s="27"/>
    </row>
    <row r="466">
      <c r="B466" s="28"/>
      <c r="G466" s="27"/>
      <c r="H466" s="27"/>
    </row>
    <row r="467">
      <c r="B467" s="28"/>
      <c r="G467" s="27"/>
      <c r="H467" s="27"/>
    </row>
    <row r="468">
      <c r="B468" s="28"/>
      <c r="G468" s="27"/>
      <c r="H468" s="27"/>
    </row>
    <row r="469">
      <c r="B469" s="28"/>
      <c r="G469" s="27"/>
      <c r="H469" s="27"/>
    </row>
    <row r="470">
      <c r="B470" s="28"/>
      <c r="G470" s="27"/>
      <c r="H470" s="27"/>
    </row>
    <row r="471">
      <c r="B471" s="28"/>
      <c r="G471" s="27"/>
      <c r="H471" s="27"/>
    </row>
    <row r="472">
      <c r="B472" s="28"/>
      <c r="G472" s="27"/>
      <c r="H472" s="27"/>
    </row>
    <row r="473">
      <c r="B473" s="28"/>
      <c r="G473" s="27"/>
      <c r="H473" s="27"/>
    </row>
    <row r="474">
      <c r="B474" s="28"/>
      <c r="G474" s="27"/>
      <c r="H474" s="27"/>
    </row>
    <row r="475">
      <c r="B475" s="28"/>
      <c r="G475" s="27"/>
      <c r="H475" s="27"/>
    </row>
    <row r="476">
      <c r="B476" s="28"/>
      <c r="G476" s="27"/>
      <c r="H476" s="27"/>
    </row>
    <row r="477">
      <c r="B477" s="28"/>
      <c r="G477" s="27"/>
      <c r="H477" s="27"/>
    </row>
    <row r="478">
      <c r="B478" s="28"/>
      <c r="G478" s="27"/>
      <c r="H478" s="27"/>
    </row>
    <row r="479">
      <c r="B479" s="28"/>
      <c r="G479" s="27"/>
      <c r="H479" s="27"/>
    </row>
    <row r="480">
      <c r="B480" s="28"/>
      <c r="G480" s="27"/>
      <c r="H480" s="27"/>
    </row>
    <row r="481">
      <c r="B481" s="28"/>
      <c r="G481" s="27"/>
      <c r="H481" s="27"/>
    </row>
    <row r="482">
      <c r="B482" s="28"/>
      <c r="G482" s="27"/>
      <c r="H482" s="27"/>
    </row>
    <row r="483">
      <c r="B483" s="28"/>
      <c r="G483" s="27"/>
      <c r="H483" s="27"/>
    </row>
    <row r="484">
      <c r="B484" s="28"/>
      <c r="G484" s="27"/>
      <c r="H484" s="27"/>
    </row>
    <row r="485">
      <c r="B485" s="28"/>
      <c r="G485" s="27"/>
      <c r="H485" s="27"/>
    </row>
    <row r="486">
      <c r="B486" s="28"/>
      <c r="G486" s="27"/>
      <c r="H486" s="27"/>
    </row>
    <row r="487">
      <c r="B487" s="28"/>
      <c r="G487" s="27"/>
      <c r="H487" s="27"/>
    </row>
    <row r="488">
      <c r="B488" s="28"/>
      <c r="G488" s="27"/>
      <c r="H488" s="27"/>
    </row>
    <row r="489">
      <c r="B489" s="28"/>
      <c r="G489" s="27"/>
      <c r="H489" s="27"/>
    </row>
    <row r="490">
      <c r="B490" s="28"/>
      <c r="G490" s="27"/>
      <c r="H490" s="27"/>
    </row>
    <row r="491">
      <c r="B491" s="28"/>
      <c r="G491" s="27"/>
      <c r="H491" s="27"/>
    </row>
    <row r="492">
      <c r="B492" s="28"/>
      <c r="G492" s="27"/>
      <c r="H492" s="27"/>
    </row>
    <row r="493">
      <c r="B493" s="28"/>
      <c r="G493" s="27"/>
      <c r="H493" s="27"/>
    </row>
    <row r="494">
      <c r="B494" s="28"/>
      <c r="G494" s="27"/>
      <c r="H494" s="27"/>
    </row>
    <row r="495">
      <c r="B495" s="28"/>
      <c r="G495" s="27"/>
      <c r="H495" s="27"/>
    </row>
    <row r="496">
      <c r="B496" s="28"/>
      <c r="G496" s="27"/>
      <c r="H496" s="27"/>
    </row>
    <row r="497">
      <c r="B497" s="28"/>
      <c r="G497" s="27"/>
      <c r="H497" s="27"/>
    </row>
    <row r="498">
      <c r="B498" s="28"/>
      <c r="G498" s="27"/>
      <c r="H498" s="27"/>
    </row>
    <row r="499">
      <c r="B499" s="28"/>
      <c r="G499" s="27"/>
      <c r="H499" s="27"/>
    </row>
    <row r="500">
      <c r="B500" s="28"/>
      <c r="G500" s="27"/>
      <c r="H500" s="27"/>
    </row>
    <row r="501">
      <c r="B501" s="28"/>
      <c r="G501" s="27"/>
      <c r="H501" s="27"/>
    </row>
    <row r="502">
      <c r="B502" s="28"/>
      <c r="G502" s="27"/>
      <c r="H502" s="27"/>
    </row>
    <row r="503">
      <c r="B503" s="28"/>
      <c r="G503" s="27"/>
      <c r="H503" s="27"/>
    </row>
    <row r="504">
      <c r="B504" s="28"/>
      <c r="G504" s="27"/>
      <c r="H504" s="27"/>
    </row>
    <row r="505">
      <c r="B505" s="28"/>
      <c r="G505" s="27"/>
      <c r="H505" s="27"/>
    </row>
    <row r="506">
      <c r="B506" s="28"/>
      <c r="G506" s="27"/>
      <c r="H506" s="27"/>
    </row>
    <row r="507">
      <c r="B507" s="28"/>
      <c r="G507" s="27"/>
      <c r="H507" s="27"/>
    </row>
    <row r="508">
      <c r="B508" s="28"/>
      <c r="G508" s="27"/>
      <c r="H508" s="27"/>
    </row>
    <row r="509">
      <c r="B509" s="28"/>
      <c r="G509" s="27"/>
      <c r="H509" s="27"/>
    </row>
    <row r="510">
      <c r="B510" s="28"/>
      <c r="G510" s="27"/>
      <c r="H510" s="27"/>
    </row>
    <row r="511">
      <c r="B511" s="28"/>
      <c r="G511" s="27"/>
      <c r="H511" s="27"/>
    </row>
    <row r="512">
      <c r="B512" s="28"/>
      <c r="G512" s="27"/>
      <c r="H512" s="27"/>
    </row>
    <row r="513">
      <c r="B513" s="28"/>
      <c r="G513" s="27"/>
      <c r="H513" s="27"/>
    </row>
    <row r="514">
      <c r="B514" s="28"/>
      <c r="G514" s="27"/>
      <c r="H514" s="27"/>
    </row>
    <row r="515">
      <c r="B515" s="28"/>
      <c r="G515" s="27"/>
      <c r="H515" s="27"/>
    </row>
    <row r="516">
      <c r="B516" s="28"/>
      <c r="G516" s="27"/>
      <c r="H516" s="27"/>
    </row>
    <row r="517">
      <c r="B517" s="28"/>
      <c r="G517" s="27"/>
      <c r="H517" s="27"/>
    </row>
    <row r="518">
      <c r="B518" s="28"/>
      <c r="G518" s="27"/>
      <c r="H518" s="27"/>
    </row>
    <row r="519">
      <c r="B519" s="28"/>
      <c r="G519" s="27"/>
      <c r="H519" s="27"/>
    </row>
    <row r="520">
      <c r="B520" s="28"/>
      <c r="G520" s="27"/>
      <c r="H520" s="27"/>
    </row>
    <row r="521">
      <c r="B521" s="28"/>
      <c r="G521" s="27"/>
      <c r="H521" s="27"/>
    </row>
    <row r="522">
      <c r="B522" s="28"/>
      <c r="G522" s="27"/>
      <c r="H522" s="27"/>
    </row>
    <row r="523">
      <c r="B523" s="28"/>
      <c r="G523" s="27"/>
      <c r="H523" s="27"/>
    </row>
    <row r="524">
      <c r="B524" s="28"/>
      <c r="G524" s="27"/>
      <c r="H524" s="27"/>
    </row>
    <row r="525">
      <c r="B525" s="28"/>
      <c r="G525" s="27"/>
      <c r="H525" s="27"/>
    </row>
    <row r="526">
      <c r="B526" s="28"/>
      <c r="G526" s="27"/>
      <c r="H526" s="27"/>
    </row>
    <row r="527">
      <c r="B527" s="28"/>
      <c r="G527" s="27"/>
      <c r="H527" s="27"/>
    </row>
    <row r="528">
      <c r="B528" s="28"/>
      <c r="G528" s="27"/>
      <c r="H528" s="27"/>
    </row>
    <row r="529">
      <c r="B529" s="28"/>
      <c r="G529" s="27"/>
      <c r="H529" s="27"/>
    </row>
    <row r="530">
      <c r="B530" s="28"/>
      <c r="G530" s="27"/>
      <c r="H530" s="27"/>
    </row>
    <row r="531">
      <c r="B531" s="28"/>
      <c r="G531" s="27"/>
      <c r="H531" s="27"/>
    </row>
    <row r="532">
      <c r="B532" s="28"/>
      <c r="G532" s="27"/>
      <c r="H532" s="27"/>
    </row>
    <row r="533">
      <c r="B533" s="28"/>
      <c r="G533" s="27"/>
      <c r="H533" s="27"/>
    </row>
    <row r="534">
      <c r="B534" s="28"/>
      <c r="G534" s="27"/>
      <c r="H534" s="27"/>
    </row>
    <row r="535">
      <c r="B535" s="28"/>
      <c r="G535" s="27"/>
      <c r="H535" s="27"/>
    </row>
    <row r="536">
      <c r="B536" s="28"/>
      <c r="G536" s="27"/>
      <c r="H536" s="27"/>
    </row>
    <row r="537">
      <c r="B537" s="28"/>
      <c r="G537" s="27"/>
      <c r="H537" s="27"/>
    </row>
    <row r="538">
      <c r="B538" s="28"/>
      <c r="G538" s="27"/>
      <c r="H538" s="27"/>
    </row>
    <row r="539">
      <c r="B539" s="28"/>
      <c r="G539" s="27"/>
      <c r="H539" s="27"/>
    </row>
    <row r="540">
      <c r="B540" s="28"/>
      <c r="G540" s="27"/>
      <c r="H540" s="27"/>
    </row>
    <row r="541">
      <c r="B541" s="28"/>
      <c r="G541" s="27"/>
      <c r="H541" s="27"/>
    </row>
    <row r="542">
      <c r="B542" s="28"/>
      <c r="G542" s="27"/>
      <c r="H542" s="27"/>
    </row>
    <row r="543">
      <c r="B543" s="28"/>
      <c r="G543" s="27"/>
      <c r="H543" s="27"/>
    </row>
    <row r="544">
      <c r="B544" s="28"/>
      <c r="G544" s="27"/>
      <c r="H544" s="27"/>
    </row>
    <row r="545">
      <c r="B545" s="28"/>
      <c r="G545" s="27"/>
      <c r="H545" s="27"/>
    </row>
    <row r="546">
      <c r="B546" s="28"/>
      <c r="G546" s="27"/>
      <c r="H546" s="27"/>
    </row>
    <row r="547">
      <c r="B547" s="28"/>
      <c r="G547" s="27"/>
      <c r="H547" s="27"/>
    </row>
    <row r="548">
      <c r="B548" s="28"/>
      <c r="G548" s="27"/>
      <c r="H548" s="27"/>
    </row>
    <row r="549">
      <c r="B549" s="28"/>
      <c r="G549" s="27"/>
      <c r="H549" s="27"/>
    </row>
    <row r="550">
      <c r="B550" s="28"/>
      <c r="G550" s="27"/>
      <c r="H550" s="27"/>
    </row>
    <row r="551">
      <c r="B551" s="28"/>
      <c r="G551" s="27"/>
      <c r="H551" s="27"/>
    </row>
    <row r="552">
      <c r="B552" s="28"/>
      <c r="G552" s="27"/>
      <c r="H552" s="27"/>
    </row>
    <row r="553">
      <c r="B553" s="28"/>
      <c r="G553" s="27"/>
      <c r="H553" s="27"/>
    </row>
    <row r="554">
      <c r="B554" s="28"/>
      <c r="G554" s="27"/>
      <c r="H554" s="27"/>
    </row>
    <row r="555">
      <c r="B555" s="28"/>
      <c r="G555" s="27"/>
      <c r="H555" s="27"/>
    </row>
    <row r="556">
      <c r="B556" s="28"/>
      <c r="G556" s="27"/>
      <c r="H556" s="27"/>
    </row>
    <row r="557">
      <c r="B557" s="28"/>
      <c r="G557" s="27"/>
      <c r="H557" s="27"/>
    </row>
    <row r="558">
      <c r="B558" s="28"/>
      <c r="G558" s="27"/>
      <c r="H558" s="27"/>
    </row>
    <row r="559">
      <c r="B559" s="28"/>
      <c r="G559" s="27"/>
      <c r="H559" s="27"/>
    </row>
    <row r="560">
      <c r="B560" s="28"/>
      <c r="G560" s="27"/>
      <c r="H560" s="27"/>
    </row>
    <row r="561">
      <c r="B561" s="28"/>
      <c r="G561" s="27"/>
      <c r="H561" s="27"/>
    </row>
    <row r="562">
      <c r="B562" s="28"/>
      <c r="G562" s="27"/>
      <c r="H562" s="27"/>
    </row>
    <row r="563">
      <c r="B563" s="28"/>
      <c r="G563" s="27"/>
      <c r="H563" s="27"/>
    </row>
    <row r="564">
      <c r="B564" s="28"/>
      <c r="G564" s="27"/>
      <c r="H564" s="27"/>
    </row>
    <row r="565">
      <c r="B565" s="28"/>
      <c r="G565" s="27"/>
      <c r="H565" s="27"/>
    </row>
    <row r="566">
      <c r="B566" s="28"/>
      <c r="G566" s="27"/>
      <c r="H566" s="27"/>
    </row>
    <row r="567">
      <c r="B567" s="28"/>
      <c r="G567" s="27"/>
      <c r="H567" s="27"/>
    </row>
    <row r="568">
      <c r="B568" s="28"/>
      <c r="G568" s="27"/>
      <c r="H568" s="27"/>
    </row>
    <row r="569">
      <c r="B569" s="28"/>
      <c r="G569" s="27"/>
      <c r="H569" s="27"/>
    </row>
    <row r="570">
      <c r="B570" s="28"/>
      <c r="G570" s="27"/>
      <c r="H570" s="27"/>
    </row>
    <row r="571">
      <c r="B571" s="28"/>
      <c r="G571" s="27"/>
      <c r="H571" s="27"/>
    </row>
    <row r="572">
      <c r="B572" s="28"/>
      <c r="G572" s="27"/>
      <c r="H572" s="27"/>
    </row>
    <row r="573">
      <c r="B573" s="28"/>
      <c r="G573" s="27"/>
      <c r="H573" s="27"/>
    </row>
    <row r="574">
      <c r="B574" s="28"/>
      <c r="G574" s="27"/>
      <c r="H574" s="27"/>
    </row>
    <row r="575">
      <c r="B575" s="28"/>
      <c r="G575" s="27"/>
      <c r="H575" s="27"/>
    </row>
    <row r="576">
      <c r="B576" s="28"/>
      <c r="G576" s="27"/>
      <c r="H576" s="27"/>
    </row>
    <row r="577">
      <c r="B577" s="28"/>
      <c r="G577" s="27"/>
      <c r="H577" s="27"/>
    </row>
    <row r="578">
      <c r="B578" s="28"/>
      <c r="G578" s="27"/>
      <c r="H578" s="27"/>
    </row>
    <row r="579">
      <c r="B579" s="28"/>
      <c r="G579" s="27"/>
      <c r="H579" s="27"/>
    </row>
    <row r="580">
      <c r="B580" s="28"/>
      <c r="G580" s="27"/>
      <c r="H580" s="27"/>
    </row>
    <row r="581">
      <c r="B581" s="28"/>
      <c r="G581" s="27"/>
      <c r="H581" s="27"/>
    </row>
    <row r="582">
      <c r="B582" s="28"/>
      <c r="G582" s="27"/>
      <c r="H582" s="27"/>
    </row>
    <row r="583">
      <c r="B583" s="28"/>
      <c r="G583" s="27"/>
      <c r="H583" s="27"/>
    </row>
    <row r="584">
      <c r="B584" s="28"/>
      <c r="G584" s="27"/>
      <c r="H584" s="27"/>
    </row>
    <row r="585">
      <c r="B585" s="28"/>
      <c r="G585" s="27"/>
      <c r="H585" s="27"/>
    </row>
    <row r="586">
      <c r="B586" s="28"/>
      <c r="G586" s="27"/>
      <c r="H586" s="27"/>
    </row>
    <row r="587">
      <c r="B587" s="28"/>
      <c r="G587" s="27"/>
      <c r="H587" s="27"/>
    </row>
    <row r="588">
      <c r="B588" s="28"/>
      <c r="G588" s="27"/>
      <c r="H588" s="27"/>
    </row>
    <row r="589">
      <c r="B589" s="28"/>
      <c r="G589" s="27"/>
      <c r="H589" s="27"/>
    </row>
    <row r="590">
      <c r="B590" s="28"/>
      <c r="G590" s="27"/>
      <c r="H590" s="27"/>
    </row>
    <row r="591">
      <c r="B591" s="28"/>
      <c r="G591" s="27"/>
      <c r="H591" s="27"/>
    </row>
    <row r="592">
      <c r="B592" s="28"/>
      <c r="G592" s="27"/>
      <c r="H592" s="27"/>
    </row>
    <row r="593">
      <c r="B593" s="28"/>
      <c r="G593" s="27"/>
      <c r="H593" s="27"/>
    </row>
    <row r="594">
      <c r="B594" s="28"/>
      <c r="G594" s="27"/>
      <c r="H594" s="27"/>
    </row>
    <row r="595">
      <c r="B595" s="28"/>
      <c r="G595" s="27"/>
      <c r="H595" s="27"/>
    </row>
    <row r="596">
      <c r="B596" s="28"/>
      <c r="G596" s="27"/>
      <c r="H596" s="27"/>
    </row>
    <row r="597">
      <c r="B597" s="28"/>
      <c r="G597" s="27"/>
      <c r="H597" s="27"/>
    </row>
    <row r="598">
      <c r="B598" s="28"/>
      <c r="G598" s="27"/>
      <c r="H598" s="27"/>
    </row>
    <row r="599">
      <c r="B599" s="28"/>
      <c r="G599" s="27"/>
      <c r="H599" s="27"/>
    </row>
    <row r="600">
      <c r="B600" s="28"/>
      <c r="G600" s="27"/>
      <c r="H600" s="27"/>
    </row>
    <row r="601">
      <c r="B601" s="28"/>
      <c r="G601" s="27"/>
      <c r="H601" s="27"/>
    </row>
    <row r="602">
      <c r="B602" s="28"/>
      <c r="G602" s="27"/>
      <c r="H602" s="27"/>
    </row>
    <row r="603">
      <c r="B603" s="28"/>
      <c r="G603" s="27"/>
      <c r="H603" s="27"/>
    </row>
    <row r="604">
      <c r="B604" s="28"/>
      <c r="G604" s="27"/>
      <c r="H604" s="27"/>
    </row>
    <row r="605">
      <c r="B605" s="28"/>
      <c r="G605" s="27"/>
      <c r="H605" s="27"/>
    </row>
    <row r="606">
      <c r="B606" s="28"/>
      <c r="G606" s="27"/>
      <c r="H606" s="27"/>
    </row>
    <row r="607">
      <c r="B607" s="28"/>
      <c r="G607" s="27"/>
      <c r="H607" s="27"/>
    </row>
    <row r="608">
      <c r="B608" s="28"/>
      <c r="G608" s="27"/>
      <c r="H608" s="27"/>
    </row>
    <row r="609">
      <c r="B609" s="28"/>
      <c r="G609" s="27"/>
      <c r="H609" s="27"/>
    </row>
    <row r="610">
      <c r="B610" s="28"/>
      <c r="G610" s="27"/>
      <c r="H610" s="27"/>
    </row>
    <row r="611">
      <c r="B611" s="28"/>
      <c r="G611" s="27"/>
      <c r="H611" s="27"/>
    </row>
    <row r="612">
      <c r="B612" s="28"/>
      <c r="G612" s="27"/>
      <c r="H612" s="27"/>
    </row>
    <row r="613">
      <c r="B613" s="28"/>
      <c r="G613" s="27"/>
      <c r="H613" s="27"/>
    </row>
    <row r="614">
      <c r="B614" s="28"/>
      <c r="G614" s="27"/>
      <c r="H614" s="27"/>
    </row>
    <row r="615">
      <c r="B615" s="28"/>
      <c r="G615" s="27"/>
      <c r="H615" s="27"/>
    </row>
    <row r="616">
      <c r="B616" s="28"/>
      <c r="G616" s="27"/>
      <c r="H616" s="27"/>
    </row>
    <row r="617">
      <c r="B617" s="28"/>
      <c r="G617" s="27"/>
      <c r="H617" s="27"/>
    </row>
    <row r="618">
      <c r="B618" s="28"/>
      <c r="G618" s="27"/>
      <c r="H618" s="27"/>
    </row>
    <row r="619">
      <c r="B619" s="28"/>
      <c r="G619" s="27"/>
      <c r="H619" s="27"/>
    </row>
    <row r="620">
      <c r="B620" s="28"/>
      <c r="G620" s="27"/>
      <c r="H620" s="27"/>
    </row>
    <row r="621">
      <c r="B621" s="28"/>
      <c r="G621" s="27"/>
      <c r="H621" s="27"/>
    </row>
    <row r="622">
      <c r="B622" s="28"/>
      <c r="G622" s="27"/>
      <c r="H622" s="27"/>
    </row>
    <row r="623">
      <c r="B623" s="28"/>
      <c r="G623" s="27"/>
      <c r="H623" s="27"/>
    </row>
    <row r="624">
      <c r="B624" s="28"/>
      <c r="G624" s="27"/>
      <c r="H624" s="27"/>
    </row>
    <row r="625">
      <c r="B625" s="28"/>
      <c r="G625" s="27"/>
      <c r="H625" s="27"/>
    </row>
    <row r="626">
      <c r="B626" s="28"/>
      <c r="G626" s="27"/>
      <c r="H626" s="27"/>
    </row>
    <row r="627">
      <c r="B627" s="28"/>
      <c r="G627" s="27"/>
      <c r="H627" s="27"/>
    </row>
    <row r="628">
      <c r="B628" s="28"/>
      <c r="G628" s="27"/>
      <c r="H628" s="27"/>
    </row>
    <row r="629">
      <c r="B629" s="28"/>
      <c r="G629" s="27"/>
      <c r="H629" s="27"/>
    </row>
    <row r="630">
      <c r="B630" s="28"/>
      <c r="G630" s="27"/>
      <c r="H630" s="27"/>
    </row>
    <row r="631">
      <c r="B631" s="28"/>
      <c r="G631" s="27"/>
      <c r="H631" s="27"/>
    </row>
    <row r="632">
      <c r="B632" s="28"/>
      <c r="G632" s="27"/>
      <c r="H632" s="27"/>
    </row>
    <row r="633">
      <c r="B633" s="28"/>
      <c r="G633" s="27"/>
      <c r="H633" s="27"/>
    </row>
    <row r="634">
      <c r="B634" s="28"/>
      <c r="G634" s="27"/>
      <c r="H634" s="27"/>
    </row>
    <row r="635">
      <c r="B635" s="28"/>
      <c r="G635" s="27"/>
      <c r="H635" s="27"/>
    </row>
    <row r="636">
      <c r="B636" s="28"/>
      <c r="G636" s="27"/>
      <c r="H636" s="27"/>
    </row>
    <row r="637">
      <c r="B637" s="28"/>
      <c r="G637" s="27"/>
      <c r="H637" s="27"/>
    </row>
    <row r="638">
      <c r="B638" s="28"/>
      <c r="G638" s="27"/>
      <c r="H638" s="27"/>
    </row>
    <row r="639">
      <c r="B639" s="28"/>
      <c r="G639" s="27"/>
      <c r="H639" s="27"/>
    </row>
    <row r="640">
      <c r="B640" s="28"/>
      <c r="G640" s="27"/>
      <c r="H640" s="27"/>
    </row>
    <row r="641">
      <c r="B641" s="28"/>
      <c r="G641" s="27"/>
      <c r="H641" s="27"/>
    </row>
    <row r="642">
      <c r="B642" s="28"/>
      <c r="G642" s="27"/>
      <c r="H642" s="27"/>
    </row>
    <row r="643">
      <c r="B643" s="28"/>
      <c r="G643" s="27"/>
      <c r="H643" s="27"/>
    </row>
    <row r="644">
      <c r="B644" s="28"/>
      <c r="G644" s="27"/>
      <c r="H644" s="27"/>
    </row>
    <row r="645">
      <c r="B645" s="28"/>
      <c r="G645" s="27"/>
      <c r="H645" s="27"/>
    </row>
    <row r="646">
      <c r="B646" s="28"/>
      <c r="G646" s="27"/>
      <c r="H646" s="27"/>
    </row>
    <row r="647">
      <c r="B647" s="28"/>
      <c r="G647" s="27"/>
      <c r="H647" s="27"/>
    </row>
    <row r="648">
      <c r="B648" s="28"/>
      <c r="G648" s="27"/>
      <c r="H648" s="27"/>
    </row>
    <row r="649">
      <c r="B649" s="28"/>
      <c r="G649" s="27"/>
      <c r="H649" s="27"/>
    </row>
    <row r="650">
      <c r="B650" s="28"/>
      <c r="G650" s="27"/>
      <c r="H650" s="27"/>
    </row>
    <row r="651">
      <c r="B651" s="28"/>
      <c r="G651" s="27"/>
      <c r="H651" s="27"/>
    </row>
    <row r="652">
      <c r="B652" s="28"/>
      <c r="G652" s="27"/>
      <c r="H652" s="27"/>
    </row>
    <row r="653">
      <c r="B653" s="28"/>
      <c r="G653" s="27"/>
      <c r="H653" s="27"/>
    </row>
    <row r="654">
      <c r="B654" s="28"/>
      <c r="G654" s="27"/>
      <c r="H654" s="27"/>
    </row>
    <row r="655">
      <c r="B655" s="28"/>
      <c r="G655" s="27"/>
      <c r="H655" s="27"/>
    </row>
    <row r="656">
      <c r="B656" s="28"/>
      <c r="G656" s="27"/>
      <c r="H656" s="27"/>
    </row>
    <row r="657">
      <c r="B657" s="28"/>
      <c r="G657" s="27"/>
      <c r="H657" s="27"/>
    </row>
    <row r="658">
      <c r="B658" s="28"/>
      <c r="G658" s="27"/>
      <c r="H658" s="27"/>
    </row>
    <row r="659">
      <c r="B659" s="28"/>
      <c r="G659" s="27"/>
      <c r="H659" s="27"/>
    </row>
    <row r="660">
      <c r="B660" s="28"/>
      <c r="G660" s="27"/>
      <c r="H660" s="27"/>
    </row>
    <row r="661">
      <c r="B661" s="28"/>
      <c r="G661" s="27"/>
      <c r="H661" s="27"/>
    </row>
    <row r="662">
      <c r="B662" s="28"/>
      <c r="G662" s="27"/>
      <c r="H662" s="27"/>
    </row>
    <row r="663">
      <c r="B663" s="28"/>
      <c r="G663" s="27"/>
      <c r="H663" s="27"/>
    </row>
    <row r="664">
      <c r="B664" s="28"/>
      <c r="G664" s="27"/>
      <c r="H664" s="27"/>
    </row>
    <row r="665">
      <c r="B665" s="28"/>
      <c r="G665" s="27"/>
      <c r="H665" s="27"/>
    </row>
    <row r="666">
      <c r="B666" s="28"/>
      <c r="G666" s="27"/>
      <c r="H666" s="27"/>
    </row>
    <row r="667">
      <c r="B667" s="28"/>
      <c r="G667" s="27"/>
      <c r="H667" s="27"/>
    </row>
    <row r="668">
      <c r="B668" s="28"/>
      <c r="G668" s="27"/>
      <c r="H668" s="27"/>
    </row>
    <row r="669">
      <c r="B669" s="28"/>
      <c r="G669" s="27"/>
      <c r="H669" s="27"/>
    </row>
    <row r="670">
      <c r="B670" s="28"/>
      <c r="G670" s="27"/>
      <c r="H670" s="27"/>
    </row>
    <row r="671">
      <c r="B671" s="28"/>
      <c r="G671" s="27"/>
      <c r="H671" s="27"/>
    </row>
    <row r="672">
      <c r="B672" s="28"/>
      <c r="G672" s="27"/>
      <c r="H672" s="27"/>
    </row>
    <row r="673">
      <c r="B673" s="28"/>
      <c r="G673" s="27"/>
      <c r="H673" s="27"/>
    </row>
    <row r="674">
      <c r="B674" s="28"/>
      <c r="G674" s="27"/>
      <c r="H674" s="27"/>
    </row>
    <row r="675">
      <c r="B675" s="28"/>
      <c r="G675" s="27"/>
      <c r="H675" s="27"/>
    </row>
    <row r="676">
      <c r="B676" s="28"/>
      <c r="G676" s="27"/>
      <c r="H676" s="27"/>
    </row>
    <row r="677">
      <c r="B677" s="28"/>
      <c r="G677" s="27"/>
      <c r="H677" s="27"/>
    </row>
    <row r="678">
      <c r="B678" s="28"/>
      <c r="G678" s="27"/>
      <c r="H678" s="27"/>
    </row>
    <row r="679">
      <c r="B679" s="28"/>
      <c r="G679" s="27"/>
      <c r="H679" s="27"/>
    </row>
    <row r="680">
      <c r="B680" s="28"/>
      <c r="G680" s="27"/>
      <c r="H680" s="27"/>
    </row>
    <row r="681">
      <c r="B681" s="28"/>
      <c r="G681" s="27"/>
      <c r="H681" s="27"/>
    </row>
    <row r="682">
      <c r="B682" s="28"/>
      <c r="G682" s="27"/>
      <c r="H682" s="27"/>
    </row>
    <row r="683">
      <c r="B683" s="28"/>
      <c r="G683" s="27"/>
      <c r="H683" s="27"/>
    </row>
    <row r="684">
      <c r="B684" s="28"/>
      <c r="G684" s="27"/>
      <c r="H684" s="27"/>
    </row>
    <row r="685">
      <c r="B685" s="28"/>
      <c r="G685" s="27"/>
      <c r="H685" s="27"/>
    </row>
    <row r="686">
      <c r="B686" s="28"/>
      <c r="G686" s="27"/>
      <c r="H686" s="27"/>
    </row>
    <row r="687">
      <c r="B687" s="28"/>
      <c r="G687" s="27"/>
      <c r="H687" s="27"/>
    </row>
    <row r="688">
      <c r="B688" s="28"/>
      <c r="G688" s="27"/>
      <c r="H688" s="27"/>
    </row>
    <row r="689">
      <c r="B689" s="28"/>
      <c r="G689" s="27"/>
      <c r="H689" s="27"/>
    </row>
    <row r="690">
      <c r="B690" s="28"/>
      <c r="G690" s="27"/>
      <c r="H690" s="27"/>
    </row>
    <row r="691">
      <c r="B691" s="28"/>
      <c r="G691" s="27"/>
      <c r="H691" s="27"/>
    </row>
    <row r="692">
      <c r="B692" s="28"/>
      <c r="G692" s="27"/>
      <c r="H692" s="27"/>
    </row>
    <row r="693">
      <c r="B693" s="28"/>
      <c r="G693" s="27"/>
      <c r="H693" s="27"/>
    </row>
    <row r="694">
      <c r="B694" s="28"/>
      <c r="G694" s="27"/>
      <c r="H694" s="27"/>
    </row>
    <row r="695">
      <c r="B695" s="28"/>
      <c r="G695" s="27"/>
      <c r="H695" s="27"/>
    </row>
    <row r="696">
      <c r="B696" s="28"/>
      <c r="G696" s="27"/>
      <c r="H696" s="27"/>
    </row>
    <row r="697">
      <c r="B697" s="28"/>
      <c r="G697" s="27"/>
      <c r="H697" s="27"/>
    </row>
    <row r="698">
      <c r="B698" s="28"/>
      <c r="G698" s="27"/>
      <c r="H698" s="27"/>
    </row>
    <row r="699">
      <c r="B699" s="28"/>
      <c r="G699" s="27"/>
      <c r="H699" s="27"/>
    </row>
    <row r="700">
      <c r="B700" s="28"/>
      <c r="G700" s="27"/>
      <c r="H700" s="27"/>
    </row>
    <row r="701">
      <c r="B701" s="28"/>
      <c r="G701" s="27"/>
      <c r="H701" s="27"/>
    </row>
    <row r="702">
      <c r="B702" s="28"/>
      <c r="G702" s="27"/>
      <c r="H702" s="27"/>
    </row>
    <row r="703">
      <c r="B703" s="28"/>
      <c r="G703" s="27"/>
      <c r="H703" s="27"/>
    </row>
    <row r="704">
      <c r="B704" s="28"/>
      <c r="G704" s="27"/>
      <c r="H704" s="27"/>
    </row>
    <row r="705">
      <c r="B705" s="28"/>
      <c r="G705" s="27"/>
      <c r="H705" s="27"/>
    </row>
    <row r="706">
      <c r="B706" s="28"/>
      <c r="G706" s="27"/>
      <c r="H706" s="27"/>
    </row>
    <row r="707">
      <c r="B707" s="28"/>
      <c r="G707" s="27"/>
      <c r="H707" s="27"/>
    </row>
    <row r="708">
      <c r="B708" s="28"/>
      <c r="G708" s="27"/>
      <c r="H708" s="27"/>
    </row>
    <row r="709">
      <c r="B709" s="28"/>
      <c r="G709" s="27"/>
      <c r="H709" s="27"/>
    </row>
    <row r="710">
      <c r="B710" s="28"/>
      <c r="G710" s="27"/>
      <c r="H710" s="27"/>
    </row>
    <row r="711">
      <c r="B711" s="28"/>
      <c r="G711" s="27"/>
      <c r="H711" s="27"/>
    </row>
    <row r="712">
      <c r="B712" s="28"/>
      <c r="G712" s="27"/>
      <c r="H712" s="27"/>
    </row>
    <row r="713">
      <c r="B713" s="28"/>
      <c r="G713" s="27"/>
      <c r="H713" s="27"/>
    </row>
    <row r="714">
      <c r="B714" s="28"/>
      <c r="G714" s="27"/>
      <c r="H714" s="27"/>
    </row>
    <row r="715">
      <c r="B715" s="28"/>
      <c r="G715" s="27"/>
      <c r="H715" s="27"/>
    </row>
    <row r="716">
      <c r="B716" s="28"/>
      <c r="G716" s="27"/>
      <c r="H716" s="27"/>
    </row>
    <row r="717">
      <c r="B717" s="28"/>
      <c r="G717" s="27"/>
      <c r="H717" s="27"/>
    </row>
    <row r="718">
      <c r="B718" s="28"/>
      <c r="G718" s="27"/>
      <c r="H718" s="27"/>
    </row>
    <row r="719">
      <c r="B719" s="28"/>
      <c r="G719" s="27"/>
      <c r="H719" s="27"/>
    </row>
    <row r="720">
      <c r="B720" s="28"/>
      <c r="G720" s="27"/>
      <c r="H720" s="27"/>
    </row>
    <row r="721">
      <c r="B721" s="28"/>
      <c r="G721" s="27"/>
      <c r="H721" s="27"/>
    </row>
    <row r="722">
      <c r="B722" s="28"/>
      <c r="G722" s="27"/>
      <c r="H722" s="27"/>
    </row>
    <row r="723">
      <c r="B723" s="28"/>
      <c r="G723" s="27"/>
      <c r="H723" s="27"/>
    </row>
    <row r="724">
      <c r="B724" s="28"/>
      <c r="G724" s="27"/>
      <c r="H724" s="27"/>
    </row>
    <row r="725">
      <c r="B725" s="28"/>
      <c r="G725" s="27"/>
      <c r="H725" s="27"/>
    </row>
    <row r="726">
      <c r="B726" s="28"/>
      <c r="G726" s="27"/>
      <c r="H726" s="27"/>
    </row>
    <row r="727">
      <c r="B727" s="28"/>
      <c r="G727" s="27"/>
      <c r="H727" s="27"/>
    </row>
    <row r="728">
      <c r="B728" s="28"/>
      <c r="G728" s="27"/>
      <c r="H728" s="27"/>
    </row>
    <row r="729">
      <c r="B729" s="28"/>
      <c r="G729" s="27"/>
      <c r="H729" s="27"/>
    </row>
    <row r="730">
      <c r="B730" s="28"/>
      <c r="G730" s="27"/>
      <c r="H730" s="27"/>
    </row>
    <row r="731">
      <c r="B731" s="28"/>
      <c r="G731" s="27"/>
      <c r="H731" s="27"/>
    </row>
    <row r="732">
      <c r="B732" s="28"/>
      <c r="G732" s="27"/>
      <c r="H732" s="27"/>
    </row>
    <row r="733">
      <c r="B733" s="28"/>
      <c r="G733" s="27"/>
      <c r="H733" s="27"/>
    </row>
    <row r="734">
      <c r="B734" s="28"/>
      <c r="G734" s="27"/>
      <c r="H734" s="27"/>
    </row>
    <row r="735">
      <c r="B735" s="28"/>
      <c r="G735" s="27"/>
      <c r="H735" s="27"/>
    </row>
    <row r="736">
      <c r="B736" s="28"/>
      <c r="G736" s="27"/>
      <c r="H736" s="27"/>
    </row>
    <row r="737">
      <c r="B737" s="28"/>
      <c r="G737" s="27"/>
      <c r="H737" s="27"/>
    </row>
    <row r="738">
      <c r="B738" s="28"/>
      <c r="G738" s="27"/>
      <c r="H738" s="27"/>
    </row>
    <row r="739">
      <c r="B739" s="28"/>
      <c r="G739" s="27"/>
      <c r="H739" s="27"/>
    </row>
    <row r="740">
      <c r="B740" s="28"/>
      <c r="G740" s="27"/>
      <c r="H740" s="27"/>
    </row>
    <row r="741">
      <c r="B741" s="28"/>
      <c r="G741" s="27"/>
      <c r="H741" s="27"/>
    </row>
    <row r="742">
      <c r="B742" s="28"/>
      <c r="G742" s="27"/>
      <c r="H742" s="27"/>
    </row>
    <row r="743">
      <c r="B743" s="28"/>
      <c r="G743" s="27"/>
      <c r="H743" s="27"/>
    </row>
    <row r="744">
      <c r="B744" s="28"/>
      <c r="G744" s="27"/>
      <c r="H744" s="27"/>
    </row>
    <row r="745">
      <c r="B745" s="28"/>
      <c r="G745" s="27"/>
      <c r="H745" s="27"/>
    </row>
    <row r="746">
      <c r="B746" s="28"/>
      <c r="G746" s="27"/>
      <c r="H746" s="27"/>
    </row>
    <row r="747">
      <c r="B747" s="28"/>
      <c r="G747" s="27"/>
      <c r="H747" s="27"/>
    </row>
    <row r="748">
      <c r="B748" s="28"/>
      <c r="G748" s="27"/>
      <c r="H748" s="27"/>
    </row>
    <row r="749">
      <c r="B749" s="28"/>
      <c r="G749" s="27"/>
      <c r="H749" s="27"/>
    </row>
    <row r="750">
      <c r="B750" s="28"/>
      <c r="G750" s="27"/>
      <c r="H750" s="27"/>
    </row>
    <row r="751">
      <c r="B751" s="28"/>
      <c r="G751" s="27"/>
      <c r="H751" s="27"/>
    </row>
    <row r="752">
      <c r="B752" s="28"/>
      <c r="G752" s="27"/>
      <c r="H752" s="27"/>
    </row>
    <row r="753">
      <c r="B753" s="28"/>
      <c r="G753" s="27"/>
      <c r="H753" s="27"/>
    </row>
    <row r="754">
      <c r="B754" s="28"/>
      <c r="G754" s="27"/>
      <c r="H754" s="27"/>
    </row>
    <row r="755">
      <c r="B755" s="28"/>
      <c r="G755" s="27"/>
      <c r="H755" s="27"/>
    </row>
    <row r="756">
      <c r="B756" s="28"/>
      <c r="G756" s="27"/>
      <c r="H756" s="27"/>
    </row>
    <row r="757">
      <c r="B757" s="28"/>
      <c r="G757" s="27"/>
      <c r="H757" s="27"/>
    </row>
    <row r="758">
      <c r="B758" s="28"/>
      <c r="G758" s="27"/>
      <c r="H758" s="27"/>
    </row>
    <row r="759">
      <c r="B759" s="28"/>
      <c r="G759" s="27"/>
      <c r="H759" s="27"/>
    </row>
    <row r="760">
      <c r="B760" s="28"/>
      <c r="G760" s="27"/>
      <c r="H760" s="27"/>
    </row>
    <row r="761">
      <c r="B761" s="28"/>
      <c r="G761" s="27"/>
      <c r="H761" s="27"/>
    </row>
    <row r="762">
      <c r="B762" s="28"/>
      <c r="G762" s="27"/>
      <c r="H762" s="27"/>
    </row>
    <row r="763">
      <c r="B763" s="28"/>
      <c r="G763" s="27"/>
      <c r="H763" s="27"/>
    </row>
    <row r="764">
      <c r="B764" s="28"/>
      <c r="G764" s="27"/>
      <c r="H764" s="27"/>
    </row>
    <row r="765">
      <c r="B765" s="28"/>
      <c r="G765" s="27"/>
      <c r="H765" s="27"/>
    </row>
    <row r="766">
      <c r="B766" s="28"/>
      <c r="G766" s="27"/>
      <c r="H766" s="27"/>
    </row>
    <row r="767">
      <c r="B767" s="28"/>
      <c r="G767" s="27"/>
      <c r="H767" s="27"/>
    </row>
    <row r="768">
      <c r="B768" s="28"/>
      <c r="G768" s="27"/>
      <c r="H768" s="27"/>
    </row>
    <row r="769">
      <c r="B769" s="28"/>
      <c r="G769" s="27"/>
      <c r="H769" s="27"/>
    </row>
    <row r="770">
      <c r="B770" s="28"/>
      <c r="G770" s="27"/>
      <c r="H770" s="27"/>
    </row>
    <row r="771">
      <c r="B771" s="28"/>
      <c r="G771" s="27"/>
      <c r="H771" s="27"/>
    </row>
    <row r="772">
      <c r="B772" s="28"/>
      <c r="G772" s="27"/>
      <c r="H772" s="27"/>
    </row>
    <row r="773">
      <c r="B773" s="28"/>
      <c r="G773" s="27"/>
      <c r="H773" s="27"/>
    </row>
    <row r="774">
      <c r="B774" s="28"/>
      <c r="G774" s="27"/>
      <c r="H774" s="27"/>
    </row>
    <row r="775">
      <c r="B775" s="28"/>
      <c r="G775" s="27"/>
      <c r="H775" s="27"/>
    </row>
    <row r="776">
      <c r="B776" s="28"/>
      <c r="G776" s="27"/>
      <c r="H776" s="27"/>
    </row>
    <row r="777">
      <c r="B777" s="28"/>
      <c r="G777" s="27"/>
      <c r="H777" s="27"/>
    </row>
    <row r="778">
      <c r="B778" s="28"/>
      <c r="G778" s="27"/>
      <c r="H778" s="27"/>
    </row>
    <row r="779">
      <c r="B779" s="28"/>
      <c r="G779" s="27"/>
      <c r="H779" s="27"/>
    </row>
    <row r="780">
      <c r="B780" s="28"/>
      <c r="G780" s="27"/>
      <c r="H780" s="27"/>
    </row>
    <row r="781">
      <c r="B781" s="28"/>
      <c r="G781" s="27"/>
      <c r="H781" s="27"/>
    </row>
    <row r="782">
      <c r="B782" s="28"/>
      <c r="G782" s="27"/>
      <c r="H782" s="27"/>
    </row>
    <row r="783">
      <c r="B783" s="28"/>
      <c r="G783" s="27"/>
      <c r="H783" s="27"/>
    </row>
    <row r="784">
      <c r="B784" s="28"/>
      <c r="G784" s="27"/>
      <c r="H784" s="27"/>
    </row>
    <row r="785">
      <c r="B785" s="28"/>
      <c r="G785" s="27"/>
      <c r="H785" s="27"/>
    </row>
    <row r="786">
      <c r="B786" s="28"/>
      <c r="G786" s="27"/>
      <c r="H786" s="27"/>
    </row>
    <row r="787">
      <c r="B787" s="28"/>
      <c r="G787" s="27"/>
      <c r="H787" s="27"/>
    </row>
    <row r="788">
      <c r="B788" s="28"/>
      <c r="G788" s="27"/>
      <c r="H788" s="27"/>
    </row>
    <row r="789">
      <c r="B789" s="28"/>
      <c r="G789" s="27"/>
      <c r="H789" s="27"/>
    </row>
    <row r="790">
      <c r="B790" s="28"/>
      <c r="G790" s="27"/>
      <c r="H790" s="27"/>
    </row>
    <row r="791">
      <c r="B791" s="28"/>
      <c r="G791" s="27"/>
      <c r="H791" s="27"/>
    </row>
    <row r="792">
      <c r="B792" s="28"/>
      <c r="G792" s="27"/>
      <c r="H792" s="27"/>
    </row>
    <row r="793">
      <c r="B793" s="28"/>
      <c r="G793" s="27"/>
      <c r="H793" s="27"/>
    </row>
    <row r="794">
      <c r="B794" s="28"/>
      <c r="G794" s="27"/>
      <c r="H794" s="27"/>
    </row>
    <row r="795">
      <c r="B795" s="28"/>
      <c r="G795" s="27"/>
      <c r="H795" s="27"/>
    </row>
    <row r="796">
      <c r="B796" s="28"/>
      <c r="G796" s="27"/>
      <c r="H796" s="27"/>
    </row>
    <row r="797">
      <c r="B797" s="28"/>
      <c r="G797" s="27"/>
      <c r="H797" s="27"/>
    </row>
    <row r="798">
      <c r="B798" s="28"/>
      <c r="G798" s="27"/>
      <c r="H798" s="27"/>
    </row>
    <row r="799">
      <c r="B799" s="28"/>
      <c r="G799" s="27"/>
      <c r="H799" s="27"/>
    </row>
    <row r="800">
      <c r="B800" s="28"/>
      <c r="G800" s="27"/>
      <c r="H800" s="27"/>
    </row>
    <row r="801">
      <c r="B801" s="28"/>
      <c r="G801" s="27"/>
      <c r="H801" s="27"/>
    </row>
    <row r="802">
      <c r="B802" s="28"/>
      <c r="G802" s="27"/>
      <c r="H802" s="27"/>
    </row>
    <row r="803">
      <c r="B803" s="28"/>
      <c r="G803" s="27"/>
      <c r="H803" s="27"/>
    </row>
    <row r="804">
      <c r="B804" s="28"/>
      <c r="G804" s="27"/>
      <c r="H804" s="27"/>
    </row>
    <row r="805">
      <c r="B805" s="28"/>
      <c r="G805" s="27"/>
      <c r="H805" s="27"/>
    </row>
    <row r="806">
      <c r="B806" s="28"/>
      <c r="G806" s="27"/>
      <c r="H806" s="27"/>
    </row>
    <row r="807">
      <c r="B807" s="28"/>
      <c r="G807" s="27"/>
      <c r="H807" s="27"/>
    </row>
    <row r="808">
      <c r="B808" s="28"/>
      <c r="G808" s="27"/>
      <c r="H808" s="27"/>
    </row>
    <row r="809">
      <c r="B809" s="28"/>
      <c r="G809" s="27"/>
      <c r="H809" s="27"/>
    </row>
    <row r="810">
      <c r="B810" s="28"/>
      <c r="G810" s="27"/>
      <c r="H810" s="27"/>
    </row>
    <row r="811">
      <c r="B811" s="28"/>
      <c r="G811" s="27"/>
      <c r="H811" s="27"/>
    </row>
    <row r="812">
      <c r="B812" s="28"/>
      <c r="G812" s="27"/>
      <c r="H812" s="27"/>
    </row>
    <row r="813">
      <c r="B813" s="28"/>
      <c r="G813" s="27"/>
      <c r="H813" s="27"/>
    </row>
    <row r="814">
      <c r="B814" s="28"/>
      <c r="G814" s="27"/>
      <c r="H814" s="27"/>
    </row>
    <row r="815">
      <c r="B815" s="28"/>
      <c r="G815" s="27"/>
      <c r="H815" s="27"/>
    </row>
    <row r="816">
      <c r="B816" s="28"/>
      <c r="G816" s="27"/>
      <c r="H816" s="27"/>
    </row>
    <row r="817">
      <c r="B817" s="28"/>
      <c r="G817" s="27"/>
      <c r="H817" s="27"/>
    </row>
    <row r="818">
      <c r="B818" s="28"/>
      <c r="G818" s="27"/>
      <c r="H818" s="27"/>
    </row>
    <row r="819">
      <c r="B819" s="28"/>
      <c r="G819" s="27"/>
      <c r="H819" s="27"/>
    </row>
    <row r="820">
      <c r="B820" s="28"/>
      <c r="G820" s="27"/>
      <c r="H820" s="27"/>
    </row>
    <row r="821">
      <c r="B821" s="28"/>
      <c r="G821" s="27"/>
      <c r="H821" s="27"/>
    </row>
    <row r="822">
      <c r="B822" s="28"/>
      <c r="G822" s="27"/>
      <c r="H822" s="27"/>
    </row>
    <row r="823">
      <c r="B823" s="28"/>
      <c r="G823" s="27"/>
      <c r="H823" s="27"/>
    </row>
    <row r="824">
      <c r="B824" s="28"/>
      <c r="G824" s="27"/>
      <c r="H824" s="27"/>
    </row>
    <row r="825">
      <c r="B825" s="28"/>
      <c r="G825" s="27"/>
      <c r="H825" s="27"/>
    </row>
    <row r="826">
      <c r="B826" s="28"/>
      <c r="G826" s="27"/>
      <c r="H826" s="27"/>
    </row>
    <row r="827">
      <c r="B827" s="28"/>
      <c r="G827" s="27"/>
      <c r="H827" s="27"/>
    </row>
    <row r="828">
      <c r="B828" s="28"/>
      <c r="G828" s="27"/>
      <c r="H828" s="27"/>
    </row>
    <row r="829">
      <c r="B829" s="28"/>
      <c r="G829" s="27"/>
      <c r="H829" s="27"/>
    </row>
    <row r="830">
      <c r="B830" s="28"/>
      <c r="G830" s="27"/>
      <c r="H830" s="27"/>
    </row>
    <row r="831">
      <c r="B831" s="28"/>
      <c r="G831" s="27"/>
      <c r="H831" s="27"/>
    </row>
    <row r="832">
      <c r="B832" s="28"/>
      <c r="G832" s="27"/>
      <c r="H832" s="27"/>
    </row>
    <row r="833">
      <c r="B833" s="28"/>
      <c r="G833" s="27"/>
      <c r="H833" s="27"/>
    </row>
    <row r="834">
      <c r="B834" s="28"/>
      <c r="G834" s="27"/>
      <c r="H834" s="27"/>
    </row>
    <row r="835">
      <c r="B835" s="28"/>
      <c r="G835" s="27"/>
      <c r="H835" s="27"/>
    </row>
    <row r="836">
      <c r="B836" s="28"/>
      <c r="G836" s="27"/>
      <c r="H836" s="27"/>
    </row>
    <row r="837">
      <c r="B837" s="28"/>
      <c r="G837" s="27"/>
      <c r="H837" s="27"/>
    </row>
    <row r="838">
      <c r="B838" s="28"/>
      <c r="G838" s="27"/>
      <c r="H838" s="27"/>
    </row>
    <row r="839">
      <c r="B839" s="28"/>
      <c r="G839" s="27"/>
      <c r="H839" s="27"/>
    </row>
    <row r="840">
      <c r="B840" s="28"/>
      <c r="G840" s="27"/>
      <c r="H840" s="27"/>
    </row>
    <row r="841">
      <c r="B841" s="28"/>
      <c r="G841" s="27"/>
      <c r="H841" s="27"/>
    </row>
    <row r="842">
      <c r="B842" s="28"/>
      <c r="G842" s="27"/>
      <c r="H842" s="27"/>
    </row>
    <row r="843">
      <c r="B843" s="28"/>
      <c r="G843" s="27"/>
      <c r="H843" s="27"/>
    </row>
    <row r="844">
      <c r="B844" s="28"/>
      <c r="G844" s="27"/>
      <c r="H844" s="27"/>
    </row>
    <row r="845">
      <c r="B845" s="28"/>
      <c r="G845" s="27"/>
      <c r="H845" s="27"/>
    </row>
    <row r="846">
      <c r="B846" s="28"/>
      <c r="G846" s="27"/>
      <c r="H846" s="27"/>
    </row>
    <row r="847">
      <c r="B847" s="28"/>
      <c r="G847" s="27"/>
      <c r="H847" s="27"/>
    </row>
    <row r="848">
      <c r="B848" s="28"/>
      <c r="G848" s="27"/>
      <c r="H848" s="27"/>
    </row>
    <row r="849">
      <c r="B849" s="28"/>
      <c r="G849" s="27"/>
      <c r="H849" s="27"/>
    </row>
    <row r="850">
      <c r="B850" s="28"/>
      <c r="G850" s="27"/>
      <c r="H850" s="27"/>
    </row>
    <row r="851">
      <c r="B851" s="28"/>
      <c r="G851" s="27"/>
      <c r="H851" s="27"/>
    </row>
    <row r="852">
      <c r="B852" s="28"/>
      <c r="G852" s="27"/>
      <c r="H852" s="27"/>
    </row>
    <row r="853">
      <c r="B853" s="28"/>
      <c r="G853" s="27"/>
      <c r="H853" s="27"/>
    </row>
    <row r="854">
      <c r="B854" s="28"/>
      <c r="G854" s="27"/>
      <c r="H854" s="27"/>
    </row>
    <row r="855">
      <c r="B855" s="28"/>
      <c r="G855" s="27"/>
      <c r="H855" s="27"/>
    </row>
    <row r="856">
      <c r="B856" s="28"/>
      <c r="G856" s="27"/>
      <c r="H856" s="27"/>
    </row>
    <row r="857">
      <c r="B857" s="28"/>
      <c r="G857" s="27"/>
      <c r="H857" s="27"/>
    </row>
    <row r="858">
      <c r="B858" s="28"/>
      <c r="G858" s="27"/>
      <c r="H858" s="27"/>
    </row>
    <row r="859">
      <c r="B859" s="28"/>
      <c r="G859" s="27"/>
      <c r="H859" s="27"/>
    </row>
    <row r="860">
      <c r="B860" s="28"/>
      <c r="G860" s="27"/>
      <c r="H860" s="27"/>
    </row>
    <row r="861">
      <c r="B861" s="28"/>
      <c r="G861" s="27"/>
      <c r="H861" s="27"/>
    </row>
    <row r="862">
      <c r="B862" s="28"/>
      <c r="G862" s="27"/>
      <c r="H862" s="27"/>
    </row>
    <row r="863">
      <c r="B863" s="28"/>
      <c r="G863" s="27"/>
      <c r="H863" s="27"/>
    </row>
    <row r="864">
      <c r="B864" s="28"/>
      <c r="G864" s="27"/>
      <c r="H864" s="27"/>
    </row>
    <row r="865">
      <c r="B865" s="28"/>
      <c r="G865" s="27"/>
      <c r="H865" s="27"/>
    </row>
    <row r="866">
      <c r="B866" s="28"/>
      <c r="G866" s="27"/>
      <c r="H866" s="27"/>
    </row>
    <row r="867">
      <c r="B867" s="28"/>
      <c r="G867" s="27"/>
      <c r="H867" s="27"/>
    </row>
    <row r="868">
      <c r="B868" s="28"/>
      <c r="G868" s="27"/>
      <c r="H868" s="27"/>
    </row>
    <row r="869">
      <c r="B869" s="28"/>
      <c r="G869" s="27"/>
      <c r="H869" s="27"/>
    </row>
    <row r="870">
      <c r="B870" s="28"/>
      <c r="G870" s="27"/>
      <c r="H870" s="27"/>
    </row>
    <row r="871">
      <c r="B871" s="28"/>
      <c r="G871" s="27"/>
      <c r="H871" s="27"/>
    </row>
    <row r="872">
      <c r="B872" s="28"/>
      <c r="G872" s="27"/>
      <c r="H872" s="27"/>
    </row>
    <row r="873">
      <c r="B873" s="28"/>
      <c r="G873" s="27"/>
      <c r="H873" s="27"/>
    </row>
    <row r="874">
      <c r="B874" s="28"/>
      <c r="G874" s="27"/>
      <c r="H874" s="27"/>
    </row>
    <row r="875">
      <c r="B875" s="28"/>
      <c r="G875" s="27"/>
      <c r="H875" s="27"/>
    </row>
    <row r="876">
      <c r="B876" s="28"/>
      <c r="G876" s="27"/>
      <c r="H876" s="27"/>
    </row>
    <row r="877">
      <c r="B877" s="28"/>
      <c r="G877" s="27"/>
      <c r="H877" s="27"/>
    </row>
    <row r="878">
      <c r="B878" s="28"/>
      <c r="G878" s="27"/>
      <c r="H878" s="27"/>
    </row>
    <row r="879">
      <c r="B879" s="28"/>
      <c r="G879" s="27"/>
      <c r="H879" s="27"/>
    </row>
    <row r="880">
      <c r="B880" s="28"/>
      <c r="G880" s="27"/>
      <c r="H880" s="27"/>
    </row>
    <row r="881">
      <c r="B881" s="28"/>
      <c r="G881" s="27"/>
      <c r="H881" s="27"/>
    </row>
    <row r="882">
      <c r="B882" s="28"/>
      <c r="G882" s="27"/>
      <c r="H882" s="27"/>
    </row>
    <row r="883">
      <c r="B883" s="28"/>
      <c r="G883" s="27"/>
      <c r="H883" s="27"/>
    </row>
    <row r="884">
      <c r="B884" s="28"/>
      <c r="G884" s="27"/>
      <c r="H884" s="27"/>
    </row>
    <row r="885">
      <c r="B885" s="28"/>
      <c r="G885" s="27"/>
      <c r="H885" s="27"/>
    </row>
    <row r="886">
      <c r="B886" s="28"/>
      <c r="G886" s="27"/>
      <c r="H886" s="27"/>
    </row>
    <row r="887">
      <c r="B887" s="28"/>
      <c r="G887" s="27"/>
      <c r="H887" s="27"/>
    </row>
    <row r="888">
      <c r="B888" s="28"/>
      <c r="G888" s="27"/>
      <c r="H888" s="27"/>
    </row>
    <row r="889">
      <c r="B889" s="28"/>
      <c r="G889" s="27"/>
      <c r="H889" s="27"/>
    </row>
    <row r="890">
      <c r="B890" s="28"/>
      <c r="G890" s="27"/>
      <c r="H890" s="27"/>
    </row>
    <row r="891">
      <c r="B891" s="28"/>
      <c r="G891" s="27"/>
      <c r="H891" s="27"/>
    </row>
    <row r="892">
      <c r="B892" s="28"/>
      <c r="G892" s="27"/>
      <c r="H892" s="27"/>
    </row>
    <row r="893">
      <c r="B893" s="28"/>
      <c r="G893" s="27"/>
      <c r="H893" s="27"/>
    </row>
    <row r="894">
      <c r="B894" s="28"/>
      <c r="G894" s="27"/>
      <c r="H894" s="27"/>
    </row>
    <row r="895">
      <c r="B895" s="28"/>
      <c r="G895" s="27"/>
      <c r="H895" s="27"/>
    </row>
    <row r="896">
      <c r="B896" s="28"/>
      <c r="G896" s="27"/>
      <c r="H896" s="27"/>
    </row>
    <row r="897">
      <c r="B897" s="28"/>
      <c r="G897" s="27"/>
      <c r="H897" s="27"/>
    </row>
    <row r="898">
      <c r="B898" s="28"/>
      <c r="G898" s="27"/>
      <c r="H898" s="27"/>
    </row>
    <row r="899">
      <c r="B899" s="28"/>
      <c r="G899" s="27"/>
      <c r="H899" s="27"/>
    </row>
    <row r="900">
      <c r="B900" s="28"/>
      <c r="G900" s="27"/>
      <c r="H900" s="27"/>
    </row>
    <row r="901">
      <c r="B901" s="28"/>
      <c r="G901" s="27"/>
      <c r="H901" s="27"/>
    </row>
    <row r="902">
      <c r="B902" s="28"/>
      <c r="G902" s="27"/>
      <c r="H902" s="27"/>
    </row>
    <row r="903">
      <c r="B903" s="28"/>
      <c r="G903" s="27"/>
      <c r="H903" s="27"/>
    </row>
    <row r="904">
      <c r="B904" s="28"/>
      <c r="G904" s="27"/>
      <c r="H904" s="27"/>
    </row>
    <row r="905">
      <c r="B905" s="28"/>
      <c r="G905" s="27"/>
      <c r="H905" s="27"/>
    </row>
    <row r="906">
      <c r="B906" s="28"/>
      <c r="G906" s="27"/>
      <c r="H906" s="27"/>
    </row>
    <row r="907">
      <c r="B907" s="28"/>
      <c r="G907" s="27"/>
      <c r="H907" s="27"/>
    </row>
    <row r="908">
      <c r="B908" s="28"/>
      <c r="G908" s="27"/>
      <c r="H908" s="27"/>
    </row>
    <row r="909">
      <c r="B909" s="28"/>
      <c r="G909" s="27"/>
      <c r="H909" s="27"/>
    </row>
    <row r="910">
      <c r="B910" s="28"/>
      <c r="G910" s="27"/>
      <c r="H910" s="27"/>
    </row>
    <row r="911">
      <c r="B911" s="28"/>
      <c r="G911" s="27"/>
      <c r="H911" s="27"/>
    </row>
    <row r="912">
      <c r="B912" s="28"/>
      <c r="G912" s="27"/>
      <c r="H912" s="27"/>
    </row>
    <row r="913">
      <c r="B913" s="28"/>
      <c r="G913" s="27"/>
      <c r="H913" s="27"/>
    </row>
    <row r="914">
      <c r="B914" s="28"/>
      <c r="G914" s="27"/>
      <c r="H914" s="27"/>
    </row>
    <row r="915">
      <c r="B915" s="28"/>
      <c r="G915" s="27"/>
      <c r="H915" s="27"/>
    </row>
    <row r="916">
      <c r="B916" s="28"/>
      <c r="G916" s="27"/>
      <c r="H916" s="27"/>
    </row>
    <row r="917">
      <c r="B917" s="28"/>
      <c r="G917" s="27"/>
      <c r="H917" s="27"/>
    </row>
    <row r="918">
      <c r="B918" s="28"/>
      <c r="G918" s="27"/>
      <c r="H918" s="27"/>
    </row>
    <row r="919">
      <c r="B919" s="28"/>
      <c r="G919" s="27"/>
      <c r="H919" s="27"/>
    </row>
    <row r="920">
      <c r="B920" s="28"/>
      <c r="G920" s="27"/>
      <c r="H920" s="27"/>
    </row>
    <row r="921">
      <c r="B921" s="28"/>
      <c r="G921" s="27"/>
      <c r="H921" s="27"/>
    </row>
    <row r="922">
      <c r="B922" s="28"/>
      <c r="G922" s="27"/>
      <c r="H922" s="27"/>
    </row>
    <row r="923">
      <c r="B923" s="28"/>
      <c r="G923" s="27"/>
      <c r="H923" s="27"/>
    </row>
    <row r="924">
      <c r="B924" s="28"/>
      <c r="G924" s="27"/>
      <c r="H924" s="27"/>
    </row>
    <row r="925">
      <c r="B925" s="28"/>
      <c r="G925" s="27"/>
      <c r="H925" s="27"/>
    </row>
    <row r="926">
      <c r="B926" s="28"/>
      <c r="G926" s="27"/>
      <c r="H926" s="27"/>
    </row>
    <row r="927">
      <c r="B927" s="28"/>
      <c r="G927" s="27"/>
      <c r="H927" s="27"/>
    </row>
    <row r="928">
      <c r="B928" s="28"/>
      <c r="G928" s="27"/>
      <c r="H928" s="27"/>
    </row>
    <row r="929">
      <c r="B929" s="28"/>
      <c r="G929" s="27"/>
      <c r="H929" s="27"/>
    </row>
    <row r="930">
      <c r="B930" s="28"/>
      <c r="G930" s="27"/>
      <c r="H930" s="27"/>
    </row>
    <row r="931">
      <c r="B931" s="28"/>
      <c r="G931" s="27"/>
      <c r="H931" s="27"/>
    </row>
    <row r="932">
      <c r="B932" s="28"/>
      <c r="G932" s="27"/>
      <c r="H932" s="27"/>
    </row>
    <row r="933">
      <c r="B933" s="28"/>
      <c r="G933" s="27"/>
      <c r="H933" s="27"/>
    </row>
    <row r="934">
      <c r="B934" s="28"/>
      <c r="G934" s="27"/>
      <c r="H934" s="27"/>
    </row>
    <row r="935">
      <c r="B935" s="28"/>
      <c r="G935" s="27"/>
      <c r="H935" s="27"/>
    </row>
    <row r="936">
      <c r="B936" s="28"/>
      <c r="G936" s="27"/>
      <c r="H936" s="27"/>
    </row>
    <row r="937">
      <c r="B937" s="28"/>
      <c r="G937" s="27"/>
      <c r="H937" s="27"/>
    </row>
    <row r="938">
      <c r="B938" s="28"/>
      <c r="G938" s="27"/>
      <c r="H938" s="27"/>
    </row>
    <row r="939">
      <c r="B939" s="28"/>
      <c r="G939" s="27"/>
      <c r="H939" s="27"/>
    </row>
    <row r="940">
      <c r="B940" s="28"/>
      <c r="G940" s="27"/>
      <c r="H940" s="27"/>
    </row>
    <row r="941">
      <c r="B941" s="28"/>
      <c r="G941" s="27"/>
      <c r="H941" s="27"/>
    </row>
    <row r="942">
      <c r="B942" s="28"/>
      <c r="G942" s="27"/>
      <c r="H942" s="27"/>
    </row>
    <row r="943">
      <c r="B943" s="28"/>
      <c r="G943" s="27"/>
      <c r="H943" s="27"/>
    </row>
    <row r="944">
      <c r="B944" s="28"/>
      <c r="G944" s="27"/>
      <c r="H944" s="27"/>
    </row>
    <row r="945">
      <c r="B945" s="28"/>
      <c r="G945" s="27"/>
      <c r="H945" s="27"/>
    </row>
    <row r="946">
      <c r="B946" s="28"/>
      <c r="G946" s="27"/>
      <c r="H946" s="27"/>
    </row>
    <row r="947">
      <c r="B947" s="28"/>
      <c r="G947" s="27"/>
      <c r="H947" s="27"/>
    </row>
    <row r="948">
      <c r="B948" s="28"/>
      <c r="G948" s="27"/>
      <c r="H948" s="27"/>
    </row>
    <row r="949">
      <c r="B949" s="28"/>
      <c r="G949" s="27"/>
      <c r="H949" s="27"/>
    </row>
    <row r="950">
      <c r="B950" s="28"/>
      <c r="G950" s="27"/>
      <c r="H950" s="27"/>
    </row>
    <row r="951">
      <c r="B951" s="28"/>
      <c r="G951" s="27"/>
      <c r="H951" s="27"/>
    </row>
    <row r="952">
      <c r="B952" s="28"/>
      <c r="G952" s="27"/>
      <c r="H952" s="27"/>
    </row>
    <row r="953">
      <c r="B953" s="28"/>
      <c r="G953" s="27"/>
      <c r="H953" s="27"/>
    </row>
    <row r="954">
      <c r="B954" s="28"/>
      <c r="G954" s="27"/>
      <c r="H954" s="27"/>
    </row>
    <row r="955">
      <c r="B955" s="28"/>
      <c r="G955" s="27"/>
      <c r="H955" s="27"/>
    </row>
    <row r="956">
      <c r="B956" s="28"/>
      <c r="G956" s="27"/>
      <c r="H956" s="27"/>
    </row>
    <row r="957">
      <c r="B957" s="28"/>
      <c r="G957" s="27"/>
      <c r="H957" s="27"/>
    </row>
    <row r="958">
      <c r="B958" s="28"/>
      <c r="G958" s="27"/>
      <c r="H958" s="27"/>
    </row>
    <row r="959">
      <c r="B959" s="28"/>
      <c r="G959" s="27"/>
      <c r="H959" s="27"/>
    </row>
    <row r="960">
      <c r="B960" s="28"/>
      <c r="G960" s="27"/>
      <c r="H960" s="27"/>
    </row>
    <row r="961">
      <c r="B961" s="28"/>
      <c r="G961" s="27"/>
      <c r="H961" s="27"/>
    </row>
    <row r="962">
      <c r="B962" s="28"/>
      <c r="G962" s="27"/>
      <c r="H962" s="27"/>
    </row>
    <row r="963">
      <c r="B963" s="28"/>
      <c r="G963" s="27"/>
      <c r="H963" s="27"/>
    </row>
    <row r="964">
      <c r="B964" s="28"/>
      <c r="G964" s="27"/>
      <c r="H964" s="27"/>
    </row>
    <row r="965">
      <c r="B965" s="28"/>
      <c r="G965" s="27"/>
      <c r="H965" s="27"/>
    </row>
    <row r="966">
      <c r="B966" s="28"/>
      <c r="G966" s="27"/>
      <c r="H966" s="27"/>
    </row>
    <row r="967">
      <c r="B967" s="28"/>
      <c r="G967" s="27"/>
      <c r="H967" s="27"/>
    </row>
    <row r="968">
      <c r="B968" s="28"/>
      <c r="G968" s="27"/>
      <c r="H968" s="27"/>
    </row>
    <row r="969">
      <c r="B969" s="28"/>
      <c r="G969" s="27"/>
      <c r="H969" s="27"/>
    </row>
    <row r="970">
      <c r="B970" s="28"/>
      <c r="G970" s="27"/>
      <c r="H970" s="27"/>
    </row>
    <row r="971">
      <c r="B971" s="28"/>
      <c r="G971" s="27"/>
      <c r="H971" s="27"/>
    </row>
    <row r="972">
      <c r="B972" s="28"/>
      <c r="G972" s="27"/>
      <c r="H972" s="27"/>
    </row>
    <row r="973">
      <c r="B973" s="28"/>
      <c r="G973" s="27"/>
      <c r="H973" s="27"/>
    </row>
    <row r="974">
      <c r="B974" s="28"/>
      <c r="G974" s="27"/>
      <c r="H974" s="27"/>
    </row>
    <row r="975">
      <c r="B975" s="28"/>
      <c r="G975" s="27"/>
      <c r="H975" s="27"/>
    </row>
    <row r="976">
      <c r="B976" s="28"/>
      <c r="G976" s="27"/>
      <c r="H976" s="27"/>
    </row>
    <row r="977">
      <c r="B977" s="28"/>
      <c r="G977" s="27"/>
      <c r="H977" s="27"/>
    </row>
    <row r="978">
      <c r="G978" s="27"/>
      <c r="H978" s="27"/>
    </row>
    <row r="979">
      <c r="G979" s="27"/>
      <c r="H979" s="27"/>
    </row>
    <row r="980">
      <c r="G980" s="27"/>
      <c r="H980" s="27"/>
    </row>
    <row r="981">
      <c r="G981" s="27"/>
      <c r="H981" s="27"/>
    </row>
    <row r="982">
      <c r="G982" s="27"/>
      <c r="H982" s="27"/>
    </row>
    <row r="983">
      <c r="G983" s="27"/>
      <c r="H983" s="27"/>
    </row>
    <row r="984">
      <c r="G984" s="27"/>
      <c r="H984" s="27"/>
    </row>
    <row r="985">
      <c r="G985" s="27"/>
      <c r="H985" s="27"/>
    </row>
    <row r="986">
      <c r="G986" s="27"/>
      <c r="H986" s="27"/>
    </row>
    <row r="987">
      <c r="G987" s="27"/>
      <c r="H987" s="27"/>
    </row>
    <row r="988">
      <c r="G988" s="27"/>
      <c r="H988" s="27"/>
    </row>
    <row r="989">
      <c r="G989" s="27"/>
      <c r="H989" s="27"/>
    </row>
    <row r="990">
      <c r="G990" s="27"/>
      <c r="H990" s="27"/>
    </row>
    <row r="991">
      <c r="G991" s="27"/>
      <c r="H991" s="27"/>
    </row>
    <row r="992">
      <c r="G992" s="27"/>
      <c r="H992" s="27"/>
    </row>
    <row r="993">
      <c r="G993" s="27"/>
      <c r="H993" s="27"/>
    </row>
    <row r="994">
      <c r="G994" s="27"/>
      <c r="H994" s="27"/>
    </row>
    <row r="995">
      <c r="G995" s="27"/>
      <c r="H995" s="27"/>
    </row>
    <row r="996">
      <c r="G996" s="27"/>
      <c r="H996" s="27"/>
    </row>
    <row r="997">
      <c r="G997" s="27"/>
      <c r="H997" s="27"/>
    </row>
    <row r="998">
      <c r="G998" s="27"/>
      <c r="H998" s="27"/>
    </row>
    <row r="999">
      <c r="G999" s="27"/>
      <c r="H999" s="27"/>
    </row>
    <row r="1000">
      <c r="G1000" s="27"/>
      <c r="H1000" s="2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5.38"/>
    <col customWidth="1" min="3" max="3" width="15.63"/>
    <col customWidth="1" min="4" max="8" width="18.88"/>
    <col customWidth="1" min="9" max="11" width="16.88"/>
    <col customWidth="1" min="12" max="12" width="3.38"/>
    <col customWidth="1" min="14" max="16" width="21.0"/>
  </cols>
  <sheetData>
    <row r="1">
      <c r="A1" s="29" t="s">
        <v>29</v>
      </c>
      <c r="B1" s="30" t="s">
        <v>30</v>
      </c>
      <c r="C1" s="31" t="s">
        <v>307</v>
      </c>
      <c r="D1" s="32" t="s">
        <v>308</v>
      </c>
      <c r="E1" s="32" t="s">
        <v>309</v>
      </c>
      <c r="F1" s="32" t="s">
        <v>310</v>
      </c>
      <c r="G1" s="32" t="s">
        <v>311</v>
      </c>
      <c r="H1" s="33" t="s">
        <v>312</v>
      </c>
      <c r="I1" s="34" t="s">
        <v>313</v>
      </c>
      <c r="J1" s="34" t="s">
        <v>314</v>
      </c>
      <c r="K1" s="34" t="s">
        <v>315</v>
      </c>
      <c r="L1" s="35"/>
      <c r="M1" s="31" t="s">
        <v>316</v>
      </c>
      <c r="N1" s="36" t="s">
        <v>317</v>
      </c>
      <c r="O1" s="36" t="s">
        <v>318</v>
      </c>
      <c r="P1" s="36" t="s">
        <v>319</v>
      </c>
      <c r="Q1" s="35"/>
      <c r="R1" s="35"/>
      <c r="S1" s="28"/>
      <c r="T1" s="28"/>
      <c r="U1" s="28"/>
      <c r="V1" s="28"/>
      <c r="W1" s="28"/>
      <c r="X1" s="28"/>
      <c r="Y1" s="28"/>
      <c r="Z1" s="28"/>
      <c r="AA1" s="28"/>
      <c r="AB1" s="28"/>
      <c r="AC1" s="28"/>
      <c r="AD1" s="28"/>
      <c r="AE1" s="28"/>
    </row>
    <row r="2">
      <c r="A2" s="37" t="s">
        <v>32</v>
      </c>
      <c r="B2" s="14" t="s">
        <v>33</v>
      </c>
      <c r="C2" s="38"/>
      <c r="D2" s="39">
        <v>0.09094199210576913</v>
      </c>
      <c r="E2" s="39">
        <v>0.04250635055038103</v>
      </c>
      <c r="F2" s="39">
        <v>0.0011014039445705257</v>
      </c>
      <c r="G2" s="39">
        <v>0.033544877606527655</v>
      </c>
      <c r="H2" s="38">
        <v>0.09094199210576913</v>
      </c>
      <c r="I2" s="38">
        <v>0.0</v>
      </c>
      <c r="J2" s="38">
        <v>0.03146609736854319</v>
      </c>
      <c r="K2" s="38">
        <v>0.0017464103009754261</v>
      </c>
      <c r="L2" s="28"/>
      <c r="M2" s="28"/>
      <c r="N2" s="38">
        <v>0.0</v>
      </c>
      <c r="O2" s="38">
        <v>0.0</v>
      </c>
      <c r="P2" s="38">
        <v>0.0</v>
      </c>
      <c r="Q2" s="40"/>
      <c r="R2" s="38"/>
      <c r="S2" s="38"/>
      <c r="T2" s="38"/>
      <c r="U2" s="28"/>
      <c r="V2" s="28"/>
      <c r="W2" s="28"/>
      <c r="X2" s="28"/>
      <c r="Y2" s="28"/>
      <c r="Z2" s="28"/>
      <c r="AA2" s="28"/>
      <c r="AB2" s="28"/>
      <c r="AC2" s="28"/>
      <c r="AD2" s="28"/>
      <c r="AE2" s="28"/>
    </row>
    <row r="3">
      <c r="A3" s="37" t="s">
        <v>34</v>
      </c>
      <c r="B3" s="14" t="s">
        <v>35</v>
      </c>
      <c r="C3" s="38"/>
      <c r="D3" s="39">
        <v>0.06374468794267145</v>
      </c>
      <c r="E3" s="39">
        <v>0.06567489114658925</v>
      </c>
      <c r="F3" s="39">
        <v>0.0</v>
      </c>
      <c r="G3" s="39">
        <v>0.025717111770524232</v>
      </c>
      <c r="H3" s="38">
        <v>0.05776774040175918</v>
      </c>
      <c r="I3" s="38">
        <v>0.0</v>
      </c>
      <c r="J3" s="38">
        <v>0.06840816326530612</v>
      </c>
      <c r="K3" s="38">
        <v>0.0017464103009754261</v>
      </c>
      <c r="L3" s="28"/>
      <c r="M3" s="28"/>
      <c r="N3" s="38">
        <v>0.354137920749077</v>
      </c>
      <c r="O3" s="38">
        <v>0.12607754382776587</v>
      </c>
      <c r="P3" s="38">
        <v>0.06890674948226382</v>
      </c>
      <c r="Q3" s="40"/>
      <c r="R3" s="38"/>
      <c r="S3" s="38"/>
      <c r="T3" s="38"/>
      <c r="U3" s="28"/>
      <c r="V3" s="28"/>
      <c r="W3" s="28"/>
      <c r="X3" s="28"/>
      <c r="Y3" s="28"/>
      <c r="Z3" s="28"/>
      <c r="AA3" s="28"/>
      <c r="AB3" s="28"/>
      <c r="AC3" s="28"/>
      <c r="AD3" s="28"/>
      <c r="AE3" s="28"/>
    </row>
    <row r="4">
      <c r="A4" s="37" t="s">
        <v>36</v>
      </c>
      <c r="B4" s="14" t="s">
        <v>37</v>
      </c>
      <c r="C4" s="38"/>
      <c r="D4" s="39">
        <v>0.062128683808852884</v>
      </c>
      <c r="E4" s="39">
        <v>0.21682533839744342</v>
      </c>
      <c r="F4" s="39">
        <v>0.0</v>
      </c>
      <c r="G4" s="39">
        <v>0.06384098986442016</v>
      </c>
      <c r="H4" s="38">
        <v>0.09494736342943855</v>
      </c>
      <c r="I4" s="38">
        <v>0.0</v>
      </c>
      <c r="J4" s="38">
        <v>0.07333154911072723</v>
      </c>
      <c r="K4" s="38">
        <v>0.0017464103009754261</v>
      </c>
      <c r="L4" s="28"/>
      <c r="M4" s="28"/>
      <c r="N4" s="38">
        <v>0.31148990405634647</v>
      </c>
      <c r="O4" s="38">
        <v>0.11089431469948832</v>
      </c>
      <c r="P4" s="38">
        <v>0.06060846785248144</v>
      </c>
      <c r="Q4" s="40"/>
      <c r="R4" s="38"/>
      <c r="S4" s="38"/>
      <c r="T4" s="38"/>
      <c r="U4" s="28"/>
      <c r="V4" s="28"/>
      <c r="W4" s="28"/>
      <c r="X4" s="28"/>
      <c r="Y4" s="28"/>
      <c r="Z4" s="28"/>
      <c r="AA4" s="28"/>
      <c r="AB4" s="28"/>
      <c r="AC4" s="28"/>
      <c r="AD4" s="28"/>
      <c r="AE4" s="28"/>
    </row>
    <row r="5">
      <c r="A5" s="37" t="s">
        <v>38</v>
      </c>
      <c r="B5" s="14" t="s">
        <v>39</v>
      </c>
      <c r="C5" s="38"/>
      <c r="D5" s="39">
        <v>0.06557671577434424</v>
      </c>
      <c r="E5" s="39">
        <v>0.13173536811257638</v>
      </c>
      <c r="F5" s="39">
        <v>0.0013609145345672292</v>
      </c>
      <c r="G5" s="39">
        <v>0.03435700575815739</v>
      </c>
      <c r="H5" s="38">
        <v>0.11112923283928972</v>
      </c>
      <c r="I5" s="38">
        <v>0.0</v>
      </c>
      <c r="J5" s="38">
        <v>0.06452750352609309</v>
      </c>
      <c r="K5" s="38">
        <v>0.0017464103009754261</v>
      </c>
      <c r="L5" s="28"/>
      <c r="M5" s="28"/>
      <c r="N5" s="38">
        <v>0.17520688113086164</v>
      </c>
      <c r="O5" s="38">
        <v>0.06237584833608909</v>
      </c>
      <c r="P5" s="38">
        <v>0.03409105876071172</v>
      </c>
      <c r="Q5" s="40"/>
      <c r="R5" s="38"/>
      <c r="S5" s="38"/>
      <c r="T5" s="38"/>
      <c r="U5" s="28"/>
      <c r="V5" s="28"/>
      <c r="W5" s="28"/>
      <c r="X5" s="28"/>
      <c r="Y5" s="28"/>
      <c r="Z5" s="28"/>
      <c r="AA5" s="28"/>
      <c r="AB5" s="28"/>
      <c r="AC5" s="28"/>
      <c r="AD5" s="28"/>
      <c r="AE5" s="28"/>
    </row>
    <row r="6">
      <c r="A6" s="37" t="s">
        <v>40</v>
      </c>
      <c r="B6" s="14" t="s">
        <v>41</v>
      </c>
      <c r="C6" s="38"/>
      <c r="D6" s="39">
        <v>0.049254483497848243</v>
      </c>
      <c r="E6" s="39">
        <v>0.08497208945966653</v>
      </c>
      <c r="F6" s="39">
        <v>0.0018365017124137588</v>
      </c>
      <c r="G6" s="39">
        <v>0.012448097991829821</v>
      </c>
      <c r="H6" s="38">
        <v>0.02661727024532552</v>
      </c>
      <c r="I6" s="38">
        <v>0.050970873786407765</v>
      </c>
      <c r="J6" s="38">
        <v>0.009517141794473494</v>
      </c>
      <c r="K6" s="38">
        <v>0.0017464103009754261</v>
      </c>
      <c r="L6" s="28"/>
      <c r="M6" s="28"/>
      <c r="N6" s="38">
        <v>0.47402139242353203</v>
      </c>
      <c r="O6" s="38">
        <v>0.16875756414948176</v>
      </c>
      <c r="P6" s="38">
        <v>0.09223319905383874</v>
      </c>
      <c r="Q6" s="40"/>
      <c r="R6" s="38"/>
      <c r="S6" s="38"/>
      <c r="T6" s="38"/>
      <c r="U6" s="28"/>
      <c r="V6" s="28"/>
      <c r="W6" s="28"/>
      <c r="X6" s="28"/>
      <c r="Y6" s="28"/>
      <c r="Z6" s="28"/>
      <c r="AA6" s="28"/>
      <c r="AB6" s="28"/>
      <c r="AC6" s="28"/>
      <c r="AD6" s="28"/>
      <c r="AE6" s="28"/>
    </row>
    <row r="7">
      <c r="A7" s="37" t="s">
        <v>42</v>
      </c>
      <c r="B7" s="14" t="s">
        <v>43</v>
      </c>
      <c r="C7" s="38"/>
      <c r="D7" s="39">
        <v>0.050451807228915665</v>
      </c>
      <c r="E7" s="39">
        <v>0.13428265196753944</v>
      </c>
      <c r="F7" s="39">
        <v>0.0</v>
      </c>
      <c r="G7" s="39">
        <v>0.0</v>
      </c>
      <c r="H7" s="38">
        <v>0.07642950428709329</v>
      </c>
      <c r="I7" s="38">
        <v>0.013361462728551337</v>
      </c>
      <c r="J7" s="38">
        <v>0.0</v>
      </c>
      <c r="K7" s="38">
        <v>0.0017464103009754261</v>
      </c>
      <c r="L7" s="28"/>
      <c r="M7" s="28"/>
      <c r="N7" s="38">
        <v>0.35414125567909166</v>
      </c>
      <c r="O7" s="38">
        <v>0.12607873110470078</v>
      </c>
      <c r="P7" s="38">
        <v>0.068907398379695</v>
      </c>
      <c r="Q7" s="40"/>
      <c r="R7" s="38"/>
      <c r="S7" s="38"/>
      <c r="T7" s="38"/>
      <c r="U7" s="28"/>
      <c r="V7" s="28"/>
      <c r="W7" s="28"/>
      <c r="X7" s="28"/>
      <c r="Y7" s="28"/>
      <c r="Z7" s="28"/>
      <c r="AA7" s="28"/>
      <c r="AB7" s="28"/>
      <c r="AC7" s="28"/>
      <c r="AD7" s="28"/>
      <c r="AE7" s="28"/>
    </row>
    <row r="8">
      <c r="A8" s="37" t="s">
        <v>44</v>
      </c>
      <c r="B8" s="14" t="s">
        <v>45</v>
      </c>
      <c r="C8" s="38"/>
      <c r="D8" s="39">
        <v>0.030107684957183287</v>
      </c>
      <c r="E8" s="39">
        <v>0.020550877693734836</v>
      </c>
      <c r="F8" s="39">
        <v>6.337537233031245E-4</v>
      </c>
      <c r="G8" s="39">
        <v>0.03646959300686155</v>
      </c>
      <c r="H8" s="38">
        <v>0.027629919408281495</v>
      </c>
      <c r="I8" s="38">
        <v>0.0</v>
      </c>
      <c r="J8" s="38">
        <v>0.0</v>
      </c>
      <c r="K8" s="38">
        <v>0.0017464103009754261</v>
      </c>
      <c r="L8" s="28"/>
      <c r="M8" s="28"/>
      <c r="N8" s="38">
        <v>0.678792173601427</v>
      </c>
      <c r="O8" s="38">
        <v>0.2416585318967184</v>
      </c>
      <c r="P8" s="38">
        <v>0.1320766840160445</v>
      </c>
      <c r="Q8" s="40"/>
      <c r="R8" s="38"/>
      <c r="S8" s="38"/>
      <c r="T8" s="38"/>
      <c r="U8" s="28"/>
      <c r="V8" s="28"/>
      <c r="W8" s="28"/>
      <c r="X8" s="28"/>
      <c r="Y8" s="28"/>
      <c r="Z8" s="28"/>
      <c r="AA8" s="28"/>
      <c r="AB8" s="28"/>
      <c r="AC8" s="28"/>
      <c r="AD8" s="28"/>
      <c r="AE8" s="28"/>
    </row>
    <row r="9">
      <c r="A9" s="37" t="s">
        <v>46</v>
      </c>
      <c r="B9" s="14" t="s">
        <v>47</v>
      </c>
      <c r="C9" s="38"/>
      <c r="D9" s="39">
        <v>0.0403235018619634</v>
      </c>
      <c r="E9" s="39">
        <v>0.03665022725074944</v>
      </c>
      <c r="F9" s="39">
        <v>0.0</v>
      </c>
      <c r="G9" s="39">
        <v>0.015013054830287207</v>
      </c>
      <c r="H9" s="38">
        <v>0.03567371800148161</v>
      </c>
      <c r="I9" s="38">
        <v>0.0</v>
      </c>
      <c r="J9" s="38">
        <v>0.0</v>
      </c>
      <c r="K9" s="38">
        <v>0.0017464103009754261</v>
      </c>
      <c r="L9" s="28"/>
      <c r="M9" s="28"/>
      <c r="N9" s="38">
        <v>0.3681140508020934</v>
      </c>
      <c r="O9" s="38">
        <v>0.13105322151168788</v>
      </c>
      <c r="P9" s="38">
        <v>0.07162616933500844</v>
      </c>
      <c r="Q9" s="40"/>
      <c r="R9" s="38"/>
      <c r="S9" s="38"/>
      <c r="T9" s="38"/>
      <c r="U9" s="28"/>
      <c r="V9" s="28"/>
      <c r="W9" s="28"/>
      <c r="X9" s="28"/>
      <c r="Y9" s="28"/>
      <c r="Z9" s="28"/>
      <c r="AA9" s="28"/>
      <c r="AB9" s="28"/>
      <c r="AC9" s="28"/>
      <c r="AD9" s="28"/>
      <c r="AE9" s="28"/>
    </row>
    <row r="10">
      <c r="A10" s="37" t="s">
        <v>48</v>
      </c>
      <c r="B10" s="14" t="s">
        <v>49</v>
      </c>
      <c r="C10" s="38"/>
      <c r="D10" s="39">
        <v>0.041808015454787156</v>
      </c>
      <c r="E10" s="39">
        <v>0.07429459777316631</v>
      </c>
      <c r="F10" s="39">
        <v>0.0011014039445705257</v>
      </c>
      <c r="G10" s="39">
        <v>0.03664210046168285</v>
      </c>
      <c r="H10" s="38">
        <v>0.0451000913432071</v>
      </c>
      <c r="I10" s="38">
        <v>0.003777650104163702</v>
      </c>
      <c r="J10" s="38">
        <v>0.02974831366256521</v>
      </c>
      <c r="K10" s="38">
        <v>0.0017464103009754261</v>
      </c>
      <c r="L10" s="28"/>
      <c r="M10" s="28"/>
      <c r="N10" s="38">
        <v>0.6523851421285725</v>
      </c>
      <c r="O10" s="38">
        <v>0.23225729731320424</v>
      </c>
      <c r="P10" s="38">
        <v>0.12693850875816373</v>
      </c>
      <c r="Q10" s="40"/>
      <c r="R10" s="38"/>
      <c r="S10" s="38"/>
      <c r="T10" s="38"/>
      <c r="U10" s="28"/>
      <c r="V10" s="28"/>
      <c r="W10" s="28"/>
      <c r="X10" s="28"/>
      <c r="Y10" s="28"/>
      <c r="Z10" s="28"/>
      <c r="AA10" s="28"/>
      <c r="AB10" s="28"/>
      <c r="AC10" s="28"/>
      <c r="AD10" s="28"/>
      <c r="AE10" s="28"/>
    </row>
    <row r="11">
      <c r="A11" s="37" t="s">
        <v>50</v>
      </c>
      <c r="B11" s="14" t="s">
        <v>51</v>
      </c>
      <c r="C11" s="38"/>
      <c r="D11" s="39">
        <v>0.03766218041554038</v>
      </c>
      <c r="E11" s="39">
        <v>0.06798531097596518</v>
      </c>
      <c r="F11" s="39">
        <v>0.006028341031864088</v>
      </c>
      <c r="G11" s="39">
        <v>0.021492380451918026</v>
      </c>
      <c r="H11" s="38">
        <v>0.040221940563122484</v>
      </c>
      <c r="I11" s="38">
        <v>0.0</v>
      </c>
      <c r="J11" s="38">
        <v>0.04310717372515125</v>
      </c>
      <c r="K11" s="38">
        <v>0.0017464103009754261</v>
      </c>
      <c r="L11" s="28"/>
      <c r="M11" s="28"/>
      <c r="N11" s="38">
        <v>0.09059359781313264</v>
      </c>
      <c r="O11" s="38">
        <v>0.032252457671408497</v>
      </c>
      <c r="P11" s="38">
        <v>0.01762734229647663</v>
      </c>
      <c r="Q11" s="40"/>
      <c r="R11" s="38"/>
      <c r="S11" s="38"/>
      <c r="T11" s="38"/>
      <c r="U11" s="28"/>
      <c r="V11" s="28"/>
      <c r="W11" s="28"/>
      <c r="X11" s="28"/>
      <c r="Y11" s="28"/>
      <c r="Z11" s="28"/>
      <c r="AA11" s="28"/>
      <c r="AB11" s="28"/>
      <c r="AC11" s="28"/>
      <c r="AD11" s="28"/>
      <c r="AE11" s="28"/>
    </row>
    <row r="12">
      <c r="A12" s="37" t="s">
        <v>52</v>
      </c>
      <c r="B12" s="14" t="s">
        <v>53</v>
      </c>
      <c r="C12" s="38"/>
      <c r="D12" s="39">
        <v>0.020958083832335328</v>
      </c>
      <c r="E12" s="39">
        <v>0.05555555555555555</v>
      </c>
      <c r="F12" s="39">
        <v>0.0</v>
      </c>
      <c r="G12" s="39">
        <v>0.0</v>
      </c>
      <c r="H12" s="38">
        <v>0.015593220338983051</v>
      </c>
      <c r="I12" s="38">
        <v>0.0</v>
      </c>
      <c r="J12" s="38">
        <v>0.0</v>
      </c>
      <c r="K12" s="38">
        <v>0.0017464103009754261</v>
      </c>
      <c r="L12" s="28"/>
      <c r="M12" s="28"/>
      <c r="N12" s="38">
        <v>0.38805132714543605</v>
      </c>
      <c r="O12" s="38">
        <v>0.13815114208079035</v>
      </c>
      <c r="P12" s="38">
        <v>0.07550548534681385</v>
      </c>
      <c r="Q12" s="40"/>
      <c r="R12" s="38"/>
      <c r="S12" s="38"/>
      <c r="T12" s="38"/>
      <c r="U12" s="28"/>
      <c r="V12" s="28"/>
      <c r="W12" s="28"/>
      <c r="X12" s="28"/>
      <c r="Y12" s="28"/>
      <c r="Z12" s="28"/>
      <c r="AA12" s="28"/>
      <c r="AB12" s="28"/>
      <c r="AC12" s="28"/>
      <c r="AD12" s="28"/>
      <c r="AE12" s="28"/>
    </row>
    <row r="13">
      <c r="A13" s="37" t="s">
        <v>54</v>
      </c>
      <c r="B13" s="14" t="s">
        <v>55</v>
      </c>
      <c r="C13" s="38"/>
      <c r="D13" s="39">
        <v>0.03712560088746456</v>
      </c>
      <c r="E13" s="39">
        <v>0.0361590694558631</v>
      </c>
      <c r="F13" s="39">
        <v>0.0</v>
      </c>
      <c r="G13" s="39">
        <v>0.009430149535228345</v>
      </c>
      <c r="H13" s="38">
        <v>0.03342643978095483</v>
      </c>
      <c r="I13" s="38">
        <v>0.0012843565373747753</v>
      </c>
      <c r="J13" s="38">
        <v>1.9984012789768185E-4</v>
      </c>
      <c r="K13" s="38">
        <v>0.0017464103009754261</v>
      </c>
      <c r="L13" s="28"/>
      <c r="M13" s="28"/>
      <c r="N13" s="38">
        <v>0.4403716910614577</v>
      </c>
      <c r="O13" s="38">
        <v>0.15677784819787052</v>
      </c>
      <c r="P13" s="38">
        <v>0.08568577386705016</v>
      </c>
      <c r="Q13" s="40"/>
      <c r="R13" s="38"/>
      <c r="S13" s="38"/>
      <c r="T13" s="38"/>
      <c r="U13" s="28"/>
      <c r="V13" s="28"/>
      <c r="W13" s="28"/>
      <c r="X13" s="28"/>
      <c r="Y13" s="28"/>
      <c r="Z13" s="28"/>
      <c r="AA13" s="28"/>
      <c r="AB13" s="28"/>
      <c r="AC13" s="28"/>
      <c r="AD13" s="28"/>
      <c r="AE13" s="28"/>
    </row>
    <row r="14">
      <c r="A14" s="37" t="s">
        <v>56</v>
      </c>
      <c r="B14" s="14" t="s">
        <v>57</v>
      </c>
      <c r="C14" s="38"/>
      <c r="D14" s="39">
        <v>0.1151071181755356</v>
      </c>
      <c r="E14" s="39">
        <v>0.09249515369703683</v>
      </c>
      <c r="F14" s="39">
        <v>0.0</v>
      </c>
      <c r="G14" s="39">
        <v>0.013999243284146803</v>
      </c>
      <c r="H14" s="38">
        <v>0.09173895787265408</v>
      </c>
      <c r="I14" s="38">
        <v>0.0</v>
      </c>
      <c r="J14" s="38">
        <v>0.07658505963590709</v>
      </c>
      <c r="K14" s="38">
        <v>0.0017464103009754261</v>
      </c>
      <c r="L14" s="28"/>
      <c r="M14" s="28"/>
      <c r="N14" s="38">
        <v>0.0</v>
      </c>
      <c r="O14" s="38">
        <v>0.0</v>
      </c>
      <c r="P14" s="38">
        <v>0.0</v>
      </c>
      <c r="Q14" s="40"/>
      <c r="R14" s="38"/>
      <c r="S14" s="38"/>
      <c r="T14" s="38"/>
      <c r="U14" s="28"/>
      <c r="V14" s="28"/>
      <c r="W14" s="28"/>
      <c r="X14" s="28"/>
      <c r="Y14" s="28"/>
      <c r="Z14" s="28"/>
      <c r="AA14" s="28"/>
      <c r="AB14" s="28"/>
      <c r="AC14" s="28"/>
      <c r="AD14" s="28"/>
      <c r="AE14" s="28"/>
    </row>
    <row r="15">
      <c r="A15" s="37" t="s">
        <v>58</v>
      </c>
      <c r="B15" s="14" t="s">
        <v>59</v>
      </c>
      <c r="C15" s="38"/>
      <c r="D15" s="39">
        <v>0.041808015454787156</v>
      </c>
      <c r="E15" s="39">
        <v>0.07429459777316631</v>
      </c>
      <c r="F15" s="39">
        <v>0.0011014039445705257</v>
      </c>
      <c r="G15" s="39">
        <v>0.03664210046168285</v>
      </c>
      <c r="H15" s="38">
        <v>0.0451000913432071</v>
      </c>
      <c r="I15" s="38">
        <v>0.003777650104163702</v>
      </c>
      <c r="J15" s="38">
        <v>0.02974831366256521</v>
      </c>
      <c r="K15" s="38">
        <v>0.0017464103009754261</v>
      </c>
      <c r="L15" s="28"/>
      <c r="M15" s="28"/>
      <c r="N15" s="38">
        <v>0.31837313998341965</v>
      </c>
      <c r="O15" s="38">
        <v>0.11334483306656067</v>
      </c>
      <c r="P15" s="38">
        <v>0.06194778054921525</v>
      </c>
      <c r="Q15" s="40"/>
      <c r="R15" s="38"/>
      <c r="S15" s="38"/>
      <c r="T15" s="38"/>
      <c r="U15" s="28"/>
      <c r="V15" s="28"/>
      <c r="W15" s="28"/>
      <c r="X15" s="28"/>
      <c r="Y15" s="28"/>
      <c r="Z15" s="28"/>
      <c r="AA15" s="28"/>
      <c r="AB15" s="28"/>
      <c r="AC15" s="28"/>
      <c r="AD15" s="28"/>
      <c r="AE15" s="28"/>
    </row>
    <row r="16">
      <c r="A16" s="37" t="s">
        <v>60</v>
      </c>
      <c r="B16" s="19" t="s">
        <v>61</v>
      </c>
      <c r="C16" s="38"/>
      <c r="D16" s="39">
        <v>0.013293605317442126</v>
      </c>
      <c r="E16" s="39">
        <v>0.06479709666776641</v>
      </c>
      <c r="F16" s="39">
        <v>0.0</v>
      </c>
      <c r="G16" s="39">
        <v>0.01864171864171864</v>
      </c>
      <c r="H16" s="38">
        <v>0.022403945700094224</v>
      </c>
      <c r="I16" s="38">
        <v>0.0</v>
      </c>
      <c r="J16" s="38">
        <v>0.08668730650154799</v>
      </c>
      <c r="K16" s="38">
        <v>0.0017464103009754261</v>
      </c>
      <c r="L16" s="28"/>
      <c r="M16" s="28"/>
      <c r="N16" s="38">
        <v>0.24226558446034252</v>
      </c>
      <c r="O16" s="38">
        <v>0.08624958823429742</v>
      </c>
      <c r="P16" s="38">
        <v>0.04713907480247314</v>
      </c>
      <c r="Q16" s="40"/>
      <c r="R16" s="38"/>
      <c r="S16" s="38"/>
      <c r="T16" s="38"/>
      <c r="U16" s="28"/>
      <c r="V16" s="28"/>
      <c r="W16" s="28"/>
      <c r="X16" s="28"/>
      <c r="Y16" s="28"/>
      <c r="Z16" s="28"/>
      <c r="AA16" s="28"/>
      <c r="AB16" s="28"/>
      <c r="AC16" s="28"/>
      <c r="AD16" s="28"/>
      <c r="AE16" s="28"/>
    </row>
    <row r="17">
      <c r="A17" s="37" t="s">
        <v>62</v>
      </c>
      <c r="B17" s="14" t="s">
        <v>63</v>
      </c>
      <c r="C17" s="38"/>
      <c r="D17" s="39">
        <v>0.05155353255491787</v>
      </c>
      <c r="E17" s="39">
        <v>0.02035421623050489</v>
      </c>
      <c r="F17" s="39">
        <v>0.0</v>
      </c>
      <c r="G17" s="39">
        <v>0.012285012285012284</v>
      </c>
      <c r="H17" s="38">
        <v>0.04179874677478806</v>
      </c>
      <c r="I17" s="38">
        <v>0.0</v>
      </c>
      <c r="J17" s="38">
        <v>0.07297096053611318</v>
      </c>
      <c r="K17" s="38">
        <v>0.0017464103009754261</v>
      </c>
      <c r="L17" s="28"/>
      <c r="M17" s="28"/>
      <c r="N17" s="38">
        <v>0.38100669737157805</v>
      </c>
      <c r="O17" s="38">
        <v>0.13564316547894753</v>
      </c>
      <c r="P17" s="38">
        <v>0.07413476927665746</v>
      </c>
      <c r="Q17" s="40"/>
      <c r="R17" s="38"/>
      <c r="S17" s="38"/>
      <c r="T17" s="38"/>
      <c r="U17" s="28"/>
      <c r="V17" s="28"/>
      <c r="W17" s="28"/>
      <c r="X17" s="28"/>
      <c r="Y17" s="28"/>
      <c r="Z17" s="28"/>
      <c r="AA17" s="28"/>
      <c r="AB17" s="28"/>
      <c r="AC17" s="28"/>
      <c r="AD17" s="28"/>
      <c r="AE17" s="28"/>
    </row>
    <row r="18">
      <c r="A18" s="37" t="s">
        <v>64</v>
      </c>
      <c r="B18" s="14" t="s">
        <v>65</v>
      </c>
      <c r="C18" s="38"/>
      <c r="D18" s="39">
        <v>0.04983836206896552</v>
      </c>
      <c r="E18" s="39">
        <v>0.06230769230769231</v>
      </c>
      <c r="F18" s="39">
        <v>0.0</v>
      </c>
      <c r="G18" s="39">
        <v>0.031746031746031744</v>
      </c>
      <c r="H18" s="38">
        <v>0.04438555813183173</v>
      </c>
      <c r="I18" s="38">
        <v>0.0</v>
      </c>
      <c r="J18" s="38">
        <v>0.04695259593679458</v>
      </c>
      <c r="K18" s="38">
        <v>0.0017464103009754261</v>
      </c>
      <c r="L18" s="28"/>
      <c r="M18" s="28"/>
      <c r="N18" s="38">
        <v>0.4200551503764575</v>
      </c>
      <c r="O18" s="38">
        <v>0.14954490476378793</v>
      </c>
      <c r="P18" s="38">
        <v>0.08173266210661981</v>
      </c>
      <c r="Q18" s="40"/>
      <c r="R18" s="38"/>
      <c r="S18" s="38"/>
      <c r="T18" s="38"/>
      <c r="U18" s="28"/>
      <c r="V18" s="28"/>
      <c r="W18" s="28"/>
      <c r="X18" s="28"/>
      <c r="Y18" s="28"/>
      <c r="Z18" s="28"/>
      <c r="AA18" s="28"/>
      <c r="AB18" s="28"/>
      <c r="AC18" s="28"/>
      <c r="AD18" s="28"/>
      <c r="AE18" s="28"/>
    </row>
    <row r="19">
      <c r="A19" s="37" t="s">
        <v>66</v>
      </c>
      <c r="B19" s="14" t="s">
        <v>67</v>
      </c>
      <c r="C19" s="38"/>
      <c r="D19" s="39">
        <v>0.10093575769049967</v>
      </c>
      <c r="E19" s="39">
        <v>0.0686656368448398</v>
      </c>
      <c r="F19" s="39">
        <v>1.5080226806611172E-4</v>
      </c>
      <c r="G19" s="39">
        <v>0.0044532897199944825</v>
      </c>
      <c r="H19" s="38">
        <v>0.062377054655063574</v>
      </c>
      <c r="I19" s="38">
        <v>0.0</v>
      </c>
      <c r="J19" s="38">
        <v>0.06368130977467985</v>
      </c>
      <c r="K19" s="38">
        <v>0.0017464103009754261</v>
      </c>
      <c r="L19" s="28"/>
      <c r="M19" s="28"/>
      <c r="N19" s="38">
        <v>0.3736665644672478</v>
      </c>
      <c r="O19" s="38">
        <v>0.13302998605441752</v>
      </c>
      <c r="P19" s="38">
        <v>0.0727065553815305</v>
      </c>
      <c r="Q19" s="40"/>
      <c r="R19" s="38"/>
      <c r="S19" s="38"/>
      <c r="T19" s="38"/>
      <c r="U19" s="28"/>
      <c r="V19" s="28"/>
      <c r="W19" s="28"/>
      <c r="X19" s="28"/>
      <c r="Y19" s="28"/>
      <c r="Z19" s="28"/>
      <c r="AA19" s="28"/>
      <c r="AB19" s="28"/>
      <c r="AC19" s="28"/>
      <c r="AD19" s="28"/>
      <c r="AE19" s="28"/>
    </row>
    <row r="20">
      <c r="A20" s="37" t="s">
        <v>68</v>
      </c>
      <c r="B20" s="19" t="s">
        <v>69</v>
      </c>
      <c r="C20" s="38"/>
      <c r="D20" s="39">
        <v>0.041808015454787156</v>
      </c>
      <c r="E20" s="39">
        <v>0.07429459777316631</v>
      </c>
      <c r="F20" s="39">
        <v>0.0011014039445705257</v>
      </c>
      <c r="G20" s="39">
        <v>0.03664210046168285</v>
      </c>
      <c r="H20" s="38">
        <v>0.0451000913432071</v>
      </c>
      <c r="I20" s="38">
        <v>0.003777650104163702</v>
      </c>
      <c r="J20" s="38">
        <v>0.02974831366256521</v>
      </c>
      <c r="K20" s="38">
        <v>0.0017464103009754261</v>
      </c>
      <c r="L20" s="28"/>
      <c r="M20" s="28"/>
      <c r="N20" s="38">
        <v>0.7324944489633622</v>
      </c>
      <c r="O20" s="38">
        <v>0.2607772158300113</v>
      </c>
      <c r="P20" s="38">
        <v>0.14252585937451837</v>
      </c>
      <c r="Q20" s="40"/>
      <c r="R20" s="38"/>
      <c r="S20" s="38"/>
      <c r="T20" s="38"/>
      <c r="U20" s="28"/>
      <c r="V20" s="28"/>
      <c r="W20" s="28"/>
      <c r="X20" s="28"/>
      <c r="Y20" s="28"/>
      <c r="Z20" s="28"/>
      <c r="AA20" s="28"/>
      <c r="AB20" s="28"/>
      <c r="AC20" s="28"/>
      <c r="AD20" s="28"/>
      <c r="AE20" s="28"/>
    </row>
    <row r="21">
      <c r="A21" s="37" t="s">
        <v>70</v>
      </c>
      <c r="B21" s="14" t="s">
        <v>71</v>
      </c>
      <c r="C21" s="38"/>
      <c r="D21" s="39">
        <v>0.04109266916188199</v>
      </c>
      <c r="E21" s="39">
        <v>0.06460875807609476</v>
      </c>
      <c r="F21" s="39">
        <v>0.0</v>
      </c>
      <c r="G21" s="39">
        <v>0.05096718104759835</v>
      </c>
      <c r="H21" s="38">
        <v>0.04253803017628652</v>
      </c>
      <c r="I21" s="38">
        <v>0.0</v>
      </c>
      <c r="J21" s="38">
        <v>0.0737781954887218</v>
      </c>
      <c r="K21" s="38">
        <v>0.0017464103009754261</v>
      </c>
      <c r="L21" s="28"/>
      <c r="M21" s="28"/>
      <c r="N21" s="38">
        <v>0.0</v>
      </c>
      <c r="O21" s="38">
        <v>0.0</v>
      </c>
      <c r="P21" s="38">
        <v>0.0</v>
      </c>
      <c r="Q21" s="40"/>
      <c r="R21" s="38"/>
      <c r="S21" s="38"/>
      <c r="T21" s="38"/>
      <c r="U21" s="28"/>
      <c r="V21" s="28"/>
      <c r="W21" s="28"/>
      <c r="X21" s="28"/>
      <c r="Y21" s="28"/>
      <c r="Z21" s="28"/>
      <c r="AA21" s="28"/>
      <c r="AB21" s="28"/>
      <c r="AC21" s="28"/>
      <c r="AD21" s="28"/>
      <c r="AE21" s="28"/>
    </row>
    <row r="22">
      <c r="A22" s="37" t="s">
        <v>72</v>
      </c>
      <c r="B22" s="19" t="s">
        <v>73</v>
      </c>
      <c r="C22" s="38"/>
      <c r="D22" s="39">
        <v>0.0415644234855443</v>
      </c>
      <c r="E22" s="39">
        <v>0.07079495052882975</v>
      </c>
      <c r="F22" s="39">
        <v>0.015973597359735973</v>
      </c>
      <c r="G22" s="39">
        <v>0.04938931501723815</v>
      </c>
      <c r="H22" s="38">
        <v>0.04226028493676965</v>
      </c>
      <c r="I22" s="38">
        <v>0.03689119170984456</v>
      </c>
      <c r="J22" s="38">
        <v>0.059482340491203316</v>
      </c>
      <c r="K22" s="38">
        <v>0.0017464103009754261</v>
      </c>
      <c r="L22" s="28"/>
      <c r="M22" s="28"/>
      <c r="N22" s="38">
        <v>0.10729818607797517</v>
      </c>
      <c r="O22" s="38">
        <v>0.038199500717887885</v>
      </c>
      <c r="P22" s="38">
        <v>0.020877654706780314</v>
      </c>
      <c r="Q22" s="40"/>
      <c r="R22" s="38"/>
      <c r="S22" s="38"/>
      <c r="T22" s="38"/>
      <c r="U22" s="28"/>
      <c r="V22" s="28"/>
      <c r="W22" s="28"/>
      <c r="X22" s="28"/>
      <c r="Y22" s="28"/>
      <c r="Z22" s="28"/>
      <c r="AA22" s="28"/>
      <c r="AB22" s="28"/>
      <c r="AC22" s="28"/>
      <c r="AD22" s="28"/>
      <c r="AE22" s="28"/>
    </row>
    <row r="23">
      <c r="A23" s="37" t="s">
        <v>74</v>
      </c>
      <c r="B23" s="14" t="s">
        <v>75</v>
      </c>
      <c r="C23" s="38"/>
      <c r="D23" s="39">
        <v>0.0387032748924909</v>
      </c>
      <c r="E23" s="39">
        <v>0.04338960546282246</v>
      </c>
      <c r="F23" s="39">
        <v>0.0</v>
      </c>
      <c r="G23" s="39">
        <v>0.009448818897637795</v>
      </c>
      <c r="H23" s="38">
        <v>0.04153993917080198</v>
      </c>
      <c r="I23" s="38">
        <v>0.0</v>
      </c>
      <c r="J23" s="38">
        <v>0.08211920529801324</v>
      </c>
      <c r="K23" s="38">
        <v>0.0017464103009754261</v>
      </c>
      <c r="L23" s="28"/>
      <c r="M23" s="28"/>
      <c r="N23" s="38">
        <v>0.0</v>
      </c>
      <c r="O23" s="38">
        <v>0.0</v>
      </c>
      <c r="P23" s="38">
        <v>0.0</v>
      </c>
      <c r="Q23" s="40"/>
      <c r="R23" s="38"/>
      <c r="S23" s="38"/>
      <c r="T23" s="38"/>
      <c r="U23" s="28"/>
      <c r="V23" s="28"/>
      <c r="W23" s="28"/>
      <c r="X23" s="28"/>
      <c r="Y23" s="28"/>
      <c r="Z23" s="28"/>
      <c r="AA23" s="28"/>
      <c r="AB23" s="28"/>
      <c r="AC23" s="28"/>
      <c r="AD23" s="28"/>
      <c r="AE23" s="28"/>
    </row>
    <row r="24">
      <c r="A24" s="37" t="s">
        <v>76</v>
      </c>
      <c r="B24" s="14" t="s">
        <v>77</v>
      </c>
      <c r="C24" s="38"/>
      <c r="D24" s="39">
        <v>0.008635578583765112</v>
      </c>
      <c r="E24" s="39">
        <v>0.04924242424242424</v>
      </c>
      <c r="F24" s="39">
        <v>0.0</v>
      </c>
      <c r="G24" s="39">
        <v>0.3333333333333333</v>
      </c>
      <c r="H24" s="38">
        <v>0.030921820303383897</v>
      </c>
      <c r="I24" s="38">
        <v>0.0</v>
      </c>
      <c r="J24" s="38">
        <v>0.0</v>
      </c>
      <c r="K24" s="38">
        <v>0.0017464103009754261</v>
      </c>
      <c r="L24" s="28"/>
      <c r="M24" s="28"/>
      <c r="N24" s="38">
        <v>0.19331422429271636</v>
      </c>
      <c r="O24" s="38">
        <v>0.06882228972893473</v>
      </c>
      <c r="P24" s="38">
        <v>0.037614313645148036</v>
      </c>
      <c r="Q24" s="40"/>
      <c r="R24" s="38"/>
      <c r="S24" s="38"/>
      <c r="T24" s="38"/>
      <c r="U24" s="28"/>
      <c r="V24" s="28"/>
      <c r="W24" s="28"/>
      <c r="X24" s="28"/>
      <c r="Y24" s="28"/>
      <c r="Z24" s="28"/>
      <c r="AA24" s="28"/>
      <c r="AB24" s="28"/>
      <c r="AC24" s="28"/>
      <c r="AD24" s="28"/>
      <c r="AE24" s="28"/>
    </row>
    <row r="25">
      <c r="A25" s="37" t="s">
        <v>78</v>
      </c>
      <c r="B25" s="14" t="s">
        <v>79</v>
      </c>
      <c r="C25" s="38"/>
      <c r="D25" s="39">
        <v>0.05437465322287485</v>
      </c>
      <c r="E25" s="39">
        <v>0.08084080976951248</v>
      </c>
      <c r="F25" s="39">
        <v>0.0</v>
      </c>
      <c r="G25" s="39">
        <v>0.04396650171298059</v>
      </c>
      <c r="H25" s="38">
        <v>0.06299894762577998</v>
      </c>
      <c r="I25" s="38">
        <v>0.0</v>
      </c>
      <c r="J25" s="38">
        <v>0.0546448087431694</v>
      </c>
      <c r="K25" s="38">
        <v>0.0017464103009754261</v>
      </c>
      <c r="L25" s="28"/>
      <c r="M25" s="28"/>
      <c r="N25" s="38">
        <v>0.07064236727038632</v>
      </c>
      <c r="O25" s="38">
        <v>0.02514956923220845</v>
      </c>
      <c r="P25" s="38">
        <v>0.013745311131997066</v>
      </c>
      <c r="Q25" s="19"/>
      <c r="R25" s="38"/>
      <c r="S25" s="38"/>
      <c r="T25" s="38"/>
      <c r="U25" s="28"/>
      <c r="V25" s="28"/>
      <c r="W25" s="28"/>
      <c r="X25" s="28"/>
      <c r="Y25" s="28"/>
      <c r="Z25" s="28"/>
      <c r="AA25" s="28"/>
      <c r="AB25" s="28"/>
      <c r="AC25" s="28"/>
      <c r="AD25" s="28"/>
      <c r="AE25" s="28"/>
    </row>
    <row r="26">
      <c r="A26" s="37" t="s">
        <v>80</v>
      </c>
      <c r="B26" s="14" t="s">
        <v>81</v>
      </c>
      <c r="C26" s="38"/>
      <c r="D26" s="39">
        <v>0.08188356680222925</v>
      </c>
      <c r="E26" s="39">
        <v>0.25156220805912516</v>
      </c>
      <c r="F26" s="39">
        <v>0.0</v>
      </c>
      <c r="G26" s="39">
        <v>0.0259629371956233</v>
      </c>
      <c r="H26" s="38">
        <v>0.16033085789686044</v>
      </c>
      <c r="I26" s="38">
        <v>0.0</v>
      </c>
      <c r="J26" s="38">
        <v>0.07907318867230599</v>
      </c>
      <c r="K26" s="38">
        <v>0.0017464103009754261</v>
      </c>
      <c r="L26" s="28"/>
      <c r="M26" s="28"/>
      <c r="N26" s="38">
        <v>0.02407014494501105</v>
      </c>
      <c r="O26" s="38">
        <v>0.008569273654248213</v>
      </c>
      <c r="P26" s="38">
        <v>0.004683473162714044</v>
      </c>
      <c r="Q26" s="40"/>
      <c r="R26" s="38"/>
      <c r="S26" s="38"/>
      <c r="T26" s="38"/>
      <c r="U26" s="28"/>
      <c r="V26" s="28"/>
      <c r="W26" s="28"/>
      <c r="X26" s="28"/>
      <c r="Y26" s="28"/>
      <c r="Z26" s="28"/>
      <c r="AA26" s="28"/>
      <c r="AB26" s="28"/>
      <c r="AC26" s="28"/>
      <c r="AD26" s="28"/>
      <c r="AE26" s="28"/>
    </row>
    <row r="27">
      <c r="A27" s="37" t="s">
        <v>82</v>
      </c>
      <c r="B27" s="14" t="s">
        <v>83</v>
      </c>
      <c r="C27" s="38"/>
      <c r="D27" s="39">
        <v>0.04154773548374219</v>
      </c>
      <c r="E27" s="39">
        <v>0.09961247548790737</v>
      </c>
      <c r="F27" s="39">
        <v>0.001028226475173306</v>
      </c>
      <c r="G27" s="39">
        <v>0.06503681021564922</v>
      </c>
      <c r="H27" s="38">
        <v>0.0499082339620969</v>
      </c>
      <c r="I27" s="38">
        <v>0.04537589998325613</v>
      </c>
      <c r="J27" s="38">
        <v>0.0</v>
      </c>
      <c r="K27" s="38">
        <v>0.0017464103009754261</v>
      </c>
      <c r="L27" s="28"/>
      <c r="M27" s="28"/>
      <c r="N27" s="38">
        <v>0.6712999495542729</v>
      </c>
      <c r="O27" s="38">
        <v>0.23899120611676664</v>
      </c>
      <c r="P27" s="38">
        <v>0.13061887683066817</v>
      </c>
      <c r="Q27" s="40"/>
      <c r="R27" s="38"/>
      <c r="S27" s="38"/>
      <c r="T27" s="38"/>
      <c r="U27" s="28"/>
      <c r="V27" s="28"/>
      <c r="W27" s="28"/>
      <c r="X27" s="28"/>
      <c r="Y27" s="28"/>
      <c r="Z27" s="28"/>
      <c r="AA27" s="28"/>
      <c r="AB27" s="28"/>
      <c r="AC27" s="28"/>
      <c r="AD27" s="28"/>
      <c r="AE27" s="28"/>
    </row>
    <row r="28">
      <c r="A28" s="37" t="s">
        <v>84</v>
      </c>
      <c r="B28" s="14" t="s">
        <v>85</v>
      </c>
      <c r="C28" s="38"/>
      <c r="D28" s="39">
        <v>0.0340765671013883</v>
      </c>
      <c r="E28" s="39">
        <v>0.04792056410994388</v>
      </c>
      <c r="F28" s="39">
        <v>0.025510204081632654</v>
      </c>
      <c r="G28" s="39">
        <v>0.08575987235739928</v>
      </c>
      <c r="H28" s="38">
        <v>0.05069364764785647</v>
      </c>
      <c r="I28" s="38">
        <v>0.0</v>
      </c>
      <c r="J28" s="38">
        <v>0.08064516129032258</v>
      </c>
      <c r="K28" s="38">
        <v>0.0017464103009754261</v>
      </c>
      <c r="L28" s="28"/>
      <c r="M28" s="28"/>
      <c r="N28" s="38">
        <v>0.0</v>
      </c>
      <c r="O28" s="38">
        <v>0.0</v>
      </c>
      <c r="P28" s="38">
        <v>0.0</v>
      </c>
      <c r="Q28" s="40"/>
      <c r="R28" s="38"/>
      <c r="S28" s="38"/>
      <c r="T28" s="38"/>
      <c r="U28" s="28"/>
      <c r="V28" s="28"/>
      <c r="W28" s="28"/>
      <c r="X28" s="28"/>
      <c r="Y28" s="28"/>
      <c r="Z28" s="28"/>
      <c r="AA28" s="28"/>
      <c r="AB28" s="28"/>
      <c r="AC28" s="28"/>
      <c r="AD28" s="28"/>
      <c r="AE28" s="28"/>
    </row>
    <row r="29">
      <c r="A29" s="37" t="s">
        <v>86</v>
      </c>
      <c r="B29" s="14" t="s">
        <v>87</v>
      </c>
      <c r="C29" s="38"/>
      <c r="D29" s="39">
        <v>0.11473223975937238</v>
      </c>
      <c r="E29" s="39">
        <v>0.07125329455603018</v>
      </c>
      <c r="F29" s="39">
        <v>0.0</v>
      </c>
      <c r="G29" s="39">
        <v>0.07180307473562605</v>
      </c>
      <c r="H29" s="38">
        <v>0.09474701901385756</v>
      </c>
      <c r="I29" s="38">
        <v>0.06605476978633765</v>
      </c>
      <c r="J29" s="38">
        <v>0.09254424136930664</v>
      </c>
      <c r="K29" s="38">
        <v>0.0017464103009754261</v>
      </c>
      <c r="L29" s="28"/>
      <c r="M29" s="28"/>
      <c r="N29" s="38">
        <v>0.0</v>
      </c>
      <c r="O29" s="38">
        <v>0.0</v>
      </c>
      <c r="P29" s="38">
        <v>0.0</v>
      </c>
      <c r="Q29" s="40"/>
      <c r="R29" s="38"/>
      <c r="S29" s="38"/>
      <c r="T29" s="38"/>
      <c r="U29" s="28"/>
      <c r="V29" s="28"/>
      <c r="W29" s="28"/>
      <c r="X29" s="28"/>
      <c r="Y29" s="28"/>
      <c r="Z29" s="28"/>
      <c r="AA29" s="28"/>
      <c r="AB29" s="28"/>
      <c r="AC29" s="28"/>
      <c r="AD29" s="28"/>
      <c r="AE29" s="28"/>
    </row>
    <row r="30">
      <c r="A30" s="37" t="s">
        <v>88</v>
      </c>
      <c r="B30" s="14" t="s">
        <v>89</v>
      </c>
      <c r="C30" s="38"/>
      <c r="D30" s="39">
        <v>0.021583408927398417</v>
      </c>
      <c r="E30" s="39">
        <v>0.06476149854268856</v>
      </c>
      <c r="F30" s="39">
        <v>9.928295642581356E-4</v>
      </c>
      <c r="G30" s="39">
        <v>0.0374875868917577</v>
      </c>
      <c r="H30" s="38">
        <v>0.02690509122044392</v>
      </c>
      <c r="I30" s="38">
        <v>0.0</v>
      </c>
      <c r="J30" s="38">
        <v>0.010933921085613035</v>
      </c>
      <c r="K30" s="38">
        <v>0.0017464103009754261</v>
      </c>
      <c r="L30" s="28"/>
      <c r="M30" s="28"/>
      <c r="N30" s="38">
        <v>0.5044357498307049</v>
      </c>
      <c r="O30" s="38">
        <v>0.17958545705314272</v>
      </c>
      <c r="P30" s="38">
        <v>0.09815110386924833</v>
      </c>
      <c r="Q30" s="40"/>
      <c r="R30" s="38"/>
      <c r="S30" s="38"/>
      <c r="T30" s="38"/>
      <c r="U30" s="28"/>
      <c r="V30" s="28"/>
      <c r="W30" s="28"/>
      <c r="X30" s="28"/>
      <c r="Y30" s="28"/>
      <c r="Z30" s="28"/>
      <c r="AA30" s="28"/>
      <c r="AB30" s="28"/>
      <c r="AC30" s="28"/>
      <c r="AD30" s="28"/>
      <c r="AE30" s="28"/>
    </row>
    <row r="31">
      <c r="A31" s="37" t="s">
        <v>90</v>
      </c>
      <c r="B31" s="14" t="s">
        <v>91</v>
      </c>
      <c r="C31" s="38"/>
      <c r="D31" s="39">
        <v>0.03855196270002468</v>
      </c>
      <c r="E31" s="39">
        <v>0.0392088331337789</v>
      </c>
      <c r="F31" s="39">
        <v>0.0014441544298253403</v>
      </c>
      <c r="G31" s="39">
        <v>0.0245222000429173</v>
      </c>
      <c r="H31" s="38">
        <v>0.035830796686262815</v>
      </c>
      <c r="I31" s="38">
        <v>0.0</v>
      </c>
      <c r="J31" s="38">
        <v>0.04634098319719169</v>
      </c>
      <c r="K31" s="38">
        <v>0.0017464103009754261</v>
      </c>
      <c r="L31" s="28"/>
      <c r="M31" s="28"/>
      <c r="N31" s="38">
        <v>0.3951877724505585</v>
      </c>
      <c r="O31" s="38">
        <v>0.14069180616394725</v>
      </c>
      <c r="P31" s="38">
        <v>0.07689406651822245</v>
      </c>
      <c r="Q31" s="40"/>
      <c r="R31" s="38"/>
      <c r="S31" s="38"/>
      <c r="T31" s="38"/>
      <c r="U31" s="28"/>
      <c r="V31" s="28"/>
      <c r="W31" s="28"/>
      <c r="X31" s="28"/>
      <c r="Y31" s="28"/>
      <c r="Z31" s="28"/>
      <c r="AA31" s="28"/>
      <c r="AB31" s="28"/>
      <c r="AC31" s="28"/>
      <c r="AD31" s="28"/>
      <c r="AE31" s="28"/>
    </row>
    <row r="32">
      <c r="A32" s="37" t="s">
        <v>92</v>
      </c>
      <c r="B32" s="14" t="s">
        <v>93</v>
      </c>
      <c r="C32" s="38"/>
      <c r="D32" s="39">
        <v>0.011435012225827856</v>
      </c>
      <c r="E32" s="39">
        <v>0.05569324107302179</v>
      </c>
      <c r="F32" s="39">
        <v>0.00823264258436111</v>
      </c>
      <c r="G32" s="39">
        <v>0.014275099311251465</v>
      </c>
      <c r="H32" s="38">
        <v>0.020310391877367766</v>
      </c>
      <c r="I32" s="38">
        <v>0.006065890738143079</v>
      </c>
      <c r="J32" s="38">
        <v>0.08146336130319512</v>
      </c>
      <c r="K32" s="38">
        <v>0.0017464103009754261</v>
      </c>
      <c r="L32" s="28"/>
      <c r="M32" s="28"/>
      <c r="N32" s="38">
        <v>0.37741812489124577</v>
      </c>
      <c r="O32" s="38">
        <v>0.13436558864331463</v>
      </c>
      <c r="P32" s="38">
        <v>0.0734365191023238</v>
      </c>
      <c r="Q32" s="40"/>
      <c r="R32" s="38"/>
      <c r="S32" s="38"/>
      <c r="T32" s="38"/>
      <c r="U32" s="28"/>
      <c r="V32" s="28"/>
      <c r="W32" s="28"/>
      <c r="X32" s="28"/>
      <c r="Y32" s="28"/>
      <c r="Z32" s="28"/>
      <c r="AA32" s="28"/>
      <c r="AB32" s="28"/>
      <c r="AC32" s="28"/>
      <c r="AD32" s="28"/>
      <c r="AE32" s="28"/>
    </row>
    <row r="33">
      <c r="A33" s="37" t="s">
        <v>94</v>
      </c>
      <c r="B33" s="14" t="s">
        <v>95</v>
      </c>
      <c r="C33" s="38"/>
      <c r="D33" s="39">
        <v>0.003290457672749028</v>
      </c>
      <c r="E33" s="39">
        <v>0.06528895391367959</v>
      </c>
      <c r="F33" s="39">
        <v>0.0</v>
      </c>
      <c r="G33" s="39">
        <v>0.02388535031847134</v>
      </c>
      <c r="H33" s="38">
        <v>0.050409267790848505</v>
      </c>
      <c r="I33" s="38">
        <v>0.0</v>
      </c>
      <c r="J33" s="38">
        <v>0.0</v>
      </c>
      <c r="K33" s="38">
        <v>0.0017464103009754261</v>
      </c>
      <c r="L33" s="28"/>
      <c r="M33" s="28"/>
      <c r="N33" s="38">
        <v>0.037456823736515314</v>
      </c>
      <c r="O33" s="38">
        <v>0.013335099292107416</v>
      </c>
      <c r="P33" s="38">
        <v>0.007288199931128387</v>
      </c>
      <c r="Q33" s="40"/>
      <c r="R33" s="38"/>
      <c r="S33" s="38"/>
      <c r="T33" s="38"/>
      <c r="U33" s="28"/>
      <c r="V33" s="28"/>
      <c r="W33" s="28"/>
      <c r="X33" s="28"/>
      <c r="Y33" s="28"/>
      <c r="Z33" s="28"/>
      <c r="AA33" s="28"/>
      <c r="AB33" s="28"/>
      <c r="AC33" s="28"/>
      <c r="AD33" s="28"/>
      <c r="AE33" s="28"/>
    </row>
    <row r="34">
      <c r="A34" s="37" t="s">
        <v>96</v>
      </c>
      <c r="B34" s="20" t="s">
        <v>97</v>
      </c>
      <c r="C34" s="38"/>
      <c r="D34" s="39">
        <v>0.031031056533591502</v>
      </c>
      <c r="E34" s="39">
        <v>0.024614514449430955</v>
      </c>
      <c r="F34" s="39">
        <v>0.0</v>
      </c>
      <c r="G34" s="39">
        <v>0.08606525614198249</v>
      </c>
      <c r="H34" s="38">
        <v>0.02859596759183472</v>
      </c>
      <c r="I34" s="38">
        <v>0.0</v>
      </c>
      <c r="J34" s="38">
        <v>0.04608294930875576</v>
      </c>
      <c r="K34" s="38">
        <v>0.0017464103009754261</v>
      </c>
      <c r="L34" s="28"/>
      <c r="M34" s="28"/>
      <c r="N34" s="38">
        <v>0.0</v>
      </c>
      <c r="O34" s="38">
        <v>0.0</v>
      </c>
      <c r="P34" s="38">
        <v>0.0</v>
      </c>
      <c r="Q34" s="40"/>
      <c r="R34" s="38"/>
      <c r="S34" s="38"/>
      <c r="T34" s="38"/>
      <c r="U34" s="28"/>
      <c r="V34" s="28"/>
      <c r="W34" s="28"/>
      <c r="X34" s="28"/>
      <c r="Y34" s="28"/>
      <c r="Z34" s="28"/>
      <c r="AA34" s="28"/>
      <c r="AB34" s="28"/>
      <c r="AC34" s="28"/>
      <c r="AD34" s="28"/>
      <c r="AE34" s="28"/>
    </row>
    <row r="35">
      <c r="A35" s="37" t="s">
        <v>98</v>
      </c>
      <c r="B35" s="14" t="s">
        <v>99</v>
      </c>
      <c r="C35" s="38"/>
      <c r="D35" s="39">
        <v>0.039006842068138536</v>
      </c>
      <c r="E35" s="39">
        <v>0.1299468399291199</v>
      </c>
      <c r="F35" s="39">
        <v>0.0</v>
      </c>
      <c r="G35" s="39">
        <v>0.0010385756676557863</v>
      </c>
      <c r="H35" s="38">
        <v>0.024459224266534064</v>
      </c>
      <c r="I35" s="38">
        <v>0.0</v>
      </c>
      <c r="J35" s="38">
        <v>0.06832358674463937</v>
      </c>
      <c r="K35" s="38">
        <v>0.0017464103009754261</v>
      </c>
      <c r="L35" s="28"/>
      <c r="M35" s="28"/>
      <c r="N35" s="38">
        <v>0.4605832157157946</v>
      </c>
      <c r="O35" s="38">
        <v>0.1639734046072014</v>
      </c>
      <c r="P35" s="38">
        <v>0.08961845202550635</v>
      </c>
      <c r="Q35" s="40"/>
      <c r="R35" s="38"/>
      <c r="S35" s="38"/>
      <c r="T35" s="38"/>
      <c r="U35" s="28"/>
      <c r="V35" s="28"/>
      <c r="W35" s="28"/>
      <c r="X35" s="28"/>
      <c r="Y35" s="28"/>
      <c r="Z35" s="28"/>
      <c r="AA35" s="28"/>
      <c r="AB35" s="28"/>
      <c r="AC35" s="28"/>
      <c r="AD35" s="28"/>
      <c r="AE35" s="28"/>
    </row>
    <row r="36">
      <c r="A36" s="37" t="s">
        <v>100</v>
      </c>
      <c r="B36" s="19" t="s">
        <v>101</v>
      </c>
      <c r="C36" s="38"/>
      <c r="D36" s="39">
        <v>0.07311711778841676</v>
      </c>
      <c r="E36" s="39">
        <v>0.06189004115818041</v>
      </c>
      <c r="F36" s="39">
        <v>0.0</v>
      </c>
      <c r="G36" s="39">
        <v>0.02223326856161598</v>
      </c>
      <c r="H36" s="38">
        <v>0.05970559185333467</v>
      </c>
      <c r="I36" s="38">
        <v>0.0</v>
      </c>
      <c r="J36" s="38">
        <v>0.08379888268156424</v>
      </c>
      <c r="K36" s="38">
        <v>0.0017464103009754261</v>
      </c>
      <c r="L36" s="28"/>
      <c r="M36" s="28"/>
      <c r="N36" s="38">
        <v>0.11360935249785795</v>
      </c>
      <c r="O36" s="38">
        <v>0.04044635516155782</v>
      </c>
      <c r="P36" s="38">
        <v>0.02210565639187484</v>
      </c>
      <c r="Q36" s="40"/>
      <c r="R36" s="38"/>
      <c r="S36" s="38"/>
      <c r="T36" s="38"/>
      <c r="U36" s="28"/>
      <c r="V36" s="28"/>
      <c r="W36" s="28"/>
      <c r="X36" s="28"/>
      <c r="Y36" s="28"/>
      <c r="Z36" s="28"/>
      <c r="AA36" s="28"/>
      <c r="AB36" s="28"/>
      <c r="AC36" s="28"/>
      <c r="AD36" s="28"/>
      <c r="AE36" s="28"/>
    </row>
    <row r="37">
      <c r="A37" s="37" t="s">
        <v>102</v>
      </c>
      <c r="B37" s="14" t="s">
        <v>103</v>
      </c>
      <c r="C37" s="38"/>
      <c r="D37" s="39">
        <v>0.05163402619247867</v>
      </c>
      <c r="E37" s="39">
        <v>0.04826470954098769</v>
      </c>
      <c r="F37" s="39">
        <v>1.6165535079211123E-4</v>
      </c>
      <c r="G37" s="39">
        <v>0.013401015228426396</v>
      </c>
      <c r="H37" s="38">
        <v>0.04236041070749492</v>
      </c>
      <c r="I37" s="38">
        <v>0.0</v>
      </c>
      <c r="J37" s="38">
        <v>0.04636118598382749</v>
      </c>
      <c r="K37" s="38">
        <v>0.0017464103009754261</v>
      </c>
      <c r="L37" s="28"/>
      <c r="M37" s="28"/>
      <c r="N37" s="38">
        <v>0.0</v>
      </c>
      <c r="O37" s="38">
        <v>0.0</v>
      </c>
      <c r="P37" s="38">
        <v>0.0</v>
      </c>
      <c r="Q37" s="40"/>
      <c r="R37" s="38"/>
      <c r="S37" s="38"/>
      <c r="T37" s="38"/>
      <c r="U37" s="28"/>
      <c r="V37" s="28"/>
      <c r="W37" s="28"/>
      <c r="X37" s="28"/>
      <c r="Y37" s="28"/>
      <c r="Z37" s="28"/>
      <c r="AA37" s="28"/>
      <c r="AB37" s="28"/>
      <c r="AC37" s="28"/>
      <c r="AD37" s="28"/>
      <c r="AE37" s="28"/>
    </row>
    <row r="38">
      <c r="A38" s="37" t="s">
        <v>104</v>
      </c>
      <c r="B38" s="14" t="s">
        <v>105</v>
      </c>
      <c r="C38" s="38"/>
      <c r="D38" s="39">
        <v>5.48621588259498E-4</v>
      </c>
      <c r="E38" s="39">
        <v>0.0</v>
      </c>
      <c r="F38" s="39">
        <v>0.0</v>
      </c>
      <c r="G38" s="39">
        <v>0.0</v>
      </c>
      <c r="H38" s="38">
        <v>5.155968032998196E-4</v>
      </c>
      <c r="I38" s="38">
        <v>0.0</v>
      </c>
      <c r="J38" s="38">
        <v>0.038314176245210725</v>
      </c>
      <c r="K38" s="38">
        <v>0.0017464103009754261</v>
      </c>
      <c r="L38" s="28"/>
      <c r="M38" s="28"/>
      <c r="N38" s="38">
        <v>0.1285914421978198</v>
      </c>
      <c r="O38" s="38">
        <v>0.045780167103478694</v>
      </c>
      <c r="P38" s="38">
        <v>0.025020811875626478</v>
      </c>
      <c r="Q38" s="40"/>
      <c r="R38" s="38"/>
      <c r="S38" s="38"/>
      <c r="T38" s="38"/>
      <c r="U38" s="28"/>
      <c r="V38" s="28"/>
      <c r="W38" s="28"/>
      <c r="X38" s="28"/>
      <c r="Y38" s="28"/>
      <c r="Z38" s="28"/>
      <c r="AA38" s="28"/>
      <c r="AB38" s="28"/>
      <c r="AC38" s="28"/>
      <c r="AD38" s="28"/>
      <c r="AE38" s="28"/>
    </row>
    <row r="39">
      <c r="A39" s="37" t="s">
        <v>106</v>
      </c>
      <c r="B39" s="14" t="s">
        <v>107</v>
      </c>
      <c r="C39" s="38"/>
      <c r="D39" s="39">
        <v>0.02845380355581463</v>
      </c>
      <c r="E39" s="39">
        <v>0.06788710907704043</v>
      </c>
      <c r="F39" s="39">
        <v>0.040505736361507845</v>
      </c>
      <c r="G39" s="39">
        <v>0.044481667597245485</v>
      </c>
      <c r="H39" s="38">
        <v>0.03558805606337599</v>
      </c>
      <c r="I39" s="38">
        <v>0.0</v>
      </c>
      <c r="J39" s="38">
        <v>0.05305197901764425</v>
      </c>
      <c r="K39" s="38">
        <v>0.0017464103009754261</v>
      </c>
      <c r="L39" s="28"/>
      <c r="M39" s="28"/>
      <c r="N39" s="38">
        <v>0.428836862519785</v>
      </c>
      <c r="O39" s="38">
        <v>0.1526713044876336</v>
      </c>
      <c r="P39" s="38">
        <v>0.08344137276207761</v>
      </c>
      <c r="Q39" s="40"/>
      <c r="R39" s="38"/>
      <c r="S39" s="38"/>
      <c r="T39" s="38"/>
      <c r="U39" s="28"/>
      <c r="V39" s="28"/>
      <c r="W39" s="28"/>
      <c r="X39" s="28"/>
      <c r="Y39" s="28"/>
      <c r="Z39" s="28"/>
      <c r="AA39" s="28"/>
      <c r="AB39" s="28"/>
      <c r="AC39" s="28"/>
      <c r="AD39" s="28"/>
      <c r="AE39" s="28"/>
    </row>
    <row r="40">
      <c r="A40" s="37" t="s">
        <v>108</v>
      </c>
      <c r="B40" s="14" t="s">
        <v>109</v>
      </c>
      <c r="C40" s="38"/>
      <c r="D40" s="39">
        <v>0.03919554780614804</v>
      </c>
      <c r="E40" s="39">
        <v>0.023880597014925373</v>
      </c>
      <c r="F40" s="39">
        <v>0.0</v>
      </c>
      <c r="G40" s="39">
        <v>0.02278129340947677</v>
      </c>
      <c r="H40" s="38">
        <v>0.026304673805149</v>
      </c>
      <c r="I40" s="38">
        <v>0.0</v>
      </c>
      <c r="J40" s="38">
        <v>0.019217182421930195</v>
      </c>
      <c r="K40" s="38">
        <v>0.0017464103009754261</v>
      </c>
      <c r="L40" s="28"/>
      <c r="M40" s="28"/>
      <c r="N40" s="38">
        <v>0.30843423851271695</v>
      </c>
      <c r="O40" s="38">
        <v>0.10980645942071711</v>
      </c>
      <c r="P40" s="38">
        <v>0.06001390859243075</v>
      </c>
      <c r="Q40" s="40"/>
      <c r="R40" s="38"/>
      <c r="S40" s="38"/>
      <c r="T40" s="38"/>
      <c r="U40" s="28"/>
      <c r="V40" s="28"/>
      <c r="W40" s="28"/>
      <c r="X40" s="28"/>
      <c r="Y40" s="28"/>
      <c r="Z40" s="28"/>
      <c r="AA40" s="28"/>
      <c r="AB40" s="28"/>
      <c r="AC40" s="28"/>
      <c r="AD40" s="28"/>
      <c r="AE40" s="28"/>
    </row>
    <row r="41">
      <c r="A41" s="37" t="s">
        <v>110</v>
      </c>
      <c r="B41" s="14" t="s">
        <v>111</v>
      </c>
      <c r="C41" s="38"/>
      <c r="D41" s="39">
        <v>0.07466842786915577</v>
      </c>
      <c r="E41" s="39">
        <v>0.17564856082532807</v>
      </c>
      <c r="F41" s="39">
        <v>0.0</v>
      </c>
      <c r="G41" s="39">
        <v>0.04467232116071672</v>
      </c>
      <c r="H41" s="38">
        <v>0.07863509814896326</v>
      </c>
      <c r="I41" s="38">
        <v>0.0</v>
      </c>
      <c r="J41" s="38">
        <v>0.06531076954924184</v>
      </c>
      <c r="K41" s="38">
        <v>0.0017464103009754261</v>
      </c>
      <c r="L41" s="28"/>
      <c r="M41" s="28"/>
      <c r="N41" s="38">
        <v>0.3169142193516825</v>
      </c>
      <c r="O41" s="38">
        <v>0.1128254390138142</v>
      </c>
      <c r="P41" s="38">
        <v>0.06166390956958965</v>
      </c>
      <c r="Q41" s="40"/>
      <c r="R41" s="38"/>
      <c r="S41" s="38"/>
      <c r="T41" s="38"/>
      <c r="U41" s="28"/>
      <c r="V41" s="28"/>
      <c r="W41" s="28"/>
      <c r="X41" s="28"/>
      <c r="Y41" s="28"/>
      <c r="Z41" s="28"/>
      <c r="AA41" s="28"/>
      <c r="AB41" s="28"/>
      <c r="AC41" s="28"/>
      <c r="AD41" s="28"/>
      <c r="AE41" s="28"/>
    </row>
    <row r="42">
      <c r="A42" s="37" t="s">
        <v>112</v>
      </c>
      <c r="B42" s="14" t="s">
        <v>113</v>
      </c>
      <c r="C42" s="38"/>
      <c r="D42" s="39">
        <v>0.02986870897155361</v>
      </c>
      <c r="E42" s="39">
        <v>0.0379746835443038</v>
      </c>
      <c r="F42" s="39">
        <v>0.0</v>
      </c>
      <c r="G42" s="39">
        <v>0.06887052341597796</v>
      </c>
      <c r="H42" s="38">
        <v>0.028332233586275155</v>
      </c>
      <c r="I42" s="38">
        <v>0.0</v>
      </c>
      <c r="J42" s="38">
        <v>0.038250577367205545</v>
      </c>
      <c r="K42" s="38">
        <v>0.0017464103009754261</v>
      </c>
      <c r="L42" s="28"/>
      <c r="M42" s="28"/>
      <c r="N42" s="38">
        <v>0.2443068229263498</v>
      </c>
      <c r="O42" s="38">
        <v>0.0869762947434919</v>
      </c>
      <c r="P42" s="38">
        <v>0.04753625087250035</v>
      </c>
      <c r="Q42" s="40"/>
      <c r="R42" s="38"/>
      <c r="S42" s="38"/>
      <c r="T42" s="38"/>
      <c r="U42" s="28"/>
      <c r="V42" s="28"/>
      <c r="W42" s="28"/>
      <c r="X42" s="28"/>
      <c r="Y42" s="28"/>
      <c r="Z42" s="28"/>
      <c r="AA42" s="28"/>
      <c r="AB42" s="28"/>
      <c r="AC42" s="28"/>
      <c r="AD42" s="28"/>
      <c r="AE42" s="28"/>
    </row>
    <row r="43">
      <c r="A43" s="37" t="s">
        <v>114</v>
      </c>
      <c r="B43" s="14" t="s">
        <v>115</v>
      </c>
      <c r="C43" s="38"/>
      <c r="D43" s="39">
        <v>0.041808015454787156</v>
      </c>
      <c r="E43" s="39">
        <v>0.07429459777316631</v>
      </c>
      <c r="F43" s="39">
        <v>0.0011014039445705257</v>
      </c>
      <c r="G43" s="39">
        <v>0.03664210046168285</v>
      </c>
      <c r="H43" s="38">
        <v>0.0451000913432071</v>
      </c>
      <c r="I43" s="38">
        <v>0.003777650104163702</v>
      </c>
      <c r="J43" s="38">
        <v>0.02974831366256521</v>
      </c>
      <c r="K43" s="38">
        <v>0.0017464103009754261</v>
      </c>
      <c r="L43" s="28"/>
      <c r="M43" s="28"/>
      <c r="N43" s="38">
        <v>0.0</v>
      </c>
      <c r="O43" s="38">
        <v>0.0</v>
      </c>
      <c r="P43" s="38">
        <v>0.0</v>
      </c>
      <c r="Q43" s="40"/>
      <c r="R43" s="38"/>
      <c r="S43" s="38"/>
      <c r="T43" s="38"/>
      <c r="U43" s="28"/>
      <c r="V43" s="28"/>
      <c r="W43" s="28"/>
      <c r="X43" s="28"/>
      <c r="Y43" s="28"/>
      <c r="Z43" s="28"/>
      <c r="AA43" s="28"/>
      <c r="AB43" s="28"/>
      <c r="AC43" s="28"/>
      <c r="AD43" s="28"/>
      <c r="AE43" s="28"/>
    </row>
    <row r="44">
      <c r="A44" s="37" t="s">
        <v>116</v>
      </c>
      <c r="B44" s="14" t="s">
        <v>117</v>
      </c>
      <c r="C44" s="38"/>
      <c r="D44" s="39">
        <v>0.0157856093979442</v>
      </c>
      <c r="E44" s="39">
        <v>0.06150341685649203</v>
      </c>
      <c r="F44" s="39">
        <v>0.0</v>
      </c>
      <c r="G44" s="39">
        <v>0.0</v>
      </c>
      <c r="H44" s="38">
        <v>0.020074503311258277</v>
      </c>
      <c r="I44" s="38">
        <v>0.0</v>
      </c>
      <c r="J44" s="38">
        <v>0.07155635062611806</v>
      </c>
      <c r="K44" s="38">
        <v>0.0017464103009754261</v>
      </c>
      <c r="L44" s="28"/>
      <c r="M44" s="28"/>
      <c r="N44" s="38">
        <v>0.2393086356023418</v>
      </c>
      <c r="O44" s="38">
        <v>0.0851968773343958</v>
      </c>
      <c r="P44" s="38">
        <v>0.04656372344286969</v>
      </c>
      <c r="Q44" s="40"/>
      <c r="R44" s="38"/>
      <c r="S44" s="38"/>
      <c r="T44" s="38"/>
      <c r="U44" s="28"/>
      <c r="V44" s="28"/>
      <c r="W44" s="28"/>
      <c r="X44" s="28"/>
      <c r="Y44" s="28"/>
      <c r="Z44" s="28"/>
      <c r="AA44" s="28"/>
      <c r="AB44" s="28"/>
      <c r="AC44" s="28"/>
      <c r="AD44" s="28"/>
      <c r="AE44" s="28"/>
    </row>
    <row r="45">
      <c r="A45" s="37" t="s">
        <v>118</v>
      </c>
      <c r="B45" s="14" t="s">
        <v>119</v>
      </c>
      <c r="C45" s="38"/>
      <c r="D45" s="39">
        <v>0.040614814459361194</v>
      </c>
      <c r="E45" s="39">
        <v>0.08736333209371513</v>
      </c>
      <c r="F45" s="39">
        <v>0.0034487163111508496</v>
      </c>
      <c r="G45" s="39">
        <v>0.08800122436486073</v>
      </c>
      <c r="H45" s="38">
        <v>0.04958311938473584</v>
      </c>
      <c r="I45" s="38">
        <v>0.0</v>
      </c>
      <c r="J45" s="38">
        <v>0.034562746462537694</v>
      </c>
      <c r="K45" s="38">
        <v>0.0017464103009754261</v>
      </c>
      <c r="L45" s="28"/>
      <c r="M45" s="28"/>
      <c r="N45" s="38">
        <v>0.0</v>
      </c>
      <c r="O45" s="38">
        <v>0.0</v>
      </c>
      <c r="P45" s="38">
        <v>0.0</v>
      </c>
      <c r="Q45" s="40"/>
      <c r="R45" s="38"/>
      <c r="S45" s="38"/>
      <c r="T45" s="38"/>
      <c r="U45" s="28"/>
      <c r="V45" s="28"/>
      <c r="W45" s="28"/>
      <c r="X45" s="28"/>
      <c r="Y45" s="28"/>
      <c r="Z45" s="28"/>
      <c r="AA45" s="28"/>
      <c r="AB45" s="28"/>
      <c r="AC45" s="28"/>
      <c r="AD45" s="28"/>
      <c r="AE45" s="28"/>
    </row>
    <row r="46">
      <c r="A46" s="37" t="s">
        <v>120</v>
      </c>
      <c r="B46" s="19" t="s">
        <v>121</v>
      </c>
      <c r="C46" s="38"/>
      <c r="D46" s="39">
        <v>0.041808015454787156</v>
      </c>
      <c r="E46" s="39">
        <v>0.07429459777316631</v>
      </c>
      <c r="F46" s="39">
        <v>0.0011014039445705257</v>
      </c>
      <c r="G46" s="39">
        <v>0.03664210046168285</v>
      </c>
      <c r="H46" s="38">
        <v>0.0451000913432071</v>
      </c>
      <c r="I46" s="38">
        <v>0.003777650104163702</v>
      </c>
      <c r="J46" s="38">
        <v>0.02974831366256521</v>
      </c>
      <c r="K46" s="38">
        <v>0.0017464103009754261</v>
      </c>
      <c r="L46" s="28"/>
      <c r="M46" s="28"/>
      <c r="N46" s="38">
        <v>0.6408748600699314</v>
      </c>
      <c r="O46" s="38">
        <v>0.22815949245895795</v>
      </c>
      <c r="P46" s="38">
        <v>0.12469888381032612</v>
      </c>
      <c r="Q46" s="20"/>
      <c r="R46" s="38"/>
      <c r="S46" s="38"/>
      <c r="T46" s="38"/>
      <c r="U46" s="28"/>
      <c r="V46" s="28"/>
      <c r="W46" s="28"/>
      <c r="X46" s="28"/>
      <c r="Y46" s="28"/>
      <c r="Z46" s="28"/>
      <c r="AA46" s="28"/>
      <c r="AB46" s="28"/>
      <c r="AC46" s="28"/>
      <c r="AD46" s="28"/>
      <c r="AE46" s="28"/>
    </row>
    <row r="47">
      <c r="A47" s="37" t="s">
        <v>122</v>
      </c>
      <c r="B47" s="14" t="s">
        <v>123</v>
      </c>
      <c r="C47" s="38"/>
      <c r="D47" s="39">
        <v>0.006048387096774193</v>
      </c>
      <c r="E47" s="39">
        <v>0.02391441157960982</v>
      </c>
      <c r="F47" s="39">
        <v>0.0</v>
      </c>
      <c r="G47" s="39">
        <v>0.05</v>
      </c>
      <c r="H47" s="38">
        <v>0.01033505584264044</v>
      </c>
      <c r="I47" s="38">
        <v>0.0</v>
      </c>
      <c r="J47" s="38">
        <v>0.03755868544600939</v>
      </c>
      <c r="K47" s="38">
        <v>0.0017464103009754261</v>
      </c>
      <c r="L47" s="28"/>
      <c r="M47" s="28"/>
      <c r="N47" s="38">
        <v>0.35470036740691874</v>
      </c>
      <c r="O47" s="38">
        <v>0.12627778189604397</v>
      </c>
      <c r="P47" s="38">
        <v>0.06901618811811241</v>
      </c>
      <c r="Q47" s="14"/>
      <c r="R47" s="38"/>
      <c r="S47" s="38"/>
      <c r="T47" s="38"/>
      <c r="U47" s="28"/>
      <c r="V47" s="28"/>
      <c r="W47" s="28"/>
      <c r="X47" s="28"/>
      <c r="Y47" s="28"/>
      <c r="Z47" s="28"/>
      <c r="AA47" s="28"/>
      <c r="AB47" s="28"/>
      <c r="AC47" s="28"/>
      <c r="AD47" s="28"/>
      <c r="AE47" s="28"/>
    </row>
    <row r="48">
      <c r="A48" s="37" t="s">
        <v>124</v>
      </c>
      <c r="B48" s="14" t="s">
        <v>125</v>
      </c>
      <c r="C48" s="38"/>
      <c r="D48" s="39">
        <v>0.023793787177792465</v>
      </c>
      <c r="E48" s="39">
        <v>0.16464857341684064</v>
      </c>
      <c r="F48" s="39">
        <v>0.0</v>
      </c>
      <c r="G48" s="39">
        <v>0.0779436152570481</v>
      </c>
      <c r="H48" s="38">
        <v>0.11667712160587866</v>
      </c>
      <c r="I48" s="38">
        <v>0.0</v>
      </c>
      <c r="J48" s="38">
        <v>0.0392156862745098</v>
      </c>
      <c r="K48" s="38">
        <v>0.0017464103009754261</v>
      </c>
      <c r="L48" s="28"/>
      <c r="M48" s="28"/>
      <c r="N48" s="38">
        <v>0.3767972455040781</v>
      </c>
      <c r="O48" s="38">
        <v>0.13414454779013008</v>
      </c>
      <c r="P48" s="38">
        <v>0.07331571085818048</v>
      </c>
      <c r="Q48" s="40"/>
      <c r="R48" s="38"/>
      <c r="S48" s="38"/>
      <c r="T48" s="38"/>
      <c r="U48" s="28"/>
      <c r="V48" s="28"/>
      <c r="W48" s="28"/>
      <c r="X48" s="28"/>
      <c r="Y48" s="28"/>
      <c r="Z48" s="28"/>
      <c r="AA48" s="28"/>
      <c r="AB48" s="28"/>
      <c r="AC48" s="28"/>
      <c r="AD48" s="28"/>
      <c r="AE48" s="28"/>
    </row>
    <row r="49">
      <c r="A49" s="37" t="s">
        <v>126</v>
      </c>
      <c r="B49" s="19" t="s">
        <v>127</v>
      </c>
      <c r="C49" s="38"/>
      <c r="D49" s="39">
        <v>0.04199288256227758</v>
      </c>
      <c r="E49" s="39">
        <v>0.060240963855421686</v>
      </c>
      <c r="F49" s="39">
        <v>0.0</v>
      </c>
      <c r="G49" s="39">
        <v>0.06075768406004289</v>
      </c>
      <c r="H49" s="38">
        <v>0.04013575328316364</v>
      </c>
      <c r="I49" s="38">
        <v>0.0</v>
      </c>
      <c r="J49" s="38">
        <v>0.06927710843373494</v>
      </c>
      <c r="K49" s="38">
        <v>0.0017464103009754261</v>
      </c>
      <c r="L49" s="28"/>
      <c r="M49" s="28"/>
      <c r="N49" s="38">
        <v>0.0</v>
      </c>
      <c r="O49" s="38">
        <v>0.0</v>
      </c>
      <c r="P49" s="38">
        <v>0.0</v>
      </c>
      <c r="Q49" s="40"/>
      <c r="R49" s="38"/>
      <c r="S49" s="38"/>
      <c r="T49" s="38"/>
      <c r="U49" s="28"/>
      <c r="V49" s="28"/>
      <c r="W49" s="28"/>
      <c r="X49" s="28"/>
      <c r="Y49" s="28"/>
      <c r="Z49" s="28"/>
      <c r="AA49" s="28"/>
      <c r="AB49" s="28"/>
      <c r="AC49" s="28"/>
      <c r="AD49" s="28"/>
      <c r="AE49" s="28"/>
    </row>
    <row r="50">
      <c r="A50" s="37" t="s">
        <v>128</v>
      </c>
      <c r="B50" s="14" t="s">
        <v>129</v>
      </c>
      <c r="C50" s="38"/>
      <c r="D50" s="39">
        <v>0.023402255639097744</v>
      </c>
      <c r="E50" s="39">
        <v>0.014005602240896359</v>
      </c>
      <c r="F50" s="39">
        <v>0.0</v>
      </c>
      <c r="G50" s="39">
        <v>0.007936507936507936</v>
      </c>
      <c r="H50" s="38">
        <v>0.019215264713786616</v>
      </c>
      <c r="I50" s="38">
        <v>0.010124610591900311</v>
      </c>
      <c r="J50" s="38">
        <v>0.0</v>
      </c>
      <c r="K50" s="38">
        <v>0.0017464103009754261</v>
      </c>
      <c r="L50" s="28"/>
      <c r="M50" s="28"/>
      <c r="N50" s="38">
        <v>0.37745106297940995</v>
      </c>
      <c r="O50" s="38">
        <v>0.13437731501603786</v>
      </c>
      <c r="P50" s="38">
        <v>0.07344292806464209</v>
      </c>
      <c r="Q50" s="40"/>
      <c r="R50" s="38"/>
      <c r="S50" s="38"/>
      <c r="T50" s="38"/>
      <c r="U50" s="28"/>
      <c r="V50" s="28"/>
      <c r="W50" s="28"/>
      <c r="X50" s="28"/>
      <c r="Y50" s="28"/>
      <c r="Z50" s="28"/>
      <c r="AA50" s="28"/>
      <c r="AB50" s="28"/>
      <c r="AC50" s="28"/>
      <c r="AD50" s="28"/>
      <c r="AE50" s="28"/>
    </row>
    <row r="51">
      <c r="A51" s="37" t="s">
        <v>130</v>
      </c>
      <c r="B51" s="14" t="s">
        <v>131</v>
      </c>
      <c r="C51" s="38"/>
      <c r="D51" s="39">
        <v>0.09763145128973066</v>
      </c>
      <c r="E51" s="39">
        <v>0.2064135339949601</v>
      </c>
      <c r="F51" s="39">
        <v>0.0</v>
      </c>
      <c r="G51" s="39">
        <v>0.14419279036048196</v>
      </c>
      <c r="H51" s="38">
        <v>0.1862796984737738</v>
      </c>
      <c r="I51" s="38">
        <v>0.0</v>
      </c>
      <c r="J51" s="38">
        <v>0.05726872246696035</v>
      </c>
      <c r="K51" s="38">
        <v>0.0017464103009754261</v>
      </c>
      <c r="L51" s="28"/>
      <c r="M51" s="28"/>
      <c r="N51" s="38">
        <v>0.12228906935616617</v>
      </c>
      <c r="O51" s="38">
        <v>0.043536443284008075</v>
      </c>
      <c r="P51" s="38">
        <v>0.023794521210043246</v>
      </c>
      <c r="Q51" s="40"/>
      <c r="R51" s="38"/>
      <c r="S51" s="38"/>
      <c r="T51" s="38"/>
      <c r="U51" s="28"/>
      <c r="V51" s="28"/>
      <c r="W51" s="28"/>
      <c r="X51" s="28"/>
      <c r="Y51" s="28"/>
      <c r="Z51" s="28"/>
      <c r="AA51" s="28"/>
      <c r="AB51" s="28"/>
      <c r="AC51" s="28"/>
      <c r="AD51" s="28"/>
      <c r="AE51" s="28"/>
    </row>
    <row r="52">
      <c r="A52" s="37" t="s">
        <v>132</v>
      </c>
      <c r="B52" s="14" t="s">
        <v>133</v>
      </c>
      <c r="C52" s="38"/>
      <c r="D52" s="39">
        <v>0.01775230251259078</v>
      </c>
      <c r="E52" s="39">
        <v>0.02451442579671884</v>
      </c>
      <c r="F52" s="39">
        <v>0.0</v>
      </c>
      <c r="G52" s="39">
        <v>0.016335384479171277</v>
      </c>
      <c r="H52" s="38">
        <v>0.01581406993240424</v>
      </c>
      <c r="I52" s="38">
        <v>0.03171423802370222</v>
      </c>
      <c r="J52" s="38">
        <v>0.0</v>
      </c>
      <c r="K52" s="38">
        <v>0.0017464103009754261</v>
      </c>
      <c r="L52" s="28"/>
      <c r="M52" s="28"/>
      <c r="N52" s="38">
        <v>0.24021968605704686</v>
      </c>
      <c r="O52" s="38">
        <v>0.08552122272895119</v>
      </c>
      <c r="P52" s="38">
        <v>0.04674099202036423</v>
      </c>
      <c r="Q52" s="40"/>
      <c r="R52" s="38"/>
      <c r="S52" s="38"/>
      <c r="T52" s="38"/>
      <c r="U52" s="28"/>
      <c r="V52" s="28"/>
      <c r="W52" s="28"/>
      <c r="X52" s="28"/>
      <c r="Y52" s="28"/>
      <c r="Z52" s="28"/>
      <c r="AA52" s="28"/>
      <c r="AB52" s="28"/>
      <c r="AC52" s="28"/>
      <c r="AD52" s="28"/>
      <c r="AE52" s="28"/>
    </row>
    <row r="53">
      <c r="A53" s="37" t="s">
        <v>134</v>
      </c>
      <c r="B53" s="14" t="s">
        <v>135</v>
      </c>
      <c r="C53" s="38"/>
      <c r="D53" s="39">
        <v>0.12859413946733136</v>
      </c>
      <c r="E53" s="39">
        <v>0.07390415625709744</v>
      </c>
      <c r="F53" s="39">
        <v>0.0</v>
      </c>
      <c r="G53" s="39">
        <v>0.058774887093696326</v>
      </c>
      <c r="H53" s="38">
        <v>0.10071584258101635</v>
      </c>
      <c r="I53" s="38">
        <v>0.0</v>
      </c>
      <c r="J53" s="38">
        <v>0.08011386742578284</v>
      </c>
      <c r="K53" s="38">
        <v>0.0017464103009754261</v>
      </c>
      <c r="L53" s="28"/>
      <c r="M53" s="28"/>
      <c r="N53" s="38">
        <v>0.0</v>
      </c>
      <c r="O53" s="38">
        <v>0.0</v>
      </c>
      <c r="P53" s="38">
        <v>0.0</v>
      </c>
      <c r="Q53" s="40"/>
      <c r="R53" s="38"/>
      <c r="S53" s="38"/>
      <c r="T53" s="38"/>
      <c r="U53" s="28"/>
      <c r="V53" s="28"/>
      <c r="W53" s="28"/>
      <c r="X53" s="28"/>
      <c r="Y53" s="28"/>
      <c r="Z53" s="28"/>
      <c r="AA53" s="28"/>
      <c r="AB53" s="28"/>
      <c r="AC53" s="28"/>
      <c r="AD53" s="28"/>
      <c r="AE53" s="28"/>
    </row>
    <row r="54">
      <c r="A54" s="37" t="s">
        <v>136</v>
      </c>
      <c r="B54" s="14" t="s">
        <v>137</v>
      </c>
      <c r="C54" s="38"/>
      <c r="D54" s="39">
        <v>0.028588807785888078</v>
      </c>
      <c r="E54" s="39">
        <v>0.07586705202312138</v>
      </c>
      <c r="F54" s="39">
        <v>0.0</v>
      </c>
      <c r="G54" s="39">
        <v>0.036973833902161544</v>
      </c>
      <c r="H54" s="38">
        <v>0.04022550662806643</v>
      </c>
      <c r="I54" s="38">
        <v>0.0</v>
      </c>
      <c r="J54" s="38">
        <v>0.18309859154929578</v>
      </c>
      <c r="K54" s="38">
        <v>0.0017464103009754261</v>
      </c>
      <c r="L54" s="28"/>
      <c r="M54" s="28"/>
      <c r="N54" s="38">
        <v>0.0</v>
      </c>
      <c r="O54" s="38">
        <v>0.0</v>
      </c>
      <c r="P54" s="38">
        <v>0.0</v>
      </c>
      <c r="Q54" s="40"/>
      <c r="R54" s="38"/>
      <c r="S54" s="38"/>
      <c r="T54" s="38"/>
      <c r="U54" s="28"/>
      <c r="V54" s="28"/>
      <c r="W54" s="28"/>
      <c r="X54" s="28"/>
      <c r="Y54" s="28"/>
      <c r="Z54" s="28"/>
      <c r="AA54" s="28"/>
      <c r="AB54" s="28"/>
      <c r="AC54" s="28"/>
      <c r="AD54" s="28"/>
      <c r="AE54" s="28"/>
    </row>
    <row r="55">
      <c r="A55" s="37" t="s">
        <v>138</v>
      </c>
      <c r="B55" s="14" t="s">
        <v>139</v>
      </c>
      <c r="C55" s="38"/>
      <c r="D55" s="39">
        <v>0.050374531835205995</v>
      </c>
      <c r="E55" s="39">
        <v>0.1431578947368421</v>
      </c>
      <c r="F55" s="39">
        <v>0.0</v>
      </c>
      <c r="G55" s="39">
        <v>0.1732283464566929</v>
      </c>
      <c r="H55" s="38">
        <v>0.07103027084439724</v>
      </c>
      <c r="I55" s="38">
        <v>0.0</v>
      </c>
      <c r="J55" s="38">
        <v>0.0</v>
      </c>
      <c r="K55" s="38">
        <v>0.0017464103009754261</v>
      </c>
      <c r="L55" s="28"/>
      <c r="M55" s="28"/>
      <c r="N55" s="38">
        <v>0.3434597537244107</v>
      </c>
      <c r="O55" s="38">
        <v>0.12227598236774227</v>
      </c>
      <c r="P55" s="38">
        <v>0.06682903417139825</v>
      </c>
      <c r="Q55" s="40"/>
      <c r="R55" s="38"/>
      <c r="S55" s="38"/>
      <c r="T55" s="38"/>
      <c r="U55" s="28"/>
      <c r="V55" s="28"/>
      <c r="W55" s="28"/>
      <c r="X55" s="28"/>
      <c r="Y55" s="28"/>
      <c r="Z55" s="28"/>
      <c r="AA55" s="28"/>
      <c r="AB55" s="28"/>
      <c r="AC55" s="28"/>
      <c r="AD55" s="28"/>
      <c r="AE55" s="28"/>
    </row>
    <row r="56">
      <c r="A56" s="37" t="s">
        <v>140</v>
      </c>
      <c r="B56" s="14" t="s">
        <v>141</v>
      </c>
      <c r="C56" s="38"/>
      <c r="D56" s="39">
        <v>0.016329919734292833</v>
      </c>
      <c r="E56" s="39">
        <v>0.15658894589855166</v>
      </c>
      <c r="F56" s="39">
        <v>0.0</v>
      </c>
      <c r="G56" s="39">
        <v>0.05393258426966292</v>
      </c>
      <c r="H56" s="38">
        <v>0.08207955168422976</v>
      </c>
      <c r="I56" s="38">
        <v>0.0</v>
      </c>
      <c r="J56" s="38">
        <v>0.08063241106719368</v>
      </c>
      <c r="K56" s="38">
        <v>0.0017464103009754261</v>
      </c>
      <c r="L56" s="28"/>
      <c r="M56" s="28"/>
      <c r="N56" s="38">
        <v>0.0</v>
      </c>
      <c r="O56" s="38">
        <v>0.0</v>
      </c>
      <c r="P56" s="38">
        <v>0.0</v>
      </c>
      <c r="Q56" s="40"/>
      <c r="R56" s="38"/>
      <c r="S56" s="38"/>
      <c r="T56" s="38"/>
      <c r="U56" s="28"/>
      <c r="V56" s="28"/>
      <c r="W56" s="28"/>
      <c r="X56" s="28"/>
      <c r="Y56" s="28"/>
      <c r="Z56" s="28"/>
      <c r="AA56" s="28"/>
      <c r="AB56" s="28"/>
      <c r="AC56" s="28"/>
      <c r="AD56" s="28"/>
      <c r="AE56" s="28"/>
    </row>
    <row r="57">
      <c r="A57" s="37" t="s">
        <v>142</v>
      </c>
      <c r="B57" s="14" t="s">
        <v>143</v>
      </c>
      <c r="C57" s="38"/>
      <c r="D57" s="39">
        <v>0.018725052829302653</v>
      </c>
      <c r="E57" s="39">
        <v>0.09026963657678781</v>
      </c>
      <c r="F57" s="39">
        <v>0.0</v>
      </c>
      <c r="G57" s="39">
        <v>0.01391827714299149</v>
      </c>
      <c r="H57" s="38">
        <v>0.015478560404410943</v>
      </c>
      <c r="I57" s="38">
        <v>0.0</v>
      </c>
      <c r="J57" s="38">
        <v>0.07945560596241089</v>
      </c>
      <c r="K57" s="38">
        <v>0.0017464103009754261</v>
      </c>
      <c r="L57" s="28"/>
      <c r="M57" s="28"/>
      <c r="N57" s="38">
        <v>0.13751995477564577</v>
      </c>
      <c r="O57" s="38">
        <v>0.0489588296241897</v>
      </c>
      <c r="P57" s="38">
        <v>0.02675808637632989</v>
      </c>
      <c r="Q57" s="40"/>
      <c r="R57" s="38"/>
      <c r="S57" s="38"/>
      <c r="T57" s="38"/>
      <c r="U57" s="28"/>
      <c r="V57" s="28"/>
      <c r="W57" s="28"/>
      <c r="X57" s="28"/>
      <c r="Y57" s="28"/>
      <c r="Z57" s="28"/>
      <c r="AA57" s="28"/>
      <c r="AB57" s="28"/>
      <c r="AC57" s="28"/>
      <c r="AD57" s="28"/>
      <c r="AE57" s="28"/>
    </row>
    <row r="58">
      <c r="A58" s="37" t="s">
        <v>144</v>
      </c>
      <c r="B58" s="14" t="s">
        <v>145</v>
      </c>
      <c r="C58" s="38"/>
      <c r="D58" s="39">
        <v>0.041974734423350264</v>
      </c>
      <c r="E58" s="39">
        <v>0.16609936094755304</v>
      </c>
      <c r="F58" s="39">
        <v>1.048777403165457E-4</v>
      </c>
      <c r="G58" s="39">
        <v>0.06725722551142337</v>
      </c>
      <c r="H58" s="38">
        <v>0.06025196876124739</v>
      </c>
      <c r="I58" s="38">
        <v>0.0</v>
      </c>
      <c r="J58" s="38">
        <v>0.011943159951980977</v>
      </c>
      <c r="K58" s="38">
        <v>0.0017464103009754261</v>
      </c>
      <c r="L58" s="28"/>
      <c r="M58" s="28"/>
      <c r="N58" s="38">
        <v>0.17683432402317883</v>
      </c>
      <c r="O58" s="38">
        <v>0.06295523842837095</v>
      </c>
      <c r="P58" s="38">
        <v>0.034407720132192045</v>
      </c>
      <c r="Q58" s="40"/>
      <c r="R58" s="38"/>
      <c r="S58" s="38"/>
      <c r="T58" s="38"/>
      <c r="U58" s="28"/>
      <c r="V58" s="28"/>
      <c r="W58" s="28"/>
      <c r="X58" s="28"/>
      <c r="Y58" s="28"/>
      <c r="Z58" s="28"/>
      <c r="AA58" s="28"/>
      <c r="AB58" s="28"/>
      <c r="AC58" s="28"/>
      <c r="AD58" s="28"/>
      <c r="AE58" s="28"/>
    </row>
    <row r="59">
      <c r="A59" s="37" t="s">
        <v>146</v>
      </c>
      <c r="B59" s="14" t="s">
        <v>147</v>
      </c>
      <c r="C59" s="38"/>
      <c r="D59" s="39">
        <v>0.04338150119195514</v>
      </c>
      <c r="E59" s="39">
        <v>0.029946181168452223</v>
      </c>
      <c r="F59" s="39">
        <v>0.0017287062168799276</v>
      </c>
      <c r="G59" s="39">
        <v>0.07807432504467936</v>
      </c>
      <c r="H59" s="38">
        <v>0.06382876802175463</v>
      </c>
      <c r="I59" s="38">
        <v>0.0</v>
      </c>
      <c r="J59" s="38">
        <v>0.0322496917785997</v>
      </c>
      <c r="K59" s="38">
        <v>0.0017464103009754261</v>
      </c>
      <c r="L59" s="28"/>
      <c r="M59" s="28"/>
      <c r="N59" s="38">
        <v>0.31794662423857956</v>
      </c>
      <c r="O59" s="38">
        <v>0.11319298810909448</v>
      </c>
      <c r="P59" s="38">
        <v>0.06186479081030853</v>
      </c>
      <c r="Q59" s="40"/>
      <c r="R59" s="38"/>
      <c r="S59" s="38"/>
      <c r="T59" s="38"/>
      <c r="U59" s="28"/>
      <c r="V59" s="28"/>
      <c r="W59" s="28"/>
      <c r="X59" s="28"/>
      <c r="Y59" s="28"/>
      <c r="Z59" s="28"/>
      <c r="AA59" s="28"/>
      <c r="AB59" s="28"/>
      <c r="AC59" s="28"/>
      <c r="AD59" s="28"/>
      <c r="AE59" s="28"/>
    </row>
    <row r="60">
      <c r="A60" s="37" t="s">
        <v>148</v>
      </c>
      <c r="B60" s="19" t="s">
        <v>149</v>
      </c>
      <c r="C60" s="38"/>
      <c r="D60" s="39">
        <v>0.030060454729055323</v>
      </c>
      <c r="E60" s="39">
        <v>0.07394265939505443</v>
      </c>
      <c r="F60" s="39">
        <v>0.0012449541630512695</v>
      </c>
      <c r="G60" s="39">
        <v>0.02380000888060033</v>
      </c>
      <c r="H60" s="38">
        <v>0.03284734481848989</v>
      </c>
      <c r="I60" s="38">
        <v>0.0</v>
      </c>
      <c r="J60" s="38">
        <v>0.08915166833902782</v>
      </c>
      <c r="K60" s="38">
        <v>0.0017464103009754261</v>
      </c>
      <c r="L60" s="28"/>
      <c r="M60" s="28"/>
      <c r="N60" s="38">
        <v>0.3298647874920746</v>
      </c>
      <c r="O60" s="38">
        <v>0.11743600378716883</v>
      </c>
      <c r="P60" s="38">
        <v>0.06418377966035939</v>
      </c>
      <c r="Q60" s="14"/>
      <c r="R60" s="38"/>
      <c r="S60" s="38"/>
      <c r="T60" s="38"/>
      <c r="U60" s="28"/>
      <c r="V60" s="28"/>
      <c r="W60" s="28"/>
      <c r="X60" s="28"/>
      <c r="Y60" s="28"/>
      <c r="Z60" s="28"/>
      <c r="AA60" s="28"/>
      <c r="AB60" s="28"/>
      <c r="AC60" s="28"/>
      <c r="AD60" s="28"/>
      <c r="AE60" s="28"/>
    </row>
    <row r="61">
      <c r="A61" s="37" t="s">
        <v>150</v>
      </c>
      <c r="B61" s="14" t="s">
        <v>151</v>
      </c>
      <c r="C61" s="38"/>
      <c r="D61" s="39">
        <v>0.05561182118333367</v>
      </c>
      <c r="E61" s="39">
        <v>0.06831599662637054</v>
      </c>
      <c r="F61" s="39">
        <v>0.0</v>
      </c>
      <c r="G61" s="39">
        <v>0.02003484320557491</v>
      </c>
      <c r="H61" s="38">
        <v>0.051591600887375536</v>
      </c>
      <c r="I61" s="38">
        <v>0.0</v>
      </c>
      <c r="J61" s="38">
        <v>0.026694962582374623</v>
      </c>
      <c r="K61" s="38">
        <v>0.0017464103009754261</v>
      </c>
      <c r="L61" s="28"/>
      <c r="M61" s="28"/>
      <c r="N61" s="38">
        <v>0.29008438508424444</v>
      </c>
      <c r="O61" s="38">
        <v>0.10327368132971865</v>
      </c>
      <c r="P61" s="38">
        <v>0.05644346702390999</v>
      </c>
      <c r="Q61" s="40"/>
      <c r="R61" s="38"/>
      <c r="S61" s="38"/>
      <c r="T61" s="38"/>
      <c r="U61" s="28"/>
      <c r="V61" s="28"/>
      <c r="W61" s="28"/>
      <c r="X61" s="28"/>
      <c r="Y61" s="28"/>
      <c r="Z61" s="28"/>
      <c r="AA61" s="28"/>
      <c r="AB61" s="28"/>
      <c r="AC61" s="28"/>
      <c r="AD61" s="28"/>
      <c r="AE61" s="28"/>
    </row>
    <row r="62">
      <c r="A62" s="37" t="s">
        <v>152</v>
      </c>
      <c r="B62" s="14" t="s">
        <v>153</v>
      </c>
      <c r="C62" s="38"/>
      <c r="D62" s="39">
        <v>0.023146899443395534</v>
      </c>
      <c r="E62" s="39">
        <v>0.09121269046128157</v>
      </c>
      <c r="F62" s="39">
        <v>0.008329581269698334</v>
      </c>
      <c r="G62" s="39">
        <v>0.029081783289046353</v>
      </c>
      <c r="H62" s="38">
        <v>0.028438105300228913</v>
      </c>
      <c r="I62" s="38">
        <v>0.0</v>
      </c>
      <c r="J62" s="38">
        <v>0.006279434850863423</v>
      </c>
      <c r="K62" s="38">
        <v>0.0017464103009754261</v>
      </c>
      <c r="L62" s="28"/>
      <c r="M62" s="28"/>
      <c r="N62" s="38">
        <v>0.6241582290057996</v>
      </c>
      <c r="O62" s="38">
        <v>0.22220816202480773</v>
      </c>
      <c r="P62" s="38">
        <v>0.1214462281599878</v>
      </c>
      <c r="Q62" s="40"/>
      <c r="R62" s="38"/>
      <c r="S62" s="38"/>
      <c r="T62" s="38"/>
      <c r="U62" s="28"/>
      <c r="V62" s="28"/>
      <c r="W62" s="28"/>
      <c r="X62" s="28"/>
      <c r="Y62" s="28"/>
      <c r="Z62" s="28"/>
      <c r="AA62" s="28"/>
      <c r="AB62" s="28"/>
      <c r="AC62" s="28"/>
      <c r="AD62" s="28"/>
      <c r="AE62" s="28"/>
    </row>
    <row r="63">
      <c r="A63" s="37" t="s">
        <v>154</v>
      </c>
      <c r="B63" s="14" t="s">
        <v>155</v>
      </c>
      <c r="C63" s="38"/>
      <c r="D63" s="39">
        <v>0.01918092275790565</v>
      </c>
      <c r="E63" s="39">
        <v>0.08648255813953488</v>
      </c>
      <c r="F63" s="39">
        <v>0.0</v>
      </c>
      <c r="G63" s="39">
        <v>0.2436938862761864</v>
      </c>
      <c r="H63" s="38">
        <v>0.07247634069400631</v>
      </c>
      <c r="I63" s="38">
        <v>0.0</v>
      </c>
      <c r="J63" s="38">
        <v>0.0047984644913627635</v>
      </c>
      <c r="K63" s="38">
        <v>0.0017464103009754261</v>
      </c>
      <c r="L63" s="28"/>
      <c r="M63" s="28"/>
      <c r="N63" s="38">
        <v>0.2707165528537461</v>
      </c>
      <c r="O63" s="38">
        <v>0.09637849001068553</v>
      </c>
      <c r="P63" s="38">
        <v>0.05267495118494376</v>
      </c>
      <c r="Q63" s="40"/>
      <c r="R63" s="38"/>
      <c r="S63" s="38"/>
      <c r="T63" s="38"/>
      <c r="U63" s="28"/>
      <c r="V63" s="28"/>
      <c r="W63" s="28"/>
      <c r="X63" s="28"/>
      <c r="Y63" s="28"/>
      <c r="Z63" s="28"/>
      <c r="AA63" s="28"/>
      <c r="AB63" s="28"/>
      <c r="AC63" s="28"/>
      <c r="AD63" s="28"/>
      <c r="AE63" s="28"/>
    </row>
    <row r="64">
      <c r="A64" s="37" t="s">
        <v>156</v>
      </c>
      <c r="B64" s="14" t="s">
        <v>157</v>
      </c>
      <c r="C64" s="38"/>
      <c r="D64" s="39">
        <v>0.014570484786699709</v>
      </c>
      <c r="E64" s="39">
        <v>0.04520065501693622</v>
      </c>
      <c r="F64" s="39">
        <v>0.0022506681671121114</v>
      </c>
      <c r="G64" s="39">
        <v>0.010086501839777936</v>
      </c>
      <c r="H64" s="38">
        <v>0.015825284532590158</v>
      </c>
      <c r="I64" s="38">
        <v>0.021739130434782608</v>
      </c>
      <c r="J64" s="38">
        <v>0.0</v>
      </c>
      <c r="K64" s="38">
        <v>0.0017464103009754261</v>
      </c>
      <c r="L64" s="28"/>
      <c r="M64" s="28"/>
      <c r="N64" s="38">
        <v>0.6256404872804049</v>
      </c>
      <c r="O64" s="38">
        <v>0.22273586457127695</v>
      </c>
      <c r="P64" s="38">
        <v>0.12173464008543254</v>
      </c>
      <c r="Q64" s="40"/>
      <c r="R64" s="38"/>
      <c r="S64" s="38"/>
      <c r="T64" s="38"/>
      <c r="U64" s="28"/>
      <c r="V64" s="28"/>
      <c r="W64" s="28"/>
      <c r="X64" s="28"/>
      <c r="Y64" s="28"/>
      <c r="Z64" s="28"/>
      <c r="AA64" s="28"/>
      <c r="AB64" s="28"/>
      <c r="AC64" s="28"/>
      <c r="AD64" s="28"/>
      <c r="AE64" s="28"/>
    </row>
    <row r="65">
      <c r="A65" s="37" t="s">
        <v>158</v>
      </c>
      <c r="B65" s="14" t="s">
        <v>159</v>
      </c>
      <c r="C65" s="38"/>
      <c r="D65" s="39">
        <v>0.0406396201382585</v>
      </c>
      <c r="E65" s="39">
        <v>0.06746801085692129</v>
      </c>
      <c r="F65" s="39">
        <v>0.0</v>
      </c>
      <c r="G65" s="39">
        <v>0.04354066985645933</v>
      </c>
      <c r="H65" s="38">
        <v>0.03870845409973725</v>
      </c>
      <c r="I65" s="38">
        <v>0.0</v>
      </c>
      <c r="J65" s="38">
        <v>0.04365172494719549</v>
      </c>
      <c r="K65" s="38">
        <v>0.0017464103009754261</v>
      </c>
      <c r="L65" s="28"/>
      <c r="M65" s="28"/>
      <c r="N65" s="38">
        <v>0.27812653429015927</v>
      </c>
      <c r="O65" s="38">
        <v>0.09901653638915923</v>
      </c>
      <c r="P65" s="38">
        <v>0.05411675592990618</v>
      </c>
      <c r="Q65" s="40"/>
      <c r="R65" s="38"/>
      <c r="S65" s="38"/>
      <c r="T65" s="38"/>
      <c r="U65" s="28"/>
      <c r="V65" s="28"/>
      <c r="W65" s="28"/>
      <c r="X65" s="28"/>
      <c r="Y65" s="28"/>
      <c r="Z65" s="28"/>
      <c r="AA65" s="28"/>
      <c r="AB65" s="28"/>
      <c r="AC65" s="28"/>
      <c r="AD65" s="28"/>
      <c r="AE65" s="28"/>
    </row>
    <row r="66">
      <c r="A66" s="37" t="s">
        <v>160</v>
      </c>
      <c r="B66" s="14" t="s">
        <v>161</v>
      </c>
      <c r="C66" s="38"/>
      <c r="D66" s="39">
        <v>0.03591440311649501</v>
      </c>
      <c r="E66" s="39">
        <v>0.1532621473354232</v>
      </c>
      <c r="F66" s="39">
        <v>0.0</v>
      </c>
      <c r="G66" s="39">
        <v>0.054810244637348446</v>
      </c>
      <c r="H66" s="38">
        <v>0.0676915657625484</v>
      </c>
      <c r="I66" s="38">
        <v>0.01592680447305998</v>
      </c>
      <c r="J66" s="38">
        <v>0.005750121291620995</v>
      </c>
      <c r="K66" s="38">
        <v>0.0017464103009754261</v>
      </c>
      <c r="L66" s="28"/>
      <c r="M66" s="28"/>
      <c r="N66" s="38">
        <v>0.5183820852488765</v>
      </c>
      <c r="O66" s="38">
        <v>0.1845505274731701</v>
      </c>
      <c r="P66" s="38">
        <v>0.1008647264003313</v>
      </c>
      <c r="Q66" s="40"/>
      <c r="R66" s="38"/>
      <c r="S66" s="38"/>
      <c r="T66" s="38"/>
      <c r="U66" s="28"/>
      <c r="V66" s="28"/>
      <c r="W66" s="28"/>
      <c r="X66" s="28"/>
      <c r="Y66" s="28"/>
      <c r="Z66" s="28"/>
      <c r="AA66" s="28"/>
      <c r="AB66" s="28"/>
      <c r="AC66" s="28"/>
      <c r="AD66" s="28"/>
      <c r="AE66" s="28"/>
    </row>
    <row r="67">
      <c r="A67" s="37" t="s">
        <v>162</v>
      </c>
      <c r="B67" s="14" t="s">
        <v>163</v>
      </c>
      <c r="C67" s="38"/>
      <c r="D67" s="39">
        <v>0.028366968000758983</v>
      </c>
      <c r="E67" s="39">
        <v>0.07009635152205682</v>
      </c>
      <c r="F67" s="39">
        <v>0.001122586439155815</v>
      </c>
      <c r="G67" s="39">
        <v>0.0634648370497427</v>
      </c>
      <c r="H67" s="38">
        <v>0.04051963380012122</v>
      </c>
      <c r="I67" s="38">
        <v>0.0</v>
      </c>
      <c r="J67" s="38">
        <v>0.08975176207040997</v>
      </c>
      <c r="K67" s="38">
        <v>0.0017464103009754261</v>
      </c>
      <c r="L67" s="28"/>
      <c r="M67" s="28"/>
      <c r="N67" s="38">
        <v>0.06726571996650277</v>
      </c>
      <c r="O67" s="38">
        <v>0.02394744041881903</v>
      </c>
      <c r="P67" s="38">
        <v>0.013088296516430026</v>
      </c>
      <c r="Q67" s="40"/>
      <c r="R67" s="38"/>
      <c r="S67" s="38"/>
      <c r="T67" s="38"/>
      <c r="U67" s="28"/>
      <c r="V67" s="28"/>
      <c r="W67" s="28"/>
      <c r="X67" s="28"/>
      <c r="Y67" s="28"/>
      <c r="Z67" s="28"/>
      <c r="AA67" s="28"/>
      <c r="AB67" s="28"/>
      <c r="AC67" s="28"/>
      <c r="AD67" s="28"/>
      <c r="AE67" s="28"/>
    </row>
    <row r="68">
      <c r="A68" s="37" t="s">
        <v>164</v>
      </c>
      <c r="B68" s="19" t="s">
        <v>165</v>
      </c>
      <c r="C68" s="38"/>
      <c r="D68" s="39">
        <v>0.048987029692357166</v>
      </c>
      <c r="E68" s="39">
        <v>0.07476947005888235</v>
      </c>
      <c r="F68" s="39">
        <v>0.0</v>
      </c>
      <c r="G68" s="39">
        <v>0.06320541760722348</v>
      </c>
      <c r="H68" s="38">
        <v>0.05424742924742925</v>
      </c>
      <c r="I68" s="38">
        <v>0.0</v>
      </c>
      <c r="J68" s="38">
        <v>0.08020833333333334</v>
      </c>
      <c r="K68" s="38">
        <v>0.0017464103009754261</v>
      </c>
      <c r="L68" s="28"/>
      <c r="M68" s="28"/>
      <c r="N68" s="38">
        <v>0.0</v>
      </c>
      <c r="O68" s="38">
        <v>0.0</v>
      </c>
      <c r="P68" s="38">
        <v>0.0</v>
      </c>
      <c r="Q68" s="40"/>
      <c r="R68" s="38"/>
      <c r="S68" s="38"/>
      <c r="T68" s="38"/>
      <c r="U68" s="28"/>
      <c r="V68" s="28"/>
      <c r="W68" s="28"/>
      <c r="X68" s="28"/>
      <c r="Y68" s="28"/>
      <c r="Z68" s="28"/>
      <c r="AA68" s="28"/>
      <c r="AB68" s="28"/>
      <c r="AC68" s="28"/>
      <c r="AD68" s="28"/>
      <c r="AE68" s="28"/>
    </row>
    <row r="69">
      <c r="A69" s="37" t="s">
        <v>166</v>
      </c>
      <c r="B69" s="19" t="s">
        <v>167</v>
      </c>
      <c r="C69" s="38"/>
      <c r="D69" s="39">
        <v>0.025762301087793787</v>
      </c>
      <c r="E69" s="39">
        <v>0.03738803063741399</v>
      </c>
      <c r="F69" s="39">
        <v>4.3473105955815517E-4</v>
      </c>
      <c r="G69" s="39">
        <v>0.005805203182111374</v>
      </c>
      <c r="H69" s="38">
        <v>0.02270214274431436</v>
      </c>
      <c r="I69" s="38">
        <v>0.0</v>
      </c>
      <c r="J69" s="38">
        <v>0.01856328786047315</v>
      </c>
      <c r="K69" s="38">
        <v>0.0017464103009754261</v>
      </c>
      <c r="L69" s="28"/>
      <c r="M69" s="28"/>
      <c r="N69" s="38">
        <v>0.6287623894845661</v>
      </c>
      <c r="O69" s="38">
        <v>0.22384730093239466</v>
      </c>
      <c r="P69" s="38">
        <v>0.12234208741170373</v>
      </c>
      <c r="Q69" s="40"/>
      <c r="R69" s="38"/>
      <c r="S69" s="38"/>
      <c r="T69" s="38"/>
      <c r="U69" s="28"/>
      <c r="V69" s="28"/>
      <c r="W69" s="28"/>
      <c r="X69" s="28"/>
      <c r="Y69" s="28"/>
      <c r="Z69" s="28"/>
      <c r="AA69" s="28"/>
      <c r="AB69" s="28"/>
      <c r="AC69" s="28"/>
      <c r="AD69" s="28"/>
      <c r="AE69" s="28"/>
    </row>
    <row r="70">
      <c r="A70" s="37" t="s">
        <v>168</v>
      </c>
      <c r="B70" s="14" t="s">
        <v>169</v>
      </c>
      <c r="C70" s="38"/>
      <c r="D70" s="39">
        <v>0.017263591857768615</v>
      </c>
      <c r="E70" s="39">
        <v>0.021804966686856452</v>
      </c>
      <c r="F70" s="39">
        <v>0.0</v>
      </c>
      <c r="G70" s="39">
        <v>0.0</v>
      </c>
      <c r="H70" s="38">
        <v>0.015885783229438972</v>
      </c>
      <c r="I70" s="38">
        <v>0.0</v>
      </c>
      <c r="J70" s="38">
        <v>0.0</v>
      </c>
      <c r="K70" s="38">
        <v>0.0017464103009754261</v>
      </c>
      <c r="L70" s="28"/>
      <c r="M70" s="28"/>
      <c r="N70" s="38">
        <v>0.6776359534843942</v>
      </c>
      <c r="O70" s="38">
        <v>0.24124690302576496</v>
      </c>
      <c r="P70" s="38">
        <v>0.13185171129981516</v>
      </c>
      <c r="Q70" s="40"/>
      <c r="R70" s="38"/>
      <c r="S70" s="38"/>
      <c r="T70" s="38"/>
      <c r="U70" s="28"/>
      <c r="V70" s="28"/>
      <c r="W70" s="28"/>
      <c r="X70" s="28"/>
      <c r="Y70" s="28"/>
      <c r="Z70" s="28"/>
      <c r="AA70" s="28"/>
      <c r="AB70" s="28"/>
      <c r="AC70" s="28"/>
      <c r="AD70" s="28"/>
      <c r="AE70" s="28"/>
    </row>
    <row r="71">
      <c r="A71" s="37" t="s">
        <v>170</v>
      </c>
      <c r="B71" s="14" t="s">
        <v>171</v>
      </c>
      <c r="C71" s="38"/>
      <c r="D71" s="39">
        <v>0.007126222636236609</v>
      </c>
      <c r="E71" s="39">
        <v>0.04801623083859333</v>
      </c>
      <c r="F71" s="39">
        <v>0.0</v>
      </c>
      <c r="G71" s="39">
        <v>0.03353658536585366</v>
      </c>
      <c r="H71" s="38">
        <v>0.021414109951720914</v>
      </c>
      <c r="I71" s="38">
        <v>0.019615535504119264</v>
      </c>
      <c r="J71" s="38">
        <v>0.00992898021099083</v>
      </c>
      <c r="K71" s="38">
        <v>0.0017464103009754261</v>
      </c>
      <c r="L71" s="28"/>
      <c r="M71" s="28"/>
      <c r="N71" s="38">
        <v>0.11579511934673445</v>
      </c>
      <c r="O71" s="38">
        <v>0.04122451558872586</v>
      </c>
      <c r="P71" s="38">
        <v>0.022530954220369426</v>
      </c>
      <c r="Q71" s="40"/>
      <c r="R71" s="38"/>
      <c r="S71" s="38"/>
      <c r="T71" s="38"/>
      <c r="U71" s="28"/>
      <c r="V71" s="28"/>
      <c r="W71" s="28"/>
      <c r="X71" s="28"/>
      <c r="Y71" s="28"/>
      <c r="Z71" s="28"/>
      <c r="AA71" s="28"/>
      <c r="AB71" s="28"/>
      <c r="AC71" s="28"/>
      <c r="AD71" s="28"/>
      <c r="AE71" s="28"/>
    </row>
    <row r="72">
      <c r="A72" s="37" t="s">
        <v>172</v>
      </c>
      <c r="B72" s="19" t="s">
        <v>173</v>
      </c>
      <c r="C72" s="38"/>
      <c r="D72" s="39">
        <v>0.038954685366002814</v>
      </c>
      <c r="E72" s="39">
        <v>0.0872004510854243</v>
      </c>
      <c r="F72" s="39">
        <v>0.0</v>
      </c>
      <c r="G72" s="39">
        <v>0.07473309608540925</v>
      </c>
      <c r="H72" s="38">
        <v>0.05716445357009894</v>
      </c>
      <c r="I72" s="38">
        <v>0.0</v>
      </c>
      <c r="J72" s="38">
        <v>0.05235602094240838</v>
      </c>
      <c r="K72" s="38">
        <v>0.0017464103009754261</v>
      </c>
      <c r="L72" s="28"/>
      <c r="M72" s="28"/>
      <c r="N72" s="38">
        <v>0.21704691087562847</v>
      </c>
      <c r="O72" s="38">
        <v>0.07727142397154471</v>
      </c>
      <c r="P72" s="38">
        <v>0.042232125500627146</v>
      </c>
      <c r="Q72" s="40"/>
      <c r="R72" s="38"/>
      <c r="S72" s="38"/>
      <c r="T72" s="38"/>
      <c r="U72" s="28"/>
      <c r="V72" s="28"/>
      <c r="W72" s="28"/>
      <c r="X72" s="28"/>
      <c r="Y72" s="28"/>
      <c r="Z72" s="28"/>
      <c r="AA72" s="28"/>
      <c r="AB72" s="28"/>
      <c r="AC72" s="28"/>
      <c r="AD72" s="28"/>
      <c r="AE72" s="28"/>
    </row>
    <row r="73">
      <c r="A73" s="37" t="s">
        <v>174</v>
      </c>
      <c r="B73" s="14" t="s">
        <v>175</v>
      </c>
      <c r="C73" s="38"/>
      <c r="D73" s="39">
        <v>0.014496360355876314</v>
      </c>
      <c r="E73" s="39">
        <v>0.07830832196452933</v>
      </c>
      <c r="F73" s="39">
        <v>0.0</v>
      </c>
      <c r="G73" s="39">
        <v>0.012452830188679246</v>
      </c>
      <c r="H73" s="38">
        <v>0.020848256361922713</v>
      </c>
      <c r="I73" s="38">
        <v>0.0</v>
      </c>
      <c r="J73" s="38">
        <v>0.04748044387847917</v>
      </c>
      <c r="K73" s="38">
        <v>0.0017464103009754261</v>
      </c>
      <c r="L73" s="28"/>
      <c r="M73" s="28"/>
      <c r="N73" s="38">
        <v>0.37004907955223293</v>
      </c>
      <c r="O73" s="38">
        <v>0.13174211602921843</v>
      </c>
      <c r="P73" s="38">
        <v>0.0720026795405374</v>
      </c>
      <c r="Q73" s="19"/>
      <c r="R73" s="38"/>
      <c r="S73" s="38"/>
      <c r="T73" s="38"/>
      <c r="U73" s="28"/>
      <c r="V73" s="28"/>
      <c r="W73" s="28"/>
      <c r="X73" s="28"/>
      <c r="Y73" s="28"/>
      <c r="Z73" s="28"/>
      <c r="AA73" s="28"/>
      <c r="AB73" s="28"/>
      <c r="AC73" s="28"/>
      <c r="AD73" s="28"/>
      <c r="AE73" s="28"/>
    </row>
    <row r="74">
      <c r="A74" s="37" t="s">
        <v>176</v>
      </c>
      <c r="B74" s="14" t="s">
        <v>177</v>
      </c>
      <c r="C74" s="38"/>
      <c r="D74" s="39">
        <v>0.025952770633621697</v>
      </c>
      <c r="E74" s="39">
        <v>0.06744868035190615</v>
      </c>
      <c r="F74" s="39">
        <v>0.0</v>
      </c>
      <c r="G74" s="39">
        <v>0.0</v>
      </c>
      <c r="H74" s="38">
        <v>0.03333333333333333</v>
      </c>
      <c r="I74" s="38">
        <v>0.0</v>
      </c>
      <c r="J74" s="38">
        <v>0.06342710997442455</v>
      </c>
      <c r="K74" s="38">
        <v>0.0017464103009754261</v>
      </c>
      <c r="L74" s="28"/>
      <c r="M74" s="28"/>
      <c r="N74" s="38">
        <v>0.0</v>
      </c>
      <c r="O74" s="38">
        <v>0.0</v>
      </c>
      <c r="P74" s="38">
        <v>0.0</v>
      </c>
      <c r="Q74" s="40"/>
      <c r="R74" s="38"/>
      <c r="S74" s="38"/>
      <c r="T74" s="38"/>
      <c r="U74" s="28"/>
      <c r="V74" s="28"/>
      <c r="W74" s="28"/>
      <c r="X74" s="28"/>
      <c r="Y74" s="28"/>
      <c r="Z74" s="28"/>
      <c r="AA74" s="28"/>
      <c r="AB74" s="28"/>
      <c r="AC74" s="28"/>
      <c r="AD74" s="28"/>
      <c r="AE74" s="28"/>
    </row>
    <row r="75">
      <c r="A75" s="37" t="s">
        <v>178</v>
      </c>
      <c r="B75" s="14" t="s">
        <v>179</v>
      </c>
      <c r="C75" s="38"/>
      <c r="D75" s="39">
        <v>0.0434301958307012</v>
      </c>
      <c r="E75" s="39">
        <v>0.07162900605523556</v>
      </c>
      <c r="F75" s="39">
        <v>0.0</v>
      </c>
      <c r="G75" s="39">
        <v>0.020242914979757085</v>
      </c>
      <c r="H75" s="38">
        <v>0.0518000518000518</v>
      </c>
      <c r="I75" s="38">
        <v>0.0</v>
      </c>
      <c r="J75" s="38">
        <v>0.07407407407407407</v>
      </c>
      <c r="K75" s="38">
        <v>0.0017464103009754261</v>
      </c>
      <c r="L75" s="28"/>
      <c r="M75" s="28"/>
      <c r="N75" s="38">
        <v>0.0</v>
      </c>
      <c r="O75" s="38">
        <v>0.0</v>
      </c>
      <c r="P75" s="38">
        <v>0.0</v>
      </c>
      <c r="Q75" s="19"/>
      <c r="R75" s="38"/>
      <c r="S75" s="38"/>
      <c r="T75" s="38"/>
      <c r="U75" s="28"/>
      <c r="V75" s="28"/>
      <c r="W75" s="28"/>
      <c r="X75" s="28"/>
      <c r="Y75" s="28"/>
      <c r="Z75" s="28"/>
      <c r="AA75" s="28"/>
      <c r="AB75" s="28"/>
      <c r="AC75" s="28"/>
      <c r="AD75" s="28"/>
      <c r="AE75" s="28"/>
    </row>
    <row r="76">
      <c r="A76" s="37" t="s">
        <v>180</v>
      </c>
      <c r="B76" s="14" t="s">
        <v>181</v>
      </c>
      <c r="C76" s="38"/>
      <c r="D76" s="39">
        <v>0.04901211337175115</v>
      </c>
      <c r="E76" s="39">
        <v>0.06320368474923234</v>
      </c>
      <c r="F76" s="39">
        <v>0.0</v>
      </c>
      <c r="G76" s="39">
        <v>0.054256726951918834</v>
      </c>
      <c r="H76" s="38">
        <v>0.04739634231467262</v>
      </c>
      <c r="I76" s="38">
        <v>0.0</v>
      </c>
      <c r="J76" s="38">
        <v>0.04493526275704494</v>
      </c>
      <c r="K76" s="38">
        <v>0.0017464103009754261</v>
      </c>
      <c r="L76" s="28"/>
      <c r="M76" s="28"/>
      <c r="N76" s="38">
        <v>0.38051363813785566</v>
      </c>
      <c r="O76" s="38">
        <v>0.13546763020439168</v>
      </c>
      <c r="P76" s="38">
        <v>0.07403883177008895</v>
      </c>
      <c r="Q76" s="40"/>
      <c r="R76" s="38"/>
      <c r="S76" s="38"/>
      <c r="T76" s="38"/>
      <c r="U76" s="28"/>
      <c r="V76" s="28"/>
      <c r="W76" s="28"/>
      <c r="X76" s="28"/>
      <c r="Y76" s="28"/>
      <c r="Z76" s="28"/>
      <c r="AA76" s="28"/>
      <c r="AB76" s="28"/>
      <c r="AC76" s="28"/>
      <c r="AD76" s="28"/>
      <c r="AE76" s="28"/>
    </row>
    <row r="77">
      <c r="A77" s="37" t="s">
        <v>182</v>
      </c>
      <c r="B77" s="14" t="s">
        <v>183</v>
      </c>
      <c r="C77" s="38"/>
      <c r="D77" s="39">
        <v>0.0823397714955845</v>
      </c>
      <c r="E77" s="39">
        <v>0.06221164787421123</v>
      </c>
      <c r="F77" s="39">
        <v>0.0</v>
      </c>
      <c r="G77" s="39">
        <v>0.0458919319022946</v>
      </c>
      <c r="H77" s="38">
        <v>0.07137033262299639</v>
      </c>
      <c r="I77" s="38">
        <v>0.0</v>
      </c>
      <c r="J77" s="38">
        <v>0.08042242079610074</v>
      </c>
      <c r="K77" s="38">
        <v>0.0017464103009754261</v>
      </c>
      <c r="L77" s="28"/>
      <c r="M77" s="28"/>
      <c r="N77" s="38">
        <v>0.0</v>
      </c>
      <c r="O77" s="38">
        <v>0.0</v>
      </c>
      <c r="P77" s="38">
        <v>0.0</v>
      </c>
      <c r="Q77" s="40"/>
      <c r="R77" s="38"/>
      <c r="S77" s="38"/>
      <c r="T77" s="38"/>
      <c r="U77" s="28"/>
      <c r="V77" s="28"/>
      <c r="W77" s="28"/>
      <c r="X77" s="28"/>
      <c r="Y77" s="28"/>
      <c r="Z77" s="28"/>
      <c r="AA77" s="28"/>
      <c r="AB77" s="28"/>
      <c r="AC77" s="28"/>
      <c r="AD77" s="28"/>
      <c r="AE77" s="28"/>
    </row>
    <row r="78">
      <c r="A78" s="37" t="s">
        <v>184</v>
      </c>
      <c r="B78" s="14" t="s">
        <v>185</v>
      </c>
      <c r="C78" s="38"/>
      <c r="D78" s="39">
        <v>0.15224985062278806</v>
      </c>
      <c r="E78" s="39">
        <v>0.06064624252971997</v>
      </c>
      <c r="F78" s="39">
        <v>0.0</v>
      </c>
      <c r="G78" s="39">
        <v>0.05766920304365238</v>
      </c>
      <c r="H78" s="38">
        <v>0.0849864955898185</v>
      </c>
      <c r="I78" s="38">
        <v>0.0</v>
      </c>
      <c r="J78" s="38">
        <v>0.030678466076696165</v>
      </c>
      <c r="K78" s="38">
        <v>0.0017464103009754261</v>
      </c>
      <c r="L78" s="28"/>
      <c r="M78" s="28"/>
      <c r="N78" s="38">
        <v>0.0</v>
      </c>
      <c r="O78" s="38">
        <v>0.0</v>
      </c>
      <c r="P78" s="38">
        <v>0.0</v>
      </c>
      <c r="Q78" s="40"/>
      <c r="R78" s="38"/>
      <c r="S78" s="38"/>
      <c r="T78" s="38"/>
      <c r="U78" s="28"/>
      <c r="V78" s="28"/>
      <c r="W78" s="28"/>
      <c r="X78" s="28"/>
      <c r="Y78" s="28"/>
      <c r="Z78" s="28"/>
      <c r="AA78" s="28"/>
      <c r="AB78" s="28"/>
      <c r="AC78" s="28"/>
      <c r="AD78" s="28"/>
      <c r="AE78" s="28"/>
    </row>
    <row r="79">
      <c r="A79" s="37" t="s">
        <v>186</v>
      </c>
      <c r="B79" s="14" t="s">
        <v>187</v>
      </c>
      <c r="C79" s="38"/>
      <c r="D79" s="39">
        <v>0.02903565673676817</v>
      </c>
      <c r="E79" s="39">
        <v>0.010036844111294626</v>
      </c>
      <c r="F79" s="39">
        <v>0.0</v>
      </c>
      <c r="G79" s="39">
        <v>0.0033029514889478966</v>
      </c>
      <c r="H79" s="38">
        <v>0.005610309151990908</v>
      </c>
      <c r="I79" s="38">
        <v>0.0</v>
      </c>
      <c r="J79" s="38">
        <v>0.02184745113070142</v>
      </c>
      <c r="K79" s="38">
        <v>0.0017464103009754261</v>
      </c>
      <c r="L79" s="28"/>
      <c r="M79" s="28"/>
      <c r="N79" s="38">
        <v>0.5367666777696962</v>
      </c>
      <c r="O79" s="38">
        <v>0.19109567311698156</v>
      </c>
      <c r="P79" s="38">
        <v>0.10444192736340813</v>
      </c>
      <c r="Q79" s="40"/>
      <c r="R79" s="38"/>
      <c r="S79" s="38"/>
      <c r="T79" s="38"/>
      <c r="U79" s="28"/>
      <c r="V79" s="28"/>
      <c r="W79" s="28"/>
      <c r="X79" s="28"/>
      <c r="Y79" s="28"/>
      <c r="Z79" s="28"/>
      <c r="AA79" s="28"/>
      <c r="AB79" s="28"/>
      <c r="AC79" s="28"/>
      <c r="AD79" s="28"/>
      <c r="AE79" s="28"/>
    </row>
    <row r="80">
      <c r="A80" s="37" t="s">
        <v>188</v>
      </c>
      <c r="B80" s="14" t="s">
        <v>189</v>
      </c>
      <c r="C80" s="38"/>
      <c r="D80" s="39">
        <v>0.11975925272774851</v>
      </c>
      <c r="E80" s="39">
        <v>0.16703928457361866</v>
      </c>
      <c r="F80" s="39">
        <v>5.102040816326531E-4</v>
      </c>
      <c r="G80" s="39">
        <v>0.05360408045423925</v>
      </c>
      <c r="H80" s="38">
        <v>0.11540811952169432</v>
      </c>
      <c r="I80" s="38">
        <v>0.0</v>
      </c>
      <c r="J80" s="38">
        <v>0.030979772915256786</v>
      </c>
      <c r="K80" s="38">
        <v>0.0017464103009754261</v>
      </c>
      <c r="L80" s="28"/>
      <c r="M80" s="28"/>
      <c r="N80" s="38">
        <v>0.0</v>
      </c>
      <c r="O80" s="38">
        <v>0.0</v>
      </c>
      <c r="P80" s="38">
        <v>0.0</v>
      </c>
      <c r="Q80" s="40"/>
      <c r="R80" s="38"/>
      <c r="S80" s="38"/>
      <c r="T80" s="38"/>
      <c r="U80" s="28"/>
      <c r="V80" s="28"/>
      <c r="W80" s="28"/>
      <c r="X80" s="28"/>
      <c r="Y80" s="28"/>
      <c r="Z80" s="28"/>
      <c r="AA80" s="28"/>
      <c r="AB80" s="28"/>
      <c r="AC80" s="28"/>
      <c r="AD80" s="28"/>
      <c r="AE80" s="28"/>
    </row>
    <row r="81">
      <c r="A81" s="37" t="s">
        <v>190</v>
      </c>
      <c r="B81" s="14" t="s">
        <v>191</v>
      </c>
      <c r="C81" s="38"/>
      <c r="D81" s="39">
        <v>0.03527256069628951</v>
      </c>
      <c r="E81" s="39">
        <v>0.0893970893970894</v>
      </c>
      <c r="F81" s="39">
        <v>0.0</v>
      </c>
      <c r="G81" s="39">
        <v>0.0</v>
      </c>
      <c r="H81" s="38">
        <v>0.030455531453362255</v>
      </c>
      <c r="I81" s="38">
        <v>0.0</v>
      </c>
      <c r="J81" s="38">
        <v>0.09412032816773018</v>
      </c>
      <c r="K81" s="38">
        <v>0.0017464103009754261</v>
      </c>
      <c r="L81" s="28"/>
      <c r="M81" s="28"/>
      <c r="N81" s="38">
        <v>0.11286633240699513</v>
      </c>
      <c r="O81" s="38">
        <v>0.04018183068512639</v>
      </c>
      <c r="P81" s="38">
        <v>0.021961082494922277</v>
      </c>
      <c r="Q81" s="40"/>
      <c r="R81" s="38"/>
      <c r="S81" s="38"/>
      <c r="T81" s="38"/>
      <c r="U81" s="28"/>
      <c r="V81" s="28"/>
      <c r="W81" s="28"/>
      <c r="X81" s="28"/>
      <c r="Y81" s="28"/>
      <c r="Z81" s="28"/>
      <c r="AA81" s="28"/>
      <c r="AB81" s="28"/>
      <c r="AC81" s="28"/>
      <c r="AD81" s="28"/>
      <c r="AE81" s="28"/>
    </row>
    <row r="82">
      <c r="A82" s="37" t="s">
        <v>192</v>
      </c>
      <c r="B82" s="14" t="s">
        <v>193</v>
      </c>
      <c r="C82" s="38"/>
      <c r="D82" s="39">
        <v>0.0055248618784530384</v>
      </c>
      <c r="E82" s="39">
        <v>0.028901734104046242</v>
      </c>
      <c r="F82" s="39">
        <v>0.0</v>
      </c>
      <c r="G82" s="39">
        <v>0.0</v>
      </c>
      <c r="H82" s="38">
        <v>0.006661908160837497</v>
      </c>
      <c r="I82" s="38">
        <v>0.0</v>
      </c>
      <c r="J82" s="38">
        <v>0.0</v>
      </c>
      <c r="K82" s="38">
        <v>0.0017464103009754261</v>
      </c>
      <c r="L82" s="28"/>
      <c r="M82" s="28"/>
      <c r="N82" s="38">
        <v>0.4829876172837011</v>
      </c>
      <c r="O82" s="38">
        <v>0.17194965271595455</v>
      </c>
      <c r="P82" s="38">
        <v>0.09397781146059389</v>
      </c>
      <c r="Q82" s="40"/>
      <c r="R82" s="38"/>
      <c r="S82" s="38"/>
      <c r="T82" s="38"/>
      <c r="U82" s="28"/>
      <c r="V82" s="28"/>
      <c r="W82" s="28"/>
      <c r="X82" s="28"/>
      <c r="Y82" s="28"/>
      <c r="Z82" s="28"/>
      <c r="AA82" s="28"/>
      <c r="AB82" s="28"/>
      <c r="AC82" s="28"/>
      <c r="AD82" s="28"/>
      <c r="AE82" s="28"/>
    </row>
    <row r="83">
      <c r="A83" s="37" t="s">
        <v>194</v>
      </c>
      <c r="B83" s="14" t="s">
        <v>195</v>
      </c>
      <c r="C83" s="38"/>
      <c r="D83" s="39">
        <v>0.08588483507435805</v>
      </c>
      <c r="E83" s="39">
        <v>0.0600417402472307</v>
      </c>
      <c r="F83" s="39">
        <v>4.601438716505361E-4</v>
      </c>
      <c r="G83" s="39">
        <v>0.029760304659498207</v>
      </c>
      <c r="H83" s="38">
        <v>0.0707773066828185</v>
      </c>
      <c r="I83" s="38">
        <v>0.0</v>
      </c>
      <c r="J83" s="38">
        <v>0.07647406969001998</v>
      </c>
      <c r="K83" s="38">
        <v>0.0017464103009754261</v>
      </c>
      <c r="L83" s="28"/>
      <c r="M83" s="28"/>
      <c r="N83" s="38">
        <v>0.4446754185390132</v>
      </c>
      <c r="O83" s="38">
        <v>0.15831002918692286</v>
      </c>
      <c r="P83" s="38">
        <v>0.08652317605913558</v>
      </c>
      <c r="Q83" s="40"/>
      <c r="R83" s="38"/>
      <c r="S83" s="38"/>
      <c r="T83" s="38"/>
      <c r="U83" s="28"/>
      <c r="V83" s="28"/>
      <c r="W83" s="28"/>
      <c r="X83" s="28"/>
      <c r="Y83" s="28"/>
      <c r="Z83" s="28"/>
      <c r="AA83" s="28"/>
      <c r="AB83" s="28"/>
      <c r="AC83" s="28"/>
      <c r="AD83" s="28"/>
      <c r="AE83" s="28"/>
    </row>
    <row r="84">
      <c r="A84" s="37" t="s">
        <v>196</v>
      </c>
      <c r="B84" s="19" t="s">
        <v>197</v>
      </c>
      <c r="C84" s="38"/>
      <c r="D84" s="39">
        <v>0.02315687908425069</v>
      </c>
      <c r="E84" s="39">
        <v>0.00510204081632653</v>
      </c>
      <c r="F84" s="39">
        <v>0.0</v>
      </c>
      <c r="G84" s="39">
        <v>0.05683947532792005</v>
      </c>
      <c r="H84" s="38">
        <v>0.023757886435331232</v>
      </c>
      <c r="I84" s="38">
        <v>0.0</v>
      </c>
      <c r="J84" s="38">
        <v>0.001869158878504673</v>
      </c>
      <c r="K84" s="38">
        <v>0.0017464103009754261</v>
      </c>
      <c r="L84" s="28"/>
      <c r="M84" s="28"/>
      <c r="N84" s="38">
        <v>0.3423075835763631</v>
      </c>
      <c r="O84" s="38">
        <v>0.1218657953365702</v>
      </c>
      <c r="P84" s="38">
        <v>0.06660484948204183</v>
      </c>
      <c r="Q84" s="40"/>
      <c r="R84" s="38"/>
      <c r="S84" s="38"/>
      <c r="T84" s="38"/>
      <c r="U84" s="28"/>
      <c r="V84" s="28"/>
      <c r="W84" s="28"/>
      <c r="X84" s="28"/>
      <c r="Y84" s="28"/>
      <c r="Z84" s="28"/>
      <c r="AA84" s="28"/>
      <c r="AB84" s="28"/>
      <c r="AC84" s="28"/>
      <c r="AD84" s="28"/>
      <c r="AE84" s="28"/>
    </row>
    <row r="85">
      <c r="A85" s="37" t="s">
        <v>198</v>
      </c>
      <c r="B85" s="14" t="s">
        <v>199</v>
      </c>
      <c r="C85" s="38"/>
      <c r="D85" s="39">
        <v>0.02206162038798022</v>
      </c>
      <c r="E85" s="39">
        <v>0.04754601226993865</v>
      </c>
      <c r="F85" s="39">
        <v>0.0</v>
      </c>
      <c r="G85" s="39">
        <v>0.4318181818181818</v>
      </c>
      <c r="H85" s="38">
        <v>0.025068719076415613</v>
      </c>
      <c r="I85" s="38">
        <v>0.08017741385192767</v>
      </c>
      <c r="J85" s="38">
        <v>0.022182786157941437</v>
      </c>
      <c r="K85" s="38">
        <v>0.0017464103009754261</v>
      </c>
      <c r="L85" s="28"/>
      <c r="M85" s="28"/>
      <c r="N85" s="38">
        <v>0.32840024974551296</v>
      </c>
      <c r="O85" s="38">
        <v>0.11691460997105624</v>
      </c>
      <c r="P85" s="38">
        <v>0.06389881572485036</v>
      </c>
      <c r="Q85" s="40"/>
      <c r="R85" s="38"/>
      <c r="S85" s="38"/>
      <c r="T85" s="38"/>
      <c r="U85" s="28"/>
      <c r="V85" s="28"/>
      <c r="W85" s="28"/>
      <c r="X85" s="28"/>
      <c r="Y85" s="28"/>
      <c r="Z85" s="28"/>
      <c r="AA85" s="28"/>
      <c r="AB85" s="28"/>
      <c r="AC85" s="28"/>
      <c r="AD85" s="28"/>
      <c r="AE85" s="28"/>
    </row>
    <row r="86">
      <c r="A86" s="37" t="s">
        <v>200</v>
      </c>
      <c r="B86" s="14" t="s">
        <v>201</v>
      </c>
      <c r="C86" s="38"/>
      <c r="D86" s="39">
        <v>0.04695961884763873</v>
      </c>
      <c r="E86" s="39">
        <v>0.1190790973330294</v>
      </c>
      <c r="F86" s="39">
        <v>0.0</v>
      </c>
      <c r="G86" s="39">
        <v>0.11752234700893881</v>
      </c>
      <c r="H86" s="38">
        <v>0.0576835127439747</v>
      </c>
      <c r="I86" s="38">
        <v>0.0</v>
      </c>
      <c r="J86" s="38">
        <v>0.0747323340471092</v>
      </c>
      <c r="K86" s="38">
        <v>0.0017464103009754261</v>
      </c>
      <c r="L86" s="28"/>
      <c r="M86" s="28"/>
      <c r="N86" s="38">
        <v>0.20573571522134426</v>
      </c>
      <c r="O86" s="38">
        <v>0.07324449637556468</v>
      </c>
      <c r="P86" s="38">
        <v>0.04003123799429629</v>
      </c>
      <c r="Q86" s="40"/>
      <c r="R86" s="38"/>
      <c r="S86" s="38"/>
      <c r="T86" s="38"/>
      <c r="U86" s="28"/>
      <c r="V86" s="28"/>
      <c r="W86" s="28"/>
      <c r="X86" s="28"/>
      <c r="Y86" s="28"/>
      <c r="Z86" s="28"/>
      <c r="AA86" s="28"/>
      <c r="AB86" s="28"/>
      <c r="AC86" s="28"/>
      <c r="AD86" s="28"/>
      <c r="AE86" s="28"/>
    </row>
    <row r="87">
      <c r="A87" s="37" t="s">
        <v>202</v>
      </c>
      <c r="B87" s="14" t="s">
        <v>203</v>
      </c>
      <c r="C87" s="38"/>
      <c r="D87" s="39">
        <v>0.025968086187620695</v>
      </c>
      <c r="E87" s="39">
        <v>0.06319635689472074</v>
      </c>
      <c r="F87" s="39">
        <v>0.0</v>
      </c>
      <c r="G87" s="39">
        <v>0.09322570433681544</v>
      </c>
      <c r="H87" s="38">
        <v>0.04913330839256765</v>
      </c>
      <c r="I87" s="38">
        <v>0.0</v>
      </c>
      <c r="J87" s="38">
        <v>0.06930407161420733</v>
      </c>
      <c r="K87" s="38">
        <v>0.0017464103009754261</v>
      </c>
      <c r="L87" s="28"/>
      <c r="M87" s="28"/>
      <c r="N87" s="38">
        <v>0.0</v>
      </c>
      <c r="O87" s="38">
        <v>0.0</v>
      </c>
      <c r="P87" s="38">
        <v>0.0</v>
      </c>
      <c r="Q87" s="40"/>
      <c r="R87" s="38"/>
      <c r="S87" s="38"/>
      <c r="T87" s="38"/>
      <c r="U87" s="28"/>
      <c r="V87" s="28"/>
      <c r="W87" s="28"/>
      <c r="X87" s="28"/>
      <c r="Y87" s="28"/>
      <c r="Z87" s="28"/>
      <c r="AA87" s="28"/>
      <c r="AB87" s="28"/>
      <c r="AC87" s="28"/>
      <c r="AD87" s="28"/>
      <c r="AE87" s="28"/>
    </row>
    <row r="88">
      <c r="A88" s="37" t="s">
        <v>204</v>
      </c>
      <c r="B88" s="14" t="s">
        <v>205</v>
      </c>
      <c r="C88" s="38"/>
      <c r="D88" s="39">
        <v>0.042010502625656414</v>
      </c>
      <c r="E88" s="39">
        <v>0.1544434857635893</v>
      </c>
      <c r="F88" s="39">
        <v>0.0</v>
      </c>
      <c r="G88" s="39">
        <v>0.0</v>
      </c>
      <c r="H88" s="38">
        <v>0.09071318624935865</v>
      </c>
      <c r="I88" s="38">
        <v>0.0</v>
      </c>
      <c r="J88" s="38">
        <v>0.06373762376237624</v>
      </c>
      <c r="K88" s="38">
        <v>0.0017464103009754261</v>
      </c>
      <c r="L88" s="28"/>
      <c r="M88" s="28"/>
      <c r="N88" s="38">
        <v>0.2724532970197041</v>
      </c>
      <c r="O88" s="38">
        <v>0.09699679272799418</v>
      </c>
      <c r="P88" s="38">
        <v>0.05301287996394974</v>
      </c>
      <c r="Q88" s="40"/>
      <c r="R88" s="38"/>
      <c r="S88" s="38"/>
      <c r="T88" s="38"/>
      <c r="U88" s="28"/>
      <c r="V88" s="28"/>
      <c r="W88" s="28"/>
      <c r="X88" s="28"/>
      <c r="Y88" s="28"/>
      <c r="Z88" s="28"/>
      <c r="AA88" s="28"/>
      <c r="AB88" s="28"/>
      <c r="AC88" s="28"/>
      <c r="AD88" s="28"/>
      <c r="AE88" s="28"/>
    </row>
    <row r="89">
      <c r="A89" s="37" t="s">
        <v>206</v>
      </c>
      <c r="B89" s="14" t="s">
        <v>207</v>
      </c>
      <c r="C89" s="38"/>
      <c r="D89" s="39">
        <v>0.07777748555698744</v>
      </c>
      <c r="E89" s="39">
        <v>0.1225797306874557</v>
      </c>
      <c r="F89" s="39">
        <v>0.0</v>
      </c>
      <c r="G89" s="39">
        <v>0.055931599572497326</v>
      </c>
      <c r="H89" s="38">
        <v>0.08568855287193018</v>
      </c>
      <c r="I89" s="38">
        <v>0.0</v>
      </c>
      <c r="J89" s="38">
        <v>0.049162454157993855</v>
      </c>
      <c r="K89" s="38">
        <v>0.0017464103009754261</v>
      </c>
      <c r="L89" s="28"/>
      <c r="M89" s="28"/>
      <c r="N89" s="38">
        <v>0.04450408570489496</v>
      </c>
      <c r="O89" s="38">
        <v>0.01584401298823113</v>
      </c>
      <c r="P89" s="38">
        <v>0.008659428163235998</v>
      </c>
      <c r="Q89" s="40"/>
      <c r="R89" s="38"/>
      <c r="S89" s="38"/>
      <c r="T89" s="38"/>
      <c r="U89" s="28"/>
      <c r="V89" s="28"/>
      <c r="W89" s="28"/>
      <c r="X89" s="28"/>
      <c r="Y89" s="28"/>
      <c r="Z89" s="28"/>
      <c r="AA89" s="28"/>
      <c r="AB89" s="28"/>
      <c r="AC89" s="28"/>
      <c r="AD89" s="28"/>
      <c r="AE89" s="28"/>
    </row>
    <row r="90">
      <c r="A90" s="37" t="s">
        <v>208</v>
      </c>
      <c r="B90" s="14" t="s">
        <v>209</v>
      </c>
      <c r="C90" s="38"/>
      <c r="D90" s="39">
        <v>0.019141465624646054</v>
      </c>
      <c r="E90" s="39">
        <v>0.024024685915803395</v>
      </c>
      <c r="F90" s="39">
        <v>0.0030816640986132513</v>
      </c>
      <c r="G90" s="39">
        <v>0.0</v>
      </c>
      <c r="H90" s="38">
        <v>0.017687127486647573</v>
      </c>
      <c r="I90" s="38">
        <v>0.0</v>
      </c>
      <c r="J90" s="38">
        <v>0.019945433234509046</v>
      </c>
      <c r="K90" s="38">
        <v>0.0017464103009754261</v>
      </c>
      <c r="L90" s="28"/>
      <c r="M90" s="28"/>
      <c r="N90" s="38">
        <v>0.6421096885030755</v>
      </c>
      <c r="O90" s="38">
        <v>0.22859910687689483</v>
      </c>
      <c r="P90" s="38">
        <v>0.1249391518203609</v>
      </c>
      <c r="Q90" s="40"/>
      <c r="R90" s="38"/>
      <c r="S90" s="38"/>
      <c r="T90" s="38"/>
      <c r="U90" s="28"/>
      <c r="V90" s="28"/>
      <c r="W90" s="28"/>
      <c r="X90" s="28"/>
      <c r="Y90" s="28"/>
      <c r="Z90" s="28"/>
      <c r="AA90" s="28"/>
      <c r="AB90" s="28"/>
      <c r="AC90" s="28"/>
      <c r="AD90" s="28"/>
      <c r="AE90" s="28"/>
    </row>
    <row r="91">
      <c r="A91" s="37" t="s">
        <v>210</v>
      </c>
      <c r="B91" s="14" t="s">
        <v>211</v>
      </c>
      <c r="C91" s="38"/>
      <c r="D91" s="39">
        <v>0.07459933859068939</v>
      </c>
      <c r="E91" s="39">
        <v>0.09399117971334069</v>
      </c>
      <c r="F91" s="39">
        <v>0.0</v>
      </c>
      <c r="G91" s="39">
        <v>0.038929440389294405</v>
      </c>
      <c r="H91" s="38">
        <v>0.06103603603603604</v>
      </c>
      <c r="I91" s="38">
        <v>0.0</v>
      </c>
      <c r="J91" s="38">
        <v>0.09893482578082687</v>
      </c>
      <c r="K91" s="38">
        <v>0.0017464103009754261</v>
      </c>
      <c r="L91" s="28"/>
      <c r="M91" s="28"/>
      <c r="N91" s="38">
        <v>0.12481454665096837</v>
      </c>
      <c r="O91" s="38">
        <v>0.04443554489291784</v>
      </c>
      <c r="P91" s="38">
        <v>0.024285918547295313</v>
      </c>
      <c r="Q91" s="40"/>
      <c r="R91" s="38"/>
      <c r="S91" s="38"/>
      <c r="T91" s="38"/>
      <c r="U91" s="28"/>
      <c r="V91" s="28"/>
      <c r="W91" s="28"/>
      <c r="X91" s="28"/>
      <c r="Y91" s="28"/>
      <c r="Z91" s="28"/>
      <c r="AA91" s="28"/>
      <c r="AB91" s="28"/>
      <c r="AC91" s="28"/>
      <c r="AD91" s="28"/>
      <c r="AE91" s="28"/>
    </row>
    <row r="92">
      <c r="A92" s="37" t="s">
        <v>212</v>
      </c>
      <c r="B92" s="14" t="s">
        <v>213</v>
      </c>
      <c r="C92" s="38"/>
      <c r="D92" s="39">
        <v>0.10896499740896029</v>
      </c>
      <c r="E92" s="39">
        <v>0.0740072202166065</v>
      </c>
      <c r="F92" s="39">
        <v>0.0</v>
      </c>
      <c r="G92" s="39">
        <v>0.03740122914837577</v>
      </c>
      <c r="H92" s="38">
        <v>0.10009500996935594</v>
      </c>
      <c r="I92" s="38">
        <v>0.0</v>
      </c>
      <c r="J92" s="38">
        <v>0.05685262554272139</v>
      </c>
      <c r="K92" s="38">
        <v>0.0017464103009754261</v>
      </c>
      <c r="L92" s="28"/>
      <c r="M92" s="28"/>
      <c r="N92" s="38">
        <v>0.0</v>
      </c>
      <c r="O92" s="38">
        <v>0.0</v>
      </c>
      <c r="P92" s="38">
        <v>0.0</v>
      </c>
      <c r="Q92" s="40"/>
      <c r="R92" s="38"/>
      <c r="S92" s="38"/>
      <c r="T92" s="38"/>
      <c r="U92" s="28"/>
      <c r="V92" s="28"/>
      <c r="W92" s="28"/>
      <c r="X92" s="28"/>
      <c r="Y92" s="28"/>
      <c r="Z92" s="28"/>
      <c r="AA92" s="28"/>
      <c r="AB92" s="28"/>
      <c r="AC92" s="28"/>
      <c r="AD92" s="28"/>
      <c r="AE92" s="28"/>
    </row>
    <row r="93">
      <c r="A93" s="37" t="s">
        <v>214</v>
      </c>
      <c r="B93" s="14" t="s">
        <v>215</v>
      </c>
      <c r="C93" s="38"/>
      <c r="D93" s="39">
        <v>0.04094910893477273</v>
      </c>
      <c r="E93" s="39">
        <v>0.07561100590397683</v>
      </c>
      <c r="F93" s="39">
        <v>0.0</v>
      </c>
      <c r="G93" s="39">
        <v>0.040308367168426965</v>
      </c>
      <c r="H93" s="38">
        <v>0.06442861945205208</v>
      </c>
      <c r="I93" s="38">
        <v>0.0</v>
      </c>
      <c r="J93" s="38">
        <v>0.0821563899414399</v>
      </c>
      <c r="K93" s="38">
        <v>0.0017464103009754261</v>
      </c>
      <c r="L93" s="28"/>
      <c r="M93" s="28"/>
      <c r="N93" s="38">
        <v>0.10988926455861826</v>
      </c>
      <c r="O93" s="38">
        <v>0.03912195717217967</v>
      </c>
      <c r="P93" s="38">
        <v>0.021381816462112537</v>
      </c>
      <c r="Q93" s="19"/>
      <c r="R93" s="38"/>
      <c r="S93" s="38"/>
      <c r="T93" s="38"/>
      <c r="U93" s="28"/>
      <c r="V93" s="28"/>
      <c r="W93" s="28"/>
      <c r="X93" s="28"/>
      <c r="Y93" s="28"/>
      <c r="Z93" s="28"/>
      <c r="AA93" s="28"/>
      <c r="AB93" s="28"/>
      <c r="AC93" s="28"/>
      <c r="AD93" s="28"/>
      <c r="AE93" s="28"/>
    </row>
    <row r="94">
      <c r="A94" s="37" t="s">
        <v>216</v>
      </c>
      <c r="B94" s="14" t="s">
        <v>217</v>
      </c>
      <c r="C94" s="38"/>
      <c r="D94" s="39">
        <v>0.04174744733100685</v>
      </c>
      <c r="E94" s="39">
        <v>0.06744421906693712</v>
      </c>
      <c r="F94" s="39">
        <v>0.0</v>
      </c>
      <c r="G94" s="39">
        <v>0.03591160220994475</v>
      </c>
      <c r="H94" s="38">
        <v>0.042470343203839536</v>
      </c>
      <c r="I94" s="38">
        <v>0.0</v>
      </c>
      <c r="J94" s="38">
        <v>0.07013137557959814</v>
      </c>
      <c r="K94" s="38">
        <v>0.0017464103009754261</v>
      </c>
      <c r="L94" s="28"/>
      <c r="M94" s="28"/>
      <c r="N94" s="38">
        <v>0.40697606223778543</v>
      </c>
      <c r="O94" s="38">
        <v>0.1448885852582611</v>
      </c>
      <c r="P94" s="38">
        <v>0.07918778510524808</v>
      </c>
      <c r="Q94" s="40"/>
      <c r="R94" s="38"/>
      <c r="S94" s="38"/>
      <c r="T94" s="38"/>
      <c r="U94" s="28"/>
      <c r="V94" s="28"/>
      <c r="W94" s="28"/>
      <c r="X94" s="28"/>
      <c r="Y94" s="28"/>
      <c r="Z94" s="28"/>
      <c r="AA94" s="28"/>
      <c r="AB94" s="28"/>
      <c r="AC94" s="28"/>
      <c r="AD94" s="28"/>
      <c r="AE94" s="28"/>
    </row>
    <row r="95">
      <c r="A95" s="37" t="s">
        <v>218</v>
      </c>
      <c r="B95" s="14" t="s">
        <v>219</v>
      </c>
      <c r="C95" s="38"/>
      <c r="D95" s="39">
        <v>0.03801112520737777</v>
      </c>
      <c r="E95" s="39">
        <v>0.0824215900802334</v>
      </c>
      <c r="F95" s="39">
        <v>0.0</v>
      </c>
      <c r="G95" s="39">
        <v>0.0017493986442160508</v>
      </c>
      <c r="H95" s="38">
        <v>0.03570409360433776</v>
      </c>
      <c r="I95" s="38">
        <v>0.0</v>
      </c>
      <c r="J95" s="38">
        <v>0.0031403090064062306</v>
      </c>
      <c r="K95" s="38">
        <v>0.0017464103009754261</v>
      </c>
      <c r="L95" s="28"/>
      <c r="M95" s="28"/>
      <c r="N95" s="38">
        <v>0.7460917320030536</v>
      </c>
      <c r="O95" s="38">
        <v>0.2656180192230766</v>
      </c>
      <c r="P95" s="38">
        <v>0.14517156468072676</v>
      </c>
      <c r="Q95" s="40"/>
      <c r="R95" s="38"/>
      <c r="S95" s="38"/>
      <c r="T95" s="38"/>
      <c r="U95" s="28"/>
      <c r="V95" s="28"/>
      <c r="W95" s="28"/>
      <c r="X95" s="28"/>
      <c r="Y95" s="28"/>
      <c r="Z95" s="28"/>
      <c r="AA95" s="28"/>
      <c r="AB95" s="28"/>
      <c r="AC95" s="28"/>
      <c r="AD95" s="28"/>
      <c r="AE95" s="28"/>
    </row>
    <row r="96">
      <c r="A96" s="37" t="s">
        <v>220</v>
      </c>
      <c r="B96" s="14" t="s">
        <v>221</v>
      </c>
      <c r="C96" s="38"/>
      <c r="D96" s="39">
        <v>0.0030924292749971364</v>
      </c>
      <c r="E96" s="39">
        <v>0.009433962264150943</v>
      </c>
      <c r="F96" s="39">
        <v>0.0</v>
      </c>
      <c r="G96" s="39">
        <v>0.0</v>
      </c>
      <c r="H96" s="38">
        <v>0.0031720856463124504</v>
      </c>
      <c r="I96" s="38">
        <v>0.012488436632747455</v>
      </c>
      <c r="J96" s="38">
        <v>0.017377567140600316</v>
      </c>
      <c r="K96" s="38">
        <v>0.0017464103009754261</v>
      </c>
      <c r="L96" s="28"/>
      <c r="M96" s="28"/>
      <c r="N96" s="38">
        <v>0.5271624252810245</v>
      </c>
      <c r="O96" s="38">
        <v>0.1876764387082174</v>
      </c>
      <c r="P96" s="38">
        <v>0.10257317007584776</v>
      </c>
      <c r="Q96" s="40"/>
      <c r="R96" s="38"/>
      <c r="S96" s="38"/>
      <c r="T96" s="38"/>
      <c r="U96" s="28"/>
      <c r="V96" s="28"/>
      <c r="W96" s="28"/>
      <c r="X96" s="28"/>
      <c r="Y96" s="28"/>
      <c r="Z96" s="28"/>
      <c r="AA96" s="28"/>
      <c r="AB96" s="28"/>
      <c r="AC96" s="28"/>
      <c r="AD96" s="28"/>
      <c r="AE96" s="28"/>
    </row>
    <row r="97">
      <c r="A97" s="37" t="s">
        <v>222</v>
      </c>
      <c r="B97" s="14" t="s">
        <v>223</v>
      </c>
      <c r="C97" s="38"/>
      <c r="D97" s="39">
        <v>0.040765506110214435</v>
      </c>
      <c r="E97" s="39">
        <v>0.0753903896946388</v>
      </c>
      <c r="F97" s="39">
        <v>0.0</v>
      </c>
      <c r="G97" s="39">
        <v>0.02092750711535242</v>
      </c>
      <c r="H97" s="38">
        <v>0.03725470872075173</v>
      </c>
      <c r="I97" s="38">
        <v>0.0</v>
      </c>
      <c r="J97" s="38">
        <v>0.14749225849942862</v>
      </c>
      <c r="K97" s="38">
        <v>0.0017464103009754261</v>
      </c>
      <c r="L97" s="28"/>
      <c r="M97" s="28"/>
      <c r="N97" s="38">
        <v>0.08724822713472921</v>
      </c>
      <c r="O97" s="38">
        <v>0.031061463729177216</v>
      </c>
      <c r="P97" s="38">
        <v>0.016976413362420485</v>
      </c>
      <c r="Q97" s="40"/>
      <c r="R97" s="38"/>
      <c r="S97" s="38"/>
      <c r="T97" s="38"/>
      <c r="U97" s="28"/>
      <c r="V97" s="28"/>
      <c r="W97" s="28"/>
      <c r="X97" s="28"/>
      <c r="Y97" s="28"/>
      <c r="Z97" s="28"/>
      <c r="AA97" s="28"/>
      <c r="AB97" s="28"/>
      <c r="AC97" s="28"/>
      <c r="AD97" s="28"/>
      <c r="AE97" s="28"/>
    </row>
    <row r="98">
      <c r="A98" s="37" t="s">
        <v>224</v>
      </c>
      <c r="B98" s="14" t="s">
        <v>225</v>
      </c>
      <c r="C98" s="38"/>
      <c r="D98" s="39">
        <v>0.008461047254150703</v>
      </c>
      <c r="E98" s="39">
        <v>0.047830923248053395</v>
      </c>
      <c r="F98" s="39">
        <v>0.006026689625484288</v>
      </c>
      <c r="G98" s="39">
        <v>0.019730941704035873</v>
      </c>
      <c r="H98" s="38">
        <v>0.010969463385710051</v>
      </c>
      <c r="I98" s="38">
        <v>0.024676125848241828</v>
      </c>
      <c r="J98" s="38">
        <v>0.008543833580980683</v>
      </c>
      <c r="K98" s="38">
        <v>0.0017464103009754261</v>
      </c>
      <c r="L98" s="28"/>
      <c r="M98" s="28"/>
      <c r="N98" s="38">
        <v>0.5624180411303787</v>
      </c>
      <c r="O98" s="38">
        <v>0.20022788036975944</v>
      </c>
      <c r="P98" s="38">
        <v>0.10943306772260582</v>
      </c>
      <c r="Q98" s="19"/>
      <c r="R98" s="38"/>
      <c r="S98" s="38"/>
      <c r="T98" s="38"/>
      <c r="U98" s="28"/>
      <c r="V98" s="28"/>
      <c r="W98" s="28"/>
      <c r="X98" s="28"/>
      <c r="Y98" s="28"/>
      <c r="Z98" s="28"/>
      <c r="AA98" s="28"/>
      <c r="AB98" s="28"/>
      <c r="AC98" s="28"/>
      <c r="AD98" s="28"/>
      <c r="AE98" s="28"/>
    </row>
    <row r="99">
      <c r="A99" s="37" t="s">
        <v>226</v>
      </c>
      <c r="B99" s="14" t="s">
        <v>227</v>
      </c>
      <c r="C99" s="38"/>
      <c r="D99" s="39">
        <v>0.0020678246484698098</v>
      </c>
      <c r="E99" s="39">
        <v>0.09092714902915032</v>
      </c>
      <c r="F99" s="39">
        <v>0.0</v>
      </c>
      <c r="G99" s="39">
        <v>0.03501900702684022</v>
      </c>
      <c r="H99" s="38">
        <v>0.05024737421719621</v>
      </c>
      <c r="I99" s="38">
        <v>0.0</v>
      </c>
      <c r="J99" s="38">
        <v>0.0</v>
      </c>
      <c r="K99" s="38">
        <v>0.0017464103009754261</v>
      </c>
      <c r="L99" s="28"/>
      <c r="M99" s="28"/>
      <c r="N99" s="38">
        <v>0.06841317132790731</v>
      </c>
      <c r="O99" s="38">
        <v>0.024355947502730596</v>
      </c>
      <c r="P99" s="38">
        <v>0.013311563043031136</v>
      </c>
      <c r="Q99" s="40"/>
      <c r="R99" s="38"/>
      <c r="S99" s="38"/>
      <c r="T99" s="38"/>
      <c r="U99" s="28"/>
      <c r="V99" s="28"/>
      <c r="W99" s="28"/>
      <c r="X99" s="28"/>
      <c r="Y99" s="28"/>
      <c r="Z99" s="28"/>
      <c r="AA99" s="28"/>
      <c r="AB99" s="28"/>
      <c r="AC99" s="28"/>
      <c r="AD99" s="28"/>
      <c r="AE99" s="28"/>
    </row>
    <row r="100">
      <c r="A100" s="37" t="s">
        <v>228</v>
      </c>
      <c r="B100" s="14" t="s">
        <v>229</v>
      </c>
      <c r="C100" s="38"/>
      <c r="D100" s="39">
        <v>0.10291406693136698</v>
      </c>
      <c r="E100" s="39">
        <v>0.07339208207286597</v>
      </c>
      <c r="F100" s="39">
        <v>0.0</v>
      </c>
      <c r="G100" s="39">
        <v>0.11540229885057471</v>
      </c>
      <c r="H100" s="38">
        <v>0.0981886194442397</v>
      </c>
      <c r="I100" s="38">
        <v>0.0</v>
      </c>
      <c r="J100" s="38">
        <v>0.07834559554583416</v>
      </c>
      <c r="K100" s="38">
        <v>0.0017464103009754261</v>
      </c>
      <c r="L100" s="28"/>
      <c r="M100" s="28"/>
      <c r="N100" s="38">
        <v>0.334386396823615</v>
      </c>
      <c r="O100" s="38">
        <v>0.11904575345041725</v>
      </c>
      <c r="P100" s="38">
        <v>0.06506357643785807</v>
      </c>
      <c r="Q100" s="40"/>
      <c r="R100" s="38"/>
      <c r="S100" s="38"/>
      <c r="T100" s="38"/>
      <c r="U100" s="28"/>
      <c r="V100" s="28"/>
      <c r="W100" s="28"/>
      <c r="X100" s="28"/>
      <c r="Y100" s="28"/>
      <c r="Z100" s="28"/>
      <c r="AA100" s="28"/>
      <c r="AB100" s="28"/>
      <c r="AC100" s="28"/>
      <c r="AD100" s="28"/>
      <c r="AE100" s="28"/>
    </row>
    <row r="101">
      <c r="A101" s="37" t="s">
        <v>230</v>
      </c>
      <c r="B101" s="14" t="s">
        <v>231</v>
      </c>
      <c r="C101" s="38"/>
      <c r="D101" s="39">
        <v>0.024064733081126524</v>
      </c>
      <c r="E101" s="39">
        <v>0.170203922587349</v>
      </c>
      <c r="F101" s="39">
        <v>0.017556482947186647</v>
      </c>
      <c r="G101" s="39">
        <v>0.1223820338127681</v>
      </c>
      <c r="H101" s="38">
        <v>0.08349843096990643</v>
      </c>
      <c r="I101" s="38">
        <v>0.18073113961024143</v>
      </c>
      <c r="J101" s="38">
        <v>0.021250892317829884</v>
      </c>
      <c r="K101" s="38">
        <v>0.0017464103009754261</v>
      </c>
      <c r="L101" s="28"/>
      <c r="M101" s="28"/>
      <c r="N101" s="38">
        <v>0.3390579779574968</v>
      </c>
      <c r="O101" s="38">
        <v>0.12070889495728025</v>
      </c>
      <c r="P101" s="38">
        <v>0.06597255413275606</v>
      </c>
      <c r="Q101" s="40"/>
      <c r="R101" s="38"/>
      <c r="S101" s="38"/>
      <c r="T101" s="38"/>
      <c r="U101" s="28"/>
      <c r="V101" s="28"/>
      <c r="W101" s="28"/>
      <c r="X101" s="28"/>
      <c r="Y101" s="28"/>
      <c r="Z101" s="28"/>
      <c r="AA101" s="28"/>
      <c r="AB101" s="28"/>
      <c r="AC101" s="28"/>
      <c r="AD101" s="28"/>
      <c r="AE101" s="28"/>
    </row>
    <row r="102">
      <c r="A102" s="37" t="s">
        <v>232</v>
      </c>
      <c r="B102" s="14" t="s">
        <v>233</v>
      </c>
      <c r="C102" s="38"/>
      <c r="D102" s="39">
        <v>0.007393113204913023</v>
      </c>
      <c r="E102" s="39">
        <v>0.01690712353471596</v>
      </c>
      <c r="F102" s="39">
        <v>0.0</v>
      </c>
      <c r="G102" s="39">
        <v>0.0010641562155210122</v>
      </c>
      <c r="H102" s="38">
        <v>0.005957125709963251</v>
      </c>
      <c r="I102" s="38">
        <v>0.0</v>
      </c>
      <c r="J102" s="38">
        <v>0.0</v>
      </c>
      <c r="K102" s="38">
        <v>0.0017464103009754261</v>
      </c>
      <c r="L102" s="28"/>
      <c r="M102" s="28"/>
      <c r="N102" s="38">
        <v>0.2476540157153852</v>
      </c>
      <c r="O102" s="38">
        <v>0.08816793737997364</v>
      </c>
      <c r="P102" s="38">
        <v>0.04818753434560326</v>
      </c>
      <c r="Q102" s="40"/>
      <c r="R102" s="38"/>
      <c r="S102" s="38"/>
      <c r="T102" s="38"/>
      <c r="U102" s="28"/>
      <c r="V102" s="28"/>
      <c r="W102" s="28"/>
      <c r="X102" s="28"/>
      <c r="Y102" s="28"/>
      <c r="Z102" s="28"/>
      <c r="AA102" s="28"/>
      <c r="AB102" s="28"/>
      <c r="AC102" s="28"/>
      <c r="AD102" s="28"/>
      <c r="AE102" s="28"/>
    </row>
    <row r="103">
      <c r="A103" s="37" t="s">
        <v>234</v>
      </c>
      <c r="B103" s="14" t="s">
        <v>235</v>
      </c>
      <c r="C103" s="38"/>
      <c r="D103" s="39">
        <v>0.041808015454787156</v>
      </c>
      <c r="E103" s="39">
        <v>0.07429459777316631</v>
      </c>
      <c r="F103" s="39">
        <v>0.0011014039445705257</v>
      </c>
      <c r="G103" s="39">
        <v>0.03664210046168285</v>
      </c>
      <c r="H103" s="38">
        <v>0.0451000913432071</v>
      </c>
      <c r="I103" s="38">
        <v>0.003777650104163702</v>
      </c>
      <c r="J103" s="38">
        <v>0.02974831366256521</v>
      </c>
      <c r="K103" s="38">
        <v>0.0017464103009754261</v>
      </c>
      <c r="L103" s="28"/>
      <c r="M103" s="28"/>
      <c r="N103" s="38">
        <v>0.8253111620308191</v>
      </c>
      <c r="O103" s="38">
        <v>0.2938211304296086</v>
      </c>
      <c r="P103" s="38">
        <v>0.16058576660382087</v>
      </c>
      <c r="Q103" s="40"/>
      <c r="R103" s="38"/>
      <c r="S103" s="38"/>
      <c r="T103" s="38"/>
      <c r="U103" s="28"/>
      <c r="V103" s="28"/>
      <c r="W103" s="28"/>
      <c r="X103" s="28"/>
      <c r="Y103" s="28"/>
      <c r="Z103" s="28"/>
      <c r="AA103" s="28"/>
      <c r="AB103" s="28"/>
      <c r="AC103" s="28"/>
      <c r="AD103" s="28"/>
      <c r="AE103" s="28"/>
    </row>
    <row r="104">
      <c r="A104" s="37" t="s">
        <v>236</v>
      </c>
      <c r="B104" s="19" t="s">
        <v>237</v>
      </c>
      <c r="C104" s="38"/>
      <c r="D104" s="39">
        <v>0.012873968846231652</v>
      </c>
      <c r="E104" s="39">
        <v>0.05061980693215736</v>
      </c>
      <c r="F104" s="39">
        <v>1.7715077141108643E-4</v>
      </c>
      <c r="G104" s="39">
        <v>0.04426176913903837</v>
      </c>
      <c r="H104" s="38">
        <v>0.024299253959466336</v>
      </c>
      <c r="I104" s="38">
        <v>0.0014088529271775346</v>
      </c>
      <c r="J104" s="38">
        <v>0.00103509389565411</v>
      </c>
      <c r="K104" s="38">
        <v>0.0017464103009754261</v>
      </c>
      <c r="L104" s="28"/>
      <c r="M104" s="28"/>
      <c r="N104" s="38">
        <v>0.5335766493704257</v>
      </c>
      <c r="O104" s="38">
        <v>0.1899599829754962</v>
      </c>
      <c r="P104" s="38">
        <v>0.10382122431278623</v>
      </c>
      <c r="Q104" s="40"/>
      <c r="R104" s="38"/>
      <c r="S104" s="38"/>
      <c r="T104" s="38"/>
      <c r="U104" s="28"/>
      <c r="V104" s="28"/>
      <c r="W104" s="28"/>
      <c r="X104" s="28"/>
      <c r="Y104" s="28"/>
      <c r="Z104" s="28"/>
      <c r="AA104" s="28"/>
      <c r="AB104" s="28"/>
      <c r="AC104" s="28"/>
      <c r="AD104" s="28"/>
      <c r="AE104" s="28"/>
    </row>
    <row r="105">
      <c r="A105" s="37" t="s">
        <v>238</v>
      </c>
      <c r="B105" s="14" t="s">
        <v>239</v>
      </c>
      <c r="C105" s="38"/>
      <c r="D105" s="39">
        <v>0.03871866295264624</v>
      </c>
      <c r="E105" s="39">
        <v>0.06623953183331652</v>
      </c>
      <c r="F105" s="39">
        <v>0.0</v>
      </c>
      <c r="G105" s="39">
        <v>0.04948805460750853</v>
      </c>
      <c r="H105" s="38">
        <v>0.058985042529905336</v>
      </c>
      <c r="I105" s="38">
        <v>0.0</v>
      </c>
      <c r="J105" s="38">
        <v>0.08043478260869565</v>
      </c>
      <c r="K105" s="38">
        <v>0.0017464103009754261</v>
      </c>
      <c r="L105" s="28"/>
      <c r="M105" s="28"/>
      <c r="N105" s="38">
        <v>0.0</v>
      </c>
      <c r="O105" s="38">
        <v>0.0</v>
      </c>
      <c r="P105" s="38">
        <v>0.0</v>
      </c>
      <c r="Q105" s="19"/>
      <c r="R105" s="38"/>
      <c r="S105" s="38"/>
      <c r="T105" s="38"/>
      <c r="U105" s="28"/>
      <c r="V105" s="28"/>
      <c r="W105" s="28"/>
      <c r="X105" s="28"/>
      <c r="Y105" s="28"/>
      <c r="Z105" s="28"/>
      <c r="AA105" s="28"/>
      <c r="AB105" s="28"/>
      <c r="AC105" s="28"/>
      <c r="AD105" s="28"/>
      <c r="AE105" s="28"/>
    </row>
    <row r="106">
      <c r="A106" s="37" t="s">
        <v>240</v>
      </c>
      <c r="B106" s="14" t="s">
        <v>241</v>
      </c>
      <c r="C106" s="38"/>
      <c r="D106" s="39">
        <v>0.023350043345520335</v>
      </c>
      <c r="E106" s="39">
        <v>0.06935598018400566</v>
      </c>
      <c r="F106" s="39">
        <v>0.0</v>
      </c>
      <c r="G106" s="39">
        <v>9.214466712739E-4</v>
      </c>
      <c r="H106" s="38">
        <v>0.022398981518255957</v>
      </c>
      <c r="I106" s="38">
        <v>0.0</v>
      </c>
      <c r="J106" s="38">
        <v>0.052418980406723</v>
      </c>
      <c r="K106" s="38">
        <v>0.0017464103009754261</v>
      </c>
      <c r="L106" s="28"/>
      <c r="M106" s="28"/>
      <c r="N106" s="38">
        <v>0.6627107204560163</v>
      </c>
      <c r="O106" s="38">
        <v>0.23593333277241654</v>
      </c>
      <c r="P106" s="38">
        <v>0.12894761876130514</v>
      </c>
      <c r="Q106" s="19"/>
      <c r="R106" s="38"/>
      <c r="S106" s="38"/>
      <c r="T106" s="38"/>
      <c r="U106" s="28"/>
      <c r="V106" s="28"/>
      <c r="W106" s="28"/>
      <c r="X106" s="28"/>
      <c r="Y106" s="28"/>
      <c r="Z106" s="28"/>
      <c r="AA106" s="28"/>
      <c r="AB106" s="28"/>
      <c r="AC106" s="28"/>
      <c r="AD106" s="28"/>
      <c r="AE106" s="28"/>
    </row>
    <row r="107">
      <c r="A107" s="37" t="s">
        <v>242</v>
      </c>
      <c r="B107" s="14" t="s">
        <v>243</v>
      </c>
      <c r="C107" s="38"/>
      <c r="D107" s="39">
        <v>0.05653772539538632</v>
      </c>
      <c r="E107" s="39">
        <v>0.1230216784146828</v>
      </c>
      <c r="F107" s="39">
        <v>0.0</v>
      </c>
      <c r="G107" s="39">
        <v>0.02943641315734339</v>
      </c>
      <c r="H107" s="38">
        <v>0.058016576164618465</v>
      </c>
      <c r="I107" s="38">
        <v>0.0</v>
      </c>
      <c r="J107" s="38">
        <v>0.06723716381418093</v>
      </c>
      <c r="K107" s="38">
        <v>0.0017464103009754261</v>
      </c>
      <c r="L107" s="28"/>
      <c r="M107" s="28"/>
      <c r="N107" s="38">
        <v>0.004028957708483264</v>
      </c>
      <c r="O107" s="38">
        <v>0.0014343595032044803</v>
      </c>
      <c r="P107" s="38">
        <v>7.839385821938005E-4</v>
      </c>
      <c r="Q107" s="40"/>
      <c r="R107" s="38"/>
      <c r="S107" s="38"/>
      <c r="T107" s="38"/>
      <c r="U107" s="28"/>
      <c r="V107" s="28"/>
      <c r="W107" s="28"/>
      <c r="X107" s="28"/>
      <c r="Y107" s="28"/>
      <c r="Z107" s="28"/>
      <c r="AA107" s="28"/>
      <c r="AB107" s="28"/>
      <c r="AC107" s="28"/>
      <c r="AD107" s="28"/>
      <c r="AE107" s="28"/>
    </row>
    <row r="108">
      <c r="A108" s="37" t="s">
        <v>244</v>
      </c>
      <c r="B108" s="14" t="s">
        <v>245</v>
      </c>
      <c r="C108" s="38"/>
      <c r="D108" s="39">
        <v>0.04733799266381874</v>
      </c>
      <c r="E108" s="39">
        <v>0.04120696530639373</v>
      </c>
      <c r="F108" s="39">
        <v>5.045408678102926E-4</v>
      </c>
      <c r="G108" s="39">
        <v>0.055688063880535106</v>
      </c>
      <c r="H108" s="38">
        <v>0.04560696750861211</v>
      </c>
      <c r="I108" s="38">
        <v>0.0</v>
      </c>
      <c r="J108" s="38">
        <v>0.008517887563884156</v>
      </c>
      <c r="K108" s="38">
        <v>0.0017464103009754261</v>
      </c>
      <c r="L108" s="28"/>
      <c r="M108" s="28"/>
      <c r="N108" s="38">
        <v>0.42540727293398056</v>
      </c>
      <c r="O108" s="38">
        <v>0.15145032755751298</v>
      </c>
      <c r="P108" s="38">
        <v>0.08277405684765608</v>
      </c>
      <c r="Q108" s="40"/>
      <c r="R108" s="38"/>
      <c r="S108" s="38"/>
      <c r="T108" s="38"/>
      <c r="U108" s="28"/>
      <c r="V108" s="28"/>
      <c r="W108" s="28"/>
      <c r="X108" s="28"/>
      <c r="Y108" s="28"/>
      <c r="Z108" s="28"/>
      <c r="AA108" s="28"/>
      <c r="AB108" s="28"/>
      <c r="AC108" s="28"/>
      <c r="AD108" s="28"/>
      <c r="AE108" s="28"/>
    </row>
    <row r="109">
      <c r="A109" s="37" t="s">
        <v>246</v>
      </c>
      <c r="B109" s="14" t="s">
        <v>247</v>
      </c>
      <c r="C109" s="38"/>
      <c r="D109" s="39">
        <v>0.0734972830653745</v>
      </c>
      <c r="E109" s="39">
        <v>0.07859096378951974</v>
      </c>
      <c r="F109" s="39">
        <v>0.0</v>
      </c>
      <c r="G109" s="39">
        <v>0.025028768699654775</v>
      </c>
      <c r="H109" s="38">
        <v>0.07386632725550557</v>
      </c>
      <c r="I109" s="38">
        <v>0.0</v>
      </c>
      <c r="J109" s="38">
        <v>0.08162066940692896</v>
      </c>
      <c r="K109" s="38">
        <v>0.0017464103009754261</v>
      </c>
      <c r="L109" s="28"/>
      <c r="M109" s="28"/>
      <c r="N109" s="38">
        <v>0.0</v>
      </c>
      <c r="O109" s="38">
        <v>0.0</v>
      </c>
      <c r="P109" s="38">
        <v>0.0</v>
      </c>
      <c r="Q109" s="14"/>
      <c r="R109" s="38"/>
      <c r="S109" s="38"/>
      <c r="T109" s="38"/>
      <c r="U109" s="28"/>
      <c r="V109" s="28"/>
      <c r="W109" s="28"/>
      <c r="X109" s="28"/>
      <c r="Y109" s="28"/>
      <c r="Z109" s="28"/>
      <c r="AA109" s="28"/>
      <c r="AB109" s="28"/>
      <c r="AC109" s="28"/>
      <c r="AD109" s="28"/>
      <c r="AE109" s="28"/>
    </row>
    <row r="110">
      <c r="A110" s="37" t="s">
        <v>248</v>
      </c>
      <c r="B110" s="14" t="s">
        <v>249</v>
      </c>
      <c r="C110" s="38"/>
      <c r="D110" s="39">
        <v>0.041808015454787156</v>
      </c>
      <c r="E110" s="39">
        <v>0.07429459777316631</v>
      </c>
      <c r="F110" s="39">
        <v>0.0011014039445705257</v>
      </c>
      <c r="G110" s="39">
        <v>0.03664210046168285</v>
      </c>
      <c r="H110" s="38">
        <v>0.0451000913432071</v>
      </c>
      <c r="I110" s="38">
        <v>0.003777650104163702</v>
      </c>
      <c r="J110" s="38">
        <v>0.02974831366256521</v>
      </c>
      <c r="K110" s="38">
        <v>0.0017464103009754261</v>
      </c>
      <c r="L110" s="28"/>
      <c r="M110" s="28"/>
      <c r="N110" s="38">
        <v>0.8475078585851245</v>
      </c>
      <c r="O110" s="38">
        <v>0.3017234329470505</v>
      </c>
      <c r="P110" s="38">
        <v>0.1649047116226602</v>
      </c>
      <c r="Q110" s="19"/>
      <c r="R110" s="38"/>
      <c r="S110" s="38"/>
      <c r="T110" s="38"/>
      <c r="U110" s="28"/>
      <c r="V110" s="28"/>
      <c r="W110" s="28"/>
      <c r="X110" s="28"/>
      <c r="Y110" s="28"/>
      <c r="Z110" s="28"/>
      <c r="AA110" s="28"/>
      <c r="AB110" s="28"/>
      <c r="AC110" s="28"/>
      <c r="AD110" s="28"/>
      <c r="AE110" s="28"/>
    </row>
    <row r="111">
      <c r="A111" s="37" t="s">
        <v>250</v>
      </c>
      <c r="B111" s="14" t="s">
        <v>251</v>
      </c>
      <c r="C111" s="38"/>
      <c r="D111" s="39">
        <v>0.041808015454787156</v>
      </c>
      <c r="E111" s="39">
        <v>0.07429459777316631</v>
      </c>
      <c r="F111" s="39">
        <v>0.0011014039445705257</v>
      </c>
      <c r="G111" s="39">
        <v>0.03664210046168285</v>
      </c>
      <c r="H111" s="38">
        <v>0.0451000913432071</v>
      </c>
      <c r="I111" s="38">
        <v>0.003777650104163702</v>
      </c>
      <c r="J111" s="38">
        <v>0.02974831366256521</v>
      </c>
      <c r="K111" s="38">
        <v>0.0017464103009754261</v>
      </c>
      <c r="L111" s="28"/>
      <c r="M111" s="28"/>
      <c r="N111" s="38">
        <v>0.0</v>
      </c>
      <c r="O111" s="38">
        <v>0.0</v>
      </c>
      <c r="P111" s="38">
        <v>0.0</v>
      </c>
      <c r="Q111" s="40"/>
      <c r="R111" s="38"/>
      <c r="S111" s="38"/>
      <c r="T111" s="38"/>
      <c r="U111" s="28"/>
      <c r="V111" s="28"/>
      <c r="W111" s="28"/>
      <c r="X111" s="28"/>
      <c r="Y111" s="28"/>
      <c r="Z111" s="28"/>
      <c r="AA111" s="28"/>
      <c r="AB111" s="28"/>
      <c r="AC111" s="28"/>
      <c r="AD111" s="28"/>
      <c r="AE111" s="28"/>
    </row>
    <row r="112">
      <c r="A112" s="37" t="s">
        <v>252</v>
      </c>
      <c r="B112" s="14" t="s">
        <v>253</v>
      </c>
      <c r="C112" s="38"/>
      <c r="D112" s="39">
        <v>0.03912776702695049</v>
      </c>
      <c r="E112" s="39">
        <v>0.06990454800673779</v>
      </c>
      <c r="F112" s="39">
        <v>0.0</v>
      </c>
      <c r="G112" s="39">
        <v>0.06069307894480677</v>
      </c>
      <c r="H112" s="38">
        <v>0.04006612451229008</v>
      </c>
      <c r="I112" s="38">
        <v>0.0</v>
      </c>
      <c r="J112" s="38">
        <v>0.0</v>
      </c>
      <c r="K112" s="38">
        <v>0.0017464103009754261</v>
      </c>
      <c r="L112" s="28"/>
      <c r="M112" s="28"/>
      <c r="N112" s="38">
        <v>0.3317247022574082</v>
      </c>
      <c r="O112" s="38">
        <v>0.11809815678351061</v>
      </c>
      <c r="P112" s="38">
        <v>0.06454567448518389</v>
      </c>
      <c r="Q112" s="40"/>
      <c r="R112" s="38"/>
      <c r="S112" s="38"/>
      <c r="T112" s="38"/>
      <c r="U112" s="28"/>
      <c r="V112" s="28"/>
      <c r="W112" s="28"/>
      <c r="X112" s="28"/>
      <c r="Y112" s="28"/>
      <c r="Z112" s="28"/>
      <c r="AA112" s="28"/>
      <c r="AB112" s="28"/>
      <c r="AC112" s="28"/>
      <c r="AD112" s="28"/>
      <c r="AE112" s="28"/>
    </row>
    <row r="113">
      <c r="A113" s="37" t="s">
        <v>254</v>
      </c>
      <c r="B113" s="14" t="s">
        <v>255</v>
      </c>
      <c r="C113" s="38"/>
      <c r="D113" s="39">
        <v>0.041808015454787156</v>
      </c>
      <c r="E113" s="39">
        <v>0.07429459777316631</v>
      </c>
      <c r="F113" s="39">
        <v>0.0011014039445705257</v>
      </c>
      <c r="G113" s="39">
        <v>0.03664210046168285</v>
      </c>
      <c r="H113" s="38">
        <v>0.0451000913432071</v>
      </c>
      <c r="I113" s="38">
        <v>0.003777650104163702</v>
      </c>
      <c r="J113" s="38">
        <v>0.02974831366256521</v>
      </c>
      <c r="K113" s="38">
        <v>0.0017464103009754261</v>
      </c>
      <c r="L113" s="28"/>
      <c r="M113" s="28"/>
      <c r="N113" s="38">
        <v>0.0</v>
      </c>
      <c r="O113" s="38">
        <v>0.0</v>
      </c>
      <c r="P113" s="38">
        <v>0.0</v>
      </c>
      <c r="Q113" s="40"/>
      <c r="R113" s="38"/>
      <c r="S113" s="38"/>
      <c r="T113" s="38"/>
      <c r="U113" s="28"/>
      <c r="V113" s="28"/>
      <c r="W113" s="28"/>
      <c r="X113" s="28"/>
      <c r="Y113" s="28"/>
      <c r="Z113" s="28"/>
      <c r="AA113" s="28"/>
      <c r="AB113" s="28"/>
      <c r="AC113" s="28"/>
      <c r="AD113" s="28"/>
      <c r="AE113" s="28"/>
    </row>
    <row r="114">
      <c r="A114" s="37" t="s">
        <v>256</v>
      </c>
      <c r="B114" s="14" t="s">
        <v>257</v>
      </c>
      <c r="C114" s="38"/>
      <c r="D114" s="39">
        <v>0.048438472522242156</v>
      </c>
      <c r="E114" s="39">
        <v>0.07112698928223449</v>
      </c>
      <c r="F114" s="39">
        <v>0.0</v>
      </c>
      <c r="G114" s="39">
        <v>0.09193262813819403</v>
      </c>
      <c r="H114" s="38">
        <v>0.056894362903405424</v>
      </c>
      <c r="I114" s="38">
        <v>0.0</v>
      </c>
      <c r="J114" s="38">
        <v>0.0732246476927328</v>
      </c>
      <c r="K114" s="38">
        <v>0.0017464103009754261</v>
      </c>
      <c r="L114" s="28"/>
      <c r="M114" s="28"/>
      <c r="N114" s="38">
        <v>0.3432290110263549</v>
      </c>
      <c r="O114" s="38">
        <v>0.12219383507166755</v>
      </c>
      <c r="P114" s="38">
        <v>0.06678413717404716</v>
      </c>
      <c r="Q114" s="40"/>
      <c r="R114" s="38"/>
      <c r="S114" s="38"/>
      <c r="T114" s="38"/>
      <c r="U114" s="28"/>
      <c r="V114" s="28"/>
      <c r="W114" s="28"/>
      <c r="X114" s="28"/>
      <c r="Y114" s="28"/>
      <c r="Z114" s="28"/>
      <c r="AA114" s="28"/>
      <c r="AB114" s="28"/>
      <c r="AC114" s="28"/>
      <c r="AD114" s="28"/>
      <c r="AE114" s="28"/>
    </row>
    <row r="115">
      <c r="A115" s="37" t="s">
        <v>258</v>
      </c>
      <c r="B115" s="14" t="s">
        <v>259</v>
      </c>
      <c r="C115" s="38"/>
      <c r="D115" s="39">
        <v>0.047583161258233225</v>
      </c>
      <c r="E115" s="39">
        <v>0.05432372505543237</v>
      </c>
      <c r="F115" s="39">
        <v>0.0</v>
      </c>
      <c r="G115" s="39">
        <v>0.06182143986507853</v>
      </c>
      <c r="H115" s="38">
        <v>0.045189629927363556</v>
      </c>
      <c r="I115" s="38">
        <v>0.07826610475617098</v>
      </c>
      <c r="J115" s="38">
        <v>0.0786930510814542</v>
      </c>
      <c r="K115" s="38">
        <v>0.0017464103009754261</v>
      </c>
      <c r="L115" s="28"/>
      <c r="M115" s="28"/>
      <c r="N115" s="38">
        <v>0.058800947795203735</v>
      </c>
      <c r="O115" s="38">
        <v>0.020933875302263268</v>
      </c>
      <c r="P115" s="38">
        <v>0.011441254781395327</v>
      </c>
      <c r="Q115" s="40"/>
      <c r="R115" s="38"/>
      <c r="S115" s="38"/>
      <c r="T115" s="38"/>
      <c r="U115" s="28"/>
      <c r="V115" s="28"/>
      <c r="W115" s="28"/>
      <c r="X115" s="28"/>
      <c r="Y115" s="28"/>
      <c r="Z115" s="28"/>
      <c r="AA115" s="28"/>
      <c r="AB115" s="28"/>
      <c r="AC115" s="28"/>
      <c r="AD115" s="28"/>
      <c r="AE115" s="28"/>
    </row>
    <row r="116">
      <c r="A116" s="37" t="s">
        <v>260</v>
      </c>
      <c r="B116" s="14" t="s">
        <v>261</v>
      </c>
      <c r="C116" s="38"/>
      <c r="D116" s="39">
        <v>0.12256149279050042</v>
      </c>
      <c r="E116" s="39">
        <v>0.05128205128205128</v>
      </c>
      <c r="F116" s="39">
        <v>0.0</v>
      </c>
      <c r="G116" s="39">
        <v>0.0</v>
      </c>
      <c r="H116" s="38">
        <v>0.09755301794453507</v>
      </c>
      <c r="I116" s="38">
        <v>0.0</v>
      </c>
      <c r="J116" s="38">
        <v>0.0449438202247191</v>
      </c>
      <c r="K116" s="38">
        <v>0.0017464103009754261</v>
      </c>
      <c r="L116" s="28"/>
      <c r="M116" s="28"/>
      <c r="N116" s="38">
        <v>0.4371597120071125</v>
      </c>
      <c r="O116" s="38">
        <v>0.15563434334772203</v>
      </c>
      <c r="P116" s="38">
        <v>0.08506079974518292</v>
      </c>
      <c r="Q116" s="40"/>
      <c r="R116" s="38"/>
      <c r="S116" s="38"/>
      <c r="T116" s="38"/>
      <c r="U116" s="28"/>
      <c r="V116" s="28"/>
      <c r="W116" s="28"/>
      <c r="X116" s="28"/>
      <c r="Y116" s="28"/>
      <c r="Z116" s="28"/>
      <c r="AA116" s="28"/>
      <c r="AB116" s="28"/>
      <c r="AC116" s="28"/>
      <c r="AD116" s="28"/>
      <c r="AE116" s="28"/>
    </row>
    <row r="117">
      <c r="A117" s="37" t="s">
        <v>262</v>
      </c>
      <c r="B117" s="14" t="s">
        <v>263</v>
      </c>
      <c r="C117" s="38"/>
      <c r="D117" s="39">
        <v>0.022978259792997575</v>
      </c>
      <c r="E117" s="39">
        <v>0.041037158023683136</v>
      </c>
      <c r="F117" s="39">
        <v>0.0</v>
      </c>
      <c r="G117" s="39">
        <v>0.018170019467878003</v>
      </c>
      <c r="H117" s="38">
        <v>0.02221082657607128</v>
      </c>
      <c r="I117" s="38">
        <v>0.0</v>
      </c>
      <c r="J117" s="38">
        <v>0.0</v>
      </c>
      <c r="K117" s="38">
        <v>0.0017464103009754261</v>
      </c>
      <c r="L117" s="28"/>
      <c r="M117" s="28"/>
      <c r="N117" s="38">
        <v>0.7629416301289076</v>
      </c>
      <c r="O117" s="38">
        <v>0.27161679440355485</v>
      </c>
      <c r="P117" s="38">
        <v>0.14845015090640962</v>
      </c>
      <c r="Q117" s="40"/>
      <c r="R117" s="38"/>
      <c r="S117" s="38"/>
      <c r="T117" s="38"/>
      <c r="U117" s="28"/>
      <c r="V117" s="28"/>
      <c r="W117" s="28"/>
      <c r="X117" s="28"/>
      <c r="Y117" s="28"/>
      <c r="Z117" s="28"/>
      <c r="AA117" s="28"/>
      <c r="AB117" s="28"/>
      <c r="AC117" s="28"/>
      <c r="AD117" s="28"/>
      <c r="AE117" s="28"/>
    </row>
    <row r="118">
      <c r="A118" s="37" t="s">
        <v>264</v>
      </c>
      <c r="B118" s="19" t="s">
        <v>265</v>
      </c>
      <c r="C118" s="38"/>
      <c r="D118" s="39">
        <v>0.04116807179766114</v>
      </c>
      <c r="E118" s="39">
        <v>0.06373249499857102</v>
      </c>
      <c r="F118" s="39">
        <v>0.0</v>
      </c>
      <c r="G118" s="39">
        <v>0.047042807442141885</v>
      </c>
      <c r="H118" s="38">
        <v>0.039498851251174215</v>
      </c>
      <c r="I118" s="38">
        <v>0.0</v>
      </c>
      <c r="J118" s="38">
        <v>0.0</v>
      </c>
      <c r="K118" s="38">
        <v>0.0017464103009754261</v>
      </c>
      <c r="L118" s="28"/>
      <c r="M118" s="28"/>
      <c r="N118" s="38">
        <v>0.0</v>
      </c>
      <c r="O118" s="38">
        <v>0.0</v>
      </c>
      <c r="P118" s="38">
        <v>0.0</v>
      </c>
      <c r="Q118" s="40"/>
      <c r="R118" s="38"/>
      <c r="S118" s="38"/>
      <c r="T118" s="38"/>
      <c r="U118" s="28"/>
      <c r="V118" s="28"/>
      <c r="W118" s="28"/>
      <c r="X118" s="28"/>
      <c r="Y118" s="28"/>
      <c r="Z118" s="28"/>
      <c r="AA118" s="28"/>
      <c r="AB118" s="28"/>
      <c r="AC118" s="28"/>
      <c r="AD118" s="28"/>
      <c r="AE118" s="28"/>
    </row>
    <row r="119">
      <c r="A119" s="37" t="s">
        <v>266</v>
      </c>
      <c r="B119" s="14" t="s">
        <v>267</v>
      </c>
      <c r="C119" s="38"/>
      <c r="D119" s="39">
        <v>0.041808015454787156</v>
      </c>
      <c r="E119" s="39">
        <v>0.07429459777316631</v>
      </c>
      <c r="F119" s="39">
        <v>0.0011014039445705257</v>
      </c>
      <c r="G119" s="39">
        <v>0.03664210046168285</v>
      </c>
      <c r="H119" s="38">
        <v>0.0451000913432071</v>
      </c>
      <c r="I119" s="38">
        <v>0.003777650104163702</v>
      </c>
      <c r="J119" s="38">
        <v>0.02974831366256521</v>
      </c>
      <c r="K119" s="38">
        <v>0.0017464103009754261</v>
      </c>
      <c r="L119" s="28"/>
      <c r="M119" s="28"/>
      <c r="N119" s="38">
        <v>0.6287623894845661</v>
      </c>
      <c r="O119" s="38">
        <v>0.22384730093239466</v>
      </c>
      <c r="P119" s="38">
        <v>0.12234208741170373</v>
      </c>
      <c r="Q119" s="40"/>
      <c r="R119" s="38"/>
      <c r="S119" s="38"/>
      <c r="T119" s="38"/>
      <c r="U119" s="28"/>
      <c r="V119" s="28"/>
      <c r="W119" s="28"/>
      <c r="X119" s="28"/>
      <c r="Y119" s="28"/>
      <c r="Z119" s="28"/>
      <c r="AA119" s="28"/>
      <c r="AB119" s="28"/>
      <c r="AC119" s="28"/>
      <c r="AD119" s="28"/>
      <c r="AE119" s="28"/>
    </row>
    <row r="120">
      <c r="A120" s="37" t="s">
        <v>268</v>
      </c>
      <c r="B120" s="14" t="s">
        <v>269</v>
      </c>
      <c r="C120" s="38"/>
      <c r="D120" s="39">
        <v>0.02349847656413039</v>
      </c>
      <c r="E120" s="39">
        <v>0.0668512658227848</v>
      </c>
      <c r="F120" s="39">
        <v>0.0</v>
      </c>
      <c r="G120" s="39">
        <v>0.006584723441615452</v>
      </c>
      <c r="H120" s="38">
        <v>0.03297223390828776</v>
      </c>
      <c r="I120" s="38">
        <v>0.07124681933842239</v>
      </c>
      <c r="J120" s="38">
        <v>0.0821973550356053</v>
      </c>
      <c r="K120" s="38">
        <v>0.0017464103009754261</v>
      </c>
      <c r="L120" s="28"/>
      <c r="M120" s="28"/>
      <c r="N120" s="38">
        <v>0.01986074461193726</v>
      </c>
      <c r="O120" s="38">
        <v>0.007070674312333185</v>
      </c>
      <c r="P120" s="38">
        <v>0.003864424771600934</v>
      </c>
      <c r="Q120" s="40"/>
      <c r="R120" s="38"/>
      <c r="S120" s="38"/>
      <c r="T120" s="38"/>
      <c r="U120" s="28"/>
      <c r="V120" s="28"/>
      <c r="W120" s="28"/>
      <c r="X120" s="28"/>
      <c r="Y120" s="28"/>
      <c r="Z120" s="28"/>
      <c r="AA120" s="28"/>
      <c r="AB120" s="28"/>
      <c r="AC120" s="28"/>
      <c r="AD120" s="28"/>
      <c r="AE120" s="28"/>
    </row>
    <row r="121">
      <c r="A121" s="37" t="s">
        <v>270</v>
      </c>
      <c r="B121" s="19" t="s">
        <v>271</v>
      </c>
      <c r="C121" s="38"/>
      <c r="D121" s="39">
        <v>0.09271950166907582</v>
      </c>
      <c r="E121" s="39">
        <v>0.07365261498128764</v>
      </c>
      <c r="F121" s="39">
        <v>0.0033472803347280333</v>
      </c>
      <c r="G121" s="39">
        <v>0.07476101248134151</v>
      </c>
      <c r="H121" s="38">
        <v>0.07971502840088572</v>
      </c>
      <c r="I121" s="38">
        <v>0.0</v>
      </c>
      <c r="J121" s="38">
        <v>0.017813729390443355</v>
      </c>
      <c r="K121" s="38">
        <v>0.0017464103009754261</v>
      </c>
      <c r="L121" s="28"/>
      <c r="M121" s="28"/>
      <c r="N121" s="38">
        <v>0.0</v>
      </c>
      <c r="O121" s="38">
        <v>0.0</v>
      </c>
      <c r="P121" s="38">
        <v>0.0</v>
      </c>
      <c r="Q121" s="40"/>
      <c r="R121" s="38"/>
      <c r="S121" s="38"/>
      <c r="T121" s="38"/>
      <c r="U121" s="28"/>
      <c r="V121" s="28"/>
      <c r="W121" s="28"/>
      <c r="X121" s="28"/>
      <c r="Y121" s="28"/>
      <c r="Z121" s="28"/>
      <c r="AA121" s="28"/>
      <c r="AB121" s="28"/>
      <c r="AC121" s="28"/>
      <c r="AD121" s="28"/>
      <c r="AE121" s="28"/>
    </row>
    <row r="122">
      <c r="A122" s="37" t="s">
        <v>272</v>
      </c>
      <c r="B122" s="14" t="s">
        <v>273</v>
      </c>
      <c r="C122" s="38"/>
      <c r="D122" s="39">
        <v>0.0519308626596076</v>
      </c>
      <c r="E122" s="39">
        <v>0.19537077962493574</v>
      </c>
      <c r="F122" s="39">
        <v>1.0057933698101061E-4</v>
      </c>
      <c r="G122" s="39">
        <v>0.02372341341599931</v>
      </c>
      <c r="H122" s="38">
        <v>0.06605913344876141</v>
      </c>
      <c r="I122" s="38">
        <v>0.02767171074341206</v>
      </c>
      <c r="J122" s="38">
        <v>0.0282744648991456</v>
      </c>
      <c r="K122" s="38">
        <v>0.0017464103009754261</v>
      </c>
      <c r="L122" s="28"/>
      <c r="M122" s="28"/>
      <c r="N122" s="38">
        <v>0.4293866818824836</v>
      </c>
      <c r="O122" s="38">
        <v>0.1528670470803821</v>
      </c>
      <c r="P122" s="38">
        <v>0.08354835442901073</v>
      </c>
      <c r="Q122" s="40"/>
      <c r="R122" s="38"/>
      <c r="S122" s="38"/>
      <c r="T122" s="38"/>
      <c r="U122" s="28"/>
      <c r="V122" s="28"/>
      <c r="W122" s="28"/>
      <c r="X122" s="28"/>
      <c r="Y122" s="28"/>
      <c r="Z122" s="28"/>
      <c r="AA122" s="28"/>
      <c r="AB122" s="28"/>
      <c r="AC122" s="28"/>
      <c r="AD122" s="28"/>
      <c r="AE122" s="28"/>
    </row>
    <row r="123">
      <c r="A123" s="37" t="s">
        <v>274</v>
      </c>
      <c r="B123" s="14" t="s">
        <v>275</v>
      </c>
      <c r="C123" s="38"/>
      <c r="D123" s="39">
        <v>0.07067848833553418</v>
      </c>
      <c r="E123" s="39">
        <v>0.0877149015086963</v>
      </c>
      <c r="F123" s="39">
        <v>0.0</v>
      </c>
      <c r="G123" s="39">
        <v>0.02377670572019297</v>
      </c>
      <c r="H123" s="38">
        <v>0.0702753149790014</v>
      </c>
      <c r="I123" s="38">
        <v>0.0</v>
      </c>
      <c r="J123" s="38">
        <v>0.09900990099009901</v>
      </c>
      <c r="K123" s="38">
        <v>0.0017464103009754261</v>
      </c>
      <c r="L123" s="28"/>
      <c r="M123" s="28"/>
      <c r="N123" s="38">
        <v>0.0</v>
      </c>
      <c r="O123" s="38">
        <v>0.0</v>
      </c>
      <c r="P123" s="38">
        <v>0.0</v>
      </c>
      <c r="Q123" s="40"/>
      <c r="R123" s="38"/>
      <c r="S123" s="38"/>
      <c r="T123" s="38"/>
      <c r="U123" s="28"/>
      <c r="V123" s="28"/>
      <c r="W123" s="28"/>
      <c r="X123" s="28"/>
      <c r="Y123" s="28"/>
      <c r="Z123" s="28"/>
      <c r="AA123" s="28"/>
      <c r="AB123" s="28"/>
      <c r="AC123" s="28"/>
      <c r="AD123" s="28"/>
      <c r="AE123" s="28"/>
    </row>
    <row r="124">
      <c r="A124" s="37" t="s">
        <v>276</v>
      </c>
      <c r="B124" s="14" t="s">
        <v>277</v>
      </c>
      <c r="C124" s="38"/>
      <c r="D124" s="39">
        <v>0.013603069410533658</v>
      </c>
      <c r="E124" s="39">
        <v>0.06351791530944625</v>
      </c>
      <c r="F124" s="39">
        <v>0.0</v>
      </c>
      <c r="G124" s="39">
        <v>0.0</v>
      </c>
      <c r="H124" s="38">
        <v>0.016139044072004966</v>
      </c>
      <c r="I124" s="38">
        <v>0.0</v>
      </c>
      <c r="J124" s="38">
        <v>0.0049261083743842365</v>
      </c>
      <c r="K124" s="38">
        <v>0.0017464103009754261</v>
      </c>
      <c r="L124" s="28"/>
      <c r="M124" s="28"/>
      <c r="N124" s="38">
        <v>0.5133658025350076</v>
      </c>
      <c r="O124" s="38">
        <v>0.18276466787820633</v>
      </c>
      <c r="P124" s="38">
        <v>0.099888678041642</v>
      </c>
      <c r="Q124" s="40"/>
      <c r="R124" s="38"/>
      <c r="S124" s="38"/>
      <c r="T124" s="38"/>
      <c r="U124" s="28"/>
      <c r="V124" s="28"/>
      <c r="W124" s="28"/>
      <c r="X124" s="28"/>
      <c r="Y124" s="28"/>
      <c r="Z124" s="28"/>
      <c r="AA124" s="28"/>
      <c r="AB124" s="28"/>
      <c r="AC124" s="28"/>
      <c r="AD124" s="28"/>
      <c r="AE124" s="28"/>
    </row>
    <row r="125">
      <c r="A125" s="37" t="s">
        <v>278</v>
      </c>
      <c r="B125" s="14" t="s">
        <v>279</v>
      </c>
      <c r="C125" s="38"/>
      <c r="D125" s="39">
        <v>0.04880360104240701</v>
      </c>
      <c r="E125" s="39">
        <v>0.0627492130115425</v>
      </c>
      <c r="F125" s="39">
        <v>0.0</v>
      </c>
      <c r="G125" s="39">
        <v>0.0435595938001069</v>
      </c>
      <c r="H125" s="38">
        <v>0.045953093745385226</v>
      </c>
      <c r="I125" s="38">
        <v>0.0</v>
      </c>
      <c r="J125" s="38">
        <v>0.028939849073192175</v>
      </c>
      <c r="K125" s="38">
        <v>0.0017464103009754261</v>
      </c>
      <c r="L125" s="28"/>
      <c r="M125" s="28"/>
      <c r="N125" s="38">
        <v>0.2945442122710643</v>
      </c>
      <c r="O125" s="38">
        <v>0.10486143577414865</v>
      </c>
      <c r="P125" s="38">
        <v>0.05731124247717508</v>
      </c>
      <c r="Q125" s="40"/>
      <c r="R125" s="38"/>
      <c r="S125" s="38"/>
      <c r="T125" s="38"/>
      <c r="U125" s="28"/>
      <c r="V125" s="28"/>
      <c r="W125" s="28"/>
      <c r="X125" s="28"/>
      <c r="Y125" s="28"/>
      <c r="Z125" s="28"/>
      <c r="AA125" s="28"/>
      <c r="AB125" s="28"/>
      <c r="AC125" s="28"/>
      <c r="AD125" s="28"/>
      <c r="AE125" s="28"/>
    </row>
    <row r="126">
      <c r="A126" s="37" t="s">
        <v>280</v>
      </c>
      <c r="B126" s="19" t="s">
        <v>281</v>
      </c>
      <c r="C126" s="38"/>
      <c r="D126" s="39">
        <v>0.08872909151818756</v>
      </c>
      <c r="E126" s="39">
        <v>0.06842923794712286</v>
      </c>
      <c r="F126" s="39">
        <v>0.0018214215006929321</v>
      </c>
      <c r="G126" s="39">
        <v>0.0353152241968887</v>
      </c>
      <c r="H126" s="38">
        <v>0.07467831603591561</v>
      </c>
      <c r="I126" s="38">
        <v>0.0</v>
      </c>
      <c r="J126" s="38">
        <v>0.04313220212180093</v>
      </c>
      <c r="K126" s="38">
        <v>0.0017464103009754261</v>
      </c>
      <c r="L126" s="28"/>
      <c r="M126" s="28"/>
      <c r="N126" s="38">
        <v>0.5170344004089638</v>
      </c>
      <c r="O126" s="38">
        <v>0.18407073475819988</v>
      </c>
      <c r="P126" s="38">
        <v>0.10060249923909285</v>
      </c>
      <c r="Q126" s="40"/>
      <c r="R126" s="38"/>
      <c r="S126" s="38"/>
      <c r="T126" s="38"/>
      <c r="U126" s="28"/>
      <c r="V126" s="28"/>
      <c r="W126" s="28"/>
      <c r="X126" s="28"/>
      <c r="Y126" s="28"/>
      <c r="Z126" s="28"/>
      <c r="AA126" s="28"/>
      <c r="AB126" s="28"/>
      <c r="AC126" s="28"/>
      <c r="AD126" s="28"/>
      <c r="AE126" s="28"/>
    </row>
    <row r="127">
      <c r="A127" s="37" t="s">
        <v>282</v>
      </c>
      <c r="B127" s="14" t="s">
        <v>283</v>
      </c>
      <c r="C127" s="38"/>
      <c r="D127" s="39">
        <v>0.04310747663551402</v>
      </c>
      <c r="E127" s="39">
        <v>0.010910224438902744</v>
      </c>
      <c r="F127" s="39">
        <v>0.0</v>
      </c>
      <c r="G127" s="39">
        <v>0.046480021745039415</v>
      </c>
      <c r="H127" s="38">
        <v>0.037825059101654845</v>
      </c>
      <c r="I127" s="38">
        <v>0.07658707047175306</v>
      </c>
      <c r="J127" s="38">
        <v>0.004837791690381332</v>
      </c>
      <c r="K127" s="38">
        <v>0.0017464103009754261</v>
      </c>
      <c r="L127" s="28"/>
      <c r="M127" s="28"/>
      <c r="N127" s="38">
        <v>0.3864389525492679</v>
      </c>
      <c r="O127" s="38">
        <v>0.13757711649102813</v>
      </c>
      <c r="P127" s="38">
        <v>0.07519175590452562</v>
      </c>
      <c r="Q127" s="40"/>
      <c r="R127" s="38"/>
      <c r="S127" s="38"/>
      <c r="T127" s="38"/>
      <c r="U127" s="28"/>
      <c r="V127" s="28"/>
      <c r="W127" s="28"/>
      <c r="X127" s="28"/>
      <c r="Y127" s="28"/>
      <c r="Z127" s="28"/>
      <c r="AA127" s="28"/>
      <c r="AB127" s="28"/>
      <c r="AC127" s="28"/>
      <c r="AD127" s="28"/>
      <c r="AE127" s="28"/>
    </row>
    <row r="128">
      <c r="A128" s="37" t="s">
        <v>284</v>
      </c>
      <c r="B128" s="14" t="s">
        <v>285</v>
      </c>
      <c r="C128" s="38"/>
      <c r="D128" s="39">
        <v>0.045131406207426124</v>
      </c>
      <c r="E128" s="39">
        <v>0.027036750553147092</v>
      </c>
      <c r="F128" s="39">
        <v>0.0</v>
      </c>
      <c r="G128" s="39">
        <v>0.026195477573211418</v>
      </c>
      <c r="H128" s="38">
        <v>0.03218556063115366</v>
      </c>
      <c r="I128" s="38">
        <v>0.0</v>
      </c>
      <c r="J128" s="38">
        <v>0.06047674205937938</v>
      </c>
      <c r="K128" s="38">
        <v>0.0017464103009754261</v>
      </c>
      <c r="L128" s="28"/>
      <c r="M128" s="28"/>
      <c r="N128" s="38">
        <v>0.0</v>
      </c>
      <c r="O128" s="38">
        <v>0.0</v>
      </c>
      <c r="P128" s="38">
        <v>0.0</v>
      </c>
      <c r="Q128" s="40"/>
      <c r="R128" s="38"/>
      <c r="S128" s="38"/>
      <c r="T128" s="38"/>
      <c r="U128" s="28"/>
      <c r="V128" s="28"/>
      <c r="W128" s="28"/>
      <c r="X128" s="28"/>
      <c r="Y128" s="28"/>
      <c r="Z128" s="28"/>
      <c r="AA128" s="28"/>
      <c r="AB128" s="28"/>
      <c r="AC128" s="28"/>
      <c r="AD128" s="28"/>
      <c r="AE128" s="28"/>
    </row>
    <row r="129">
      <c r="A129" s="37" t="s">
        <v>286</v>
      </c>
      <c r="B129" s="14" t="s">
        <v>287</v>
      </c>
      <c r="C129" s="38"/>
      <c r="D129" s="39">
        <v>0.0477753070961335</v>
      </c>
      <c r="E129" s="39">
        <v>0.1254426232056998</v>
      </c>
      <c r="F129" s="39">
        <v>0.001172110114993506</v>
      </c>
      <c r="G129" s="39">
        <v>0.01767844201501858</v>
      </c>
      <c r="H129" s="38">
        <v>0.06874791807854444</v>
      </c>
      <c r="I129" s="38">
        <v>7.453851887578375E-4</v>
      </c>
      <c r="J129" s="38">
        <v>7.283183413259178E-4</v>
      </c>
      <c r="K129" s="38">
        <v>0.0017464103009754261</v>
      </c>
      <c r="L129" s="28"/>
      <c r="M129" s="28"/>
      <c r="N129" s="38">
        <v>0.33818406663807404</v>
      </c>
      <c r="O129" s="38">
        <v>0.12039777156094061</v>
      </c>
      <c r="P129" s="38">
        <v>0.06580251194063554</v>
      </c>
      <c r="Q129" s="40"/>
      <c r="R129" s="38"/>
      <c r="S129" s="38"/>
      <c r="T129" s="38"/>
      <c r="U129" s="28"/>
      <c r="V129" s="28"/>
      <c r="W129" s="28"/>
      <c r="X129" s="28"/>
      <c r="Y129" s="28"/>
      <c r="Z129" s="28"/>
      <c r="AA129" s="28"/>
      <c r="AB129" s="28"/>
      <c r="AC129" s="28"/>
      <c r="AD129" s="28"/>
      <c r="AE129" s="28"/>
    </row>
    <row r="130">
      <c r="A130" s="37" t="s">
        <v>288</v>
      </c>
      <c r="B130" s="14" t="s">
        <v>289</v>
      </c>
      <c r="C130" s="38"/>
      <c r="D130" s="39">
        <v>0.033835969106289075</v>
      </c>
      <c r="E130" s="39">
        <v>0.06653846153846153</v>
      </c>
      <c r="F130" s="39">
        <v>0.0</v>
      </c>
      <c r="G130" s="39">
        <v>0.0</v>
      </c>
      <c r="H130" s="38">
        <v>0.022641293133096412</v>
      </c>
      <c r="I130" s="38">
        <v>0.01109669981265312</v>
      </c>
      <c r="J130" s="38">
        <v>0.023747328425552126</v>
      </c>
      <c r="K130" s="38">
        <v>0.0017464103009754261</v>
      </c>
      <c r="L130" s="28"/>
      <c r="M130" s="28"/>
      <c r="N130" s="38">
        <v>0.7519168318705627</v>
      </c>
      <c r="O130" s="38">
        <v>0.26769182787450135</v>
      </c>
      <c r="P130" s="38">
        <v>0.1463049894674048</v>
      </c>
      <c r="Q130" s="40"/>
      <c r="R130" s="38"/>
      <c r="S130" s="38"/>
      <c r="T130" s="38"/>
      <c r="U130" s="28"/>
      <c r="V130" s="28"/>
      <c r="W130" s="28"/>
      <c r="X130" s="28"/>
      <c r="Y130" s="28"/>
      <c r="Z130" s="28"/>
      <c r="AA130" s="28"/>
      <c r="AB130" s="28"/>
      <c r="AC130" s="28"/>
      <c r="AD130" s="28"/>
      <c r="AE130" s="28"/>
    </row>
    <row r="131">
      <c r="A131" s="37" t="s">
        <v>290</v>
      </c>
      <c r="B131" s="19" t="s">
        <v>291</v>
      </c>
      <c r="C131" s="38"/>
      <c r="D131" s="39">
        <v>0.034378550341780924</v>
      </c>
      <c r="E131" s="39">
        <v>0.0565408842109082</v>
      </c>
      <c r="F131" s="39">
        <v>8.372784886232559E-4</v>
      </c>
      <c r="G131" s="39">
        <v>0.010655004291218524</v>
      </c>
      <c r="H131" s="38">
        <v>0.03057479819565134</v>
      </c>
      <c r="I131" s="38">
        <v>0.0</v>
      </c>
      <c r="J131" s="38">
        <v>0.0</v>
      </c>
      <c r="K131" s="38">
        <v>0.0017464103009754261</v>
      </c>
      <c r="L131" s="28"/>
      <c r="M131" s="28"/>
      <c r="N131" s="38">
        <v>0.7346287421120472</v>
      </c>
      <c r="O131" s="38">
        <v>0.2615370509739729</v>
      </c>
      <c r="P131" s="38">
        <v>0.14294114165495608</v>
      </c>
      <c r="Q131" s="19"/>
      <c r="R131" s="38"/>
      <c r="S131" s="38"/>
      <c r="T131" s="38"/>
      <c r="U131" s="28"/>
      <c r="V131" s="28"/>
      <c r="W131" s="28"/>
      <c r="X131" s="28"/>
      <c r="Y131" s="28"/>
      <c r="Z131" s="28"/>
      <c r="AA131" s="28"/>
      <c r="AB131" s="28"/>
      <c r="AC131" s="28"/>
      <c r="AD131" s="28"/>
      <c r="AE131" s="28"/>
    </row>
    <row r="132">
      <c r="A132" s="37" t="s">
        <v>292</v>
      </c>
      <c r="B132" s="14" t="s">
        <v>293</v>
      </c>
      <c r="C132" s="38"/>
      <c r="D132" s="39">
        <v>0.07728400388307625</v>
      </c>
      <c r="E132" s="39">
        <v>0.05820348304307974</v>
      </c>
      <c r="F132" s="39">
        <v>0.00531632110579479</v>
      </c>
      <c r="G132" s="39">
        <v>0.03664210046168285</v>
      </c>
      <c r="H132" s="38">
        <v>0.10982684557814092</v>
      </c>
      <c r="I132" s="38">
        <v>0.0</v>
      </c>
      <c r="J132" s="38">
        <v>0.0839095119822783</v>
      </c>
      <c r="K132" s="38">
        <v>0.0017464103009754261</v>
      </c>
      <c r="L132" s="28"/>
      <c r="M132" s="28"/>
      <c r="N132" s="38">
        <v>0.48475561362897296</v>
      </c>
      <c r="O132" s="38">
        <v>0.17257908160127938</v>
      </c>
      <c r="P132" s="38">
        <v>0.09432182116447287</v>
      </c>
      <c r="Q132" s="40"/>
      <c r="R132" s="38"/>
      <c r="S132" s="38"/>
      <c r="T132" s="38"/>
      <c r="U132" s="28"/>
      <c r="V132" s="28"/>
      <c r="W132" s="28"/>
      <c r="X132" s="28"/>
      <c r="Y132" s="28"/>
      <c r="Z132" s="28"/>
      <c r="AA132" s="28"/>
      <c r="AB132" s="28"/>
      <c r="AC132" s="28"/>
      <c r="AD132" s="28"/>
      <c r="AE132" s="28"/>
    </row>
    <row r="133">
      <c r="A133" s="37" t="s">
        <v>294</v>
      </c>
      <c r="B133" s="14" t="s">
        <v>295</v>
      </c>
      <c r="C133" s="38"/>
      <c r="D133" s="39">
        <v>0.03539685660186038</v>
      </c>
      <c r="E133" s="39">
        <v>0.009931940487496044</v>
      </c>
      <c r="F133" s="39">
        <v>7.869058860560277E-4</v>
      </c>
      <c r="G133" s="39">
        <v>0.0033373311779736144</v>
      </c>
      <c r="H133" s="38">
        <v>0.025371312309257377</v>
      </c>
      <c r="I133" s="38">
        <v>0.0</v>
      </c>
      <c r="J133" s="38">
        <v>0.002008402973359804</v>
      </c>
      <c r="K133" s="38">
        <v>0.0017464103009754261</v>
      </c>
      <c r="L133" s="28"/>
      <c r="M133" s="28"/>
      <c r="N133" s="38">
        <v>0.18776744203538118</v>
      </c>
      <c r="O133" s="38">
        <v>0.0668475656393116</v>
      </c>
      <c r="P133" s="38">
        <v>0.036535042793186166</v>
      </c>
      <c r="Q133" s="40"/>
      <c r="R133" s="38"/>
      <c r="S133" s="38"/>
      <c r="T133" s="38"/>
      <c r="U133" s="28"/>
      <c r="V133" s="28"/>
      <c r="W133" s="28"/>
      <c r="X133" s="28"/>
      <c r="Y133" s="28"/>
      <c r="Z133" s="28"/>
      <c r="AA133" s="28"/>
      <c r="AB133" s="28"/>
      <c r="AC133" s="28"/>
      <c r="AD133" s="28"/>
      <c r="AE133" s="28"/>
    </row>
    <row r="134">
      <c r="A134" s="37" t="s">
        <v>296</v>
      </c>
      <c r="B134" s="19" t="s">
        <v>297</v>
      </c>
      <c r="C134" s="38"/>
      <c r="D134" s="39">
        <v>0.02624775426142588</v>
      </c>
      <c r="E134" s="39">
        <v>0.14623607004775985</v>
      </c>
      <c r="F134" s="39">
        <v>0.008125772831655184</v>
      </c>
      <c r="G134" s="39">
        <v>0.01881331403762663</v>
      </c>
      <c r="H134" s="38">
        <v>0.03938276146633922</v>
      </c>
      <c r="I134" s="38">
        <v>0.015750727615134394</v>
      </c>
      <c r="J134" s="38">
        <v>0.006688483178321276</v>
      </c>
      <c r="K134" s="38">
        <v>0.0017464103009754261</v>
      </c>
      <c r="L134" s="28"/>
      <c r="M134" s="28"/>
      <c r="N134" s="38">
        <v>0.0</v>
      </c>
      <c r="O134" s="38">
        <v>0.0</v>
      </c>
      <c r="P134" s="38">
        <v>0.0</v>
      </c>
      <c r="Q134" s="40"/>
      <c r="R134" s="38"/>
      <c r="S134" s="38"/>
      <c r="T134" s="38"/>
      <c r="U134" s="28"/>
      <c r="V134" s="28"/>
      <c r="W134" s="28"/>
      <c r="X134" s="28"/>
      <c r="Y134" s="28"/>
      <c r="Z134" s="28"/>
      <c r="AA134" s="28"/>
      <c r="AB134" s="28"/>
      <c r="AC134" s="28"/>
      <c r="AD134" s="28"/>
      <c r="AE134" s="28"/>
    </row>
    <row r="135">
      <c r="A135" s="37" t="s">
        <v>298</v>
      </c>
      <c r="B135" s="19" t="s">
        <v>299</v>
      </c>
      <c r="C135" s="38"/>
      <c r="D135" s="39">
        <v>0.09362632919233284</v>
      </c>
      <c r="E135" s="39">
        <v>0.21910615637286618</v>
      </c>
      <c r="F135" s="39">
        <v>5.017561465127947E-4</v>
      </c>
      <c r="G135" s="39">
        <v>0.0523725427752526</v>
      </c>
      <c r="H135" s="38">
        <v>0.09677430883790415</v>
      </c>
      <c r="I135" s="38">
        <v>0.0</v>
      </c>
      <c r="J135" s="38">
        <v>0.05396638159834857</v>
      </c>
      <c r="K135" s="38">
        <v>0.0017464103009754261</v>
      </c>
      <c r="L135" s="28"/>
      <c r="M135" s="28"/>
      <c r="N135" s="38">
        <v>0.22189373507825177</v>
      </c>
      <c r="O135" s="38">
        <v>0.07899695420998731</v>
      </c>
      <c r="P135" s="38">
        <v>0.04317520129552735</v>
      </c>
      <c r="Q135" s="40"/>
      <c r="R135" s="38"/>
      <c r="S135" s="38"/>
      <c r="T135" s="38"/>
      <c r="U135" s="28"/>
      <c r="V135" s="28"/>
      <c r="W135" s="28"/>
      <c r="X135" s="28"/>
      <c r="Y135" s="28"/>
      <c r="Z135" s="28"/>
      <c r="AA135" s="28"/>
      <c r="AB135" s="28"/>
      <c r="AC135" s="28"/>
      <c r="AD135" s="28"/>
      <c r="AE135" s="28"/>
    </row>
    <row r="136">
      <c r="A136" s="37" t="s">
        <v>300</v>
      </c>
      <c r="B136" s="14" t="s">
        <v>301</v>
      </c>
      <c r="C136" s="38"/>
      <c r="D136" s="39">
        <v>0.026719771083871465</v>
      </c>
      <c r="E136" s="39">
        <v>0.05850746268656717</v>
      </c>
      <c r="F136" s="39">
        <v>0.0</v>
      </c>
      <c r="G136" s="39">
        <v>0.03460207612456748</v>
      </c>
      <c r="H136" s="38">
        <v>0.024824072204184984</v>
      </c>
      <c r="I136" s="38">
        <v>0.0</v>
      </c>
      <c r="J136" s="38">
        <v>0.04271801682160248</v>
      </c>
      <c r="K136" s="38">
        <v>0.0017464103009754261</v>
      </c>
      <c r="L136" s="28"/>
      <c r="M136" s="28"/>
      <c r="N136" s="38">
        <v>0.0</v>
      </c>
      <c r="O136" s="38">
        <v>0.0</v>
      </c>
      <c r="P136" s="38">
        <v>0.0</v>
      </c>
      <c r="Q136" s="40"/>
      <c r="R136" s="38"/>
      <c r="S136" s="38"/>
      <c r="T136" s="38"/>
      <c r="U136" s="28"/>
      <c r="V136" s="28"/>
      <c r="W136" s="28"/>
      <c r="X136" s="28"/>
      <c r="Y136" s="28"/>
      <c r="Z136" s="28"/>
      <c r="AA136" s="28"/>
      <c r="AB136" s="28"/>
      <c r="AC136" s="28"/>
      <c r="AD136" s="28"/>
      <c r="AE136" s="28"/>
    </row>
    <row r="137">
      <c r="A137" s="37" t="s">
        <v>302</v>
      </c>
      <c r="B137" s="14" t="s">
        <v>303</v>
      </c>
      <c r="C137" s="38"/>
      <c r="D137" s="39">
        <v>0.03288240706034688</v>
      </c>
      <c r="E137" s="39">
        <v>0.07484612228149363</v>
      </c>
      <c r="F137" s="39">
        <v>0.0</v>
      </c>
      <c r="G137" s="39">
        <v>0.04062392869386356</v>
      </c>
      <c r="H137" s="38">
        <v>0.04909548146345421</v>
      </c>
      <c r="I137" s="38">
        <v>0.0</v>
      </c>
      <c r="J137" s="38">
        <v>0.08168642951251646</v>
      </c>
      <c r="K137" s="38">
        <v>0.0017464103009754261</v>
      </c>
      <c r="L137" s="28"/>
      <c r="M137" s="28"/>
      <c r="N137" s="38">
        <v>0.011999108040925232</v>
      </c>
      <c r="O137" s="38">
        <v>0.004271833038167493</v>
      </c>
      <c r="P137" s="38">
        <v>0.002334738765161757</v>
      </c>
      <c r="Q137" s="40"/>
      <c r="R137" s="38"/>
      <c r="S137" s="38"/>
      <c r="T137" s="38"/>
      <c r="U137" s="28"/>
      <c r="V137" s="28"/>
      <c r="W137" s="28"/>
      <c r="X137" s="28"/>
      <c r="Y137" s="28"/>
      <c r="Z137" s="28"/>
      <c r="AA137" s="28"/>
      <c r="AB137" s="28"/>
      <c r="AC137" s="28"/>
      <c r="AD137" s="28"/>
      <c r="AE137" s="28"/>
    </row>
    <row r="138">
      <c r="A138" s="37" t="s">
        <v>304</v>
      </c>
      <c r="B138" s="14" t="s">
        <v>305</v>
      </c>
      <c r="C138" s="38"/>
      <c r="D138" s="39">
        <v>0.03154024767801858</v>
      </c>
      <c r="E138" s="39">
        <v>0.06812339331619537</v>
      </c>
      <c r="F138" s="39">
        <v>0.0</v>
      </c>
      <c r="G138" s="39">
        <v>0.037037037037037035</v>
      </c>
      <c r="H138" s="38">
        <v>0.030179420334304555</v>
      </c>
      <c r="I138" s="38">
        <v>0.0</v>
      </c>
      <c r="J138" s="38">
        <v>0.07757903494176373</v>
      </c>
      <c r="K138" s="38">
        <v>0.0017464103009754261</v>
      </c>
      <c r="L138" s="28"/>
      <c r="M138" s="28"/>
      <c r="N138" s="38">
        <v>0.0</v>
      </c>
      <c r="O138" s="38">
        <v>0.0</v>
      </c>
      <c r="P138" s="38">
        <v>0.0</v>
      </c>
      <c r="Q138" s="40"/>
      <c r="R138" s="38"/>
      <c r="S138" s="38"/>
      <c r="T138" s="38"/>
      <c r="U138" s="28"/>
      <c r="V138" s="28"/>
      <c r="W138" s="28"/>
      <c r="X138" s="28"/>
      <c r="Y138" s="28"/>
      <c r="Z138" s="28"/>
      <c r="AA138" s="28"/>
      <c r="AB138" s="28"/>
      <c r="AC138" s="28"/>
      <c r="AD138" s="28"/>
      <c r="AE138" s="28"/>
    </row>
    <row r="139">
      <c r="A139" s="28"/>
      <c r="B139" s="14"/>
      <c r="C139" s="38"/>
      <c r="D139" s="41"/>
      <c r="E139" s="41"/>
      <c r="F139" s="41"/>
      <c r="G139" s="41"/>
      <c r="L139" s="28"/>
      <c r="M139" s="28"/>
      <c r="N139" s="38"/>
      <c r="O139" s="38"/>
      <c r="P139" s="38"/>
      <c r="Q139" s="40"/>
      <c r="R139" s="38"/>
      <c r="S139" s="38"/>
      <c r="T139" s="38"/>
      <c r="U139" s="28"/>
      <c r="V139" s="28"/>
      <c r="W139" s="28"/>
      <c r="X139" s="28"/>
      <c r="Y139" s="28"/>
      <c r="Z139" s="28"/>
      <c r="AA139" s="28"/>
      <c r="AB139" s="28"/>
      <c r="AC139" s="28"/>
      <c r="AD139" s="28"/>
      <c r="AE139" s="28"/>
    </row>
    <row r="140">
      <c r="A140" s="28"/>
      <c r="B140" s="25" t="s">
        <v>306</v>
      </c>
      <c r="C140" s="28"/>
      <c r="D140" s="39">
        <v>0.04646649104898712</v>
      </c>
      <c r="E140" s="39">
        <v>0.09396931940849469</v>
      </c>
      <c r="F140" s="39">
        <v>9.443282940619472E-4</v>
      </c>
      <c r="G140" s="39">
        <v>0.034371922933485725</v>
      </c>
      <c r="H140" s="39">
        <v>0.04963187967553863</v>
      </c>
      <c r="I140" s="39">
        <v>0.007986865430965126</v>
      </c>
      <c r="J140" s="39">
        <v>0.021168310424043595</v>
      </c>
      <c r="K140" s="38">
        <v>0.0017464103009754261</v>
      </c>
      <c r="L140" s="28"/>
      <c r="M140" s="28"/>
      <c r="N140" s="38">
        <v>0.23868447294247472</v>
      </c>
      <c r="O140" s="38">
        <v>0.1004084274305285</v>
      </c>
      <c r="P140" s="38">
        <v>0.05749529890829386</v>
      </c>
      <c r="Q140" s="40"/>
      <c r="R140" s="38"/>
      <c r="S140" s="38"/>
      <c r="T140" s="38"/>
      <c r="U140" s="28"/>
      <c r="V140" s="28"/>
      <c r="W140" s="28"/>
      <c r="X140" s="28"/>
      <c r="Y140" s="28"/>
      <c r="Z140" s="28"/>
      <c r="AA140" s="28"/>
      <c r="AB140" s="28"/>
      <c r="AC140" s="28"/>
      <c r="AD140" s="28"/>
      <c r="AE140" s="28"/>
    </row>
    <row r="141">
      <c r="A141" s="28"/>
      <c r="B141" s="25"/>
      <c r="C141" s="28"/>
      <c r="D141" s="28"/>
      <c r="E141" s="28"/>
      <c r="F141" s="28"/>
      <c r="G141" s="28"/>
      <c r="H141" s="28"/>
      <c r="I141" s="28"/>
      <c r="J141" s="28"/>
      <c r="K141" s="28"/>
      <c r="L141" s="28"/>
      <c r="M141" s="28"/>
      <c r="N141" s="42"/>
      <c r="O141" s="42"/>
      <c r="P141" s="42"/>
      <c r="Q141" s="40"/>
      <c r="R141" s="38"/>
      <c r="S141" s="38"/>
      <c r="T141" s="38"/>
      <c r="U141" s="28"/>
      <c r="V141" s="28"/>
      <c r="W141" s="28"/>
      <c r="X141" s="28"/>
      <c r="Y141" s="28"/>
      <c r="Z141" s="28"/>
      <c r="AA141" s="28"/>
      <c r="AB141" s="28"/>
      <c r="AC141" s="28"/>
      <c r="AD141" s="28"/>
      <c r="AE141" s="28"/>
    </row>
    <row r="142">
      <c r="A142" s="28"/>
      <c r="B142" s="14"/>
      <c r="C142" s="28"/>
      <c r="D142" s="28"/>
      <c r="E142" s="28"/>
      <c r="F142" s="28"/>
      <c r="G142" s="28"/>
      <c r="H142" s="28"/>
      <c r="I142" s="28"/>
      <c r="J142" s="28"/>
      <c r="K142" s="28"/>
      <c r="L142" s="28"/>
      <c r="M142" s="28"/>
      <c r="N142" s="42"/>
      <c r="O142" s="42"/>
      <c r="P142" s="42"/>
      <c r="Q142" s="40"/>
      <c r="R142" s="38"/>
      <c r="S142" s="38"/>
      <c r="T142" s="38"/>
      <c r="U142" s="28"/>
      <c r="V142" s="28"/>
      <c r="W142" s="28"/>
      <c r="X142" s="28"/>
      <c r="Y142" s="28"/>
      <c r="Z142" s="28"/>
      <c r="AA142" s="28"/>
      <c r="AB142" s="28"/>
      <c r="AC142" s="28"/>
      <c r="AD142" s="28"/>
      <c r="AE142" s="28"/>
    </row>
    <row r="143">
      <c r="A143" s="28"/>
      <c r="B143" s="14"/>
      <c r="C143" s="28"/>
      <c r="D143" s="28"/>
      <c r="E143" s="39"/>
      <c r="F143" s="39"/>
      <c r="G143" s="28"/>
      <c r="H143" s="28"/>
      <c r="I143" s="28"/>
      <c r="J143" s="28"/>
      <c r="K143" s="28"/>
      <c r="L143" s="28"/>
      <c r="M143" s="28"/>
      <c r="N143" s="42"/>
      <c r="O143" s="42"/>
      <c r="P143" s="42"/>
      <c r="Q143" s="40"/>
      <c r="R143" s="38"/>
      <c r="S143" s="38"/>
      <c r="T143" s="38"/>
      <c r="U143" s="28"/>
      <c r="V143" s="28"/>
      <c r="W143" s="28"/>
      <c r="X143" s="28"/>
      <c r="Y143" s="28"/>
      <c r="Z143" s="28"/>
      <c r="AA143" s="28"/>
      <c r="AB143" s="28"/>
      <c r="AC143" s="28"/>
      <c r="AD143" s="28"/>
      <c r="AE143" s="28"/>
    </row>
    <row r="144">
      <c r="A144" s="28"/>
      <c r="B144" s="14"/>
      <c r="C144" s="28"/>
      <c r="D144" s="28"/>
      <c r="E144" s="39"/>
      <c r="F144" s="39"/>
      <c r="G144" s="28"/>
      <c r="H144" s="28"/>
      <c r="I144" s="28"/>
      <c r="J144" s="28"/>
      <c r="K144" s="28"/>
      <c r="L144" s="28"/>
      <c r="M144" s="28"/>
      <c r="N144" s="42"/>
      <c r="O144" s="42"/>
      <c r="P144" s="42"/>
      <c r="Q144" s="40"/>
      <c r="R144" s="38"/>
      <c r="S144" s="38"/>
      <c r="T144" s="38"/>
      <c r="U144" s="28"/>
      <c r="V144" s="28"/>
      <c r="W144" s="28"/>
      <c r="X144" s="28"/>
      <c r="Y144" s="28"/>
      <c r="Z144" s="28"/>
      <c r="AA144" s="28"/>
      <c r="AB144" s="28"/>
      <c r="AC144" s="28"/>
      <c r="AD144" s="28"/>
      <c r="AE144" s="28"/>
    </row>
    <row r="145">
      <c r="A145" s="28"/>
      <c r="B145" s="14"/>
      <c r="C145" s="28"/>
      <c r="D145" s="28"/>
      <c r="E145" s="39"/>
      <c r="F145" s="39"/>
      <c r="G145" s="28"/>
      <c r="H145" s="28"/>
      <c r="I145" s="28"/>
      <c r="J145" s="28"/>
      <c r="K145" s="28"/>
      <c r="L145" s="28"/>
      <c r="M145" s="28"/>
      <c r="N145" s="42"/>
      <c r="O145" s="42"/>
      <c r="P145" s="42"/>
      <c r="Q145" s="40"/>
      <c r="R145" s="38"/>
      <c r="S145" s="38"/>
      <c r="T145" s="38"/>
      <c r="U145" s="28"/>
      <c r="V145" s="28"/>
      <c r="W145" s="28"/>
      <c r="X145" s="28"/>
      <c r="Y145" s="28"/>
      <c r="Z145" s="28"/>
      <c r="AA145" s="28"/>
      <c r="AB145" s="28"/>
      <c r="AC145" s="28"/>
      <c r="AD145" s="28"/>
      <c r="AE145" s="28"/>
    </row>
    <row r="146">
      <c r="A146" s="28"/>
      <c r="B146" s="14"/>
      <c r="C146" s="28"/>
      <c r="D146" s="28"/>
      <c r="E146" s="39"/>
      <c r="F146" s="39"/>
      <c r="G146" s="28"/>
      <c r="H146" s="28"/>
      <c r="I146" s="28"/>
      <c r="J146" s="28"/>
      <c r="K146" s="28"/>
      <c r="L146" s="28"/>
      <c r="M146" s="28"/>
      <c r="N146" s="42"/>
      <c r="O146" s="42"/>
      <c r="P146" s="42"/>
      <c r="Q146" s="40"/>
      <c r="R146" s="38"/>
      <c r="S146" s="38"/>
      <c r="T146" s="38"/>
      <c r="U146" s="28"/>
      <c r="V146" s="28"/>
      <c r="W146" s="28"/>
      <c r="X146" s="28"/>
      <c r="Y146" s="28"/>
      <c r="Z146" s="28"/>
      <c r="AA146" s="28"/>
      <c r="AB146" s="28"/>
      <c r="AC146" s="28"/>
      <c r="AD146" s="28"/>
      <c r="AE146" s="28"/>
    </row>
    <row r="147">
      <c r="A147" s="28"/>
      <c r="B147" s="14"/>
      <c r="C147" s="28"/>
      <c r="D147" s="28"/>
      <c r="E147" s="39"/>
      <c r="F147" s="39"/>
      <c r="G147" s="28"/>
      <c r="H147" s="28"/>
      <c r="I147" s="28"/>
      <c r="J147" s="28"/>
      <c r="K147" s="28"/>
      <c r="L147" s="28"/>
      <c r="M147" s="28"/>
      <c r="N147" s="42"/>
      <c r="O147" s="42"/>
      <c r="P147" s="42"/>
      <c r="Q147" s="40"/>
      <c r="R147" s="38"/>
      <c r="S147" s="38"/>
      <c r="T147" s="38"/>
      <c r="U147" s="28"/>
      <c r="V147" s="28"/>
      <c r="W147" s="28"/>
      <c r="X147" s="28"/>
      <c r="Y147" s="28"/>
      <c r="Z147" s="28"/>
      <c r="AA147" s="28"/>
      <c r="AB147" s="28"/>
      <c r="AC147" s="28"/>
      <c r="AD147" s="28"/>
      <c r="AE147" s="28"/>
    </row>
    <row r="148">
      <c r="A148" s="28"/>
      <c r="B148" s="14"/>
      <c r="C148" s="28"/>
      <c r="D148" s="28"/>
      <c r="E148" s="39"/>
      <c r="F148" s="39"/>
      <c r="G148" s="28"/>
      <c r="H148" s="28"/>
      <c r="I148" s="28"/>
      <c r="J148" s="28"/>
      <c r="K148" s="28"/>
      <c r="L148" s="28"/>
      <c r="M148" s="28"/>
      <c r="N148" s="42"/>
      <c r="O148" s="42"/>
      <c r="P148" s="42"/>
      <c r="Q148" s="40"/>
      <c r="R148" s="38"/>
      <c r="S148" s="38"/>
      <c r="T148" s="38"/>
      <c r="U148" s="28"/>
      <c r="V148" s="28"/>
      <c r="W148" s="28"/>
      <c r="X148" s="28"/>
      <c r="Y148" s="28"/>
      <c r="Z148" s="28"/>
      <c r="AA148" s="28"/>
      <c r="AB148" s="28"/>
      <c r="AC148" s="28"/>
      <c r="AD148" s="28"/>
      <c r="AE148" s="28"/>
    </row>
    <row r="149">
      <c r="A149" s="28"/>
      <c r="B149" s="14"/>
      <c r="C149" s="28"/>
      <c r="D149" s="28"/>
      <c r="E149" s="39"/>
      <c r="F149" s="39"/>
      <c r="G149" s="28"/>
      <c r="H149" s="28"/>
      <c r="I149" s="28"/>
      <c r="J149" s="28"/>
      <c r="K149" s="28"/>
      <c r="L149" s="28"/>
      <c r="M149" s="28"/>
      <c r="N149" s="42"/>
      <c r="O149" s="42"/>
      <c r="P149" s="42"/>
      <c r="Q149" s="40"/>
      <c r="R149" s="38"/>
      <c r="S149" s="38"/>
      <c r="T149" s="38"/>
      <c r="U149" s="28"/>
      <c r="V149" s="28"/>
      <c r="W149" s="28"/>
      <c r="X149" s="28"/>
      <c r="Y149" s="28"/>
      <c r="Z149" s="28"/>
      <c r="AA149" s="28"/>
      <c r="AB149" s="28"/>
      <c r="AC149" s="28"/>
      <c r="AD149" s="28"/>
      <c r="AE149" s="28"/>
    </row>
    <row r="150">
      <c r="A150" s="28"/>
      <c r="B150" s="14"/>
      <c r="C150" s="28"/>
      <c r="D150" s="28"/>
      <c r="E150" s="39"/>
      <c r="F150" s="39"/>
      <c r="G150" s="28"/>
      <c r="H150" s="28"/>
      <c r="I150" s="28"/>
      <c r="J150" s="28"/>
      <c r="K150" s="28"/>
      <c r="L150" s="28"/>
      <c r="M150" s="28"/>
      <c r="N150" s="42"/>
      <c r="O150" s="42"/>
      <c r="P150" s="42"/>
      <c r="Q150" s="40"/>
      <c r="R150" s="38"/>
      <c r="S150" s="38"/>
      <c r="T150" s="38"/>
      <c r="U150" s="28"/>
      <c r="V150" s="28"/>
      <c r="W150" s="28"/>
      <c r="X150" s="28"/>
      <c r="Y150" s="28"/>
      <c r="Z150" s="28"/>
      <c r="AA150" s="28"/>
      <c r="AB150" s="28"/>
      <c r="AC150" s="28"/>
      <c r="AD150" s="28"/>
      <c r="AE150" s="28"/>
    </row>
    <row r="151">
      <c r="A151" s="28"/>
      <c r="B151" s="14"/>
      <c r="C151" s="28"/>
      <c r="D151" s="28"/>
      <c r="E151" s="28"/>
      <c r="F151" s="28"/>
      <c r="G151" s="28"/>
      <c r="H151" s="28"/>
      <c r="I151" s="28"/>
      <c r="J151" s="28"/>
      <c r="K151" s="28"/>
      <c r="L151" s="28"/>
      <c r="M151" s="28"/>
      <c r="N151" s="42"/>
      <c r="O151" s="42"/>
      <c r="P151" s="42"/>
      <c r="Q151" s="40"/>
      <c r="R151" s="38"/>
      <c r="S151" s="38"/>
      <c r="T151" s="38"/>
      <c r="U151" s="28"/>
      <c r="V151" s="28"/>
      <c r="W151" s="28"/>
      <c r="X151" s="28"/>
      <c r="Y151" s="28"/>
      <c r="Z151" s="28"/>
      <c r="AA151" s="28"/>
      <c r="AB151" s="28"/>
      <c r="AC151" s="28"/>
      <c r="AD151" s="28"/>
      <c r="AE151" s="28"/>
    </row>
    <row r="152">
      <c r="A152" s="28"/>
      <c r="B152" s="14"/>
      <c r="C152" s="28"/>
      <c r="D152" s="28"/>
      <c r="E152" s="28"/>
      <c r="F152" s="28"/>
      <c r="G152" s="28"/>
      <c r="H152" s="28"/>
      <c r="I152" s="28"/>
      <c r="J152" s="28"/>
      <c r="K152" s="28"/>
      <c r="L152" s="28"/>
      <c r="M152" s="28"/>
      <c r="N152" s="42"/>
      <c r="O152" s="42"/>
      <c r="P152" s="42"/>
      <c r="Q152" s="40"/>
      <c r="R152" s="38"/>
      <c r="S152" s="38"/>
      <c r="T152" s="38"/>
      <c r="U152" s="28"/>
      <c r="V152" s="28"/>
      <c r="W152" s="28"/>
      <c r="X152" s="28"/>
      <c r="Y152" s="28"/>
      <c r="Z152" s="28"/>
      <c r="AA152" s="28"/>
      <c r="AB152" s="28"/>
      <c r="AC152" s="28"/>
      <c r="AD152" s="28"/>
      <c r="AE152" s="28"/>
    </row>
    <row r="153">
      <c r="A153" s="28"/>
      <c r="B153" s="14"/>
      <c r="C153" s="28"/>
      <c r="D153" s="28"/>
      <c r="E153" s="28"/>
      <c r="F153" s="28"/>
      <c r="G153" s="28"/>
      <c r="H153" s="28"/>
      <c r="I153" s="28"/>
      <c r="J153" s="28"/>
      <c r="K153" s="28"/>
      <c r="L153" s="28"/>
      <c r="M153" s="28"/>
      <c r="N153" s="42"/>
      <c r="O153" s="42"/>
      <c r="P153" s="42"/>
      <c r="Q153" s="40"/>
      <c r="R153" s="38"/>
      <c r="S153" s="38"/>
      <c r="T153" s="38"/>
      <c r="U153" s="28"/>
      <c r="V153" s="28"/>
      <c r="W153" s="28"/>
      <c r="X153" s="28"/>
      <c r="Y153" s="28"/>
      <c r="Z153" s="28"/>
      <c r="AA153" s="28"/>
      <c r="AB153" s="28"/>
      <c r="AC153" s="28"/>
      <c r="AD153" s="28"/>
      <c r="AE153" s="28"/>
    </row>
    <row r="154">
      <c r="A154" s="28"/>
      <c r="B154" s="14"/>
      <c r="C154" s="28"/>
      <c r="D154" s="28"/>
      <c r="E154" s="28"/>
      <c r="F154" s="28"/>
      <c r="G154" s="28"/>
      <c r="H154" s="28"/>
      <c r="I154" s="28"/>
      <c r="J154" s="28"/>
      <c r="K154" s="28"/>
      <c r="L154" s="28"/>
      <c r="M154" s="28"/>
      <c r="N154" s="42"/>
      <c r="O154" s="42"/>
      <c r="P154" s="42"/>
      <c r="Q154" s="40"/>
      <c r="R154" s="38"/>
      <c r="S154" s="38"/>
      <c r="T154" s="38"/>
      <c r="U154" s="28"/>
      <c r="V154" s="28"/>
      <c r="W154" s="28"/>
      <c r="X154" s="28"/>
      <c r="Y154" s="28"/>
      <c r="Z154" s="28"/>
      <c r="AA154" s="28"/>
      <c r="AB154" s="28"/>
      <c r="AC154" s="28"/>
      <c r="AD154" s="28"/>
      <c r="AE154" s="28"/>
    </row>
    <row r="155">
      <c r="A155" s="28"/>
      <c r="B155" s="14"/>
      <c r="C155" s="28"/>
      <c r="D155" s="28"/>
      <c r="E155" s="28"/>
      <c r="F155" s="28"/>
      <c r="G155" s="28"/>
      <c r="H155" s="28"/>
      <c r="I155" s="28"/>
      <c r="J155" s="28"/>
      <c r="K155" s="28"/>
      <c r="L155" s="28"/>
      <c r="M155" s="28"/>
      <c r="N155" s="42"/>
      <c r="O155" s="42"/>
      <c r="P155" s="42"/>
      <c r="Q155" s="40"/>
      <c r="R155" s="38"/>
      <c r="S155" s="38"/>
      <c r="T155" s="38"/>
      <c r="U155" s="28"/>
      <c r="V155" s="28"/>
      <c r="W155" s="28"/>
      <c r="X155" s="28"/>
      <c r="Y155" s="28"/>
      <c r="Z155" s="28"/>
      <c r="AA155" s="28"/>
      <c r="AB155" s="28"/>
      <c r="AC155" s="28"/>
      <c r="AD155" s="28"/>
      <c r="AE155" s="28"/>
    </row>
    <row r="156">
      <c r="A156" s="28"/>
      <c r="B156" s="14"/>
      <c r="C156" s="28"/>
      <c r="D156" s="28"/>
      <c r="E156" s="28"/>
      <c r="F156" s="28"/>
      <c r="G156" s="28"/>
      <c r="H156" s="28"/>
      <c r="I156" s="28"/>
      <c r="J156" s="28"/>
      <c r="K156" s="28"/>
      <c r="L156" s="28"/>
      <c r="M156" s="28"/>
      <c r="N156" s="42"/>
      <c r="O156" s="14"/>
      <c r="P156" s="42"/>
      <c r="Q156" s="40"/>
      <c r="R156" s="38"/>
      <c r="S156" s="38"/>
      <c r="T156" s="38"/>
      <c r="U156" s="28"/>
      <c r="V156" s="28"/>
      <c r="W156" s="28"/>
      <c r="X156" s="28"/>
      <c r="Y156" s="28"/>
      <c r="Z156" s="28"/>
      <c r="AA156" s="28"/>
      <c r="AB156" s="28"/>
      <c r="AC156" s="28"/>
      <c r="AD156" s="28"/>
      <c r="AE156" s="28"/>
    </row>
    <row r="157">
      <c r="A157" s="28"/>
      <c r="B157" s="14"/>
      <c r="C157" s="28"/>
      <c r="D157" s="28"/>
      <c r="E157" s="28"/>
      <c r="F157" s="28"/>
      <c r="G157" s="28"/>
      <c r="H157" s="28"/>
      <c r="I157" s="28"/>
      <c r="J157" s="28"/>
      <c r="K157" s="28"/>
      <c r="L157" s="28"/>
      <c r="M157" s="28"/>
      <c r="N157" s="42"/>
      <c r="O157" s="19"/>
      <c r="P157" s="42"/>
      <c r="Q157" s="40"/>
      <c r="R157" s="38"/>
      <c r="S157" s="38"/>
      <c r="T157" s="38"/>
      <c r="U157" s="28"/>
      <c r="V157" s="28"/>
      <c r="W157" s="28"/>
      <c r="X157" s="28"/>
      <c r="Y157" s="28"/>
      <c r="Z157" s="28"/>
      <c r="AA157" s="28"/>
      <c r="AB157" s="28"/>
      <c r="AC157" s="28"/>
      <c r="AD157" s="28"/>
      <c r="AE157" s="28"/>
    </row>
    <row r="158">
      <c r="A158" s="28"/>
      <c r="B158" s="14"/>
      <c r="C158" s="28"/>
      <c r="D158" s="28"/>
      <c r="E158" s="28"/>
      <c r="F158" s="28"/>
      <c r="G158" s="28"/>
      <c r="H158" s="28"/>
      <c r="I158" s="28"/>
      <c r="J158" s="28"/>
      <c r="K158" s="28"/>
      <c r="L158" s="28"/>
      <c r="M158" s="28"/>
      <c r="N158" s="42"/>
      <c r="O158" s="42"/>
      <c r="P158" s="42"/>
      <c r="Q158" s="40"/>
      <c r="R158" s="38"/>
      <c r="S158" s="38"/>
      <c r="T158" s="38"/>
      <c r="U158" s="28"/>
      <c r="V158" s="28"/>
      <c r="W158" s="28"/>
      <c r="X158" s="28"/>
      <c r="Y158" s="28"/>
      <c r="Z158" s="28"/>
      <c r="AA158" s="28"/>
      <c r="AB158" s="28"/>
      <c r="AC158" s="28"/>
      <c r="AD158" s="28"/>
      <c r="AE158" s="28"/>
    </row>
    <row r="159">
      <c r="A159" s="28"/>
      <c r="B159" s="14"/>
      <c r="C159" s="28"/>
      <c r="D159" s="28"/>
      <c r="E159" s="28"/>
      <c r="F159" s="28"/>
      <c r="G159" s="28"/>
      <c r="H159" s="28"/>
      <c r="I159" s="28"/>
      <c r="J159" s="28"/>
      <c r="K159" s="28"/>
      <c r="L159" s="28"/>
      <c r="M159" s="28"/>
      <c r="N159" s="42"/>
      <c r="O159" s="42"/>
      <c r="P159" s="42"/>
      <c r="Q159" s="40"/>
      <c r="R159" s="38"/>
      <c r="S159" s="38"/>
      <c r="T159" s="38"/>
      <c r="U159" s="28"/>
      <c r="V159" s="28"/>
      <c r="W159" s="28"/>
      <c r="X159" s="28"/>
      <c r="Y159" s="28"/>
      <c r="Z159" s="28"/>
      <c r="AA159" s="28"/>
      <c r="AB159" s="28"/>
      <c r="AC159" s="28"/>
      <c r="AD159" s="28"/>
      <c r="AE159" s="28"/>
    </row>
    <row r="160">
      <c r="A160" s="28"/>
      <c r="B160" s="14"/>
      <c r="C160" s="28"/>
      <c r="D160" s="28"/>
      <c r="E160" s="28"/>
      <c r="F160" s="28"/>
      <c r="G160" s="28"/>
      <c r="H160" s="28"/>
      <c r="I160" s="28"/>
      <c r="J160" s="28"/>
      <c r="K160" s="28"/>
      <c r="L160" s="28"/>
      <c r="M160" s="28"/>
      <c r="N160" s="42"/>
      <c r="O160" s="42"/>
      <c r="P160" s="42"/>
      <c r="Q160" s="40"/>
      <c r="R160" s="38"/>
      <c r="S160" s="38"/>
      <c r="T160" s="38"/>
      <c r="U160" s="28"/>
      <c r="V160" s="28"/>
      <c r="W160" s="28"/>
      <c r="X160" s="28"/>
      <c r="Y160" s="28"/>
      <c r="Z160" s="28"/>
      <c r="AA160" s="28"/>
      <c r="AB160" s="28"/>
      <c r="AC160" s="28"/>
      <c r="AD160" s="28"/>
      <c r="AE160" s="28"/>
    </row>
    <row r="161">
      <c r="A161" s="28"/>
      <c r="B161" s="14"/>
      <c r="C161" s="28"/>
      <c r="D161" s="28"/>
      <c r="E161" s="28"/>
      <c r="F161" s="28"/>
      <c r="G161" s="28"/>
      <c r="H161" s="28"/>
      <c r="I161" s="28"/>
      <c r="J161" s="28"/>
      <c r="K161" s="28"/>
      <c r="L161" s="28"/>
      <c r="M161" s="28"/>
      <c r="N161" s="42"/>
      <c r="O161" s="42"/>
      <c r="P161" s="42"/>
      <c r="Q161" s="40"/>
      <c r="R161" s="38"/>
      <c r="S161" s="38"/>
      <c r="T161" s="38"/>
      <c r="U161" s="28"/>
      <c r="V161" s="28"/>
      <c r="W161" s="28"/>
      <c r="X161" s="28"/>
      <c r="Y161" s="28"/>
      <c r="Z161" s="28"/>
      <c r="AA161" s="28"/>
      <c r="AB161" s="28"/>
      <c r="AC161" s="28"/>
      <c r="AD161" s="28"/>
      <c r="AE161" s="28"/>
    </row>
    <row r="162">
      <c r="A162" s="28"/>
      <c r="B162" s="14"/>
      <c r="C162" s="28"/>
      <c r="D162" s="28"/>
      <c r="E162" s="28"/>
      <c r="F162" s="28"/>
      <c r="G162" s="28"/>
      <c r="H162" s="28"/>
      <c r="I162" s="28"/>
      <c r="J162" s="28"/>
      <c r="K162" s="28"/>
      <c r="L162" s="28"/>
      <c r="M162" s="28"/>
      <c r="N162" s="42"/>
      <c r="O162" s="42"/>
      <c r="P162" s="42"/>
      <c r="Q162" s="40"/>
      <c r="R162" s="38"/>
      <c r="S162" s="38"/>
      <c r="T162" s="38"/>
      <c r="U162" s="28"/>
      <c r="V162" s="28"/>
      <c r="W162" s="28"/>
      <c r="X162" s="28"/>
      <c r="Y162" s="28"/>
      <c r="Z162" s="28"/>
      <c r="AA162" s="28"/>
      <c r="AB162" s="28"/>
      <c r="AC162" s="28"/>
      <c r="AD162" s="28"/>
      <c r="AE162" s="28"/>
    </row>
    <row r="163">
      <c r="A163" s="28"/>
      <c r="B163" s="14"/>
      <c r="C163" s="28"/>
      <c r="D163" s="28"/>
      <c r="E163" s="28"/>
      <c r="F163" s="28"/>
      <c r="G163" s="28"/>
      <c r="H163" s="28"/>
      <c r="I163" s="28"/>
      <c r="J163" s="28"/>
      <c r="K163" s="28"/>
      <c r="L163" s="28"/>
      <c r="M163" s="28"/>
      <c r="N163" s="42"/>
      <c r="O163" s="42"/>
      <c r="P163" s="42"/>
      <c r="Q163" s="40"/>
      <c r="R163" s="38"/>
      <c r="S163" s="38"/>
      <c r="T163" s="38"/>
      <c r="U163" s="28"/>
      <c r="V163" s="28"/>
      <c r="W163" s="28"/>
      <c r="X163" s="28"/>
      <c r="Y163" s="28"/>
      <c r="Z163" s="28"/>
      <c r="AA163" s="28"/>
      <c r="AB163" s="28"/>
      <c r="AC163" s="28"/>
      <c r="AD163" s="28"/>
      <c r="AE163" s="28"/>
    </row>
    <row r="164">
      <c r="A164" s="28"/>
      <c r="B164" s="14"/>
      <c r="C164" s="28"/>
      <c r="D164" s="28"/>
      <c r="E164" s="28"/>
      <c r="F164" s="28"/>
      <c r="G164" s="28"/>
      <c r="H164" s="28"/>
      <c r="I164" s="28"/>
      <c r="J164" s="28"/>
      <c r="K164" s="28"/>
      <c r="L164" s="28"/>
      <c r="M164" s="28"/>
      <c r="N164" s="42"/>
      <c r="O164" s="42"/>
      <c r="P164" s="42"/>
      <c r="Q164" s="40"/>
      <c r="R164" s="38"/>
      <c r="S164" s="38"/>
      <c r="T164" s="38"/>
      <c r="U164" s="28"/>
      <c r="V164" s="28"/>
      <c r="W164" s="28"/>
      <c r="X164" s="28"/>
      <c r="Y164" s="28"/>
      <c r="Z164" s="28"/>
      <c r="AA164" s="28"/>
      <c r="AB164" s="28"/>
      <c r="AC164" s="28"/>
      <c r="AD164" s="28"/>
      <c r="AE164" s="28"/>
    </row>
    <row r="165">
      <c r="A165" s="28"/>
      <c r="B165" s="14"/>
      <c r="C165" s="28"/>
      <c r="D165" s="28"/>
      <c r="E165" s="28"/>
      <c r="F165" s="28"/>
      <c r="G165" s="28"/>
      <c r="H165" s="28"/>
      <c r="I165" s="28"/>
      <c r="J165" s="28"/>
      <c r="K165" s="28"/>
      <c r="L165" s="28"/>
      <c r="M165" s="28"/>
      <c r="N165" s="42"/>
      <c r="O165" s="42"/>
      <c r="P165" s="42"/>
      <c r="Q165" s="40"/>
      <c r="R165" s="38"/>
      <c r="S165" s="38"/>
      <c r="T165" s="38"/>
      <c r="U165" s="28"/>
      <c r="V165" s="28"/>
      <c r="W165" s="28"/>
      <c r="X165" s="28"/>
      <c r="Y165" s="28"/>
      <c r="Z165" s="28"/>
      <c r="AA165" s="28"/>
      <c r="AB165" s="28"/>
      <c r="AC165" s="28"/>
      <c r="AD165" s="28"/>
      <c r="AE165" s="28"/>
    </row>
    <row r="166">
      <c r="A166" s="28"/>
      <c r="B166" s="14"/>
      <c r="C166" s="28"/>
      <c r="D166" s="28"/>
      <c r="E166" s="28"/>
      <c r="F166" s="28"/>
      <c r="G166" s="28"/>
      <c r="H166" s="28"/>
      <c r="I166" s="28"/>
      <c r="J166" s="28"/>
      <c r="K166" s="28"/>
      <c r="L166" s="28"/>
      <c r="M166" s="28"/>
      <c r="N166" s="42"/>
      <c r="O166" s="42"/>
      <c r="P166" s="42"/>
      <c r="Q166" s="40"/>
      <c r="R166" s="38"/>
      <c r="S166" s="38"/>
      <c r="T166" s="38"/>
      <c r="U166" s="28"/>
      <c r="V166" s="28"/>
      <c r="W166" s="28"/>
      <c r="X166" s="28"/>
      <c r="Y166" s="28"/>
      <c r="Z166" s="28"/>
      <c r="AA166" s="28"/>
      <c r="AB166" s="28"/>
      <c r="AC166" s="28"/>
      <c r="AD166" s="28"/>
      <c r="AE166" s="28"/>
    </row>
    <row r="167">
      <c r="A167" s="28"/>
      <c r="B167" s="14"/>
      <c r="C167" s="28"/>
      <c r="D167" s="28"/>
      <c r="E167" s="28"/>
      <c r="F167" s="28"/>
      <c r="G167" s="28"/>
      <c r="H167" s="28"/>
      <c r="I167" s="28"/>
      <c r="J167" s="28"/>
      <c r="K167" s="28"/>
      <c r="L167" s="28"/>
      <c r="M167" s="28"/>
      <c r="N167" s="42"/>
      <c r="O167" s="42"/>
      <c r="P167" s="42"/>
      <c r="Q167" s="40"/>
      <c r="R167" s="38"/>
      <c r="S167" s="38"/>
      <c r="T167" s="38"/>
      <c r="U167" s="28"/>
      <c r="V167" s="28"/>
      <c r="W167" s="28"/>
      <c r="X167" s="28"/>
      <c r="Y167" s="28"/>
      <c r="Z167" s="28"/>
      <c r="AA167" s="28"/>
      <c r="AB167" s="28"/>
      <c r="AC167" s="28"/>
      <c r="AD167" s="28"/>
      <c r="AE167" s="28"/>
    </row>
    <row r="168">
      <c r="A168" s="28"/>
      <c r="B168" s="14"/>
      <c r="C168" s="28"/>
      <c r="D168" s="28"/>
      <c r="E168" s="28"/>
      <c r="F168" s="28"/>
      <c r="G168" s="28"/>
      <c r="H168" s="28"/>
      <c r="I168" s="28"/>
      <c r="J168" s="28"/>
      <c r="K168" s="28"/>
      <c r="L168" s="28"/>
      <c r="M168" s="28"/>
      <c r="N168" s="42"/>
      <c r="O168" s="42"/>
      <c r="P168" s="42"/>
      <c r="Q168" s="40"/>
      <c r="R168" s="38"/>
      <c r="S168" s="38"/>
      <c r="T168" s="38"/>
      <c r="U168" s="28"/>
      <c r="V168" s="28"/>
      <c r="W168" s="28"/>
      <c r="X168" s="28"/>
      <c r="Y168" s="28"/>
      <c r="Z168" s="28"/>
      <c r="AA168" s="28"/>
      <c r="AB168" s="28"/>
      <c r="AC168" s="28"/>
      <c r="AD168" s="28"/>
      <c r="AE168" s="28"/>
    </row>
    <row r="169">
      <c r="A169" s="28"/>
      <c r="B169" s="14"/>
      <c r="C169" s="28"/>
      <c r="D169" s="28"/>
      <c r="E169" s="28"/>
      <c r="F169" s="28"/>
      <c r="G169" s="28"/>
      <c r="H169" s="28"/>
      <c r="I169" s="28"/>
      <c r="J169" s="28"/>
      <c r="K169" s="28"/>
      <c r="L169" s="28"/>
      <c r="M169" s="28"/>
      <c r="N169" s="42"/>
      <c r="O169" s="42"/>
      <c r="P169" s="42"/>
      <c r="Q169" s="40"/>
      <c r="R169" s="38"/>
      <c r="S169" s="38"/>
      <c r="T169" s="38"/>
      <c r="U169" s="28"/>
      <c r="V169" s="28"/>
      <c r="W169" s="28"/>
      <c r="X169" s="28"/>
      <c r="Y169" s="28"/>
      <c r="Z169" s="28"/>
      <c r="AA169" s="28"/>
      <c r="AB169" s="28"/>
      <c r="AC169" s="28"/>
      <c r="AD169" s="28"/>
      <c r="AE169" s="28"/>
    </row>
    <row r="170">
      <c r="A170" s="28"/>
      <c r="B170" s="14"/>
      <c r="C170" s="28"/>
      <c r="D170" s="28"/>
      <c r="E170" s="28"/>
      <c r="F170" s="28"/>
      <c r="G170" s="28"/>
      <c r="H170" s="28"/>
      <c r="I170" s="28"/>
      <c r="J170" s="28"/>
      <c r="K170" s="28"/>
      <c r="L170" s="28"/>
      <c r="M170" s="28"/>
      <c r="N170" s="42"/>
      <c r="O170" s="42"/>
      <c r="P170" s="42"/>
      <c r="Q170" s="40"/>
      <c r="R170" s="38"/>
      <c r="S170" s="38"/>
      <c r="T170" s="38"/>
      <c r="U170" s="28"/>
      <c r="V170" s="28"/>
      <c r="W170" s="28"/>
      <c r="X170" s="28"/>
      <c r="Y170" s="28"/>
      <c r="Z170" s="28"/>
      <c r="AA170" s="28"/>
      <c r="AB170" s="28"/>
      <c r="AC170" s="28"/>
      <c r="AD170" s="28"/>
      <c r="AE170" s="28"/>
    </row>
    <row r="171">
      <c r="A171" s="28"/>
      <c r="B171" s="14"/>
      <c r="C171" s="28"/>
      <c r="D171" s="28"/>
      <c r="E171" s="28"/>
      <c r="F171" s="28"/>
      <c r="G171" s="28"/>
      <c r="H171" s="28"/>
      <c r="I171" s="28"/>
      <c r="J171" s="28"/>
      <c r="K171" s="28"/>
      <c r="L171" s="28"/>
      <c r="M171" s="28"/>
      <c r="N171" s="42"/>
      <c r="O171" s="42"/>
      <c r="P171" s="42"/>
      <c r="Q171" s="40"/>
      <c r="R171" s="38"/>
      <c r="S171" s="38"/>
      <c r="T171" s="38"/>
      <c r="U171" s="28"/>
      <c r="V171" s="28"/>
      <c r="W171" s="28"/>
      <c r="X171" s="28"/>
      <c r="Y171" s="28"/>
      <c r="Z171" s="28"/>
      <c r="AA171" s="28"/>
      <c r="AB171" s="28"/>
      <c r="AC171" s="28"/>
      <c r="AD171" s="28"/>
      <c r="AE171" s="28"/>
    </row>
    <row r="172">
      <c r="A172" s="28"/>
      <c r="B172" s="14"/>
      <c r="C172" s="28"/>
      <c r="D172" s="28"/>
      <c r="E172" s="28"/>
      <c r="F172" s="28"/>
      <c r="G172" s="28"/>
      <c r="H172" s="28"/>
      <c r="I172" s="28"/>
      <c r="J172" s="28"/>
      <c r="K172" s="28"/>
      <c r="L172" s="28"/>
      <c r="M172" s="28"/>
      <c r="N172" s="42"/>
      <c r="O172" s="42"/>
      <c r="P172" s="42"/>
      <c r="Q172" s="40"/>
      <c r="R172" s="38"/>
      <c r="S172" s="38"/>
      <c r="T172" s="38"/>
      <c r="U172" s="28"/>
      <c r="V172" s="28"/>
      <c r="W172" s="28"/>
      <c r="X172" s="28"/>
      <c r="Y172" s="28"/>
      <c r="Z172" s="28"/>
      <c r="AA172" s="28"/>
      <c r="AB172" s="28"/>
      <c r="AC172" s="28"/>
      <c r="AD172" s="28"/>
      <c r="AE172" s="28"/>
    </row>
    <row r="173">
      <c r="A173" s="28"/>
      <c r="B173" s="14"/>
      <c r="C173" s="28"/>
      <c r="D173" s="28"/>
      <c r="E173" s="28"/>
      <c r="F173" s="28"/>
      <c r="G173" s="28"/>
      <c r="H173" s="28"/>
      <c r="I173" s="28"/>
      <c r="J173" s="28"/>
      <c r="K173" s="28"/>
      <c r="L173" s="28"/>
      <c r="M173" s="28"/>
      <c r="N173" s="42"/>
      <c r="O173" s="42"/>
      <c r="P173" s="42"/>
      <c r="Q173" s="40"/>
      <c r="R173" s="38"/>
      <c r="S173" s="38"/>
      <c r="T173" s="38"/>
      <c r="U173" s="28"/>
      <c r="V173" s="28"/>
      <c r="W173" s="28"/>
      <c r="X173" s="28"/>
      <c r="Y173" s="28"/>
      <c r="Z173" s="28"/>
      <c r="AA173" s="28"/>
      <c r="AB173" s="28"/>
      <c r="AC173" s="28"/>
      <c r="AD173" s="28"/>
      <c r="AE173" s="28"/>
    </row>
    <row r="174">
      <c r="A174" s="28"/>
      <c r="B174" s="14"/>
      <c r="C174" s="28"/>
      <c r="D174" s="28"/>
      <c r="E174" s="28"/>
      <c r="F174" s="28"/>
      <c r="G174" s="28"/>
      <c r="H174" s="28"/>
      <c r="I174" s="28"/>
      <c r="J174" s="28"/>
      <c r="K174" s="28"/>
      <c r="L174" s="28"/>
      <c r="M174" s="28"/>
      <c r="N174" s="42"/>
      <c r="O174" s="42"/>
      <c r="P174" s="42"/>
      <c r="Q174" s="40"/>
      <c r="R174" s="38"/>
      <c r="S174" s="38"/>
      <c r="T174" s="38"/>
      <c r="U174" s="28"/>
      <c r="V174" s="28"/>
      <c r="W174" s="28"/>
      <c r="X174" s="28"/>
      <c r="Y174" s="28"/>
      <c r="Z174" s="28"/>
      <c r="AA174" s="28"/>
      <c r="AB174" s="28"/>
      <c r="AC174" s="28"/>
      <c r="AD174" s="28"/>
      <c r="AE174" s="28"/>
    </row>
    <row r="175">
      <c r="A175" s="28"/>
      <c r="B175" s="14"/>
      <c r="C175" s="28"/>
      <c r="D175" s="28"/>
      <c r="E175" s="28"/>
      <c r="F175" s="28"/>
      <c r="G175" s="28"/>
      <c r="H175" s="28"/>
      <c r="I175" s="28"/>
      <c r="J175" s="28"/>
      <c r="K175" s="28"/>
      <c r="L175" s="28"/>
      <c r="M175" s="28"/>
      <c r="N175" s="42"/>
      <c r="O175" s="42"/>
      <c r="P175" s="42"/>
      <c r="Q175" s="40"/>
      <c r="R175" s="38"/>
      <c r="S175" s="38"/>
      <c r="T175" s="38"/>
      <c r="U175" s="28"/>
      <c r="V175" s="28"/>
      <c r="W175" s="28"/>
      <c r="X175" s="28"/>
      <c r="Y175" s="28"/>
      <c r="Z175" s="28"/>
      <c r="AA175" s="28"/>
      <c r="AB175" s="28"/>
      <c r="AC175" s="28"/>
      <c r="AD175" s="28"/>
      <c r="AE175" s="28"/>
    </row>
    <row r="176">
      <c r="A176" s="28"/>
      <c r="B176" s="14"/>
      <c r="C176" s="28"/>
      <c r="D176" s="28"/>
      <c r="E176" s="28"/>
      <c r="F176" s="28"/>
      <c r="G176" s="28"/>
      <c r="H176" s="28"/>
      <c r="I176" s="28"/>
      <c r="J176" s="28"/>
      <c r="K176" s="28"/>
      <c r="L176" s="28"/>
      <c r="M176" s="28"/>
      <c r="N176" s="42"/>
      <c r="O176" s="42"/>
      <c r="P176" s="42"/>
      <c r="Q176" s="40"/>
      <c r="R176" s="38"/>
      <c r="S176" s="38"/>
      <c r="T176" s="38"/>
      <c r="U176" s="28"/>
      <c r="V176" s="28"/>
      <c r="W176" s="28"/>
      <c r="X176" s="28"/>
      <c r="Y176" s="28"/>
      <c r="Z176" s="28"/>
      <c r="AA176" s="28"/>
      <c r="AB176" s="28"/>
      <c r="AC176" s="28"/>
      <c r="AD176" s="28"/>
      <c r="AE176" s="28"/>
    </row>
    <row r="177">
      <c r="A177" s="28"/>
      <c r="B177" s="14"/>
      <c r="C177" s="28"/>
      <c r="D177" s="28"/>
      <c r="E177" s="28"/>
      <c r="F177" s="28"/>
      <c r="G177" s="28"/>
      <c r="H177" s="28"/>
      <c r="I177" s="28"/>
      <c r="J177" s="28"/>
      <c r="K177" s="28"/>
      <c r="L177" s="28"/>
      <c r="M177" s="28"/>
      <c r="N177" s="42"/>
      <c r="O177" s="42"/>
      <c r="P177" s="42"/>
      <c r="Q177" s="40"/>
      <c r="R177" s="38"/>
      <c r="S177" s="38"/>
      <c r="T177" s="38"/>
      <c r="U177" s="28"/>
      <c r="V177" s="28"/>
      <c r="W177" s="28"/>
      <c r="X177" s="28"/>
      <c r="Y177" s="28"/>
      <c r="Z177" s="28"/>
      <c r="AA177" s="28"/>
      <c r="AB177" s="28"/>
      <c r="AC177" s="28"/>
      <c r="AD177" s="28"/>
      <c r="AE177" s="28"/>
    </row>
    <row r="178">
      <c r="A178" s="28"/>
      <c r="B178" s="14"/>
      <c r="C178" s="28"/>
      <c r="D178" s="28"/>
      <c r="E178" s="28"/>
      <c r="F178" s="28"/>
      <c r="G178" s="28"/>
      <c r="H178" s="28"/>
      <c r="I178" s="28"/>
      <c r="J178" s="28"/>
      <c r="K178" s="28"/>
      <c r="L178" s="28"/>
      <c r="M178" s="28"/>
      <c r="N178" s="42"/>
      <c r="O178" s="42"/>
      <c r="P178" s="42"/>
      <c r="Q178" s="40"/>
      <c r="R178" s="38"/>
      <c r="S178" s="38"/>
      <c r="T178" s="38"/>
      <c r="U178" s="28"/>
      <c r="V178" s="28"/>
      <c r="W178" s="28"/>
      <c r="X178" s="28"/>
      <c r="Y178" s="28"/>
      <c r="Z178" s="28"/>
      <c r="AA178" s="28"/>
      <c r="AB178" s="28"/>
      <c r="AC178" s="28"/>
      <c r="AD178" s="28"/>
      <c r="AE178" s="28"/>
    </row>
    <row r="179">
      <c r="A179" s="28"/>
      <c r="B179" s="14"/>
      <c r="C179" s="28"/>
      <c r="D179" s="28"/>
      <c r="E179" s="28"/>
      <c r="F179" s="28"/>
      <c r="G179" s="28"/>
      <c r="H179" s="28"/>
      <c r="I179" s="28"/>
      <c r="J179" s="28"/>
      <c r="K179" s="28"/>
      <c r="L179" s="28"/>
      <c r="M179" s="28"/>
      <c r="N179" s="42"/>
      <c r="O179" s="42"/>
      <c r="P179" s="42"/>
      <c r="Q179" s="40"/>
      <c r="R179" s="38"/>
      <c r="S179" s="38"/>
      <c r="T179" s="38"/>
      <c r="U179" s="28"/>
      <c r="V179" s="28"/>
      <c r="W179" s="28"/>
      <c r="X179" s="28"/>
      <c r="Y179" s="28"/>
      <c r="Z179" s="28"/>
      <c r="AA179" s="28"/>
      <c r="AB179" s="28"/>
      <c r="AC179" s="28"/>
      <c r="AD179" s="28"/>
      <c r="AE179" s="28"/>
    </row>
    <row r="180">
      <c r="A180" s="28"/>
      <c r="B180" s="14"/>
      <c r="C180" s="28"/>
      <c r="D180" s="28"/>
      <c r="E180" s="28"/>
      <c r="F180" s="28"/>
      <c r="G180" s="28"/>
      <c r="H180" s="28"/>
      <c r="I180" s="28"/>
      <c r="J180" s="28"/>
      <c r="K180" s="28"/>
      <c r="L180" s="28"/>
      <c r="M180" s="28"/>
      <c r="N180" s="42"/>
      <c r="O180" s="42"/>
      <c r="P180" s="42"/>
      <c r="Q180" s="40"/>
      <c r="R180" s="38"/>
      <c r="S180" s="38"/>
      <c r="T180" s="38"/>
      <c r="U180" s="28"/>
      <c r="V180" s="28"/>
      <c r="W180" s="28"/>
      <c r="X180" s="28"/>
      <c r="Y180" s="28"/>
      <c r="Z180" s="28"/>
      <c r="AA180" s="28"/>
      <c r="AB180" s="28"/>
      <c r="AC180" s="28"/>
      <c r="AD180" s="28"/>
      <c r="AE180" s="28"/>
    </row>
    <row r="181">
      <c r="A181" s="28"/>
      <c r="B181" s="14"/>
      <c r="C181" s="28"/>
      <c r="D181" s="28"/>
      <c r="E181" s="28"/>
      <c r="F181" s="28"/>
      <c r="G181" s="28"/>
      <c r="H181" s="28"/>
      <c r="I181" s="28"/>
      <c r="J181" s="28"/>
      <c r="K181" s="28"/>
      <c r="L181" s="28"/>
      <c r="M181" s="28"/>
      <c r="N181" s="42"/>
      <c r="O181" s="42"/>
      <c r="P181" s="42"/>
      <c r="Q181" s="40"/>
      <c r="R181" s="38"/>
      <c r="S181" s="38"/>
      <c r="T181" s="38"/>
      <c r="U181" s="28"/>
      <c r="V181" s="28"/>
      <c r="W181" s="28"/>
      <c r="X181" s="28"/>
      <c r="Y181" s="28"/>
      <c r="Z181" s="28"/>
      <c r="AA181" s="28"/>
      <c r="AB181" s="28"/>
      <c r="AC181" s="28"/>
      <c r="AD181" s="28"/>
      <c r="AE181" s="28"/>
    </row>
    <row r="182">
      <c r="A182" s="28"/>
      <c r="B182" s="14"/>
      <c r="C182" s="28"/>
      <c r="D182" s="28"/>
      <c r="E182" s="28"/>
      <c r="F182" s="28"/>
      <c r="G182" s="28"/>
      <c r="H182" s="28"/>
      <c r="I182" s="28"/>
      <c r="J182" s="28"/>
      <c r="K182" s="28"/>
      <c r="L182" s="28"/>
      <c r="M182" s="28"/>
      <c r="N182" s="42"/>
      <c r="O182" s="42"/>
      <c r="P182" s="42"/>
      <c r="Q182" s="40"/>
      <c r="R182" s="38"/>
      <c r="S182" s="38"/>
      <c r="T182" s="38"/>
      <c r="U182" s="28"/>
      <c r="V182" s="28"/>
      <c r="W182" s="28"/>
      <c r="X182" s="28"/>
      <c r="Y182" s="28"/>
      <c r="Z182" s="28"/>
      <c r="AA182" s="28"/>
      <c r="AB182" s="28"/>
      <c r="AC182" s="28"/>
      <c r="AD182" s="28"/>
      <c r="AE182" s="28"/>
    </row>
    <row r="183">
      <c r="A183" s="28"/>
      <c r="B183" s="14"/>
      <c r="C183" s="28"/>
      <c r="D183" s="28"/>
      <c r="E183" s="28"/>
      <c r="F183" s="28"/>
      <c r="G183" s="28"/>
      <c r="H183" s="28"/>
      <c r="I183" s="28"/>
      <c r="J183" s="28"/>
      <c r="K183" s="28"/>
      <c r="L183" s="28"/>
      <c r="M183" s="28"/>
      <c r="N183" s="42"/>
      <c r="O183" s="42"/>
      <c r="P183" s="42"/>
      <c r="Q183" s="40"/>
      <c r="R183" s="38"/>
      <c r="S183" s="38"/>
      <c r="T183" s="38"/>
      <c r="U183" s="28"/>
      <c r="V183" s="28"/>
      <c r="W183" s="28"/>
      <c r="X183" s="28"/>
      <c r="Y183" s="28"/>
      <c r="Z183" s="28"/>
      <c r="AA183" s="28"/>
      <c r="AB183" s="28"/>
      <c r="AC183" s="28"/>
      <c r="AD183" s="28"/>
      <c r="AE183" s="28"/>
    </row>
    <row r="184">
      <c r="A184" s="28"/>
      <c r="B184" s="14"/>
      <c r="C184" s="28"/>
      <c r="D184" s="28"/>
      <c r="E184" s="28"/>
      <c r="F184" s="28"/>
      <c r="G184" s="28"/>
      <c r="H184" s="28"/>
      <c r="I184" s="28"/>
      <c r="J184" s="28"/>
      <c r="K184" s="28"/>
      <c r="L184" s="28"/>
      <c r="M184" s="28"/>
      <c r="N184" s="42"/>
      <c r="O184" s="42"/>
      <c r="P184" s="42"/>
      <c r="Q184" s="40"/>
      <c r="R184" s="38"/>
      <c r="S184" s="38"/>
      <c r="T184" s="38"/>
      <c r="U184" s="28"/>
      <c r="V184" s="28"/>
      <c r="W184" s="28"/>
      <c r="X184" s="28"/>
      <c r="Y184" s="28"/>
      <c r="Z184" s="28"/>
      <c r="AA184" s="28"/>
      <c r="AB184" s="28"/>
      <c r="AC184" s="28"/>
      <c r="AD184" s="28"/>
      <c r="AE184" s="28"/>
    </row>
    <row r="185">
      <c r="A185" s="28"/>
      <c r="B185" s="14"/>
      <c r="C185" s="28"/>
      <c r="D185" s="28"/>
      <c r="E185" s="28"/>
      <c r="F185" s="28"/>
      <c r="G185" s="28"/>
      <c r="H185" s="28"/>
      <c r="I185" s="28"/>
      <c r="J185" s="28"/>
      <c r="K185" s="28"/>
      <c r="L185" s="28"/>
      <c r="M185" s="28"/>
      <c r="N185" s="42"/>
      <c r="O185" s="42"/>
      <c r="P185" s="42"/>
      <c r="Q185" s="40"/>
      <c r="R185" s="38"/>
      <c r="S185" s="38"/>
      <c r="T185" s="38"/>
      <c r="U185" s="28"/>
      <c r="V185" s="28"/>
      <c r="W185" s="28"/>
      <c r="X185" s="28"/>
      <c r="Y185" s="28"/>
      <c r="Z185" s="28"/>
      <c r="AA185" s="28"/>
      <c r="AB185" s="28"/>
      <c r="AC185" s="28"/>
      <c r="AD185" s="28"/>
      <c r="AE185" s="28"/>
    </row>
    <row r="186">
      <c r="A186" s="28"/>
      <c r="B186" s="14"/>
      <c r="C186" s="28"/>
      <c r="D186" s="28"/>
      <c r="E186" s="28"/>
      <c r="F186" s="28"/>
      <c r="G186" s="28"/>
      <c r="H186" s="28"/>
      <c r="I186" s="28"/>
      <c r="J186" s="28"/>
      <c r="K186" s="28"/>
      <c r="L186" s="28"/>
      <c r="M186" s="28"/>
      <c r="N186" s="42"/>
      <c r="O186" s="42"/>
      <c r="P186" s="42"/>
      <c r="Q186" s="40"/>
      <c r="R186" s="38"/>
      <c r="S186" s="38"/>
      <c r="T186" s="38"/>
      <c r="U186" s="28"/>
      <c r="V186" s="28"/>
      <c r="W186" s="28"/>
      <c r="X186" s="28"/>
      <c r="Y186" s="28"/>
      <c r="Z186" s="28"/>
      <c r="AA186" s="28"/>
      <c r="AB186" s="28"/>
      <c r="AC186" s="28"/>
      <c r="AD186" s="28"/>
      <c r="AE186" s="28"/>
    </row>
    <row r="187">
      <c r="A187" s="28"/>
      <c r="B187" s="14"/>
      <c r="C187" s="28"/>
      <c r="D187" s="28"/>
      <c r="E187" s="28"/>
      <c r="F187" s="28"/>
      <c r="G187" s="28"/>
      <c r="H187" s="28"/>
      <c r="I187" s="28"/>
      <c r="J187" s="28"/>
      <c r="K187" s="28"/>
      <c r="L187" s="28"/>
      <c r="M187" s="28"/>
      <c r="N187" s="42"/>
      <c r="O187" s="42"/>
      <c r="P187" s="42"/>
      <c r="Q187" s="40"/>
      <c r="R187" s="38"/>
      <c r="S187" s="38"/>
      <c r="T187" s="38"/>
      <c r="U187" s="28"/>
      <c r="V187" s="28"/>
      <c r="W187" s="28"/>
      <c r="X187" s="28"/>
      <c r="Y187" s="28"/>
      <c r="Z187" s="28"/>
      <c r="AA187" s="28"/>
      <c r="AB187" s="28"/>
      <c r="AC187" s="28"/>
      <c r="AD187" s="28"/>
      <c r="AE187" s="28"/>
    </row>
    <row r="188">
      <c r="A188" s="28"/>
      <c r="B188" s="14"/>
      <c r="C188" s="28"/>
      <c r="D188" s="28"/>
      <c r="E188" s="28"/>
      <c r="F188" s="28"/>
      <c r="G188" s="28"/>
      <c r="H188" s="28"/>
      <c r="I188" s="28"/>
      <c r="J188" s="28"/>
      <c r="K188" s="28"/>
      <c r="L188" s="28"/>
      <c r="M188" s="28"/>
      <c r="N188" s="42"/>
      <c r="O188" s="42"/>
      <c r="P188" s="42"/>
      <c r="Q188" s="40"/>
      <c r="R188" s="38"/>
      <c r="S188" s="38"/>
      <c r="T188" s="38"/>
      <c r="U188" s="28"/>
      <c r="V188" s="28"/>
      <c r="W188" s="28"/>
      <c r="X188" s="28"/>
      <c r="Y188" s="28"/>
      <c r="Z188" s="28"/>
      <c r="AA188" s="28"/>
      <c r="AB188" s="28"/>
      <c r="AC188" s="28"/>
      <c r="AD188" s="28"/>
      <c r="AE188" s="28"/>
    </row>
    <row r="189">
      <c r="A189" s="28"/>
      <c r="B189" s="14"/>
      <c r="C189" s="28"/>
      <c r="D189" s="28"/>
      <c r="E189" s="28"/>
      <c r="F189" s="28"/>
      <c r="G189" s="28"/>
      <c r="H189" s="28"/>
      <c r="I189" s="28"/>
      <c r="J189" s="28"/>
      <c r="K189" s="28"/>
      <c r="L189" s="28"/>
      <c r="M189" s="28"/>
      <c r="N189" s="42"/>
      <c r="O189" s="42"/>
      <c r="P189" s="42"/>
      <c r="Q189" s="40"/>
      <c r="R189" s="38"/>
      <c r="S189" s="38"/>
      <c r="T189" s="38"/>
      <c r="U189" s="28"/>
      <c r="V189" s="28"/>
      <c r="W189" s="28"/>
      <c r="X189" s="28"/>
      <c r="Y189" s="28"/>
      <c r="Z189" s="28"/>
      <c r="AA189" s="28"/>
      <c r="AB189" s="28"/>
      <c r="AC189" s="28"/>
      <c r="AD189" s="28"/>
      <c r="AE189" s="28"/>
    </row>
    <row r="190">
      <c r="A190" s="28"/>
      <c r="B190" s="14"/>
      <c r="C190" s="28"/>
      <c r="D190" s="28"/>
      <c r="E190" s="28"/>
      <c r="F190" s="28"/>
      <c r="G190" s="28"/>
      <c r="H190" s="28"/>
      <c r="I190" s="28"/>
      <c r="J190" s="28"/>
      <c r="K190" s="28"/>
      <c r="L190" s="28"/>
      <c r="M190" s="28"/>
      <c r="N190" s="42"/>
      <c r="O190" s="42"/>
      <c r="P190" s="42"/>
      <c r="Q190" s="40"/>
      <c r="R190" s="38"/>
      <c r="S190" s="38"/>
      <c r="T190" s="38"/>
      <c r="U190" s="28"/>
      <c r="V190" s="28"/>
      <c r="W190" s="28"/>
      <c r="X190" s="28"/>
      <c r="Y190" s="28"/>
      <c r="Z190" s="28"/>
      <c r="AA190" s="28"/>
      <c r="AB190" s="28"/>
      <c r="AC190" s="28"/>
      <c r="AD190" s="28"/>
      <c r="AE190" s="28"/>
    </row>
    <row r="191">
      <c r="A191" s="28"/>
      <c r="B191" s="14"/>
      <c r="C191" s="28"/>
      <c r="D191" s="28"/>
      <c r="E191" s="28"/>
      <c r="F191" s="28"/>
      <c r="G191" s="28"/>
      <c r="H191" s="28"/>
      <c r="I191" s="28"/>
      <c r="J191" s="28"/>
      <c r="K191" s="28"/>
      <c r="L191" s="28"/>
      <c r="M191" s="28"/>
      <c r="N191" s="42"/>
      <c r="O191" s="42"/>
      <c r="P191" s="42"/>
      <c r="Q191" s="40"/>
      <c r="R191" s="38"/>
      <c r="S191" s="38"/>
      <c r="T191" s="38"/>
      <c r="U191" s="28"/>
      <c r="V191" s="28"/>
      <c r="W191" s="28"/>
      <c r="X191" s="28"/>
      <c r="Y191" s="28"/>
      <c r="Z191" s="28"/>
      <c r="AA191" s="28"/>
      <c r="AB191" s="28"/>
      <c r="AC191" s="28"/>
      <c r="AD191" s="28"/>
      <c r="AE191" s="28"/>
    </row>
    <row r="192">
      <c r="A192" s="28"/>
      <c r="B192" s="14"/>
      <c r="C192" s="28"/>
      <c r="D192" s="28"/>
      <c r="E192" s="28"/>
      <c r="F192" s="28"/>
      <c r="G192" s="28"/>
      <c r="H192" s="28"/>
      <c r="I192" s="28"/>
      <c r="J192" s="28"/>
      <c r="K192" s="28"/>
      <c r="L192" s="28"/>
      <c r="M192" s="28"/>
      <c r="N192" s="42"/>
      <c r="O192" s="42"/>
      <c r="P192" s="42"/>
      <c r="Q192" s="40"/>
      <c r="R192" s="38"/>
      <c r="S192" s="38"/>
      <c r="T192" s="38"/>
      <c r="U192" s="28"/>
      <c r="V192" s="28"/>
      <c r="W192" s="28"/>
      <c r="X192" s="28"/>
      <c r="Y192" s="28"/>
      <c r="Z192" s="28"/>
      <c r="AA192" s="28"/>
      <c r="AB192" s="28"/>
      <c r="AC192" s="28"/>
      <c r="AD192" s="28"/>
      <c r="AE192" s="28"/>
    </row>
    <row r="193">
      <c r="A193" s="28"/>
      <c r="B193" s="14"/>
      <c r="C193" s="28"/>
      <c r="D193" s="28"/>
      <c r="E193" s="28"/>
      <c r="F193" s="28"/>
      <c r="G193" s="28"/>
      <c r="H193" s="28"/>
      <c r="I193" s="28"/>
      <c r="J193" s="28"/>
      <c r="K193" s="28"/>
      <c r="L193" s="28"/>
      <c r="M193" s="28"/>
      <c r="N193" s="42"/>
      <c r="O193" s="42"/>
      <c r="P193" s="42"/>
      <c r="Q193" s="19"/>
      <c r="R193" s="38"/>
      <c r="S193" s="38"/>
      <c r="T193" s="38"/>
      <c r="U193" s="28"/>
      <c r="V193" s="28"/>
      <c r="W193" s="28"/>
      <c r="X193" s="28"/>
      <c r="Y193" s="28"/>
      <c r="Z193" s="28"/>
      <c r="AA193" s="28"/>
      <c r="AB193" s="28"/>
      <c r="AC193" s="28"/>
      <c r="AD193" s="28"/>
      <c r="AE193" s="28"/>
    </row>
    <row r="194">
      <c r="A194" s="28"/>
      <c r="B194" s="14"/>
      <c r="C194" s="28"/>
      <c r="D194" s="28"/>
      <c r="E194" s="28"/>
      <c r="F194" s="28"/>
      <c r="G194" s="28"/>
      <c r="H194" s="28"/>
      <c r="I194" s="28"/>
      <c r="J194" s="28"/>
      <c r="K194" s="28"/>
      <c r="L194" s="28"/>
      <c r="M194" s="28"/>
      <c r="N194" s="42"/>
      <c r="O194" s="42"/>
      <c r="P194" s="42"/>
      <c r="Q194" s="40"/>
      <c r="R194" s="38"/>
      <c r="S194" s="38"/>
      <c r="T194" s="38"/>
      <c r="U194" s="28"/>
      <c r="V194" s="28"/>
      <c r="W194" s="28"/>
      <c r="X194" s="28"/>
      <c r="Y194" s="28"/>
      <c r="Z194" s="28"/>
      <c r="AA194" s="28"/>
      <c r="AB194" s="28"/>
      <c r="AC194" s="28"/>
      <c r="AD194" s="28"/>
      <c r="AE194" s="28"/>
    </row>
    <row r="195">
      <c r="A195" s="28"/>
      <c r="B195" s="14"/>
      <c r="C195" s="28"/>
      <c r="D195" s="28"/>
      <c r="E195" s="28"/>
      <c r="F195" s="28"/>
      <c r="G195" s="28"/>
      <c r="H195" s="28"/>
      <c r="I195" s="28"/>
      <c r="J195" s="28"/>
      <c r="K195" s="28"/>
      <c r="L195" s="28"/>
      <c r="M195" s="28"/>
      <c r="N195" s="42"/>
      <c r="O195" s="42"/>
      <c r="P195" s="42"/>
      <c r="Q195" s="40"/>
      <c r="R195" s="38"/>
      <c r="S195" s="38"/>
      <c r="T195" s="38"/>
      <c r="U195" s="28"/>
      <c r="V195" s="28"/>
      <c r="W195" s="28"/>
      <c r="X195" s="28"/>
      <c r="Y195" s="28"/>
      <c r="Z195" s="28"/>
      <c r="AA195" s="28"/>
      <c r="AB195" s="28"/>
      <c r="AC195" s="28"/>
      <c r="AD195" s="28"/>
      <c r="AE195" s="28"/>
    </row>
    <row r="196">
      <c r="A196" s="28"/>
      <c r="B196" s="14"/>
      <c r="C196" s="28"/>
      <c r="D196" s="28"/>
      <c r="E196" s="28"/>
      <c r="F196" s="28"/>
      <c r="G196" s="28"/>
      <c r="H196" s="28"/>
      <c r="I196" s="28"/>
      <c r="J196" s="28"/>
      <c r="K196" s="28"/>
      <c r="L196" s="28"/>
      <c r="M196" s="28"/>
      <c r="N196" s="42"/>
      <c r="O196" s="42"/>
      <c r="P196" s="42"/>
      <c r="Q196" s="40"/>
      <c r="R196" s="38"/>
      <c r="S196" s="38"/>
      <c r="T196" s="38"/>
      <c r="U196" s="28"/>
      <c r="V196" s="28"/>
      <c r="W196" s="28"/>
      <c r="X196" s="28"/>
      <c r="Y196" s="28"/>
      <c r="Z196" s="28"/>
      <c r="AA196" s="28"/>
      <c r="AB196" s="28"/>
      <c r="AC196" s="28"/>
      <c r="AD196" s="28"/>
      <c r="AE196" s="28"/>
    </row>
    <row r="197">
      <c r="A197" s="28"/>
      <c r="B197" s="14"/>
      <c r="C197" s="28"/>
      <c r="D197" s="28"/>
      <c r="E197" s="28"/>
      <c r="F197" s="28"/>
      <c r="G197" s="28"/>
      <c r="H197" s="28"/>
      <c r="I197" s="28"/>
      <c r="J197" s="28"/>
      <c r="K197" s="28"/>
      <c r="L197" s="28"/>
      <c r="M197" s="28"/>
      <c r="N197" s="42"/>
      <c r="O197" s="42"/>
      <c r="P197" s="42"/>
      <c r="Q197" s="40"/>
      <c r="R197" s="38"/>
      <c r="S197" s="38"/>
      <c r="T197" s="38"/>
      <c r="U197" s="28"/>
      <c r="V197" s="28"/>
      <c r="W197" s="28"/>
      <c r="X197" s="28"/>
      <c r="Y197" s="28"/>
      <c r="Z197" s="28"/>
      <c r="AA197" s="28"/>
      <c r="AB197" s="28"/>
      <c r="AC197" s="28"/>
      <c r="AD197" s="28"/>
      <c r="AE197" s="28"/>
    </row>
    <row r="198">
      <c r="A198" s="28"/>
      <c r="B198" s="14"/>
      <c r="C198" s="28"/>
      <c r="D198" s="28"/>
      <c r="E198" s="28"/>
      <c r="F198" s="28"/>
      <c r="G198" s="28"/>
      <c r="H198" s="28"/>
      <c r="I198" s="28"/>
      <c r="J198" s="28"/>
      <c r="K198" s="28"/>
      <c r="L198" s="28"/>
      <c r="M198" s="28"/>
      <c r="N198" s="42"/>
      <c r="O198" s="42"/>
      <c r="P198" s="42"/>
      <c r="Q198" s="40"/>
      <c r="R198" s="38"/>
      <c r="S198" s="38"/>
      <c r="T198" s="38"/>
      <c r="U198" s="28"/>
      <c r="V198" s="28"/>
      <c r="W198" s="28"/>
      <c r="X198" s="28"/>
      <c r="Y198" s="28"/>
      <c r="Z198" s="28"/>
      <c r="AA198" s="28"/>
      <c r="AB198" s="28"/>
      <c r="AC198" s="28"/>
      <c r="AD198" s="28"/>
      <c r="AE198" s="28"/>
    </row>
    <row r="199">
      <c r="A199" s="28"/>
      <c r="B199" s="14"/>
      <c r="C199" s="28"/>
      <c r="D199" s="28"/>
      <c r="E199" s="28"/>
      <c r="F199" s="28"/>
      <c r="G199" s="28"/>
      <c r="H199" s="28"/>
      <c r="I199" s="28"/>
      <c r="J199" s="28"/>
      <c r="K199" s="28"/>
      <c r="L199" s="28"/>
      <c r="M199" s="28"/>
      <c r="N199" s="42"/>
      <c r="O199" s="42"/>
      <c r="P199" s="42"/>
      <c r="Q199" s="40"/>
      <c r="R199" s="38"/>
      <c r="S199" s="38"/>
      <c r="T199" s="38"/>
      <c r="U199" s="28"/>
      <c r="V199" s="28"/>
      <c r="W199" s="28"/>
      <c r="X199" s="28"/>
      <c r="Y199" s="28"/>
      <c r="Z199" s="28"/>
      <c r="AA199" s="28"/>
      <c r="AB199" s="28"/>
      <c r="AC199" s="28"/>
      <c r="AD199" s="28"/>
      <c r="AE199" s="28"/>
    </row>
    <row r="200">
      <c r="A200" s="28"/>
      <c r="B200" s="14"/>
      <c r="C200" s="28"/>
      <c r="D200" s="28"/>
      <c r="E200" s="28"/>
      <c r="F200" s="28"/>
      <c r="G200" s="28"/>
      <c r="H200" s="28"/>
      <c r="I200" s="28"/>
      <c r="J200" s="28"/>
      <c r="K200" s="28"/>
      <c r="L200" s="28"/>
      <c r="M200" s="28"/>
      <c r="N200" s="42"/>
      <c r="O200" s="42"/>
      <c r="P200" s="42"/>
      <c r="Q200" s="19"/>
      <c r="R200" s="38"/>
      <c r="S200" s="38"/>
      <c r="T200" s="38"/>
      <c r="U200" s="28"/>
      <c r="V200" s="28"/>
      <c r="W200" s="28"/>
      <c r="X200" s="28"/>
      <c r="Y200" s="28"/>
      <c r="Z200" s="28"/>
      <c r="AA200" s="28"/>
      <c r="AB200" s="28"/>
      <c r="AC200" s="28"/>
      <c r="AD200" s="28"/>
      <c r="AE200" s="28"/>
    </row>
    <row r="201">
      <c r="A201" s="28"/>
      <c r="B201" s="14"/>
      <c r="C201" s="28"/>
      <c r="D201" s="28"/>
      <c r="E201" s="28"/>
      <c r="F201" s="28"/>
      <c r="G201" s="28"/>
      <c r="H201" s="28"/>
      <c r="I201" s="28"/>
      <c r="J201" s="28"/>
      <c r="K201" s="28"/>
      <c r="L201" s="28"/>
      <c r="M201" s="28"/>
      <c r="N201" s="42"/>
      <c r="O201" s="42"/>
      <c r="P201" s="42"/>
      <c r="Q201" s="40"/>
      <c r="R201" s="38"/>
      <c r="S201" s="38"/>
      <c r="T201" s="38"/>
      <c r="U201" s="28"/>
      <c r="V201" s="28"/>
      <c r="W201" s="28"/>
      <c r="X201" s="28"/>
      <c r="Y201" s="28"/>
      <c r="Z201" s="28"/>
      <c r="AA201" s="28"/>
      <c r="AB201" s="28"/>
      <c r="AC201" s="28"/>
      <c r="AD201" s="28"/>
      <c r="AE201" s="28"/>
    </row>
    <row r="202">
      <c r="A202" s="28"/>
      <c r="B202" s="14"/>
      <c r="C202" s="28"/>
      <c r="D202" s="28"/>
      <c r="E202" s="28"/>
      <c r="F202" s="28"/>
      <c r="G202" s="28"/>
      <c r="H202" s="28"/>
      <c r="I202" s="28"/>
      <c r="J202" s="28"/>
      <c r="K202" s="28"/>
      <c r="L202" s="28"/>
      <c r="M202" s="28"/>
      <c r="N202" s="42"/>
      <c r="O202" s="42"/>
      <c r="P202" s="42"/>
      <c r="Q202" s="40"/>
      <c r="R202" s="38"/>
      <c r="S202" s="38"/>
      <c r="T202" s="38"/>
      <c r="U202" s="28"/>
      <c r="V202" s="28"/>
      <c r="W202" s="28"/>
      <c r="X202" s="28"/>
      <c r="Y202" s="28"/>
      <c r="Z202" s="28"/>
      <c r="AA202" s="28"/>
      <c r="AB202" s="28"/>
      <c r="AC202" s="28"/>
      <c r="AD202" s="28"/>
      <c r="AE202" s="28"/>
    </row>
    <row r="203">
      <c r="A203" s="28"/>
      <c r="B203" s="14"/>
      <c r="C203" s="28"/>
      <c r="D203" s="28"/>
      <c r="E203" s="28"/>
      <c r="F203" s="28"/>
      <c r="G203" s="28"/>
      <c r="H203" s="28"/>
      <c r="I203" s="28"/>
      <c r="J203" s="28"/>
      <c r="K203" s="28"/>
      <c r="L203" s="28"/>
      <c r="M203" s="28"/>
      <c r="N203" s="42"/>
      <c r="O203" s="42"/>
      <c r="P203" s="42"/>
      <c r="Q203" s="40"/>
      <c r="R203" s="38"/>
      <c r="S203" s="38"/>
      <c r="T203" s="38"/>
      <c r="U203" s="28"/>
      <c r="V203" s="28"/>
      <c r="W203" s="28"/>
      <c r="X203" s="28"/>
      <c r="Y203" s="28"/>
      <c r="Z203" s="28"/>
      <c r="AA203" s="28"/>
      <c r="AB203" s="28"/>
      <c r="AC203" s="28"/>
      <c r="AD203" s="28"/>
      <c r="AE203" s="28"/>
    </row>
    <row r="204">
      <c r="A204" s="28"/>
      <c r="B204" s="14"/>
      <c r="C204" s="28"/>
      <c r="D204" s="28"/>
      <c r="E204" s="28"/>
      <c r="F204" s="28"/>
      <c r="G204" s="28"/>
      <c r="H204" s="28"/>
      <c r="I204" s="28"/>
      <c r="J204" s="28"/>
      <c r="K204" s="28"/>
      <c r="L204" s="28"/>
      <c r="M204" s="28"/>
      <c r="N204" s="42"/>
      <c r="O204" s="42"/>
      <c r="P204" s="42"/>
      <c r="Q204" s="40"/>
      <c r="R204" s="38"/>
      <c r="S204" s="38"/>
      <c r="T204" s="38"/>
      <c r="U204" s="28"/>
      <c r="V204" s="28"/>
      <c r="W204" s="28"/>
      <c r="X204" s="28"/>
      <c r="Y204" s="28"/>
      <c r="Z204" s="28"/>
      <c r="AA204" s="28"/>
      <c r="AB204" s="28"/>
      <c r="AC204" s="28"/>
      <c r="AD204" s="28"/>
      <c r="AE204" s="28"/>
    </row>
    <row r="205">
      <c r="A205" s="28"/>
      <c r="B205" s="14"/>
      <c r="C205" s="28"/>
      <c r="D205" s="28"/>
      <c r="E205" s="28"/>
      <c r="F205" s="28"/>
      <c r="G205" s="28"/>
      <c r="H205" s="28"/>
      <c r="I205" s="28"/>
      <c r="J205" s="28"/>
      <c r="K205" s="28"/>
      <c r="L205" s="28"/>
      <c r="M205" s="28"/>
      <c r="N205" s="42"/>
      <c r="O205" s="42"/>
      <c r="P205" s="42"/>
      <c r="Q205" s="40"/>
      <c r="R205" s="38"/>
      <c r="S205" s="38"/>
      <c r="T205" s="38"/>
      <c r="U205" s="28"/>
      <c r="V205" s="28"/>
      <c r="W205" s="28"/>
      <c r="X205" s="28"/>
      <c r="Y205" s="28"/>
      <c r="Z205" s="28"/>
      <c r="AA205" s="28"/>
      <c r="AB205" s="28"/>
      <c r="AC205" s="28"/>
      <c r="AD205" s="28"/>
      <c r="AE205" s="28"/>
    </row>
    <row r="206">
      <c r="A206" s="28"/>
      <c r="B206" s="14"/>
      <c r="C206" s="28"/>
      <c r="D206" s="28"/>
      <c r="E206" s="28"/>
      <c r="F206" s="28"/>
      <c r="G206" s="28"/>
      <c r="H206" s="28"/>
      <c r="I206" s="28"/>
      <c r="J206" s="28"/>
      <c r="K206" s="28"/>
      <c r="L206" s="28"/>
      <c r="M206" s="28"/>
      <c r="N206" s="42"/>
      <c r="O206" s="42"/>
      <c r="P206" s="42"/>
      <c r="Q206" s="40"/>
      <c r="R206" s="38"/>
      <c r="S206" s="38"/>
      <c r="T206" s="38"/>
      <c r="U206" s="28"/>
      <c r="V206" s="28"/>
      <c r="W206" s="28"/>
      <c r="X206" s="28"/>
      <c r="Y206" s="28"/>
      <c r="Z206" s="28"/>
      <c r="AA206" s="28"/>
      <c r="AB206" s="28"/>
      <c r="AC206" s="28"/>
      <c r="AD206" s="28"/>
      <c r="AE206" s="28"/>
    </row>
    <row r="207">
      <c r="A207" s="28"/>
      <c r="B207" s="14"/>
      <c r="C207" s="28"/>
      <c r="D207" s="28"/>
      <c r="E207" s="28"/>
      <c r="F207" s="28"/>
      <c r="G207" s="28"/>
      <c r="H207" s="28"/>
      <c r="I207" s="28"/>
      <c r="J207" s="28"/>
      <c r="K207" s="28"/>
      <c r="L207" s="28"/>
      <c r="M207" s="28"/>
      <c r="N207" s="42"/>
      <c r="O207" s="42"/>
      <c r="P207" s="42"/>
      <c r="Q207" s="40"/>
      <c r="R207" s="38"/>
      <c r="S207" s="38"/>
      <c r="T207" s="38"/>
      <c r="U207" s="28"/>
      <c r="V207" s="28"/>
      <c r="W207" s="28"/>
      <c r="X207" s="28"/>
      <c r="Y207" s="28"/>
      <c r="Z207" s="28"/>
      <c r="AA207" s="28"/>
      <c r="AB207" s="28"/>
      <c r="AC207" s="28"/>
      <c r="AD207" s="28"/>
      <c r="AE207" s="28"/>
    </row>
    <row r="208">
      <c r="A208" s="28"/>
      <c r="B208" s="14"/>
      <c r="C208" s="28"/>
      <c r="D208" s="28"/>
      <c r="E208" s="28"/>
      <c r="F208" s="28"/>
      <c r="G208" s="28"/>
      <c r="H208" s="28"/>
      <c r="I208" s="28"/>
      <c r="J208" s="28"/>
      <c r="K208" s="28"/>
      <c r="L208" s="28"/>
      <c r="M208" s="28"/>
      <c r="N208" s="42"/>
      <c r="O208" s="42"/>
      <c r="P208" s="42"/>
      <c r="Q208" s="19"/>
      <c r="R208" s="38"/>
      <c r="S208" s="38"/>
      <c r="T208" s="38"/>
      <c r="U208" s="28"/>
      <c r="V208" s="28"/>
      <c r="W208" s="28"/>
      <c r="X208" s="28"/>
      <c r="Y208" s="28"/>
      <c r="Z208" s="28"/>
      <c r="AA208" s="28"/>
      <c r="AB208" s="28"/>
      <c r="AC208" s="28"/>
      <c r="AD208" s="28"/>
      <c r="AE208" s="28"/>
    </row>
    <row r="209">
      <c r="A209" s="28"/>
      <c r="B209" s="14"/>
      <c r="C209" s="28"/>
      <c r="D209" s="28"/>
      <c r="E209" s="28"/>
      <c r="F209" s="28"/>
      <c r="G209" s="28"/>
      <c r="H209" s="28"/>
      <c r="I209" s="28"/>
      <c r="J209" s="28"/>
      <c r="K209" s="28"/>
      <c r="L209" s="28"/>
      <c r="M209" s="28"/>
      <c r="N209" s="42"/>
      <c r="O209" s="42"/>
      <c r="P209" s="42"/>
      <c r="Q209" s="40"/>
      <c r="R209" s="38"/>
      <c r="S209" s="38"/>
      <c r="T209" s="38"/>
      <c r="U209" s="28"/>
      <c r="V209" s="28"/>
      <c r="W209" s="28"/>
      <c r="X209" s="28"/>
      <c r="Y209" s="28"/>
      <c r="Z209" s="28"/>
      <c r="AA209" s="28"/>
      <c r="AB209" s="28"/>
      <c r="AC209" s="28"/>
      <c r="AD209" s="28"/>
      <c r="AE209" s="28"/>
    </row>
    <row r="210">
      <c r="A210" s="28"/>
      <c r="B210" s="14"/>
      <c r="C210" s="28"/>
      <c r="D210" s="28"/>
      <c r="E210" s="28"/>
      <c r="F210" s="28"/>
      <c r="G210" s="28"/>
      <c r="H210" s="28"/>
      <c r="I210" s="28"/>
      <c r="J210" s="28"/>
      <c r="K210" s="28"/>
      <c r="L210" s="28"/>
      <c r="M210" s="28"/>
      <c r="N210" s="42"/>
      <c r="O210" s="42"/>
      <c r="P210" s="42"/>
      <c r="Q210" s="40"/>
      <c r="R210" s="38"/>
      <c r="S210" s="38"/>
      <c r="T210" s="38"/>
      <c r="U210" s="28"/>
      <c r="V210" s="28"/>
      <c r="W210" s="28"/>
      <c r="X210" s="28"/>
      <c r="Y210" s="28"/>
      <c r="Z210" s="28"/>
      <c r="AA210" s="28"/>
      <c r="AB210" s="28"/>
      <c r="AC210" s="28"/>
      <c r="AD210" s="28"/>
      <c r="AE210" s="28"/>
    </row>
    <row r="211">
      <c r="A211" s="28"/>
      <c r="B211" s="14"/>
      <c r="C211" s="28"/>
      <c r="D211" s="28"/>
      <c r="E211" s="28"/>
      <c r="F211" s="28"/>
      <c r="G211" s="28"/>
      <c r="H211" s="28"/>
      <c r="I211" s="28"/>
      <c r="J211" s="28"/>
      <c r="K211" s="28"/>
      <c r="L211" s="28"/>
      <c r="M211" s="28"/>
      <c r="N211" s="42"/>
      <c r="O211" s="42"/>
      <c r="P211" s="42"/>
      <c r="Q211" s="40"/>
      <c r="R211" s="38"/>
      <c r="S211" s="38"/>
      <c r="T211" s="38"/>
      <c r="U211" s="28"/>
      <c r="V211" s="28"/>
      <c r="W211" s="28"/>
      <c r="X211" s="28"/>
      <c r="Y211" s="28"/>
      <c r="Z211" s="28"/>
      <c r="AA211" s="28"/>
      <c r="AB211" s="28"/>
      <c r="AC211" s="28"/>
      <c r="AD211" s="28"/>
      <c r="AE211" s="28"/>
    </row>
    <row r="212">
      <c r="A212" s="28"/>
      <c r="B212" s="14"/>
      <c r="C212" s="28"/>
      <c r="D212" s="28"/>
      <c r="E212" s="28"/>
      <c r="F212" s="28"/>
      <c r="G212" s="28"/>
      <c r="H212" s="28"/>
      <c r="I212" s="28"/>
      <c r="J212" s="28"/>
      <c r="K212" s="28"/>
      <c r="L212" s="28"/>
      <c r="M212" s="28"/>
      <c r="N212" s="42"/>
      <c r="O212" s="42"/>
      <c r="P212" s="42"/>
      <c r="Q212" s="19"/>
      <c r="R212" s="38"/>
      <c r="S212" s="38"/>
      <c r="T212" s="38"/>
      <c r="U212" s="28"/>
      <c r="V212" s="28"/>
      <c r="W212" s="28"/>
      <c r="X212" s="28"/>
      <c r="Y212" s="28"/>
      <c r="Z212" s="28"/>
      <c r="AA212" s="28"/>
      <c r="AB212" s="28"/>
      <c r="AC212" s="28"/>
      <c r="AD212" s="28"/>
      <c r="AE212" s="28"/>
    </row>
    <row r="213">
      <c r="A213" s="28"/>
      <c r="B213" s="14"/>
      <c r="C213" s="28"/>
      <c r="D213" s="28"/>
      <c r="E213" s="28"/>
      <c r="F213" s="28"/>
      <c r="G213" s="28"/>
      <c r="H213" s="28"/>
      <c r="I213" s="28"/>
      <c r="J213" s="28"/>
      <c r="K213" s="28"/>
      <c r="L213" s="28"/>
      <c r="M213" s="28"/>
      <c r="N213" s="42"/>
      <c r="O213" s="42"/>
      <c r="P213" s="19"/>
      <c r="Q213" s="19"/>
      <c r="R213" s="38"/>
      <c r="S213" s="38"/>
      <c r="T213" s="38"/>
      <c r="U213" s="28"/>
      <c r="V213" s="28"/>
      <c r="W213" s="28"/>
      <c r="X213" s="28"/>
      <c r="Y213" s="28"/>
      <c r="Z213" s="28"/>
      <c r="AA213" s="28"/>
      <c r="AB213" s="28"/>
      <c r="AC213" s="28"/>
      <c r="AD213" s="28"/>
      <c r="AE213" s="28"/>
    </row>
    <row r="214">
      <c r="A214" s="28"/>
      <c r="B214" s="14"/>
      <c r="C214" s="28"/>
      <c r="D214" s="28"/>
      <c r="E214" s="28"/>
      <c r="F214" s="28"/>
      <c r="G214" s="28"/>
      <c r="H214" s="28"/>
      <c r="I214" s="28"/>
      <c r="J214" s="28"/>
      <c r="K214" s="28"/>
      <c r="L214" s="28"/>
      <c r="M214" s="28"/>
      <c r="N214" s="42"/>
      <c r="O214" s="42"/>
      <c r="P214" s="14"/>
      <c r="Q214" s="40"/>
      <c r="R214" s="38"/>
      <c r="S214" s="38"/>
      <c r="T214" s="38"/>
      <c r="U214" s="28"/>
      <c r="V214" s="28"/>
      <c r="W214" s="28"/>
      <c r="X214" s="28"/>
      <c r="Y214" s="28"/>
      <c r="Z214" s="28"/>
      <c r="AA214" s="28"/>
      <c r="AB214" s="28"/>
      <c r="AC214" s="28"/>
      <c r="AD214" s="28"/>
      <c r="AE214" s="28"/>
    </row>
    <row r="215">
      <c r="A215" s="28"/>
      <c r="B215" s="14"/>
      <c r="C215" s="28"/>
      <c r="D215" s="28"/>
      <c r="E215" s="28"/>
      <c r="F215" s="28"/>
      <c r="G215" s="28"/>
      <c r="H215" s="28"/>
      <c r="I215" s="28"/>
      <c r="J215" s="28"/>
      <c r="K215" s="28"/>
      <c r="L215" s="28"/>
      <c r="M215" s="28"/>
      <c r="N215" s="42"/>
      <c r="O215" s="42"/>
      <c r="P215" s="42"/>
      <c r="Q215" s="40"/>
      <c r="R215" s="38"/>
      <c r="S215" s="38"/>
      <c r="T215" s="38"/>
      <c r="U215" s="28"/>
      <c r="V215" s="28"/>
      <c r="W215" s="28"/>
      <c r="X215" s="28"/>
      <c r="Y215" s="28"/>
      <c r="Z215" s="28"/>
      <c r="AA215" s="28"/>
      <c r="AB215" s="28"/>
      <c r="AC215" s="28"/>
      <c r="AD215" s="28"/>
      <c r="AE215" s="28"/>
    </row>
    <row r="216">
      <c r="A216" s="28"/>
      <c r="B216" s="14"/>
      <c r="C216" s="28"/>
      <c r="D216" s="28"/>
      <c r="E216" s="28"/>
      <c r="F216" s="28"/>
      <c r="G216" s="28"/>
      <c r="H216" s="28"/>
      <c r="I216" s="28"/>
      <c r="J216" s="28"/>
      <c r="K216" s="28"/>
      <c r="L216" s="28"/>
      <c r="M216" s="28"/>
      <c r="N216" s="42"/>
      <c r="O216" s="42"/>
      <c r="P216" s="42"/>
      <c r="Q216" s="14"/>
      <c r="R216" s="38"/>
      <c r="S216" s="38"/>
      <c r="T216" s="38"/>
      <c r="U216" s="28"/>
      <c r="V216" s="28"/>
      <c r="W216" s="28"/>
      <c r="X216" s="28"/>
      <c r="Y216" s="28"/>
      <c r="Z216" s="28"/>
      <c r="AA216" s="28"/>
      <c r="AB216" s="28"/>
      <c r="AC216" s="28"/>
      <c r="AD216" s="28"/>
      <c r="AE216" s="28"/>
    </row>
    <row r="217">
      <c r="A217" s="28"/>
      <c r="B217" s="14"/>
      <c r="C217" s="28"/>
      <c r="D217" s="28"/>
      <c r="E217" s="28"/>
      <c r="F217" s="28"/>
      <c r="G217" s="28"/>
      <c r="H217" s="28"/>
      <c r="I217" s="28"/>
      <c r="J217" s="28"/>
      <c r="K217" s="28"/>
      <c r="L217" s="28"/>
      <c r="M217" s="28"/>
      <c r="N217" s="42"/>
      <c r="O217" s="42"/>
      <c r="P217" s="42"/>
      <c r="Q217" s="40"/>
      <c r="R217" s="38"/>
      <c r="S217" s="38"/>
      <c r="T217" s="38"/>
      <c r="U217" s="28"/>
      <c r="V217" s="28"/>
      <c r="W217" s="28"/>
      <c r="X217" s="28"/>
      <c r="Y217" s="28"/>
      <c r="Z217" s="28"/>
      <c r="AA217" s="28"/>
      <c r="AB217" s="28"/>
      <c r="AC217" s="28"/>
      <c r="AD217" s="28"/>
      <c r="AE217" s="28"/>
    </row>
    <row r="218">
      <c r="A218" s="28"/>
      <c r="B218" s="14"/>
      <c r="C218" s="28"/>
      <c r="D218" s="28"/>
      <c r="E218" s="28"/>
      <c r="F218" s="28"/>
      <c r="G218" s="28"/>
      <c r="H218" s="28"/>
      <c r="I218" s="28"/>
      <c r="J218" s="28"/>
      <c r="K218" s="28"/>
      <c r="L218" s="28"/>
      <c r="M218" s="28"/>
      <c r="N218" s="42"/>
      <c r="O218" s="42"/>
      <c r="P218" s="42"/>
      <c r="Q218" s="40"/>
      <c r="R218" s="38"/>
      <c r="S218" s="38"/>
      <c r="T218" s="38"/>
      <c r="U218" s="28"/>
      <c r="V218" s="28"/>
      <c r="W218" s="28"/>
      <c r="X218" s="28"/>
      <c r="Y218" s="28"/>
      <c r="Z218" s="28"/>
      <c r="AA218" s="28"/>
      <c r="AB218" s="28"/>
      <c r="AC218" s="28"/>
      <c r="AD218" s="28"/>
      <c r="AE218" s="28"/>
    </row>
    <row r="219">
      <c r="A219" s="28"/>
      <c r="B219" s="14"/>
      <c r="C219" s="28"/>
      <c r="D219" s="28"/>
      <c r="E219" s="28"/>
      <c r="F219" s="28"/>
      <c r="G219" s="28"/>
      <c r="H219" s="28"/>
      <c r="I219" s="28"/>
      <c r="J219" s="28"/>
      <c r="K219" s="28"/>
      <c r="L219" s="28"/>
      <c r="M219" s="28"/>
      <c r="N219" s="42"/>
      <c r="O219" s="42"/>
      <c r="P219" s="42"/>
      <c r="Q219" s="14"/>
      <c r="R219" s="38"/>
      <c r="S219" s="38"/>
      <c r="T219" s="38"/>
      <c r="U219" s="28"/>
      <c r="V219" s="28"/>
      <c r="W219" s="28"/>
      <c r="X219" s="28"/>
      <c r="Y219" s="28"/>
      <c r="Z219" s="28"/>
      <c r="AA219" s="28"/>
      <c r="AB219" s="28"/>
      <c r="AC219" s="28"/>
      <c r="AD219" s="28"/>
      <c r="AE219" s="28"/>
    </row>
    <row r="220">
      <c r="A220" s="28"/>
      <c r="B220" s="14"/>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row>
    <row r="221">
      <c r="A221" s="28"/>
      <c r="B221" s="14"/>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row>
    <row r="222">
      <c r="A222" s="28"/>
      <c r="B222" s="14"/>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row>
    <row r="223">
      <c r="A223" s="28"/>
      <c r="B223" s="14"/>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row>
    <row r="224">
      <c r="A224" s="28"/>
      <c r="B224" s="14"/>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row>
    <row r="225">
      <c r="A225" s="28"/>
      <c r="B225" s="14"/>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row>
    <row r="226">
      <c r="A226" s="28"/>
      <c r="B226" s="14"/>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row>
    <row r="227">
      <c r="A227" s="28"/>
      <c r="B227" s="14"/>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row>
    <row r="228">
      <c r="A228" s="28"/>
      <c r="B228" s="14"/>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row>
    <row r="229">
      <c r="A229" s="28"/>
      <c r="B229" s="14"/>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row>
    <row r="230">
      <c r="A230" s="28"/>
      <c r="B230" s="14"/>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row>
    <row r="231">
      <c r="A231" s="28"/>
      <c r="B231" s="14"/>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row>
    <row r="232">
      <c r="A232" s="28"/>
      <c r="B232" s="14"/>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row>
    <row r="233">
      <c r="A233" s="28"/>
      <c r="B233" s="14"/>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row>
    <row r="234">
      <c r="A234" s="28"/>
      <c r="B234" s="14"/>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row>
    <row r="235">
      <c r="A235" s="28"/>
      <c r="B235" s="14"/>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row>
    <row r="236">
      <c r="A236" s="28"/>
      <c r="B236" s="14"/>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row>
    <row r="237">
      <c r="A237" s="28"/>
      <c r="B237" s="14"/>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row>
    <row r="238">
      <c r="A238" s="28"/>
      <c r="B238" s="14"/>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row>
    <row r="239">
      <c r="A239" s="28"/>
      <c r="B239" s="14"/>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row>
    <row r="240">
      <c r="A240" s="28"/>
      <c r="B240" s="14"/>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row>
    <row r="241">
      <c r="A241" s="28"/>
      <c r="B241" s="14"/>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row>
    <row r="242">
      <c r="A242" s="28"/>
      <c r="B242" s="14"/>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row>
    <row r="243">
      <c r="A243" s="28"/>
      <c r="B243" s="14"/>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row>
    <row r="244">
      <c r="A244" s="28"/>
      <c r="B244" s="14"/>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row>
    <row r="245">
      <c r="A245" s="28"/>
      <c r="B245" s="14"/>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row>
    <row r="246">
      <c r="A246" s="28"/>
      <c r="B246" s="14"/>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row>
    <row r="247">
      <c r="A247" s="28"/>
      <c r="B247" s="14"/>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row>
    <row r="248">
      <c r="A248" s="28"/>
      <c r="B248" s="14"/>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row>
    <row r="249">
      <c r="A249" s="28"/>
      <c r="B249" s="14"/>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row>
    <row r="250">
      <c r="A250" s="28"/>
      <c r="B250" s="14"/>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row>
    <row r="251">
      <c r="A251" s="28"/>
      <c r="B251" s="14"/>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row>
    <row r="252">
      <c r="A252" s="28"/>
      <c r="B252" s="14"/>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row>
    <row r="253">
      <c r="A253" s="28"/>
      <c r="B253" s="14"/>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row>
    <row r="254">
      <c r="A254" s="28"/>
      <c r="B254" s="14"/>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row>
    <row r="255">
      <c r="A255" s="28"/>
      <c r="B255" s="14"/>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row>
    <row r="256">
      <c r="A256" s="28"/>
      <c r="B256" s="14"/>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row>
    <row r="257">
      <c r="A257" s="28"/>
      <c r="B257" s="14"/>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row>
    <row r="258">
      <c r="A258" s="28"/>
      <c r="B258" s="14"/>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row>
    <row r="259">
      <c r="A259" s="28"/>
      <c r="B259" s="14"/>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row>
    <row r="260">
      <c r="A260" s="28"/>
      <c r="B260" s="14"/>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row>
    <row r="261">
      <c r="A261" s="28"/>
      <c r="B261" s="14"/>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row>
    <row r="262">
      <c r="A262" s="28"/>
      <c r="B262" s="14"/>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row>
    <row r="263">
      <c r="A263" s="28"/>
      <c r="B263" s="14"/>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row>
    <row r="264">
      <c r="A264" s="28"/>
      <c r="B264" s="14"/>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row>
    <row r="265">
      <c r="A265" s="28"/>
      <c r="B265" s="14"/>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row>
    <row r="266">
      <c r="A266" s="28"/>
      <c r="B266" s="14"/>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row>
    <row r="267">
      <c r="A267" s="28"/>
      <c r="B267" s="14"/>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row>
    <row r="268">
      <c r="A268" s="28"/>
      <c r="B268" s="14"/>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row>
    <row r="269">
      <c r="A269" s="28"/>
      <c r="B269" s="14"/>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row>
    <row r="270">
      <c r="A270" s="28"/>
      <c r="B270" s="14"/>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row>
    <row r="271">
      <c r="A271" s="28"/>
      <c r="B271" s="14"/>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row>
    <row r="272">
      <c r="A272" s="28"/>
      <c r="B272" s="14"/>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row>
    <row r="273">
      <c r="A273" s="28"/>
      <c r="B273" s="14"/>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row>
    <row r="274">
      <c r="A274" s="28"/>
      <c r="B274" s="14"/>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row>
    <row r="275">
      <c r="A275" s="28"/>
      <c r="B275" s="14"/>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row>
    <row r="276">
      <c r="A276" s="28"/>
      <c r="B276" s="14"/>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row>
    <row r="1000">
      <c r="A1000" s="28"/>
      <c r="B1000" s="28"/>
      <c r="C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1" width="16.0"/>
    <col customWidth="1" min="2" max="2" width="25.38"/>
    <col customWidth="1" min="3" max="3" width="3.13"/>
    <col customWidth="1" min="4" max="4" width="20.5"/>
    <col customWidth="1" min="6" max="6" width="15.38"/>
  </cols>
  <sheetData>
    <row r="1">
      <c r="A1" s="2" t="s">
        <v>29</v>
      </c>
      <c r="B1" s="9" t="s">
        <v>30</v>
      </c>
      <c r="D1" s="11" t="s">
        <v>320</v>
      </c>
      <c r="E1" s="11" t="s">
        <v>321</v>
      </c>
      <c r="F1" s="11" t="s">
        <v>322</v>
      </c>
    </row>
    <row r="2">
      <c r="A2" s="13" t="s">
        <v>32</v>
      </c>
      <c r="B2" s="14" t="s">
        <v>33</v>
      </c>
      <c r="D2" s="16">
        <v>0.35</v>
      </c>
      <c r="E2" s="16">
        <v>0.16</v>
      </c>
      <c r="F2" s="16">
        <v>0.0</v>
      </c>
      <c r="G2" s="16"/>
      <c r="H2" s="16"/>
      <c r="I2" s="16"/>
      <c r="J2" s="17"/>
      <c r="K2" s="16"/>
      <c r="L2" s="16"/>
      <c r="M2" s="16"/>
    </row>
    <row r="3">
      <c r="A3" s="13" t="s">
        <v>34</v>
      </c>
      <c r="B3" s="14" t="s">
        <v>35</v>
      </c>
      <c r="D3" s="16">
        <v>0.16</v>
      </c>
      <c r="E3" s="16">
        <v>0.02</v>
      </c>
      <c r="F3" s="16">
        <v>0.02</v>
      </c>
      <c r="G3" s="16"/>
      <c r="H3" s="16"/>
      <c r="I3" s="16"/>
      <c r="J3" s="17"/>
      <c r="K3" s="16"/>
      <c r="L3" s="16"/>
      <c r="M3" s="16"/>
    </row>
    <row r="4">
      <c r="A4" s="13" t="s">
        <v>36</v>
      </c>
      <c r="B4" s="14" t="s">
        <v>37</v>
      </c>
      <c r="D4" s="16">
        <v>1.59</v>
      </c>
      <c r="E4" s="16">
        <v>0.19</v>
      </c>
      <c r="F4" s="16">
        <v>0.13</v>
      </c>
      <c r="G4" s="16"/>
      <c r="H4" s="16"/>
      <c r="I4" s="16"/>
      <c r="J4" s="17"/>
      <c r="K4" s="16"/>
      <c r="L4" s="16"/>
      <c r="M4" s="16"/>
    </row>
    <row r="5">
      <c r="A5" s="13" t="s">
        <v>38</v>
      </c>
      <c r="B5" s="14" t="s">
        <v>39</v>
      </c>
      <c r="D5" s="16">
        <v>0.22</v>
      </c>
      <c r="E5" s="16">
        <v>0.02</v>
      </c>
      <c r="F5" s="16">
        <v>0.0</v>
      </c>
      <c r="G5" s="16"/>
      <c r="H5" s="16"/>
      <c r="I5" s="16"/>
      <c r="J5" s="17"/>
      <c r="K5" s="16"/>
      <c r="L5" s="16"/>
      <c r="M5" s="16"/>
    </row>
    <row r="6">
      <c r="A6" s="13" t="s">
        <v>40</v>
      </c>
      <c r="B6" s="14" t="s">
        <v>41</v>
      </c>
      <c r="D6" s="16">
        <v>10.07</v>
      </c>
      <c r="E6" s="16">
        <v>3.14</v>
      </c>
      <c r="F6" s="16">
        <v>0.29</v>
      </c>
      <c r="G6" s="16"/>
      <c r="H6" s="16"/>
      <c r="I6" s="16"/>
      <c r="J6" s="17"/>
      <c r="K6" s="16"/>
      <c r="L6" s="16"/>
      <c r="M6" s="16"/>
    </row>
    <row r="7">
      <c r="A7" s="13" t="s">
        <v>42</v>
      </c>
      <c r="B7" s="14" t="s">
        <v>43</v>
      </c>
      <c r="D7" s="16">
        <v>0.06</v>
      </c>
      <c r="E7" s="16">
        <v>0.01</v>
      </c>
      <c r="F7" s="16">
        <v>0.01</v>
      </c>
      <c r="G7" s="16"/>
      <c r="H7" s="16"/>
      <c r="I7" s="16"/>
      <c r="J7" s="17"/>
      <c r="K7" s="16"/>
      <c r="L7" s="16"/>
      <c r="M7" s="16"/>
    </row>
    <row r="8">
      <c r="A8" s="13" t="s">
        <v>44</v>
      </c>
      <c r="B8" s="14" t="s">
        <v>45</v>
      </c>
      <c r="D8" s="16">
        <v>1.0</v>
      </c>
      <c r="E8" s="16">
        <v>0.18</v>
      </c>
      <c r="F8" s="16">
        <v>0.02</v>
      </c>
      <c r="G8" s="16"/>
      <c r="H8" s="16"/>
      <c r="I8" s="16"/>
      <c r="J8" s="17"/>
      <c r="K8" s="16"/>
      <c r="L8" s="16"/>
      <c r="M8" s="16"/>
    </row>
    <row r="9">
      <c r="A9" s="13" t="s">
        <v>46</v>
      </c>
      <c r="B9" s="14" t="s">
        <v>47</v>
      </c>
      <c r="D9" s="16">
        <v>0.5</v>
      </c>
      <c r="E9" s="16">
        <v>0.19</v>
      </c>
      <c r="F9" s="16">
        <v>0.02</v>
      </c>
      <c r="G9" s="16"/>
      <c r="H9" s="16"/>
      <c r="I9" s="16"/>
      <c r="J9" s="17"/>
      <c r="K9" s="16"/>
      <c r="L9" s="16"/>
      <c r="M9" s="16"/>
    </row>
    <row r="10">
      <c r="A10" s="13" t="s">
        <v>48</v>
      </c>
      <c r="B10" s="14" t="s">
        <v>49</v>
      </c>
      <c r="D10" s="16">
        <v>0.0</v>
      </c>
      <c r="E10" s="16">
        <v>0.0</v>
      </c>
      <c r="F10" s="16">
        <v>0.0</v>
      </c>
      <c r="G10" s="16"/>
      <c r="H10" s="16"/>
      <c r="I10" s="16"/>
      <c r="J10" s="17"/>
      <c r="K10" s="16"/>
      <c r="L10" s="16"/>
      <c r="M10" s="16"/>
    </row>
    <row r="11">
      <c r="A11" s="13" t="s">
        <v>50</v>
      </c>
      <c r="B11" s="14" t="s">
        <v>51</v>
      </c>
      <c r="D11" s="16">
        <v>14.23</v>
      </c>
      <c r="E11" s="16">
        <v>1.97</v>
      </c>
      <c r="F11" s="16">
        <v>1.08</v>
      </c>
      <c r="G11" s="16"/>
      <c r="H11" s="16"/>
      <c r="I11" s="16"/>
      <c r="J11" s="17"/>
      <c r="K11" s="16"/>
      <c r="L11" s="16"/>
      <c r="M11" s="16"/>
    </row>
    <row r="12">
      <c r="A12" s="13" t="s">
        <v>52</v>
      </c>
      <c r="B12" s="14" t="s">
        <v>53</v>
      </c>
      <c r="D12" s="16">
        <v>0.0</v>
      </c>
      <c r="E12" s="16">
        <v>0.0</v>
      </c>
      <c r="F12" s="16">
        <v>0.0</v>
      </c>
      <c r="G12" s="16"/>
      <c r="H12" s="16"/>
      <c r="I12" s="16"/>
      <c r="J12" s="17"/>
      <c r="K12" s="16"/>
      <c r="L12" s="16"/>
      <c r="M12" s="16"/>
    </row>
    <row r="13">
      <c r="A13" s="13" t="s">
        <v>54</v>
      </c>
      <c r="B13" s="14" t="s">
        <v>55</v>
      </c>
      <c r="D13" s="16">
        <v>0.31</v>
      </c>
      <c r="E13" s="16">
        <v>0.11</v>
      </c>
      <c r="F13" s="16">
        <v>0.01</v>
      </c>
      <c r="G13" s="16"/>
      <c r="H13" s="16"/>
      <c r="I13" s="16"/>
      <c r="J13" s="17"/>
      <c r="K13" s="16"/>
      <c r="L13" s="16"/>
      <c r="M13" s="16"/>
    </row>
    <row r="14">
      <c r="A14" s="13" t="s">
        <v>56</v>
      </c>
      <c r="B14" s="14" t="s">
        <v>57</v>
      </c>
      <c r="D14" s="16">
        <v>0.9</v>
      </c>
      <c r="E14" s="16">
        <v>0.22</v>
      </c>
      <c r="F14" s="16">
        <v>0.05</v>
      </c>
      <c r="G14" s="16"/>
      <c r="H14" s="16"/>
      <c r="I14" s="16"/>
      <c r="J14" s="17"/>
      <c r="K14" s="16"/>
      <c r="L14" s="16"/>
      <c r="M14" s="16"/>
    </row>
    <row r="15">
      <c r="A15" s="13" t="s">
        <v>58</v>
      </c>
      <c r="B15" s="14" t="s">
        <v>59</v>
      </c>
      <c r="D15" s="16">
        <v>0.0</v>
      </c>
      <c r="E15" s="16">
        <v>0.0</v>
      </c>
      <c r="F15" s="16">
        <v>0.0</v>
      </c>
      <c r="G15" s="16"/>
      <c r="H15" s="16"/>
      <c r="I15" s="16"/>
      <c r="J15" s="17"/>
      <c r="K15" s="16"/>
      <c r="L15" s="16"/>
      <c r="M15" s="16"/>
    </row>
    <row r="16">
      <c r="A16" s="13" t="s">
        <v>60</v>
      </c>
      <c r="B16" s="19" t="s">
        <v>61</v>
      </c>
      <c r="D16" s="16">
        <v>0.36</v>
      </c>
      <c r="E16" s="16">
        <v>0.07</v>
      </c>
      <c r="F16" s="16">
        <v>0.0</v>
      </c>
      <c r="G16" s="16"/>
      <c r="H16" s="16"/>
      <c r="I16" s="16"/>
      <c r="J16" s="17"/>
      <c r="K16" s="16"/>
      <c r="L16" s="16"/>
      <c r="M16" s="16"/>
    </row>
    <row r="17">
      <c r="A17" s="13" t="s">
        <v>62</v>
      </c>
      <c r="B17" s="14" t="s">
        <v>63</v>
      </c>
      <c r="D17" s="16">
        <v>0.97</v>
      </c>
      <c r="E17" s="16">
        <v>0.14</v>
      </c>
      <c r="F17" s="16">
        <v>0.07</v>
      </c>
      <c r="G17" s="16"/>
      <c r="H17" s="16"/>
      <c r="I17" s="16"/>
      <c r="J17" s="17"/>
      <c r="K17" s="16"/>
      <c r="L17" s="16"/>
      <c r="M17" s="16"/>
    </row>
    <row r="18">
      <c r="A18" s="13" t="s">
        <v>64</v>
      </c>
      <c r="B18" s="14" t="s">
        <v>65</v>
      </c>
      <c r="D18" s="16">
        <v>0.02</v>
      </c>
      <c r="E18" s="16">
        <v>0.0</v>
      </c>
      <c r="F18" s="16">
        <v>0.0</v>
      </c>
      <c r="G18" s="16"/>
      <c r="H18" s="16"/>
      <c r="I18" s="16"/>
      <c r="J18" s="17"/>
      <c r="K18" s="16"/>
      <c r="L18" s="16"/>
      <c r="M18" s="16"/>
    </row>
    <row r="19">
      <c r="A19" s="13" t="s">
        <v>66</v>
      </c>
      <c r="B19" s="14" t="s">
        <v>67</v>
      </c>
      <c r="D19" s="16">
        <v>59.09</v>
      </c>
      <c r="E19" s="16">
        <v>5.87</v>
      </c>
      <c r="F19" s="16">
        <v>0.98</v>
      </c>
      <c r="G19" s="16"/>
      <c r="H19" s="16"/>
      <c r="I19" s="16"/>
      <c r="J19" s="17"/>
      <c r="K19" s="16"/>
      <c r="L19" s="16"/>
      <c r="M19" s="16"/>
    </row>
    <row r="20">
      <c r="A20" s="13" t="s">
        <v>68</v>
      </c>
      <c r="B20" s="19" t="s">
        <v>69</v>
      </c>
      <c r="D20" s="16">
        <v>0.0</v>
      </c>
      <c r="E20" s="16">
        <v>0.0</v>
      </c>
      <c r="F20" s="16">
        <v>0.0</v>
      </c>
      <c r="G20" s="16"/>
      <c r="H20" s="16"/>
      <c r="I20" s="16"/>
      <c r="J20" s="17"/>
      <c r="K20" s="16"/>
      <c r="L20" s="16"/>
      <c r="M20" s="16"/>
    </row>
    <row r="21">
      <c r="A21" s="13" t="s">
        <v>70</v>
      </c>
      <c r="B21" s="14" t="s">
        <v>71</v>
      </c>
      <c r="D21" s="16">
        <v>0.05</v>
      </c>
      <c r="E21" s="16">
        <v>0.0</v>
      </c>
      <c r="F21" s="16">
        <v>0.01</v>
      </c>
      <c r="G21" s="16"/>
      <c r="H21" s="16"/>
      <c r="I21" s="16"/>
      <c r="J21" s="17"/>
      <c r="K21" s="16"/>
      <c r="L21" s="16"/>
      <c r="M21" s="16"/>
    </row>
    <row r="22">
      <c r="A22" s="13" t="s">
        <v>72</v>
      </c>
      <c r="B22" s="19" t="s">
        <v>73</v>
      </c>
      <c r="D22" s="16">
        <v>3.24</v>
      </c>
      <c r="E22" s="16">
        <v>0.55</v>
      </c>
      <c r="F22" s="16">
        <v>0.07</v>
      </c>
      <c r="G22" s="16"/>
      <c r="H22" s="16"/>
      <c r="I22" s="16"/>
      <c r="J22" s="17"/>
      <c r="K22" s="16"/>
      <c r="L22" s="16"/>
      <c r="M22" s="16"/>
    </row>
    <row r="23">
      <c r="A23" s="13" t="s">
        <v>74</v>
      </c>
      <c r="B23" s="14" t="s">
        <v>75</v>
      </c>
      <c r="D23" s="16">
        <v>0.0</v>
      </c>
      <c r="E23" s="16">
        <v>0.0</v>
      </c>
      <c r="F23" s="16">
        <v>0.0</v>
      </c>
      <c r="G23" s="16"/>
      <c r="H23" s="16"/>
      <c r="I23" s="16"/>
      <c r="J23" s="17"/>
      <c r="K23" s="16"/>
      <c r="L23" s="16"/>
      <c r="M23" s="16"/>
    </row>
    <row r="24">
      <c r="A24" s="13" t="s">
        <v>76</v>
      </c>
      <c r="B24" s="14" t="s">
        <v>77</v>
      </c>
      <c r="D24" s="16">
        <v>0.03</v>
      </c>
      <c r="E24" s="16">
        <v>0.0</v>
      </c>
      <c r="F24" s="16">
        <v>0.0</v>
      </c>
      <c r="G24" s="16"/>
      <c r="H24" s="16"/>
      <c r="I24" s="16"/>
      <c r="J24" s="17"/>
      <c r="K24" s="16"/>
      <c r="L24" s="16"/>
      <c r="M24" s="16"/>
    </row>
    <row r="25">
      <c r="A25" s="13" t="s">
        <v>78</v>
      </c>
      <c r="B25" s="14" t="s">
        <v>79</v>
      </c>
      <c r="D25" s="16">
        <v>4.03</v>
      </c>
      <c r="E25" s="16">
        <v>0.03</v>
      </c>
      <c r="F25" s="16">
        <v>0.24</v>
      </c>
      <c r="G25" s="16"/>
      <c r="H25" s="16"/>
      <c r="I25" s="16"/>
      <c r="J25" s="17"/>
      <c r="K25" s="16"/>
      <c r="L25" s="16"/>
      <c r="M25" s="16"/>
    </row>
    <row r="26">
      <c r="A26" s="13" t="s">
        <v>80</v>
      </c>
      <c r="B26" s="14" t="s">
        <v>81</v>
      </c>
      <c r="D26" s="16">
        <v>0.69</v>
      </c>
      <c r="E26" s="16">
        <v>0.18</v>
      </c>
      <c r="F26" s="16">
        <v>0.02</v>
      </c>
      <c r="G26" s="16"/>
      <c r="H26" s="16"/>
      <c r="I26" s="16"/>
      <c r="J26" s="17"/>
      <c r="K26" s="16"/>
      <c r="L26" s="16"/>
      <c r="M26" s="16"/>
    </row>
    <row r="27">
      <c r="A27" s="13" t="s">
        <v>82</v>
      </c>
      <c r="B27" s="14" t="s">
        <v>83</v>
      </c>
      <c r="D27" s="16">
        <v>10.1</v>
      </c>
      <c r="E27" s="16">
        <v>0.6</v>
      </c>
      <c r="F27" s="16">
        <v>0.93</v>
      </c>
      <c r="G27" s="16"/>
      <c r="H27" s="16"/>
      <c r="I27" s="16"/>
      <c r="J27" s="17"/>
      <c r="K27" s="16"/>
      <c r="L27" s="16"/>
      <c r="M27" s="16"/>
    </row>
    <row r="28">
      <c r="A28" s="13" t="s">
        <v>84</v>
      </c>
      <c r="B28" s="14" t="s">
        <v>85</v>
      </c>
      <c r="D28" s="16">
        <v>0.02</v>
      </c>
      <c r="E28" s="16">
        <v>0.01</v>
      </c>
      <c r="F28" s="16">
        <v>0.0</v>
      </c>
      <c r="G28" s="16"/>
      <c r="H28" s="16"/>
      <c r="I28" s="16"/>
      <c r="J28" s="17"/>
      <c r="K28" s="16"/>
      <c r="L28" s="16"/>
      <c r="M28" s="16"/>
    </row>
    <row r="29">
      <c r="A29" s="13" t="s">
        <v>86</v>
      </c>
      <c r="B29" s="14" t="s">
        <v>87</v>
      </c>
      <c r="D29" s="16">
        <v>-0.01</v>
      </c>
      <c r="E29" s="16">
        <v>0.0</v>
      </c>
      <c r="F29" s="16">
        <v>-0.01</v>
      </c>
      <c r="G29" s="16"/>
      <c r="H29" s="16"/>
      <c r="I29" s="16"/>
      <c r="J29" s="17"/>
      <c r="K29" s="16"/>
      <c r="L29" s="16"/>
      <c r="M29" s="16"/>
    </row>
    <row r="30">
      <c r="A30" s="13" t="s">
        <v>88</v>
      </c>
      <c r="B30" s="14" t="s">
        <v>89</v>
      </c>
      <c r="D30" s="16">
        <v>0.9</v>
      </c>
      <c r="E30" s="16">
        <v>0.3</v>
      </c>
      <c r="F30" s="16">
        <v>0.0</v>
      </c>
      <c r="G30" s="16"/>
      <c r="H30" s="16"/>
      <c r="I30" s="16"/>
      <c r="J30" s="17"/>
      <c r="K30" s="16"/>
      <c r="L30" s="16"/>
      <c r="M30" s="16"/>
    </row>
    <row r="31">
      <c r="A31" s="13" t="s">
        <v>90</v>
      </c>
      <c r="B31" s="14" t="s">
        <v>91</v>
      </c>
      <c r="D31" s="16">
        <v>128.96</v>
      </c>
      <c r="E31" s="16">
        <v>30.31</v>
      </c>
      <c r="F31" s="16">
        <v>7.85</v>
      </c>
      <c r="G31" s="16"/>
      <c r="H31" s="16"/>
      <c r="I31" s="16"/>
      <c r="J31" s="17"/>
      <c r="K31" s="16"/>
      <c r="L31" s="16"/>
      <c r="M31" s="16"/>
    </row>
    <row r="32">
      <c r="A32" s="13" t="s">
        <v>92</v>
      </c>
      <c r="B32" s="14" t="s">
        <v>93</v>
      </c>
      <c r="D32" s="16">
        <v>3.12</v>
      </c>
      <c r="E32" s="16">
        <v>1.03</v>
      </c>
      <c r="F32" s="16">
        <v>0.01</v>
      </c>
      <c r="G32" s="16"/>
      <c r="H32" s="16"/>
      <c r="I32" s="16"/>
      <c r="J32" s="17"/>
      <c r="K32" s="16"/>
      <c r="L32" s="16"/>
      <c r="M32" s="16"/>
    </row>
    <row r="33">
      <c r="A33" s="13" t="s">
        <v>94</v>
      </c>
      <c r="B33" s="14" t="s">
        <v>95</v>
      </c>
      <c r="D33" s="16">
        <v>0.13</v>
      </c>
      <c r="E33" s="16">
        <v>0.05</v>
      </c>
      <c r="F33" s="16">
        <v>0.0</v>
      </c>
      <c r="G33" s="16"/>
      <c r="H33" s="16"/>
      <c r="I33" s="16"/>
      <c r="J33" s="17"/>
      <c r="K33" s="16"/>
      <c r="L33" s="16"/>
      <c r="M33" s="16"/>
    </row>
    <row r="34">
      <c r="A34" s="13" t="s">
        <v>96</v>
      </c>
      <c r="B34" s="20" t="s">
        <v>97</v>
      </c>
      <c r="D34" s="16">
        <v>0.0</v>
      </c>
      <c r="E34" s="16">
        <v>0.0</v>
      </c>
      <c r="F34" s="16">
        <v>0.0</v>
      </c>
      <c r="G34" s="16"/>
      <c r="H34" s="16"/>
      <c r="I34" s="16"/>
      <c r="J34" s="17"/>
      <c r="K34" s="16"/>
      <c r="L34" s="16"/>
      <c r="M34" s="16"/>
    </row>
    <row r="35">
      <c r="A35" s="13" t="s">
        <v>98</v>
      </c>
      <c r="B35" s="14" t="s">
        <v>99</v>
      </c>
      <c r="D35" s="16">
        <v>0.35</v>
      </c>
      <c r="E35" s="16">
        <v>0.13</v>
      </c>
      <c r="F35" s="16">
        <v>0.0</v>
      </c>
      <c r="G35" s="16"/>
      <c r="H35" s="16"/>
      <c r="I35" s="16"/>
      <c r="J35" s="17"/>
      <c r="K35" s="16"/>
      <c r="L35" s="16"/>
      <c r="M35" s="16"/>
    </row>
    <row r="36">
      <c r="A36" s="13" t="s">
        <v>100</v>
      </c>
      <c r="B36" s="19" t="s">
        <v>101</v>
      </c>
      <c r="D36" s="16">
        <v>0.33</v>
      </c>
      <c r="E36" s="16">
        <v>0.12</v>
      </c>
      <c r="F36" s="16">
        <v>0.01</v>
      </c>
      <c r="G36" s="16"/>
      <c r="H36" s="16"/>
      <c r="I36" s="16"/>
      <c r="J36" s="17"/>
      <c r="K36" s="16"/>
      <c r="L36" s="16"/>
      <c r="M36" s="16"/>
    </row>
    <row r="37">
      <c r="A37" s="13" t="s">
        <v>102</v>
      </c>
      <c r="B37" s="14" t="s">
        <v>103</v>
      </c>
      <c r="D37" s="16">
        <v>0.12</v>
      </c>
      <c r="E37" s="16">
        <v>0.04</v>
      </c>
      <c r="F37" s="16">
        <v>0.0</v>
      </c>
      <c r="G37" s="16"/>
      <c r="H37" s="16"/>
      <c r="I37" s="16"/>
      <c r="J37" s="17"/>
      <c r="K37" s="16"/>
      <c r="L37" s="16"/>
      <c r="M37" s="16"/>
    </row>
    <row r="38">
      <c r="A38" s="13" t="s">
        <v>104</v>
      </c>
      <c r="B38" s="14" t="s">
        <v>105</v>
      </c>
      <c r="D38" s="16">
        <v>0.98</v>
      </c>
      <c r="E38" s="16">
        <v>0.42</v>
      </c>
      <c r="F38" s="16">
        <v>0.0</v>
      </c>
      <c r="G38" s="16"/>
      <c r="H38" s="16"/>
      <c r="I38" s="16"/>
      <c r="J38" s="17"/>
      <c r="K38" s="16"/>
      <c r="L38" s="16"/>
      <c r="M38" s="16"/>
    </row>
    <row r="39">
      <c r="A39" s="13" t="s">
        <v>106</v>
      </c>
      <c r="B39" s="14" t="s">
        <v>107</v>
      </c>
      <c r="D39" s="16">
        <v>0.25</v>
      </c>
      <c r="E39" s="16">
        <v>0.11</v>
      </c>
      <c r="F39" s="16">
        <v>0.0</v>
      </c>
      <c r="G39" s="16"/>
      <c r="H39" s="16"/>
      <c r="I39" s="16"/>
      <c r="J39" s="17"/>
      <c r="K39" s="16"/>
      <c r="L39" s="16"/>
      <c r="M39" s="16"/>
    </row>
    <row r="40">
      <c r="A40" s="13" t="s">
        <v>108</v>
      </c>
      <c r="B40" s="14" t="s">
        <v>109</v>
      </c>
      <c r="D40" s="16">
        <v>0.83</v>
      </c>
      <c r="E40" s="16">
        <v>0.15</v>
      </c>
      <c r="F40" s="16">
        <v>0.01</v>
      </c>
      <c r="G40" s="16"/>
      <c r="H40" s="16"/>
      <c r="I40" s="16"/>
      <c r="J40" s="17"/>
      <c r="K40" s="16"/>
      <c r="L40" s="16"/>
      <c r="M40" s="16"/>
    </row>
    <row r="41">
      <c r="A41" s="13" t="s">
        <v>110</v>
      </c>
      <c r="B41" s="14" t="s">
        <v>111</v>
      </c>
      <c r="D41" s="16">
        <v>5.02</v>
      </c>
      <c r="E41" s="16">
        <v>1.43</v>
      </c>
      <c r="F41" s="16">
        <v>0.12</v>
      </c>
      <c r="G41" s="16"/>
      <c r="H41" s="16"/>
      <c r="I41" s="16"/>
      <c r="J41" s="17"/>
      <c r="K41" s="16"/>
      <c r="L41" s="16"/>
      <c r="M41" s="16"/>
    </row>
    <row r="42">
      <c r="A42" s="13" t="s">
        <v>112</v>
      </c>
      <c r="B42" s="14" t="s">
        <v>113</v>
      </c>
      <c r="D42" s="16">
        <v>0.31</v>
      </c>
      <c r="E42" s="16">
        <v>0.11</v>
      </c>
      <c r="F42" s="16">
        <v>0.0</v>
      </c>
      <c r="G42" s="16"/>
      <c r="H42" s="16"/>
      <c r="I42" s="16"/>
      <c r="J42" s="17"/>
      <c r="K42" s="16"/>
      <c r="L42" s="16"/>
      <c r="M42" s="16"/>
    </row>
    <row r="43">
      <c r="A43" s="13" t="s">
        <v>114</v>
      </c>
      <c r="B43" s="14" t="s">
        <v>115</v>
      </c>
      <c r="D43" s="16">
        <v>0.0</v>
      </c>
      <c r="E43" s="16">
        <v>0.0</v>
      </c>
      <c r="F43" s="16">
        <v>0.0</v>
      </c>
      <c r="G43" s="16"/>
      <c r="H43" s="16"/>
      <c r="I43" s="16"/>
      <c r="J43" s="17"/>
      <c r="K43" s="16"/>
      <c r="L43" s="16"/>
      <c r="M43" s="16"/>
    </row>
    <row r="44">
      <c r="A44" s="13" t="s">
        <v>116</v>
      </c>
      <c r="B44" s="14" t="s">
        <v>117</v>
      </c>
      <c r="D44" s="16">
        <v>0.32</v>
      </c>
      <c r="E44" s="16">
        <v>0.01</v>
      </c>
      <c r="F44" s="16">
        <v>0.0</v>
      </c>
      <c r="G44" s="16"/>
      <c r="H44" s="16"/>
      <c r="I44" s="16"/>
      <c r="J44" s="17"/>
      <c r="K44" s="16"/>
      <c r="L44" s="16"/>
      <c r="M44" s="16"/>
    </row>
    <row r="45">
      <c r="A45" s="13" t="s">
        <v>118</v>
      </c>
      <c r="B45" s="14" t="s">
        <v>119</v>
      </c>
      <c r="D45" s="16">
        <v>6.32</v>
      </c>
      <c r="E45" s="16">
        <v>0.44</v>
      </c>
      <c r="F45" s="16">
        <v>0.71</v>
      </c>
      <c r="G45" s="16"/>
      <c r="H45" s="16"/>
      <c r="I45" s="16"/>
      <c r="J45" s="17"/>
      <c r="K45" s="16"/>
      <c r="L45" s="16"/>
      <c r="M45" s="16"/>
    </row>
    <row r="46">
      <c r="A46" s="22" t="s">
        <v>120</v>
      </c>
      <c r="B46" s="19" t="s">
        <v>121</v>
      </c>
      <c r="C46" s="13"/>
      <c r="D46" s="16">
        <v>65.32</v>
      </c>
      <c r="E46" s="16">
        <v>20.72</v>
      </c>
      <c r="F46" s="16">
        <v>1.1</v>
      </c>
      <c r="G46" s="16"/>
      <c r="H46" s="16"/>
      <c r="I46" s="16"/>
      <c r="J46" s="17"/>
      <c r="K46" s="16"/>
      <c r="L46" s="16"/>
      <c r="M46" s="16"/>
    </row>
    <row r="47">
      <c r="A47" s="13" t="s">
        <v>122</v>
      </c>
      <c r="B47" s="14" t="s">
        <v>123</v>
      </c>
      <c r="D47" s="16">
        <v>0.03</v>
      </c>
      <c r="E47" s="16">
        <v>0.01</v>
      </c>
      <c r="F47" s="16">
        <v>0.0</v>
      </c>
      <c r="G47" s="16"/>
      <c r="H47" s="16"/>
      <c r="I47" s="16"/>
      <c r="J47" s="17"/>
      <c r="K47" s="16"/>
      <c r="L47" s="16"/>
      <c r="M47" s="16"/>
    </row>
    <row r="48">
      <c r="A48" s="13" t="s">
        <v>124</v>
      </c>
      <c r="B48" s="14" t="s">
        <v>125</v>
      </c>
      <c r="D48" s="16">
        <v>0.04</v>
      </c>
      <c r="E48" s="16">
        <v>0.02</v>
      </c>
      <c r="F48" s="16">
        <v>0.0</v>
      </c>
      <c r="G48" s="16"/>
      <c r="H48" s="16"/>
      <c r="I48" s="16"/>
      <c r="J48" s="17"/>
      <c r="K48" s="16"/>
      <c r="L48" s="16"/>
      <c r="M48" s="16"/>
    </row>
    <row r="49">
      <c r="A49" s="13" t="s">
        <v>126</v>
      </c>
      <c r="B49" s="19" t="s">
        <v>127</v>
      </c>
      <c r="D49" s="16">
        <v>0.13</v>
      </c>
      <c r="E49" s="16">
        <v>0.04</v>
      </c>
      <c r="F49" s="16">
        <v>0.0</v>
      </c>
      <c r="G49" s="16"/>
      <c r="H49" s="16"/>
      <c r="I49" s="16"/>
      <c r="J49" s="17"/>
      <c r="K49" s="16"/>
      <c r="L49" s="16"/>
      <c r="M49" s="16"/>
    </row>
    <row r="50">
      <c r="A50" s="13" t="s">
        <v>128</v>
      </c>
      <c r="B50" s="14" t="s">
        <v>129</v>
      </c>
      <c r="D50" s="16">
        <v>0.13</v>
      </c>
      <c r="E50" s="16">
        <v>0.03</v>
      </c>
      <c r="F50" s="16">
        <v>0.0</v>
      </c>
      <c r="G50" s="16"/>
      <c r="H50" s="16"/>
      <c r="I50" s="16"/>
      <c r="J50" s="17"/>
      <c r="K50" s="16"/>
      <c r="L50" s="16"/>
      <c r="M50" s="16"/>
    </row>
    <row r="51">
      <c r="A51" s="13" t="s">
        <v>130</v>
      </c>
      <c r="B51" s="14" t="s">
        <v>131</v>
      </c>
      <c r="D51" s="16">
        <v>1.71</v>
      </c>
      <c r="E51" s="16">
        <v>0.45</v>
      </c>
      <c r="F51" s="16">
        <v>0.03</v>
      </c>
      <c r="G51" s="16"/>
      <c r="H51" s="16"/>
      <c r="I51" s="16"/>
      <c r="J51" s="17"/>
      <c r="K51" s="16"/>
      <c r="L51" s="16"/>
      <c r="M51" s="16"/>
    </row>
    <row r="52">
      <c r="A52" s="13" t="s">
        <v>132</v>
      </c>
      <c r="B52" s="14" t="s">
        <v>133</v>
      </c>
      <c r="D52" s="16">
        <v>1.27</v>
      </c>
      <c r="E52" s="16">
        <v>0.08</v>
      </c>
      <c r="F52" s="16">
        <v>0.02</v>
      </c>
      <c r="G52" s="16"/>
      <c r="H52" s="16"/>
      <c r="I52" s="16"/>
      <c r="J52" s="17"/>
      <c r="K52" s="16"/>
      <c r="L52" s="16"/>
      <c r="M52" s="16"/>
    </row>
    <row r="53">
      <c r="A53" s="13" t="s">
        <v>134</v>
      </c>
      <c r="B53" s="14" t="s">
        <v>135</v>
      </c>
      <c r="D53" s="16">
        <v>0.36</v>
      </c>
      <c r="E53" s="16">
        <v>0.06</v>
      </c>
      <c r="F53" s="16">
        <v>0.03</v>
      </c>
      <c r="G53" s="16"/>
      <c r="H53" s="16"/>
      <c r="I53" s="16"/>
      <c r="J53" s="17"/>
      <c r="K53" s="16"/>
      <c r="L53" s="16"/>
      <c r="M53" s="16"/>
    </row>
    <row r="54">
      <c r="A54" s="13" t="s">
        <v>136</v>
      </c>
      <c r="B54" s="14" t="s">
        <v>137</v>
      </c>
      <c r="D54" s="16">
        <v>0.02</v>
      </c>
      <c r="E54" s="16">
        <v>0.01</v>
      </c>
      <c r="F54" s="16">
        <v>0.0</v>
      </c>
      <c r="G54" s="16"/>
      <c r="H54" s="16"/>
      <c r="I54" s="16"/>
      <c r="J54" s="17"/>
      <c r="K54" s="16"/>
      <c r="L54" s="16"/>
      <c r="M54" s="16"/>
    </row>
    <row r="55">
      <c r="A55" s="13" t="s">
        <v>138</v>
      </c>
      <c r="B55" s="14" t="s">
        <v>139</v>
      </c>
      <c r="D55" s="16">
        <v>0.16</v>
      </c>
      <c r="E55" s="16">
        <v>0.02</v>
      </c>
      <c r="F55" s="16">
        <v>0.01</v>
      </c>
      <c r="G55" s="16"/>
      <c r="H55" s="16"/>
      <c r="I55" s="16"/>
      <c r="J55" s="17"/>
      <c r="K55" s="16"/>
      <c r="L55" s="16"/>
      <c r="M55" s="16"/>
    </row>
    <row r="56">
      <c r="A56" s="13" t="s">
        <v>140</v>
      </c>
      <c r="B56" s="14" t="s">
        <v>141</v>
      </c>
      <c r="D56" s="16">
        <v>0.35</v>
      </c>
      <c r="E56" s="16">
        <v>0.15</v>
      </c>
      <c r="F56" s="16">
        <v>0.0</v>
      </c>
      <c r="G56" s="16"/>
      <c r="H56" s="16"/>
      <c r="I56" s="16"/>
      <c r="J56" s="17"/>
      <c r="K56" s="16"/>
      <c r="L56" s="16"/>
      <c r="M56" s="16"/>
    </row>
    <row r="57">
      <c r="A57" s="13" t="s">
        <v>142</v>
      </c>
      <c r="B57" s="14" t="s">
        <v>143</v>
      </c>
      <c r="D57" s="16">
        <v>0.25</v>
      </c>
      <c r="E57" s="16">
        <v>0.11</v>
      </c>
      <c r="F57" s="16">
        <v>0.0</v>
      </c>
      <c r="G57" s="16"/>
      <c r="H57" s="16"/>
      <c r="I57" s="16"/>
      <c r="J57" s="17"/>
      <c r="K57" s="16"/>
      <c r="L57" s="16"/>
      <c r="M57" s="16"/>
    </row>
    <row r="58">
      <c r="A58" s="13" t="s">
        <v>144</v>
      </c>
      <c r="B58" s="14" t="s">
        <v>145</v>
      </c>
      <c r="D58" s="16">
        <v>30.68</v>
      </c>
      <c r="E58" s="16">
        <v>10.19</v>
      </c>
      <c r="F58" s="16">
        <v>0.09</v>
      </c>
      <c r="G58" s="16"/>
      <c r="H58" s="16"/>
      <c r="I58" s="16"/>
      <c r="J58" s="17"/>
      <c r="K58" s="16"/>
      <c r="L58" s="16"/>
      <c r="M58" s="16"/>
    </row>
    <row r="59">
      <c r="A59" s="13" t="s">
        <v>146</v>
      </c>
      <c r="B59" s="14" t="s">
        <v>147</v>
      </c>
      <c r="D59" s="16">
        <v>56.87</v>
      </c>
      <c r="E59" s="16">
        <v>10.48</v>
      </c>
      <c r="F59" s="16">
        <v>3.14</v>
      </c>
      <c r="G59" s="16"/>
      <c r="H59" s="16"/>
      <c r="I59" s="16"/>
      <c r="J59" s="17"/>
      <c r="K59" s="16"/>
      <c r="L59" s="16"/>
      <c r="M59" s="16"/>
    </row>
    <row r="60">
      <c r="A60" s="13" t="s">
        <v>148</v>
      </c>
      <c r="B60" s="19" t="s">
        <v>149</v>
      </c>
      <c r="D60" s="16">
        <v>1.44</v>
      </c>
      <c r="E60" s="16">
        <v>0.64</v>
      </c>
      <c r="F60" s="16">
        <v>0.0</v>
      </c>
      <c r="G60" s="16"/>
      <c r="H60" s="16"/>
      <c r="I60" s="16"/>
      <c r="J60" s="17"/>
      <c r="K60" s="16"/>
      <c r="L60" s="16"/>
      <c r="M60" s="16"/>
    </row>
    <row r="61">
      <c r="A61" s="13" t="s">
        <v>150</v>
      </c>
      <c r="B61" s="14" t="s">
        <v>151</v>
      </c>
      <c r="D61" s="16">
        <v>1.28</v>
      </c>
      <c r="E61" s="16">
        <v>0.37</v>
      </c>
      <c r="F61" s="16">
        <v>0.0</v>
      </c>
      <c r="G61" s="16"/>
      <c r="H61" s="16"/>
      <c r="I61" s="16"/>
      <c r="J61" s="17"/>
      <c r="K61" s="16"/>
      <c r="L61" s="16"/>
      <c r="M61" s="16"/>
    </row>
    <row r="62">
      <c r="A62" s="13" t="s">
        <v>152</v>
      </c>
      <c r="B62" s="14" t="s">
        <v>153</v>
      </c>
      <c r="D62" s="16">
        <v>0.5</v>
      </c>
      <c r="E62" s="16">
        <v>0.06</v>
      </c>
      <c r="F62" s="16">
        <v>0.03</v>
      </c>
      <c r="G62" s="16"/>
      <c r="H62" s="16"/>
      <c r="I62" s="16"/>
      <c r="J62" s="17"/>
      <c r="K62" s="16"/>
      <c r="L62" s="16"/>
      <c r="M62" s="16"/>
    </row>
    <row r="63">
      <c r="A63" s="13" t="s">
        <v>154</v>
      </c>
      <c r="B63" s="14" t="s">
        <v>155</v>
      </c>
      <c r="D63" s="16">
        <v>0.2</v>
      </c>
      <c r="E63" s="16">
        <v>0.02</v>
      </c>
      <c r="F63" s="16">
        <v>0.0</v>
      </c>
      <c r="G63" s="16"/>
      <c r="H63" s="16"/>
      <c r="I63" s="16"/>
      <c r="J63" s="17"/>
      <c r="K63" s="16"/>
      <c r="L63" s="16"/>
      <c r="M63" s="16"/>
    </row>
    <row r="64">
      <c r="A64" s="13" t="s">
        <v>156</v>
      </c>
      <c r="B64" s="14" t="s">
        <v>157</v>
      </c>
      <c r="D64" s="16">
        <v>4.34</v>
      </c>
      <c r="E64" s="16">
        <v>1.2</v>
      </c>
      <c r="F64" s="16">
        <v>0.09</v>
      </c>
      <c r="G64" s="16"/>
      <c r="H64" s="16"/>
      <c r="I64" s="16"/>
      <c r="J64" s="17"/>
      <c r="K64" s="16"/>
      <c r="L64" s="16"/>
      <c r="M64" s="16"/>
    </row>
    <row r="65">
      <c r="A65" s="13" t="s">
        <v>158</v>
      </c>
      <c r="B65" s="14" t="s">
        <v>159</v>
      </c>
      <c r="D65" s="16">
        <v>0.08</v>
      </c>
      <c r="E65" s="16">
        <v>0.03</v>
      </c>
      <c r="F65" s="16">
        <v>0.0</v>
      </c>
      <c r="G65" s="16"/>
      <c r="H65" s="16"/>
      <c r="I65" s="16"/>
      <c r="J65" s="17"/>
      <c r="K65" s="16"/>
      <c r="L65" s="16"/>
      <c r="M65" s="16"/>
    </row>
    <row r="66">
      <c r="A66" s="13" t="s">
        <v>160</v>
      </c>
      <c r="B66" s="14" t="s">
        <v>161</v>
      </c>
      <c r="D66" s="16">
        <v>3.36</v>
      </c>
      <c r="E66" s="16">
        <v>0.22</v>
      </c>
      <c r="F66" s="16">
        <v>0.42</v>
      </c>
      <c r="G66" s="16"/>
      <c r="H66" s="16"/>
      <c r="I66" s="16"/>
      <c r="J66" s="17"/>
      <c r="K66" s="16"/>
      <c r="L66" s="16"/>
      <c r="M66" s="16"/>
    </row>
    <row r="67">
      <c r="A67" s="13" t="s">
        <v>162</v>
      </c>
      <c r="B67" s="14" t="s">
        <v>163</v>
      </c>
      <c r="D67" s="16">
        <v>1.08</v>
      </c>
      <c r="E67" s="16">
        <v>0.44</v>
      </c>
      <c r="F67" s="16">
        <v>0.0</v>
      </c>
      <c r="G67" s="16"/>
      <c r="H67" s="16"/>
      <c r="I67" s="16"/>
      <c r="J67" s="17"/>
      <c r="K67" s="16"/>
      <c r="L67" s="16"/>
      <c r="M67" s="16"/>
    </row>
    <row r="68">
      <c r="A68" s="13" t="s">
        <v>164</v>
      </c>
      <c r="B68" s="19" t="s">
        <v>165</v>
      </c>
      <c r="D68" s="16">
        <v>0.22</v>
      </c>
      <c r="E68" s="16">
        <v>0.0</v>
      </c>
      <c r="F68" s="16">
        <v>0.0</v>
      </c>
      <c r="G68" s="16"/>
      <c r="H68" s="16"/>
      <c r="I68" s="16"/>
      <c r="J68" s="17"/>
      <c r="K68" s="16"/>
      <c r="L68" s="16"/>
      <c r="M68" s="16"/>
    </row>
    <row r="69">
      <c r="A69" s="13" t="s">
        <v>166</v>
      </c>
      <c r="B69" s="19" t="s">
        <v>167</v>
      </c>
      <c r="D69" s="16">
        <v>4.06</v>
      </c>
      <c r="E69" s="16">
        <v>1.02</v>
      </c>
      <c r="F69" s="16">
        <v>0.3</v>
      </c>
      <c r="G69" s="16"/>
      <c r="H69" s="16"/>
      <c r="I69" s="16"/>
      <c r="J69" s="17"/>
      <c r="K69" s="16"/>
      <c r="L69" s="16"/>
      <c r="M69" s="16"/>
    </row>
    <row r="70">
      <c r="A70" s="13" t="s">
        <v>168</v>
      </c>
      <c r="B70" s="14" t="s">
        <v>169</v>
      </c>
      <c r="D70" s="16">
        <v>0.15</v>
      </c>
      <c r="E70" s="16">
        <v>0.06</v>
      </c>
      <c r="F70" s="16">
        <v>0.0</v>
      </c>
      <c r="G70" s="16"/>
      <c r="H70" s="16"/>
      <c r="I70" s="16"/>
      <c r="J70" s="17"/>
      <c r="K70" s="16"/>
      <c r="L70" s="16"/>
      <c r="M70" s="16"/>
    </row>
    <row r="71">
      <c r="A71" s="13" t="s">
        <v>170</v>
      </c>
      <c r="B71" s="14" t="s">
        <v>171</v>
      </c>
      <c r="D71" s="16">
        <v>0.1</v>
      </c>
      <c r="E71" s="16">
        <v>0.04</v>
      </c>
      <c r="F71" s="16">
        <v>0.01</v>
      </c>
      <c r="G71" s="16"/>
      <c r="H71" s="16"/>
      <c r="I71" s="16"/>
      <c r="J71" s="17"/>
      <c r="K71" s="16"/>
      <c r="L71" s="16"/>
      <c r="M71" s="16"/>
    </row>
    <row r="72">
      <c r="A72" s="13" t="s">
        <v>172</v>
      </c>
      <c r="B72" s="19" t="s">
        <v>173</v>
      </c>
      <c r="D72" s="16">
        <v>1.46</v>
      </c>
      <c r="E72" s="16">
        <v>0.02</v>
      </c>
      <c r="F72" s="16">
        <v>0.09</v>
      </c>
      <c r="G72" s="16"/>
      <c r="H72" s="16"/>
      <c r="I72" s="16"/>
      <c r="J72" s="17"/>
      <c r="K72" s="16"/>
      <c r="L72" s="16"/>
      <c r="M72" s="16"/>
    </row>
    <row r="73">
      <c r="A73" s="13" t="s">
        <v>174</v>
      </c>
      <c r="B73" s="14" t="s">
        <v>175</v>
      </c>
      <c r="D73" s="16">
        <v>0.29</v>
      </c>
      <c r="E73" s="16">
        <v>0.11</v>
      </c>
      <c r="F73" s="16">
        <v>0.01</v>
      </c>
      <c r="G73" s="16"/>
      <c r="H73" s="16"/>
      <c r="I73" s="16"/>
      <c r="J73" s="17"/>
      <c r="K73" s="16"/>
      <c r="L73" s="16"/>
      <c r="M73" s="16"/>
    </row>
    <row r="74">
      <c r="A74" s="13" t="s">
        <v>176</v>
      </c>
      <c r="B74" s="14" t="s">
        <v>177</v>
      </c>
      <c r="D74" s="16">
        <v>0.0</v>
      </c>
      <c r="E74" s="16">
        <v>0.0</v>
      </c>
      <c r="F74" s="16">
        <v>0.0</v>
      </c>
      <c r="G74" s="16"/>
      <c r="H74" s="16"/>
      <c r="I74" s="16"/>
      <c r="J74" s="17"/>
      <c r="K74" s="16"/>
      <c r="L74" s="16"/>
      <c r="M74" s="16"/>
    </row>
    <row r="75">
      <c r="A75" s="13" t="s">
        <v>178</v>
      </c>
      <c r="B75" s="14" t="s">
        <v>179</v>
      </c>
      <c r="D75" s="16">
        <v>0.01</v>
      </c>
      <c r="E75" s="16">
        <v>0.0</v>
      </c>
      <c r="F75" s="16">
        <v>0.0</v>
      </c>
      <c r="G75" s="16"/>
      <c r="H75" s="16"/>
      <c r="I75" s="16"/>
      <c r="J75" s="17"/>
      <c r="K75" s="16"/>
      <c r="L75" s="16"/>
      <c r="M75" s="16"/>
    </row>
    <row r="76">
      <c r="A76" s="13" t="s">
        <v>180</v>
      </c>
      <c r="B76" s="14" t="s">
        <v>181</v>
      </c>
      <c r="D76" s="16">
        <v>0.0</v>
      </c>
      <c r="E76" s="16">
        <v>0.0</v>
      </c>
      <c r="F76" s="16">
        <v>0.0</v>
      </c>
      <c r="G76" s="16"/>
      <c r="H76" s="16"/>
      <c r="I76" s="16"/>
      <c r="J76" s="17"/>
      <c r="K76" s="16"/>
      <c r="L76" s="16"/>
      <c r="M76" s="16"/>
    </row>
    <row r="77">
      <c r="A77" s="13" t="s">
        <v>182</v>
      </c>
      <c r="B77" s="14" t="s">
        <v>183</v>
      </c>
      <c r="D77" s="16">
        <v>0.51</v>
      </c>
      <c r="E77" s="16">
        <v>0.15</v>
      </c>
      <c r="F77" s="16">
        <v>0.0</v>
      </c>
      <c r="G77" s="16"/>
      <c r="H77" s="16"/>
      <c r="I77" s="16"/>
      <c r="J77" s="17"/>
      <c r="K77" s="16"/>
      <c r="L77" s="16"/>
      <c r="M77" s="16"/>
    </row>
    <row r="78">
      <c r="A78" s="13" t="s">
        <v>184</v>
      </c>
      <c r="B78" s="14" t="s">
        <v>185</v>
      </c>
      <c r="D78" s="16">
        <v>0.08</v>
      </c>
      <c r="E78" s="16">
        <v>0.03</v>
      </c>
      <c r="F78" s="16">
        <v>0.0</v>
      </c>
      <c r="G78" s="16"/>
      <c r="H78" s="16"/>
      <c r="I78" s="16"/>
      <c r="J78" s="17"/>
      <c r="K78" s="16"/>
      <c r="L78" s="16"/>
      <c r="M78" s="16"/>
    </row>
    <row r="79">
      <c r="A79" s="13" t="s">
        <v>186</v>
      </c>
      <c r="B79" s="14" t="s">
        <v>187</v>
      </c>
      <c r="D79" s="16">
        <v>11.59</v>
      </c>
      <c r="E79" s="16">
        <v>5.01</v>
      </c>
      <c r="F79" s="16">
        <v>0.08</v>
      </c>
      <c r="G79" s="16"/>
      <c r="H79" s="16"/>
      <c r="I79" s="16"/>
      <c r="J79" s="17"/>
      <c r="K79" s="16"/>
      <c r="L79" s="16"/>
      <c r="M79" s="16"/>
    </row>
    <row r="80">
      <c r="A80" s="13" t="s">
        <v>188</v>
      </c>
      <c r="B80" s="14" t="s">
        <v>189</v>
      </c>
      <c r="D80" s="16">
        <v>1.84</v>
      </c>
      <c r="E80" s="16">
        <v>0.14</v>
      </c>
      <c r="F80" s="16">
        <v>0.17</v>
      </c>
      <c r="G80" s="16"/>
      <c r="H80" s="16"/>
      <c r="I80" s="16"/>
      <c r="J80" s="17"/>
      <c r="K80" s="16"/>
      <c r="L80" s="16"/>
      <c r="M80" s="16"/>
    </row>
    <row r="81">
      <c r="A81" s="13" t="s">
        <v>190</v>
      </c>
      <c r="B81" s="14" t="s">
        <v>191</v>
      </c>
      <c r="D81" s="16">
        <v>0.3</v>
      </c>
      <c r="E81" s="16">
        <v>0.11</v>
      </c>
      <c r="F81" s="16">
        <v>0.0</v>
      </c>
      <c r="G81" s="16"/>
      <c r="H81" s="16"/>
      <c r="I81" s="16"/>
      <c r="J81" s="17"/>
      <c r="K81" s="16"/>
      <c r="L81" s="16"/>
      <c r="M81" s="16"/>
    </row>
    <row r="82">
      <c r="A82" s="13" t="s">
        <v>192</v>
      </c>
      <c r="B82" s="14" t="s">
        <v>193</v>
      </c>
      <c r="D82" s="16">
        <v>0.06</v>
      </c>
      <c r="E82" s="16">
        <v>0.02</v>
      </c>
      <c r="F82" s="16">
        <v>0.0</v>
      </c>
      <c r="G82" s="16"/>
      <c r="H82" s="16"/>
      <c r="I82" s="16"/>
      <c r="J82" s="17"/>
      <c r="K82" s="16"/>
      <c r="L82" s="16"/>
      <c r="M82" s="16"/>
    </row>
    <row r="83">
      <c r="A83" s="13" t="s">
        <v>194</v>
      </c>
      <c r="B83" s="14" t="s">
        <v>195</v>
      </c>
      <c r="D83" s="16">
        <v>7.94</v>
      </c>
      <c r="E83" s="16">
        <v>1.59</v>
      </c>
      <c r="F83" s="16">
        <v>0.85</v>
      </c>
      <c r="G83" s="16"/>
      <c r="H83" s="16"/>
      <c r="I83" s="16"/>
      <c r="J83" s="17"/>
      <c r="K83" s="16"/>
      <c r="L83" s="16"/>
      <c r="M83" s="16"/>
    </row>
    <row r="84">
      <c r="A84" s="13" t="s">
        <v>196</v>
      </c>
      <c r="B84" s="19" t="s">
        <v>197</v>
      </c>
      <c r="D84" s="16">
        <v>0.07</v>
      </c>
      <c r="E84" s="16">
        <v>0.01</v>
      </c>
      <c r="F84" s="16">
        <v>0.0</v>
      </c>
      <c r="G84" s="16"/>
      <c r="H84" s="16"/>
      <c r="I84" s="16"/>
      <c r="J84" s="17"/>
      <c r="K84" s="16"/>
      <c r="L84" s="16"/>
      <c r="M84" s="16"/>
    </row>
    <row r="85">
      <c r="A85" s="13" t="s">
        <v>198</v>
      </c>
      <c r="B85" s="14" t="s">
        <v>199</v>
      </c>
      <c r="D85" s="16">
        <v>0.06</v>
      </c>
      <c r="E85" s="16">
        <v>0.01</v>
      </c>
      <c r="F85" s="16">
        <v>0.01</v>
      </c>
      <c r="G85" s="16"/>
      <c r="H85" s="16"/>
      <c r="I85" s="16"/>
      <c r="J85" s="17"/>
      <c r="K85" s="16"/>
      <c r="L85" s="16"/>
      <c r="M85" s="16"/>
    </row>
    <row r="86">
      <c r="A86" s="13" t="s">
        <v>200</v>
      </c>
      <c r="B86" s="14" t="s">
        <v>201</v>
      </c>
      <c r="D86" s="16">
        <v>1.89</v>
      </c>
      <c r="E86" s="16">
        <v>0.41</v>
      </c>
      <c r="F86" s="16">
        <v>0.14</v>
      </c>
      <c r="G86" s="16"/>
      <c r="H86" s="16"/>
      <c r="I86" s="16"/>
      <c r="J86" s="17"/>
      <c r="K86" s="16"/>
      <c r="L86" s="16"/>
      <c r="M86" s="16"/>
    </row>
    <row r="87">
      <c r="A87" s="13" t="s">
        <v>202</v>
      </c>
      <c r="B87" s="14" t="s">
        <v>203</v>
      </c>
      <c r="D87" s="16">
        <v>0.31</v>
      </c>
      <c r="E87" s="16">
        <v>0.14</v>
      </c>
      <c r="F87" s="16">
        <v>0.0</v>
      </c>
      <c r="G87" s="16"/>
      <c r="H87" s="16"/>
      <c r="I87" s="16"/>
      <c r="J87" s="17"/>
      <c r="K87" s="16"/>
      <c r="L87" s="16"/>
      <c r="M87" s="16"/>
    </row>
    <row r="88">
      <c r="A88" s="13" t="s">
        <v>204</v>
      </c>
      <c r="B88" s="14" t="s">
        <v>205</v>
      </c>
      <c r="D88" s="16">
        <v>0.01</v>
      </c>
      <c r="E88" s="16">
        <v>0.0</v>
      </c>
      <c r="F88" s="16">
        <v>0.0</v>
      </c>
      <c r="G88" s="16"/>
      <c r="H88" s="16"/>
      <c r="I88" s="16"/>
      <c r="J88" s="17"/>
      <c r="K88" s="16"/>
      <c r="L88" s="16"/>
      <c r="M88" s="16"/>
    </row>
    <row r="89">
      <c r="A89" s="13" t="s">
        <v>206</v>
      </c>
      <c r="B89" s="14" t="s">
        <v>207</v>
      </c>
      <c r="D89" s="16">
        <v>1.1</v>
      </c>
      <c r="E89" s="16">
        <v>0.16</v>
      </c>
      <c r="F89" s="16">
        <v>0.07</v>
      </c>
      <c r="G89" s="16"/>
      <c r="H89" s="16"/>
      <c r="I89" s="16"/>
      <c r="J89" s="17"/>
      <c r="K89" s="16"/>
      <c r="L89" s="16"/>
      <c r="M89" s="16"/>
    </row>
    <row r="90">
      <c r="A90" s="13" t="s">
        <v>208</v>
      </c>
      <c r="B90" s="14" t="s">
        <v>209</v>
      </c>
      <c r="D90" s="16">
        <v>0.64</v>
      </c>
      <c r="E90" s="16">
        <v>0.18</v>
      </c>
      <c r="F90" s="16">
        <v>0.04</v>
      </c>
      <c r="G90" s="16"/>
      <c r="H90" s="16"/>
      <c r="I90" s="16"/>
      <c r="J90" s="17"/>
      <c r="K90" s="16"/>
      <c r="L90" s="16"/>
      <c r="M90" s="16"/>
    </row>
    <row r="91">
      <c r="A91" s="13" t="s">
        <v>210</v>
      </c>
      <c r="B91" s="14" t="s">
        <v>211</v>
      </c>
      <c r="D91" s="16">
        <v>0.35</v>
      </c>
      <c r="E91" s="16">
        <v>0.08</v>
      </c>
      <c r="F91" s="16">
        <v>0.01</v>
      </c>
      <c r="G91" s="16"/>
      <c r="H91" s="16"/>
      <c r="I91" s="16"/>
      <c r="J91" s="17"/>
      <c r="K91" s="16"/>
      <c r="L91" s="16"/>
      <c r="M91" s="16"/>
    </row>
    <row r="92">
      <c r="A92" s="13" t="s">
        <v>212</v>
      </c>
      <c r="B92" s="14" t="s">
        <v>213</v>
      </c>
      <c r="D92" s="16">
        <v>0.0</v>
      </c>
      <c r="E92" s="16">
        <v>0.0</v>
      </c>
      <c r="F92" s="16">
        <v>0.0</v>
      </c>
      <c r="G92" s="16"/>
      <c r="H92" s="16"/>
      <c r="I92" s="16"/>
      <c r="J92" s="17"/>
      <c r="K92" s="16"/>
      <c r="L92" s="16"/>
      <c r="M92" s="16"/>
    </row>
    <row r="93">
      <c r="A93" s="13" t="s">
        <v>214</v>
      </c>
      <c r="B93" s="14" t="s">
        <v>215</v>
      </c>
      <c r="D93" s="16">
        <v>3.08</v>
      </c>
      <c r="E93" s="16">
        <v>0.82</v>
      </c>
      <c r="F93" s="16">
        <v>0.07</v>
      </c>
      <c r="G93" s="16"/>
      <c r="H93" s="16"/>
      <c r="I93" s="16"/>
      <c r="J93" s="17"/>
      <c r="K93" s="16"/>
      <c r="L93" s="16"/>
      <c r="M93" s="16"/>
    </row>
    <row r="94">
      <c r="A94" s="13" t="s">
        <v>216</v>
      </c>
      <c r="B94" s="14" t="s">
        <v>217</v>
      </c>
      <c r="D94" s="16">
        <v>0.11</v>
      </c>
      <c r="E94" s="16">
        <v>0.02</v>
      </c>
      <c r="F94" s="16">
        <v>0.01</v>
      </c>
      <c r="G94" s="16"/>
      <c r="H94" s="16"/>
      <c r="I94" s="16"/>
      <c r="J94" s="17"/>
      <c r="K94" s="16"/>
      <c r="L94" s="16"/>
      <c r="M94" s="16"/>
    </row>
    <row r="95">
      <c r="A95" s="13" t="s">
        <v>218</v>
      </c>
      <c r="B95" s="14" t="s">
        <v>219</v>
      </c>
      <c r="D95" s="16">
        <v>1.71</v>
      </c>
      <c r="E95" s="16">
        <v>0.57</v>
      </c>
      <c r="F95" s="16">
        <v>0.19</v>
      </c>
      <c r="G95" s="16"/>
      <c r="H95" s="16"/>
      <c r="I95" s="16"/>
      <c r="J95" s="17"/>
      <c r="K95" s="16"/>
      <c r="L95" s="16"/>
      <c r="M95" s="16"/>
    </row>
    <row r="96">
      <c r="A96" s="13" t="s">
        <v>220</v>
      </c>
      <c r="B96" s="14" t="s">
        <v>221</v>
      </c>
      <c r="D96" s="16">
        <v>0.54</v>
      </c>
      <c r="E96" s="16">
        <v>0.16</v>
      </c>
      <c r="F96" s="16">
        <v>0.02</v>
      </c>
      <c r="G96" s="16"/>
      <c r="H96" s="16"/>
      <c r="I96" s="16"/>
      <c r="J96" s="17"/>
      <c r="K96" s="16"/>
      <c r="L96" s="16"/>
      <c r="M96" s="16"/>
    </row>
    <row r="97">
      <c r="A97" s="13" t="s">
        <v>222</v>
      </c>
      <c r="B97" s="14" t="s">
        <v>223</v>
      </c>
      <c r="D97" s="16">
        <v>4.46</v>
      </c>
      <c r="E97" s="16">
        <v>1.64</v>
      </c>
      <c r="F97" s="16">
        <v>0.15</v>
      </c>
      <c r="G97" s="16"/>
      <c r="H97" s="16"/>
      <c r="I97" s="16"/>
      <c r="J97" s="17"/>
      <c r="K97" s="16"/>
      <c r="L97" s="16"/>
      <c r="M97" s="16"/>
    </row>
    <row r="98">
      <c r="A98" s="13" t="s">
        <v>224</v>
      </c>
      <c r="B98" s="14" t="s">
        <v>225</v>
      </c>
      <c r="D98" s="16">
        <v>0.25</v>
      </c>
      <c r="E98" s="16">
        <v>0.02</v>
      </c>
      <c r="F98" s="16">
        <v>0.01</v>
      </c>
      <c r="G98" s="16"/>
      <c r="H98" s="16"/>
      <c r="I98" s="16"/>
      <c r="J98" s="17"/>
      <c r="K98" s="16"/>
      <c r="L98" s="16"/>
      <c r="M98" s="16"/>
    </row>
    <row r="99">
      <c r="A99" s="13" t="s">
        <v>226</v>
      </c>
      <c r="B99" s="14" t="s">
        <v>227</v>
      </c>
      <c r="D99" s="16">
        <v>0.15</v>
      </c>
      <c r="E99" s="16">
        <v>0.05</v>
      </c>
      <c r="F99" s="16">
        <v>0.0</v>
      </c>
      <c r="G99" s="16"/>
      <c r="H99" s="16"/>
      <c r="I99" s="16"/>
      <c r="J99" s="17"/>
      <c r="K99" s="16"/>
      <c r="L99" s="16"/>
      <c r="M99" s="16"/>
    </row>
    <row r="100">
      <c r="A100" s="13" t="s">
        <v>228</v>
      </c>
      <c r="B100" s="14" t="s">
        <v>229</v>
      </c>
      <c r="D100" s="16">
        <v>0.27</v>
      </c>
      <c r="E100" s="16">
        <v>0.02</v>
      </c>
      <c r="F100" s="16">
        <v>0.0</v>
      </c>
      <c r="G100" s="16"/>
      <c r="H100" s="16"/>
      <c r="I100" s="16"/>
      <c r="J100" s="17"/>
      <c r="K100" s="16"/>
      <c r="L100" s="16"/>
      <c r="M100" s="16"/>
    </row>
    <row r="101">
      <c r="A101" s="13" t="s">
        <v>230</v>
      </c>
      <c r="B101" s="14" t="s">
        <v>231</v>
      </c>
      <c r="D101" s="16">
        <v>2.71</v>
      </c>
      <c r="E101" s="16">
        <v>0.52</v>
      </c>
      <c r="F101" s="16">
        <v>0.18</v>
      </c>
      <c r="G101" s="16"/>
      <c r="H101" s="16"/>
      <c r="I101" s="16"/>
      <c r="J101" s="17"/>
      <c r="K101" s="16"/>
      <c r="L101" s="16"/>
      <c r="M101" s="16"/>
    </row>
    <row r="102">
      <c r="A102" s="13" t="s">
        <v>232</v>
      </c>
      <c r="B102" s="14" t="s">
        <v>233</v>
      </c>
      <c r="D102" s="16">
        <v>8.13</v>
      </c>
      <c r="E102" s="16">
        <v>2.55</v>
      </c>
      <c r="F102" s="16">
        <v>0.22</v>
      </c>
      <c r="G102" s="16"/>
      <c r="H102" s="16"/>
      <c r="I102" s="16"/>
      <c r="J102" s="17"/>
      <c r="K102" s="16"/>
      <c r="L102" s="16"/>
      <c r="M102" s="16"/>
    </row>
    <row r="103">
      <c r="A103" s="13" t="s">
        <v>234</v>
      </c>
      <c r="B103" s="14" t="s">
        <v>235</v>
      </c>
      <c r="D103" s="16">
        <v>0.0</v>
      </c>
      <c r="E103" s="16">
        <v>0.0</v>
      </c>
      <c r="F103" s="16">
        <v>0.0</v>
      </c>
      <c r="G103" s="16"/>
      <c r="H103" s="16"/>
      <c r="I103" s="16"/>
      <c r="J103" s="17"/>
      <c r="K103" s="16"/>
      <c r="L103" s="16"/>
      <c r="M103" s="16"/>
    </row>
    <row r="104">
      <c r="A104" s="13" t="s">
        <v>236</v>
      </c>
      <c r="B104" s="19" t="s">
        <v>237</v>
      </c>
      <c r="D104" s="16">
        <v>4.65</v>
      </c>
      <c r="E104" s="16">
        <v>2.07</v>
      </c>
      <c r="F104" s="16">
        <v>0.05</v>
      </c>
      <c r="G104" s="16"/>
      <c r="H104" s="16"/>
      <c r="I104" s="16"/>
      <c r="J104" s="17"/>
      <c r="K104" s="16"/>
      <c r="L104" s="16"/>
      <c r="M104" s="16"/>
    </row>
    <row r="105">
      <c r="A105" s="13" t="s">
        <v>238</v>
      </c>
      <c r="B105" s="14" t="s">
        <v>239</v>
      </c>
      <c r="D105" s="16">
        <v>0.05</v>
      </c>
      <c r="E105" s="16">
        <v>0.02</v>
      </c>
      <c r="F105" s="16">
        <v>0.0</v>
      </c>
      <c r="G105" s="16"/>
      <c r="H105" s="16"/>
      <c r="I105" s="16"/>
      <c r="J105" s="17"/>
      <c r="K105" s="16"/>
      <c r="L105" s="16"/>
      <c r="M105" s="16"/>
    </row>
    <row r="106">
      <c r="A106" s="13" t="s">
        <v>240</v>
      </c>
      <c r="B106" s="14" t="s">
        <v>241</v>
      </c>
      <c r="D106" s="16">
        <v>0.56</v>
      </c>
      <c r="E106" s="16">
        <v>0.16</v>
      </c>
      <c r="F106" s="16">
        <v>0.01</v>
      </c>
      <c r="G106" s="16"/>
      <c r="H106" s="16"/>
      <c r="I106" s="16"/>
      <c r="J106" s="17"/>
      <c r="K106" s="16"/>
      <c r="L106" s="16"/>
      <c r="M106" s="16"/>
    </row>
    <row r="107">
      <c r="A107" s="13" t="s">
        <v>242</v>
      </c>
      <c r="B107" s="14" t="s">
        <v>243</v>
      </c>
      <c r="D107" s="16">
        <v>0.66</v>
      </c>
      <c r="E107" s="16">
        <v>0.2</v>
      </c>
      <c r="F107" s="16">
        <v>0.05</v>
      </c>
      <c r="G107" s="16"/>
      <c r="H107" s="16"/>
      <c r="I107" s="16"/>
      <c r="J107" s="17"/>
      <c r="K107" s="16"/>
      <c r="L107" s="16"/>
      <c r="M107" s="16"/>
    </row>
    <row r="108">
      <c r="A108" s="13" t="s">
        <v>244</v>
      </c>
      <c r="B108" s="14" t="s">
        <v>245</v>
      </c>
      <c r="D108" s="16">
        <v>0.34</v>
      </c>
      <c r="E108" s="16">
        <v>0.05</v>
      </c>
      <c r="F108" s="16">
        <v>0.02</v>
      </c>
      <c r="G108" s="16"/>
      <c r="H108" s="16"/>
      <c r="I108" s="16"/>
      <c r="J108" s="17"/>
      <c r="K108" s="16"/>
      <c r="L108" s="16"/>
      <c r="M108" s="16"/>
    </row>
    <row r="109">
      <c r="A109" s="13" t="s">
        <v>246</v>
      </c>
      <c r="B109" s="14" t="s">
        <v>247</v>
      </c>
      <c r="D109" s="16">
        <v>0.07</v>
      </c>
      <c r="E109" s="16">
        <v>0.02</v>
      </c>
      <c r="F109" s="16">
        <v>0.0</v>
      </c>
      <c r="G109" s="16"/>
      <c r="H109" s="16"/>
      <c r="I109" s="16"/>
      <c r="J109" s="17"/>
      <c r="K109" s="16"/>
      <c r="L109" s="16"/>
      <c r="M109" s="16"/>
    </row>
    <row r="110">
      <c r="A110" s="13" t="s">
        <v>248</v>
      </c>
      <c r="B110" s="14" t="s">
        <v>249</v>
      </c>
      <c r="D110" s="16">
        <v>0.0</v>
      </c>
      <c r="E110" s="16">
        <v>0.0</v>
      </c>
      <c r="F110" s="16">
        <v>0.0</v>
      </c>
      <c r="G110" s="16"/>
      <c r="H110" s="16"/>
      <c r="I110" s="16"/>
      <c r="J110" s="17"/>
      <c r="K110" s="16"/>
      <c r="L110" s="16"/>
      <c r="M110" s="16"/>
    </row>
    <row r="111">
      <c r="A111" s="13" t="s">
        <v>250</v>
      </c>
      <c r="B111" s="14" t="s">
        <v>251</v>
      </c>
      <c r="D111" s="16">
        <v>0.0</v>
      </c>
      <c r="E111" s="16">
        <v>0.0</v>
      </c>
      <c r="F111" s="16">
        <v>0.0</v>
      </c>
      <c r="G111" s="16"/>
      <c r="H111" s="16"/>
      <c r="I111" s="16"/>
      <c r="J111" s="17"/>
      <c r="K111" s="16"/>
      <c r="L111" s="16"/>
      <c r="M111" s="16"/>
    </row>
    <row r="112">
      <c r="A112" s="13" t="s">
        <v>252</v>
      </c>
      <c r="B112" s="14" t="s">
        <v>253</v>
      </c>
      <c r="D112" s="16">
        <v>1.42</v>
      </c>
      <c r="E112" s="16">
        <v>0.62</v>
      </c>
      <c r="F112" s="16">
        <v>0.03</v>
      </c>
      <c r="G112" s="16"/>
      <c r="H112" s="16"/>
      <c r="I112" s="16"/>
      <c r="J112" s="17"/>
      <c r="K112" s="16"/>
      <c r="L112" s="16"/>
      <c r="M112" s="16"/>
    </row>
    <row r="113">
      <c r="A113" s="13" t="s">
        <v>254</v>
      </c>
      <c r="B113" s="14" t="s">
        <v>255</v>
      </c>
      <c r="D113" s="16">
        <v>0.0</v>
      </c>
      <c r="E113" s="16">
        <v>0.0</v>
      </c>
      <c r="F113" s="16">
        <v>0.0</v>
      </c>
      <c r="G113" s="16"/>
      <c r="H113" s="16"/>
      <c r="I113" s="16"/>
      <c r="J113" s="17"/>
      <c r="K113" s="16"/>
      <c r="L113" s="16"/>
      <c r="M113" s="16"/>
    </row>
    <row r="114">
      <c r="A114" s="13" t="s">
        <v>256</v>
      </c>
      <c r="B114" s="14" t="s">
        <v>257</v>
      </c>
      <c r="D114" s="16">
        <v>0.76</v>
      </c>
      <c r="E114" s="16">
        <v>0.27</v>
      </c>
      <c r="F114" s="16">
        <v>0.02</v>
      </c>
      <c r="G114" s="16"/>
      <c r="H114" s="16"/>
      <c r="I114" s="16"/>
      <c r="J114" s="17"/>
      <c r="K114" s="16"/>
      <c r="L114" s="16"/>
      <c r="M114" s="16"/>
    </row>
    <row r="115">
      <c r="A115" s="13" t="s">
        <v>258</v>
      </c>
      <c r="B115" s="14" t="s">
        <v>259</v>
      </c>
      <c r="D115" s="16">
        <v>1.65</v>
      </c>
      <c r="E115" s="16">
        <v>0.35</v>
      </c>
      <c r="F115" s="16">
        <v>0.23</v>
      </c>
      <c r="G115" s="16"/>
      <c r="H115" s="16"/>
      <c r="I115" s="16"/>
      <c r="J115" s="17"/>
      <c r="K115" s="16"/>
      <c r="L115" s="16"/>
      <c r="M115" s="16"/>
    </row>
    <row r="116">
      <c r="A116" s="13" t="s">
        <v>260</v>
      </c>
      <c r="B116" s="14" t="s">
        <v>261</v>
      </c>
      <c r="D116" s="16">
        <v>0.06</v>
      </c>
      <c r="E116" s="16">
        <v>0.0</v>
      </c>
      <c r="F116" s="16">
        <v>0.0</v>
      </c>
      <c r="G116" s="16"/>
      <c r="H116" s="16"/>
      <c r="I116" s="16"/>
      <c r="J116" s="17"/>
      <c r="K116" s="16"/>
      <c r="L116" s="16"/>
      <c r="M116" s="16"/>
    </row>
    <row r="117">
      <c r="A117" s="22" t="s">
        <v>262</v>
      </c>
      <c r="B117" s="14" t="s">
        <v>263</v>
      </c>
      <c r="D117" s="16">
        <v>0.31</v>
      </c>
      <c r="E117" s="16">
        <v>0.05</v>
      </c>
      <c r="F117" s="16">
        <v>0.0</v>
      </c>
      <c r="G117" s="16"/>
      <c r="H117" s="16"/>
      <c r="I117" s="16"/>
      <c r="J117" s="17"/>
      <c r="K117" s="16"/>
      <c r="L117" s="16"/>
      <c r="M117" s="16"/>
    </row>
    <row r="118">
      <c r="A118" s="13" t="s">
        <v>264</v>
      </c>
      <c r="B118" s="19" t="s">
        <v>265</v>
      </c>
      <c r="D118" s="16">
        <v>0.0</v>
      </c>
      <c r="E118" s="16">
        <v>0.0</v>
      </c>
      <c r="F118" s="16">
        <v>0.0</v>
      </c>
      <c r="G118" s="16"/>
      <c r="H118" s="16"/>
      <c r="I118" s="16"/>
      <c r="J118" s="17"/>
      <c r="K118" s="16"/>
      <c r="L118" s="16"/>
      <c r="M118" s="16"/>
    </row>
    <row r="119">
      <c r="A119" s="13" t="s">
        <v>266</v>
      </c>
      <c r="B119" s="14" t="s">
        <v>267</v>
      </c>
      <c r="D119" s="16">
        <v>0.7</v>
      </c>
      <c r="E119" s="16">
        <v>0.25</v>
      </c>
      <c r="F119" s="16">
        <v>0.01</v>
      </c>
      <c r="G119" s="16"/>
      <c r="H119" s="16"/>
      <c r="I119" s="16"/>
      <c r="J119" s="17"/>
      <c r="K119" s="16"/>
      <c r="L119" s="16"/>
      <c r="M119" s="16"/>
    </row>
    <row r="120">
      <c r="A120" s="13" t="s">
        <v>268</v>
      </c>
      <c r="B120" s="14" t="s">
        <v>269</v>
      </c>
      <c r="D120" s="16">
        <v>0.02</v>
      </c>
      <c r="E120" s="16">
        <v>0.01</v>
      </c>
      <c r="F120" s="16">
        <v>0.0</v>
      </c>
      <c r="G120" s="16"/>
      <c r="H120" s="16"/>
      <c r="I120" s="16"/>
      <c r="J120" s="17"/>
      <c r="K120" s="16"/>
      <c r="L120" s="16"/>
      <c r="M120" s="16"/>
    </row>
    <row r="121">
      <c r="A121" s="13" t="s">
        <v>270</v>
      </c>
      <c r="B121" s="19" t="s">
        <v>271</v>
      </c>
      <c r="D121" s="16">
        <v>0.73</v>
      </c>
      <c r="E121" s="16">
        <v>0.29</v>
      </c>
      <c r="F121" s="16">
        <v>0.04</v>
      </c>
      <c r="G121" s="16"/>
      <c r="H121" s="16"/>
      <c r="I121" s="16"/>
      <c r="J121" s="17"/>
      <c r="K121" s="16"/>
      <c r="L121" s="16"/>
      <c r="M121" s="16"/>
    </row>
    <row r="122">
      <c r="A122" s="13" t="s">
        <v>272</v>
      </c>
      <c r="B122" s="14" t="s">
        <v>273</v>
      </c>
      <c r="D122" s="16">
        <v>10.66</v>
      </c>
      <c r="E122" s="16">
        <v>2.81</v>
      </c>
      <c r="F122" s="16">
        <v>0.28</v>
      </c>
      <c r="G122" s="16"/>
      <c r="H122" s="16"/>
      <c r="I122" s="16"/>
      <c r="J122" s="17"/>
      <c r="K122" s="16"/>
      <c r="L122" s="16"/>
      <c r="M122" s="16"/>
    </row>
    <row r="123">
      <c r="A123" s="13" t="s">
        <v>274</v>
      </c>
      <c r="B123" s="14" t="s">
        <v>275</v>
      </c>
      <c r="D123" s="16">
        <v>0.22</v>
      </c>
      <c r="E123" s="16">
        <v>0.09</v>
      </c>
      <c r="F123" s="16">
        <v>0.0</v>
      </c>
      <c r="G123" s="16"/>
      <c r="H123" s="16"/>
      <c r="I123" s="16"/>
      <c r="J123" s="17"/>
      <c r="K123" s="16"/>
      <c r="L123" s="16"/>
      <c r="M123" s="16"/>
    </row>
    <row r="124">
      <c r="A124" s="13" t="s">
        <v>276</v>
      </c>
      <c r="B124" s="14" t="s">
        <v>277</v>
      </c>
      <c r="D124" s="16">
        <v>0.01</v>
      </c>
      <c r="E124" s="16">
        <v>0.0</v>
      </c>
      <c r="F124" s="16">
        <v>0.0</v>
      </c>
      <c r="G124" s="16"/>
      <c r="H124" s="16"/>
      <c r="I124" s="16"/>
      <c r="J124" s="17"/>
      <c r="K124" s="16"/>
      <c r="L124" s="16"/>
      <c r="M124" s="16"/>
    </row>
    <row r="125">
      <c r="A125" s="13" t="s">
        <v>278</v>
      </c>
      <c r="B125" s="14" t="s">
        <v>279</v>
      </c>
      <c r="D125" s="16">
        <v>0.2</v>
      </c>
      <c r="E125" s="16">
        <v>0.08</v>
      </c>
      <c r="F125" s="16">
        <v>0.0</v>
      </c>
      <c r="G125" s="16"/>
      <c r="H125" s="16"/>
      <c r="I125" s="16"/>
      <c r="J125" s="17"/>
      <c r="K125" s="16"/>
      <c r="L125" s="16"/>
      <c r="M125" s="16"/>
    </row>
    <row r="126">
      <c r="A126" s="13" t="s">
        <v>280</v>
      </c>
      <c r="B126" s="19" t="s">
        <v>281</v>
      </c>
      <c r="D126" s="16">
        <v>3.35</v>
      </c>
      <c r="E126" s="16">
        <v>0.67</v>
      </c>
      <c r="F126" s="16">
        <v>0.2</v>
      </c>
      <c r="G126" s="16"/>
      <c r="H126" s="16"/>
      <c r="I126" s="16"/>
      <c r="J126" s="17"/>
      <c r="K126" s="16"/>
      <c r="L126" s="16"/>
      <c r="M126" s="16"/>
    </row>
    <row r="127">
      <c r="A127" s="13" t="s">
        <v>282</v>
      </c>
      <c r="B127" s="14" t="s">
        <v>283</v>
      </c>
      <c r="D127" s="16">
        <v>0.09</v>
      </c>
      <c r="E127" s="16">
        <v>0.03</v>
      </c>
      <c r="F127" s="16">
        <v>0.01</v>
      </c>
      <c r="G127" s="16"/>
      <c r="H127" s="16"/>
      <c r="I127" s="16"/>
      <c r="J127" s="17"/>
      <c r="K127" s="16"/>
      <c r="L127" s="16"/>
      <c r="M127" s="16"/>
    </row>
    <row r="128">
      <c r="A128" s="13" t="s">
        <v>284</v>
      </c>
      <c r="B128" s="14" t="s">
        <v>285</v>
      </c>
      <c r="D128" s="16">
        <v>0.1</v>
      </c>
      <c r="E128" s="16">
        <v>0.04</v>
      </c>
      <c r="F128" s="16">
        <v>0.0</v>
      </c>
      <c r="G128" s="16"/>
      <c r="H128" s="16"/>
      <c r="I128" s="16"/>
      <c r="J128" s="17"/>
      <c r="K128" s="16"/>
      <c r="L128" s="16"/>
      <c r="M128" s="16"/>
    </row>
    <row r="129">
      <c r="A129" s="13" t="s">
        <v>286</v>
      </c>
      <c r="B129" s="14" t="s">
        <v>287</v>
      </c>
      <c r="D129" s="16">
        <v>3.25</v>
      </c>
      <c r="E129" s="16">
        <v>0.73</v>
      </c>
      <c r="F129" s="16">
        <v>0.27</v>
      </c>
      <c r="G129" s="16"/>
      <c r="H129" s="16"/>
      <c r="I129" s="16"/>
      <c r="J129" s="17"/>
      <c r="K129" s="16"/>
      <c r="L129" s="16"/>
      <c r="M129" s="16"/>
    </row>
    <row r="130">
      <c r="A130" s="13" t="s">
        <v>288</v>
      </c>
      <c r="B130" s="14" t="s">
        <v>289</v>
      </c>
      <c r="D130" s="16">
        <v>0.65</v>
      </c>
      <c r="E130" s="16">
        <v>0.23</v>
      </c>
      <c r="F130" s="16">
        <v>0.0</v>
      </c>
      <c r="G130" s="16"/>
      <c r="H130" s="16"/>
      <c r="I130" s="16"/>
      <c r="J130" s="17"/>
      <c r="K130" s="16"/>
      <c r="L130" s="16"/>
      <c r="M130" s="16"/>
    </row>
    <row r="131">
      <c r="A131" s="13" t="s">
        <v>290</v>
      </c>
      <c r="B131" s="19" t="s">
        <v>291</v>
      </c>
      <c r="D131" s="16">
        <v>139.15</v>
      </c>
      <c r="E131" s="16">
        <v>15.89</v>
      </c>
      <c r="F131" s="16">
        <v>11.99</v>
      </c>
      <c r="G131" s="16"/>
      <c r="H131" s="16"/>
      <c r="I131" s="16"/>
      <c r="J131" s="17"/>
      <c r="K131" s="16"/>
      <c r="L131" s="16"/>
      <c r="M131" s="16"/>
    </row>
    <row r="132">
      <c r="A132" s="13" t="s">
        <v>292</v>
      </c>
      <c r="B132" s="14" t="s">
        <v>293</v>
      </c>
      <c r="D132" s="16">
        <v>0.14</v>
      </c>
      <c r="E132" s="16">
        <v>0.05</v>
      </c>
      <c r="F132" s="16">
        <v>0.0</v>
      </c>
      <c r="G132" s="16"/>
      <c r="H132" s="16"/>
      <c r="I132" s="16"/>
      <c r="J132" s="17"/>
      <c r="K132" s="16"/>
      <c r="L132" s="16"/>
      <c r="M132" s="16"/>
    </row>
    <row r="133">
      <c r="A133" s="13" t="s">
        <v>294</v>
      </c>
      <c r="B133" s="14" t="s">
        <v>295</v>
      </c>
      <c r="D133" s="16">
        <v>0.22</v>
      </c>
      <c r="E133" s="16">
        <v>0.08</v>
      </c>
      <c r="F133" s="16">
        <v>0.02</v>
      </c>
      <c r="G133" s="16"/>
      <c r="H133" s="16"/>
      <c r="I133" s="16"/>
      <c r="J133" s="17"/>
      <c r="K133" s="16"/>
      <c r="L133" s="16"/>
      <c r="M133" s="16"/>
    </row>
    <row r="134">
      <c r="A134" s="13" t="s">
        <v>296</v>
      </c>
      <c r="B134" s="19" t="s">
        <v>297</v>
      </c>
      <c r="D134" s="16">
        <v>0.35</v>
      </c>
      <c r="E134" s="16">
        <v>0.08</v>
      </c>
      <c r="F134" s="16">
        <v>0.0</v>
      </c>
      <c r="G134" s="16"/>
      <c r="H134" s="16"/>
      <c r="I134" s="16"/>
      <c r="J134" s="17"/>
      <c r="K134" s="16"/>
      <c r="L134" s="16"/>
      <c r="M134" s="16"/>
    </row>
    <row r="135">
      <c r="A135" s="13" t="s">
        <v>298</v>
      </c>
      <c r="B135" s="19" t="s">
        <v>299</v>
      </c>
      <c r="D135" s="16">
        <v>4.62</v>
      </c>
      <c r="E135" s="16">
        <v>0.88</v>
      </c>
      <c r="F135" s="16">
        <v>0.16</v>
      </c>
      <c r="G135" s="16"/>
      <c r="H135" s="16"/>
      <c r="I135" s="16"/>
      <c r="J135" s="17"/>
      <c r="K135" s="16"/>
      <c r="L135" s="16"/>
      <c r="M135" s="16"/>
    </row>
    <row r="136">
      <c r="A136" s="13" t="s">
        <v>300</v>
      </c>
      <c r="B136" s="14" t="s">
        <v>301</v>
      </c>
      <c r="D136" s="16">
        <v>0.12</v>
      </c>
      <c r="E136" s="16">
        <v>0.0</v>
      </c>
      <c r="F136" s="16">
        <v>-0.01</v>
      </c>
      <c r="G136" s="16"/>
      <c r="H136" s="16"/>
      <c r="I136" s="16"/>
      <c r="J136" s="17"/>
      <c r="K136" s="16"/>
      <c r="L136" s="16"/>
      <c r="M136" s="16"/>
    </row>
    <row r="137">
      <c r="A137" s="13" t="s">
        <v>302</v>
      </c>
      <c r="B137" s="14" t="s">
        <v>303</v>
      </c>
      <c r="D137" s="16">
        <v>0.09</v>
      </c>
      <c r="E137" s="16">
        <v>0.03</v>
      </c>
      <c r="F137" s="16">
        <v>0.0</v>
      </c>
      <c r="G137" s="16"/>
      <c r="H137" s="16"/>
      <c r="I137" s="16"/>
      <c r="J137" s="17"/>
      <c r="K137" s="16"/>
      <c r="L137" s="16"/>
      <c r="M137" s="16"/>
    </row>
    <row r="138">
      <c r="A138" s="13" t="s">
        <v>304</v>
      </c>
      <c r="B138" s="14" t="s">
        <v>305</v>
      </c>
      <c r="D138" s="16">
        <v>0.06</v>
      </c>
      <c r="E138" s="16">
        <v>0.02</v>
      </c>
      <c r="F138" s="16">
        <v>0.0</v>
      </c>
      <c r="G138" s="16"/>
      <c r="H138" s="16"/>
      <c r="I138" s="16"/>
      <c r="J138" s="17"/>
      <c r="K138" s="16"/>
      <c r="L138" s="16"/>
      <c r="M138" s="16"/>
    </row>
    <row r="139">
      <c r="B139" s="14"/>
    </row>
    <row r="140">
      <c r="B140" s="25" t="s">
        <v>306</v>
      </c>
      <c r="D140" s="43">
        <f t="shared" ref="D140:F140" si="1">SUM(D2:D138)</f>
        <v>655.23</v>
      </c>
      <c r="E140" s="43">
        <f t="shared" si="1"/>
        <v>135.39</v>
      </c>
      <c r="F140" s="43">
        <f t="shared" si="1"/>
        <v>33.62</v>
      </c>
    </row>
    <row r="141">
      <c r="B141" s="25"/>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4" t="s">
        <v>29</v>
      </c>
      <c r="B1" s="44" t="s">
        <v>30</v>
      </c>
      <c r="C1" s="44" t="s">
        <v>323</v>
      </c>
      <c r="D1" s="44" t="s">
        <v>324</v>
      </c>
      <c r="E1" s="44" t="s">
        <v>325</v>
      </c>
    </row>
    <row r="2">
      <c r="A2" s="13" t="s">
        <v>32</v>
      </c>
      <c r="B2" s="13" t="s">
        <v>33</v>
      </c>
      <c r="C2" s="45">
        <v>27938.0</v>
      </c>
      <c r="D2" s="45">
        <v>0.0</v>
      </c>
      <c r="E2" s="45">
        <v>116008.0</v>
      </c>
    </row>
    <row r="3">
      <c r="A3" s="13" t="s">
        <v>34</v>
      </c>
      <c r="B3" s="13" t="s">
        <v>35</v>
      </c>
      <c r="C3" s="45">
        <v>12234.0</v>
      </c>
      <c r="D3" s="45">
        <v>9002.0</v>
      </c>
      <c r="E3" s="45">
        <v>32870.0</v>
      </c>
    </row>
    <row r="4">
      <c r="A4" s="13" t="s">
        <v>36</v>
      </c>
      <c r="B4" s="13" t="s">
        <v>37</v>
      </c>
      <c r="C4" s="45">
        <v>260269.0</v>
      </c>
      <c r="D4" s="45">
        <v>105.0</v>
      </c>
      <c r="E4" s="45">
        <v>144434.0</v>
      </c>
    </row>
    <row r="5">
      <c r="A5" s="13" t="s">
        <v>38</v>
      </c>
      <c r="B5" s="13" t="s">
        <v>39</v>
      </c>
      <c r="C5" s="45">
        <v>52216.0</v>
      </c>
      <c r="D5" s="45">
        <v>149772.0</v>
      </c>
      <c r="E5" s="45">
        <v>104876.0</v>
      </c>
    </row>
    <row r="6">
      <c r="A6" s="13" t="s">
        <v>40</v>
      </c>
      <c r="B6" s="13" t="s">
        <v>41</v>
      </c>
      <c r="C6" s="45">
        <v>2219238.0</v>
      </c>
      <c r="D6" s="45">
        <v>655382.0</v>
      </c>
      <c r="E6" s="45">
        <v>3168472.0</v>
      </c>
    </row>
    <row r="7">
      <c r="A7" s="13" t="s">
        <v>42</v>
      </c>
      <c r="B7" s="13" t="s">
        <v>43</v>
      </c>
      <c r="C7" s="45">
        <v>12300.0</v>
      </c>
      <c r="D7" s="45">
        <v>16200.0</v>
      </c>
      <c r="E7" s="45">
        <v>68300.0</v>
      </c>
    </row>
    <row r="8">
      <c r="A8" s="13" t="s">
        <v>44</v>
      </c>
      <c r="B8" s="13" t="s">
        <v>45</v>
      </c>
      <c r="C8" s="45">
        <v>1246544.0</v>
      </c>
      <c r="D8" s="45">
        <v>402704.0</v>
      </c>
      <c r="E8" s="45">
        <v>2371600.0</v>
      </c>
    </row>
    <row r="9">
      <c r="A9" s="13" t="s">
        <v>46</v>
      </c>
      <c r="B9" s="13" t="s">
        <v>47</v>
      </c>
      <c r="C9" s="45">
        <v>115388.0</v>
      </c>
      <c r="D9" s="45">
        <v>483.0</v>
      </c>
      <c r="E9" s="45">
        <v>143082.0</v>
      </c>
    </row>
    <row r="10">
      <c r="A10" s="13" t="s">
        <v>48</v>
      </c>
      <c r="B10" s="13" t="s">
        <v>49</v>
      </c>
      <c r="C10" s="45">
        <v>9125.0</v>
      </c>
      <c r="D10" s="45">
        <v>0.0</v>
      </c>
      <c r="E10" s="45">
        <v>853.0</v>
      </c>
    </row>
    <row r="11">
      <c r="A11" s="13" t="s">
        <v>50</v>
      </c>
      <c r="B11" s="13" t="s">
        <v>51</v>
      </c>
      <c r="C11" s="45">
        <v>210615.0</v>
      </c>
      <c r="D11" s="45">
        <v>0.0</v>
      </c>
      <c r="E11" s="45">
        <v>193671.0</v>
      </c>
    </row>
    <row r="12">
      <c r="A12" s="13" t="s">
        <v>52</v>
      </c>
      <c r="B12" s="13" t="s">
        <v>53</v>
      </c>
      <c r="C12" s="45">
        <v>15735.0</v>
      </c>
      <c r="D12" s="45">
        <v>2848.0</v>
      </c>
      <c r="E12" s="45">
        <v>146.0</v>
      </c>
    </row>
    <row r="13">
      <c r="A13" s="13" t="s">
        <v>54</v>
      </c>
      <c r="B13" s="13" t="s">
        <v>55</v>
      </c>
      <c r="C13" s="45">
        <v>512515.0</v>
      </c>
      <c r="D13" s="45">
        <v>402700.0</v>
      </c>
      <c r="E13" s="45">
        <v>340500.0</v>
      </c>
    </row>
    <row r="14">
      <c r="A14" s="13" t="s">
        <v>56</v>
      </c>
      <c r="B14" s="13" t="s">
        <v>57</v>
      </c>
      <c r="C14" s="45">
        <v>15508.0</v>
      </c>
      <c r="D14" s="45">
        <v>7087.0</v>
      </c>
      <c r="E14" s="45">
        <v>44064.0</v>
      </c>
    </row>
    <row r="15">
      <c r="A15" s="13" t="s">
        <v>58</v>
      </c>
      <c r="B15" s="13" t="s">
        <v>59</v>
      </c>
      <c r="C15" s="45">
        <v>1835.0</v>
      </c>
      <c r="D15" s="45">
        <v>879.0</v>
      </c>
      <c r="E15" s="45">
        <v>3900.0</v>
      </c>
    </row>
    <row r="16">
      <c r="A16" s="13" t="s">
        <v>60</v>
      </c>
      <c r="B16" s="13" t="s">
        <v>61</v>
      </c>
      <c r="C16" s="45">
        <v>471127.0</v>
      </c>
      <c r="D16" s="45">
        <v>113397.0</v>
      </c>
      <c r="E16" s="45">
        <v>276447.0</v>
      </c>
    </row>
    <row r="17">
      <c r="A17" s="13" t="s">
        <v>62</v>
      </c>
      <c r="B17" s="13" t="s">
        <v>63</v>
      </c>
      <c r="C17" s="45">
        <v>65932.0</v>
      </c>
      <c r="D17" s="45">
        <v>7621.0</v>
      </c>
      <c r="E17" s="45">
        <v>14465.0</v>
      </c>
    </row>
    <row r="18">
      <c r="A18" s="13" t="s">
        <v>64</v>
      </c>
      <c r="B18" s="13" t="s">
        <v>65</v>
      </c>
      <c r="C18" s="45">
        <v>3696.0</v>
      </c>
      <c r="D18" s="45">
        <v>344.0</v>
      </c>
      <c r="E18" s="45">
        <v>28277.0</v>
      </c>
    </row>
    <row r="19">
      <c r="A19" s="13" t="s">
        <v>66</v>
      </c>
      <c r="B19" s="13" t="s">
        <v>67</v>
      </c>
      <c r="C19" s="45">
        <v>1.378748E7</v>
      </c>
      <c r="D19" s="45">
        <v>4482048.0</v>
      </c>
      <c r="E19" s="45">
        <v>1.01E7</v>
      </c>
    </row>
    <row r="20">
      <c r="A20" s="13" t="s">
        <v>68</v>
      </c>
      <c r="B20" s="13" t="s">
        <v>69</v>
      </c>
      <c r="C20" s="45">
        <v>26326.0</v>
      </c>
      <c r="D20" s="45">
        <v>31.0</v>
      </c>
      <c r="E20" s="45">
        <v>1910.0</v>
      </c>
    </row>
    <row r="21">
      <c r="A21" s="13" t="s">
        <v>70</v>
      </c>
      <c r="B21" s="13" t="s">
        <v>71</v>
      </c>
      <c r="C21" s="45">
        <v>45297.0</v>
      </c>
      <c r="D21" s="45">
        <v>40538.0</v>
      </c>
      <c r="E21" s="45">
        <v>108296.0</v>
      </c>
    </row>
    <row r="22">
      <c r="A22" s="13" t="s">
        <v>72</v>
      </c>
      <c r="B22" s="13" t="s">
        <v>73</v>
      </c>
      <c r="C22" s="45">
        <v>1500000.0</v>
      </c>
      <c r="D22" s="45">
        <v>1127135.0</v>
      </c>
      <c r="E22" s="45">
        <v>456330.0</v>
      </c>
    </row>
    <row r="23">
      <c r="A23" s="13" t="s">
        <v>74</v>
      </c>
      <c r="B23" s="13" t="s">
        <v>75</v>
      </c>
      <c r="C23" s="45">
        <v>6653.0</v>
      </c>
      <c r="D23" s="45">
        <v>10061.0</v>
      </c>
      <c r="E23" s="45">
        <v>10514.0</v>
      </c>
    </row>
    <row r="24">
      <c r="A24" s="13" t="s">
        <v>76</v>
      </c>
      <c r="B24" s="13" t="s">
        <v>77</v>
      </c>
      <c r="C24" s="45">
        <v>756.0</v>
      </c>
      <c r="D24" s="45">
        <v>2457.0</v>
      </c>
      <c r="E24" s="45">
        <v>695.0</v>
      </c>
    </row>
    <row r="25">
      <c r="A25" s="13" t="s">
        <v>78</v>
      </c>
      <c r="B25" s="13" t="s">
        <v>79</v>
      </c>
      <c r="C25" s="45">
        <v>16863.0</v>
      </c>
      <c r="D25" s="45">
        <v>93196.0</v>
      </c>
      <c r="E25" s="45">
        <v>54327.0</v>
      </c>
    </row>
    <row r="26">
      <c r="A26" s="13" t="s">
        <v>80</v>
      </c>
      <c r="B26" s="13" t="s">
        <v>81</v>
      </c>
      <c r="C26" s="45">
        <v>85298.0</v>
      </c>
      <c r="D26" s="45">
        <v>32773.0</v>
      </c>
      <c r="E26" s="45">
        <v>80779.0</v>
      </c>
    </row>
    <row r="27">
      <c r="A27" s="13" t="s">
        <v>82</v>
      </c>
      <c r="B27" s="13" t="s">
        <v>83</v>
      </c>
      <c r="C27" s="45">
        <v>1304676.0</v>
      </c>
      <c r="D27" s="45">
        <v>2299446.0</v>
      </c>
      <c r="E27" s="45">
        <v>1381940.0</v>
      </c>
    </row>
    <row r="28">
      <c r="A28" s="13" t="s">
        <v>84</v>
      </c>
      <c r="B28" s="13" t="s">
        <v>85</v>
      </c>
      <c r="C28" s="45">
        <v>6860.0</v>
      </c>
      <c r="D28" s="45">
        <v>19726.0</v>
      </c>
      <c r="E28" s="45">
        <v>99158.0</v>
      </c>
    </row>
    <row r="29">
      <c r="A29" s="13" t="s">
        <v>86</v>
      </c>
      <c r="B29" s="13" t="s">
        <v>87</v>
      </c>
      <c r="C29" s="45">
        <v>6617.0</v>
      </c>
      <c r="D29" s="45">
        <v>2521.0</v>
      </c>
      <c r="E29" s="45">
        <v>472864.0</v>
      </c>
    </row>
    <row r="30">
      <c r="A30" s="13" t="s">
        <v>88</v>
      </c>
      <c r="B30" s="13" t="s">
        <v>89</v>
      </c>
      <c r="C30" s="45">
        <v>695709.0</v>
      </c>
      <c r="D30" s="45">
        <v>574369.0</v>
      </c>
      <c r="E30" s="45">
        <v>223350.0</v>
      </c>
    </row>
    <row r="31">
      <c r="A31" s="13" t="s">
        <v>90</v>
      </c>
      <c r="B31" s="13" t="s">
        <v>91</v>
      </c>
      <c r="C31" s="45">
        <v>1.5823712E7</v>
      </c>
      <c r="D31" s="45">
        <v>4.2102311E7</v>
      </c>
      <c r="E31" s="45">
        <v>6048629.0</v>
      </c>
    </row>
    <row r="32">
      <c r="A32" s="13" t="s">
        <v>92</v>
      </c>
      <c r="B32" s="13" t="s">
        <v>93</v>
      </c>
      <c r="C32" s="45">
        <v>1619784.0</v>
      </c>
      <c r="D32" s="45">
        <v>439682.0</v>
      </c>
      <c r="E32" s="45">
        <v>743901.0</v>
      </c>
    </row>
    <row r="33">
      <c r="A33" s="13" t="s">
        <v>94</v>
      </c>
      <c r="B33" s="13" t="s">
        <v>95</v>
      </c>
      <c r="C33" s="45">
        <v>10406.0</v>
      </c>
      <c r="D33" s="45">
        <v>25633.0</v>
      </c>
      <c r="E33" s="45">
        <v>21015.0</v>
      </c>
    </row>
    <row r="34">
      <c r="A34" s="13" t="s">
        <v>96</v>
      </c>
      <c r="B34" s="13" t="s">
        <v>97</v>
      </c>
      <c r="C34" s="45">
        <v>6821.0</v>
      </c>
      <c r="D34" s="45">
        <v>1779.0</v>
      </c>
      <c r="E34" s="45">
        <v>5833.0</v>
      </c>
    </row>
    <row r="35">
      <c r="A35" s="13" t="s">
        <v>98</v>
      </c>
      <c r="B35" s="13" t="s">
        <v>99</v>
      </c>
      <c r="C35" s="45">
        <v>137500.0</v>
      </c>
      <c r="D35" s="45">
        <v>67607.0</v>
      </c>
      <c r="E35" s="45">
        <v>89744.0</v>
      </c>
    </row>
    <row r="36">
      <c r="A36" s="13" t="s">
        <v>100</v>
      </c>
      <c r="B36" s="13" t="s">
        <v>101</v>
      </c>
      <c r="C36" s="45">
        <v>72832.0</v>
      </c>
      <c r="D36" s="45">
        <v>11938.0</v>
      </c>
      <c r="E36" s="45">
        <v>34109.0</v>
      </c>
    </row>
    <row r="37">
      <c r="A37" s="13" t="s">
        <v>102</v>
      </c>
      <c r="B37" s="13" t="s">
        <v>103</v>
      </c>
      <c r="C37" s="45">
        <v>16400.0</v>
      </c>
      <c r="D37" s="45">
        <v>128377.0</v>
      </c>
      <c r="E37" s="45">
        <v>66501.0</v>
      </c>
    </row>
    <row r="38">
      <c r="A38" s="13" t="s">
        <v>104</v>
      </c>
      <c r="B38" s="13" t="s">
        <v>105</v>
      </c>
      <c r="C38" s="45">
        <v>0.0</v>
      </c>
      <c r="D38" s="45">
        <v>0.0</v>
      </c>
      <c r="E38" s="45">
        <v>6074.0</v>
      </c>
    </row>
    <row r="39">
      <c r="A39" s="13" t="s">
        <v>106</v>
      </c>
      <c r="B39" s="13" t="s">
        <v>107</v>
      </c>
      <c r="C39" s="45">
        <v>312750.0</v>
      </c>
      <c r="D39" s="45">
        <v>61167.0</v>
      </c>
      <c r="E39" s="45">
        <v>66450.0</v>
      </c>
    </row>
    <row r="40">
      <c r="A40" s="13" t="s">
        <v>108</v>
      </c>
      <c r="B40" s="13" t="s">
        <v>109</v>
      </c>
      <c r="C40" s="45">
        <v>331001.0</v>
      </c>
      <c r="D40" s="45">
        <v>226148.0</v>
      </c>
      <c r="E40" s="45">
        <v>233425.0</v>
      </c>
    </row>
    <row r="41">
      <c r="A41" s="13" t="s">
        <v>110</v>
      </c>
      <c r="B41" s="13" t="s">
        <v>111</v>
      </c>
      <c r="C41" s="45">
        <v>1339068.0</v>
      </c>
      <c r="D41" s="45">
        <v>628.0</v>
      </c>
      <c r="E41" s="45">
        <v>310645.0</v>
      </c>
    </row>
    <row r="42">
      <c r="A42" s="13" t="s">
        <v>112</v>
      </c>
      <c r="B42" s="13" t="s">
        <v>113</v>
      </c>
      <c r="C42" s="45">
        <v>151719.0</v>
      </c>
      <c r="D42" s="45">
        <v>7000.0</v>
      </c>
      <c r="E42" s="45">
        <v>16896.0</v>
      </c>
    </row>
    <row r="43">
      <c r="A43" s="13" t="s">
        <v>114</v>
      </c>
      <c r="B43" s="13" t="s">
        <v>115</v>
      </c>
      <c r="C43" s="45">
        <v>1241.0</v>
      </c>
      <c r="D43" s="45">
        <v>0.0</v>
      </c>
      <c r="E43" s="45">
        <v>23068.0</v>
      </c>
    </row>
    <row r="44">
      <c r="A44" s="13" t="s">
        <v>116</v>
      </c>
      <c r="B44" s="13" t="s">
        <v>117</v>
      </c>
      <c r="C44" s="45">
        <v>6024.0</v>
      </c>
      <c r="D44" s="45">
        <v>1373.0</v>
      </c>
      <c r="E44" s="45">
        <v>16619.0</v>
      </c>
    </row>
    <row r="45">
      <c r="A45" s="13" t="s">
        <v>118</v>
      </c>
      <c r="B45" s="13" t="s">
        <v>119</v>
      </c>
      <c r="C45" s="45">
        <v>67803.0</v>
      </c>
      <c r="D45" s="45">
        <v>2165.0</v>
      </c>
      <c r="E45" s="45">
        <v>433025.0</v>
      </c>
    </row>
    <row r="46">
      <c r="A46" s="13" t="s">
        <v>120</v>
      </c>
      <c r="B46" s="13" t="s">
        <v>121</v>
      </c>
      <c r="C46" s="45">
        <v>1.2820941E7</v>
      </c>
      <c r="D46" s="45">
        <v>2.420268E7</v>
      </c>
      <c r="E46" s="45">
        <v>7834300.0</v>
      </c>
    </row>
    <row r="47">
      <c r="A47" s="13" t="s">
        <v>122</v>
      </c>
      <c r="B47" s="13" t="s">
        <v>123</v>
      </c>
      <c r="C47" s="45">
        <v>25368.0</v>
      </c>
      <c r="D47" s="45">
        <v>4085.0</v>
      </c>
      <c r="E47" s="45">
        <v>2507.0</v>
      </c>
    </row>
    <row r="48">
      <c r="A48" s="13" t="s">
        <v>124</v>
      </c>
      <c r="B48" s="13" t="s">
        <v>125</v>
      </c>
      <c r="C48" s="45">
        <v>3990.0</v>
      </c>
      <c r="D48" s="45">
        <v>3573.0</v>
      </c>
      <c r="E48" s="45">
        <v>984.0</v>
      </c>
    </row>
    <row r="49">
      <c r="A49" s="13" t="s">
        <v>126</v>
      </c>
      <c r="B49" s="13" t="s">
        <v>127</v>
      </c>
      <c r="C49" s="45">
        <v>1619.0</v>
      </c>
      <c r="D49" s="45">
        <v>491.0</v>
      </c>
      <c r="E49" s="45">
        <v>4249.0</v>
      </c>
    </row>
    <row r="50">
      <c r="A50" s="13" t="s">
        <v>128</v>
      </c>
      <c r="B50" s="13" t="s">
        <v>129</v>
      </c>
      <c r="C50" s="45">
        <v>23700.0</v>
      </c>
      <c r="D50" s="45">
        <v>19800.0</v>
      </c>
      <c r="E50" s="45">
        <v>20100.0</v>
      </c>
    </row>
    <row r="51">
      <c r="A51" s="13" t="s">
        <v>130</v>
      </c>
      <c r="B51" s="13" t="s">
        <v>131</v>
      </c>
      <c r="C51" s="45">
        <v>72138.0</v>
      </c>
      <c r="D51" s="45">
        <v>25358.0</v>
      </c>
      <c r="E51" s="45">
        <v>30729.0</v>
      </c>
    </row>
    <row r="52">
      <c r="A52" s="13" t="s">
        <v>132</v>
      </c>
      <c r="B52" s="13" t="s">
        <v>133</v>
      </c>
      <c r="C52" s="45">
        <v>234226.0</v>
      </c>
      <c r="D52" s="45">
        <v>64837.0</v>
      </c>
      <c r="E52" s="45">
        <v>227452.0</v>
      </c>
    </row>
    <row r="53">
      <c r="A53" s="13" t="s">
        <v>134</v>
      </c>
      <c r="B53" s="13" t="s">
        <v>135</v>
      </c>
      <c r="C53" s="45">
        <v>12384.0</v>
      </c>
      <c r="D53" s="45">
        <v>2677.0</v>
      </c>
      <c r="E53" s="45">
        <v>105217.0</v>
      </c>
    </row>
    <row r="54">
      <c r="A54" s="13" t="s">
        <v>136</v>
      </c>
      <c r="B54" s="13" t="s">
        <v>137</v>
      </c>
      <c r="C54" s="45">
        <v>3155.0</v>
      </c>
      <c r="D54" s="45">
        <v>14093.0</v>
      </c>
      <c r="E54" s="45">
        <v>7290.0</v>
      </c>
    </row>
    <row r="55">
      <c r="A55" s="13" t="s">
        <v>138</v>
      </c>
      <c r="B55" s="13" t="s">
        <v>139</v>
      </c>
      <c r="C55" s="45">
        <v>47112.0</v>
      </c>
      <c r="D55" s="45">
        <v>793.0</v>
      </c>
      <c r="E55" s="45">
        <v>2927.0</v>
      </c>
    </row>
    <row r="56">
      <c r="A56" s="13" t="s">
        <v>140</v>
      </c>
      <c r="B56" s="13" t="s">
        <v>141</v>
      </c>
      <c r="C56" s="45">
        <v>8707.0</v>
      </c>
      <c r="D56" s="45">
        <v>31810.0</v>
      </c>
      <c r="E56" s="45">
        <v>48287.0</v>
      </c>
    </row>
    <row r="57">
      <c r="A57" s="13" t="s">
        <v>142</v>
      </c>
      <c r="B57" s="13" t="s">
        <v>143</v>
      </c>
      <c r="C57" s="45">
        <v>193527.0</v>
      </c>
      <c r="D57" s="45">
        <v>9903.0</v>
      </c>
      <c r="E57" s="45">
        <v>63681.0</v>
      </c>
    </row>
    <row r="58">
      <c r="A58" s="13" t="s">
        <v>144</v>
      </c>
      <c r="B58" s="13" t="s">
        <v>145</v>
      </c>
      <c r="C58" s="45">
        <v>3550636.0</v>
      </c>
      <c r="D58" s="45">
        <v>335932.0</v>
      </c>
      <c r="E58" s="45">
        <v>916581.0</v>
      </c>
    </row>
    <row r="59">
      <c r="A59" s="13" t="s">
        <v>146</v>
      </c>
      <c r="B59" s="13" t="s">
        <v>147</v>
      </c>
      <c r="C59" s="45">
        <v>3707876.0</v>
      </c>
      <c r="D59" s="45">
        <v>241354.0</v>
      </c>
      <c r="E59" s="45">
        <v>515628.0</v>
      </c>
    </row>
    <row r="60">
      <c r="A60" s="13" t="s">
        <v>148</v>
      </c>
      <c r="B60" s="13" t="s">
        <v>149</v>
      </c>
      <c r="C60" s="45">
        <v>2219155.0</v>
      </c>
      <c r="D60" s="45">
        <v>0.0</v>
      </c>
      <c r="E60" s="45">
        <v>526429.0</v>
      </c>
    </row>
    <row r="61">
      <c r="A61" s="13" t="s">
        <v>150</v>
      </c>
      <c r="B61" s="13" t="s">
        <v>151</v>
      </c>
      <c r="C61" s="45">
        <v>156549.0</v>
      </c>
      <c r="D61" s="45">
        <v>0.0</v>
      </c>
      <c r="E61" s="45">
        <v>33258.0</v>
      </c>
    </row>
    <row r="62">
      <c r="A62" s="13" t="s">
        <v>152</v>
      </c>
      <c r="B62" s="13" t="s">
        <v>153</v>
      </c>
      <c r="C62" s="45">
        <v>578164.0</v>
      </c>
      <c r="D62" s="45">
        <v>15054.0</v>
      </c>
      <c r="E62" s="45">
        <v>145797.0</v>
      </c>
    </row>
    <row r="63">
      <c r="A63" s="13" t="s">
        <v>154</v>
      </c>
      <c r="B63" s="13" t="s">
        <v>155</v>
      </c>
      <c r="C63" s="45">
        <v>123636.0</v>
      </c>
      <c r="D63" s="45">
        <v>7986.0</v>
      </c>
      <c r="E63" s="45">
        <v>7124.0</v>
      </c>
    </row>
    <row r="64">
      <c r="A64" s="13" t="s">
        <v>156</v>
      </c>
      <c r="B64" s="13" t="s">
        <v>157</v>
      </c>
      <c r="C64" s="45">
        <v>2347667.0</v>
      </c>
      <c r="D64" s="45">
        <v>1305792.0</v>
      </c>
      <c r="E64" s="45">
        <v>477463.0</v>
      </c>
    </row>
    <row r="65">
      <c r="A65" s="13" t="s">
        <v>158</v>
      </c>
      <c r="B65" s="13" t="s">
        <v>159</v>
      </c>
      <c r="C65" s="45">
        <v>200034.0</v>
      </c>
      <c r="D65" s="45">
        <v>0.0</v>
      </c>
      <c r="E65" s="45">
        <v>30733.0</v>
      </c>
    </row>
    <row r="66">
      <c r="A66" s="13" t="s">
        <v>160</v>
      </c>
      <c r="B66" s="13" t="s">
        <v>161</v>
      </c>
      <c r="C66" s="45">
        <v>228630.0</v>
      </c>
      <c r="D66" s="45">
        <v>87478.0</v>
      </c>
      <c r="E66" s="45">
        <v>521847.0</v>
      </c>
    </row>
    <row r="67">
      <c r="A67" s="13" t="s">
        <v>162</v>
      </c>
      <c r="B67" s="13" t="s">
        <v>163</v>
      </c>
      <c r="C67" s="45">
        <v>69212.0</v>
      </c>
      <c r="D67" s="45">
        <v>25785.0</v>
      </c>
      <c r="E67" s="45">
        <v>244217.0</v>
      </c>
    </row>
    <row r="68">
      <c r="A68" s="13" t="s">
        <v>164</v>
      </c>
      <c r="B68" s="13" t="s">
        <v>165</v>
      </c>
      <c r="C68" s="45">
        <v>31687.0</v>
      </c>
      <c r="D68" s="45">
        <v>110291.0</v>
      </c>
      <c r="E68" s="45">
        <v>20926.0</v>
      </c>
      <c r="F68" s="45"/>
      <c r="G68" s="45"/>
      <c r="H68" s="45"/>
    </row>
    <row r="69">
      <c r="A69" s="13" t="s">
        <v>166</v>
      </c>
      <c r="B69" s="13" t="s">
        <v>167</v>
      </c>
      <c r="C69" s="45">
        <v>962000.0</v>
      </c>
      <c r="D69" s="45">
        <v>1403000.0</v>
      </c>
      <c r="E69" s="45">
        <v>287000.0</v>
      </c>
      <c r="F69" s="45"/>
      <c r="G69" s="45"/>
      <c r="H69" s="45"/>
    </row>
    <row r="70">
      <c r="A70" s="13" t="s">
        <v>168</v>
      </c>
      <c r="B70" s="13" t="s">
        <v>169</v>
      </c>
      <c r="C70" s="45">
        <v>62553.0</v>
      </c>
      <c r="D70" s="45">
        <v>0.0</v>
      </c>
      <c r="E70" s="45">
        <v>1900.0</v>
      </c>
    </row>
    <row r="71">
      <c r="A71" s="13" t="s">
        <v>170</v>
      </c>
      <c r="B71" s="13" t="s">
        <v>171</v>
      </c>
      <c r="C71" s="45">
        <v>9679.0</v>
      </c>
      <c r="D71" s="45">
        <v>14288.0</v>
      </c>
      <c r="E71" s="45">
        <v>113611.0</v>
      </c>
    </row>
    <row r="72">
      <c r="A72" s="13" t="s">
        <v>172</v>
      </c>
      <c r="B72" s="13" t="s">
        <v>173</v>
      </c>
      <c r="C72" s="45">
        <v>35698.0</v>
      </c>
      <c r="D72" s="45">
        <v>97575.0</v>
      </c>
      <c r="E72" s="45">
        <v>37409.0</v>
      </c>
    </row>
    <row r="73">
      <c r="A73" s="13" t="s">
        <v>174</v>
      </c>
      <c r="B73" s="13" t="s">
        <v>175</v>
      </c>
      <c r="C73" s="45">
        <v>126010.0</v>
      </c>
      <c r="D73" s="45">
        <v>774.0</v>
      </c>
      <c r="E73" s="45">
        <v>44265.0</v>
      </c>
    </row>
    <row r="74">
      <c r="A74" s="13" t="s">
        <v>176</v>
      </c>
      <c r="B74" s="13" t="s">
        <v>177</v>
      </c>
      <c r="C74" s="45">
        <v>1902.0</v>
      </c>
      <c r="D74" s="45">
        <v>736.0</v>
      </c>
      <c r="E74" s="45">
        <v>1686.0</v>
      </c>
    </row>
    <row r="75">
      <c r="A75" s="13" t="s">
        <v>178</v>
      </c>
      <c r="B75" s="13" t="s">
        <v>179</v>
      </c>
      <c r="C75" s="45">
        <v>15308.0</v>
      </c>
      <c r="D75" s="45">
        <v>13921.0</v>
      </c>
      <c r="E75" s="45">
        <v>1177.0</v>
      </c>
    </row>
    <row r="76">
      <c r="A76" s="13" t="s">
        <v>180</v>
      </c>
      <c r="B76" s="13" t="s">
        <v>181</v>
      </c>
      <c r="C76" s="45">
        <v>129748.0</v>
      </c>
      <c r="D76" s="45">
        <v>0.0</v>
      </c>
      <c r="E76" s="45">
        <v>7010.0</v>
      </c>
    </row>
    <row r="77">
      <c r="A77" s="13" t="s">
        <v>182</v>
      </c>
      <c r="B77" s="13" t="s">
        <v>183</v>
      </c>
      <c r="C77" s="45">
        <v>51440.0</v>
      </c>
      <c r="D77" s="45">
        <v>26947.0</v>
      </c>
      <c r="E77" s="45">
        <v>34887.0</v>
      </c>
    </row>
    <row r="78">
      <c r="A78" s="13" t="s">
        <v>184</v>
      </c>
      <c r="B78" s="13" t="s">
        <v>185</v>
      </c>
      <c r="C78" s="45">
        <v>109186.0</v>
      </c>
      <c r="D78" s="45">
        <v>226441.0</v>
      </c>
      <c r="E78" s="45">
        <v>55626.0</v>
      </c>
    </row>
    <row r="79">
      <c r="A79" s="13" t="s">
        <v>186</v>
      </c>
      <c r="B79" s="13" t="s">
        <v>187</v>
      </c>
      <c r="C79" s="45">
        <v>1532028.0</v>
      </c>
      <c r="D79" s="45">
        <v>221325.0</v>
      </c>
      <c r="E79" s="45">
        <v>36944.0</v>
      </c>
    </row>
    <row r="80">
      <c r="A80" s="13" t="s">
        <v>188</v>
      </c>
      <c r="B80" s="13" t="s">
        <v>189</v>
      </c>
      <c r="C80" s="45">
        <v>57844.0</v>
      </c>
      <c r="D80" s="45">
        <v>560.0</v>
      </c>
      <c r="E80" s="45">
        <v>71252.0</v>
      </c>
    </row>
    <row r="81">
      <c r="A81" s="13" t="s">
        <v>190</v>
      </c>
      <c r="B81" s="13" t="s">
        <v>191</v>
      </c>
      <c r="C81" s="45">
        <v>4624.0</v>
      </c>
      <c r="D81" s="45">
        <v>0.0</v>
      </c>
      <c r="E81" s="45">
        <v>29716.0</v>
      </c>
    </row>
    <row r="82">
      <c r="A82" s="13" t="s">
        <v>192</v>
      </c>
      <c r="B82" s="13" t="s">
        <v>193</v>
      </c>
      <c r="C82" s="45">
        <v>47500.0</v>
      </c>
      <c r="D82" s="45">
        <v>606.0</v>
      </c>
      <c r="E82" s="45">
        <v>1446.0</v>
      </c>
    </row>
    <row r="83">
      <c r="A83" s="13" t="s">
        <v>194</v>
      </c>
      <c r="B83" s="13" t="s">
        <v>195</v>
      </c>
      <c r="C83" s="45">
        <v>3578694.0</v>
      </c>
      <c r="D83" s="45">
        <v>1652362.0</v>
      </c>
      <c r="E83" s="45">
        <v>2081262.0</v>
      </c>
    </row>
    <row r="84">
      <c r="A84" s="13" t="s">
        <v>196</v>
      </c>
      <c r="B84" s="13" t="s">
        <v>197</v>
      </c>
      <c r="C84" s="45">
        <v>45463.0</v>
      </c>
      <c r="D84" s="45">
        <v>73639.0</v>
      </c>
      <c r="E84" s="45">
        <v>7881.0</v>
      </c>
    </row>
    <row r="85">
      <c r="A85" s="13" t="s">
        <v>198</v>
      </c>
      <c r="B85" s="13" t="s">
        <v>199</v>
      </c>
      <c r="C85" s="45">
        <v>286.0</v>
      </c>
      <c r="D85" s="45">
        <v>417.0</v>
      </c>
      <c r="E85" s="45">
        <v>158477.0</v>
      </c>
    </row>
    <row r="86">
      <c r="A86" s="13" t="s">
        <v>200</v>
      </c>
      <c r="B86" s="13" t="s">
        <v>201</v>
      </c>
      <c r="C86" s="45">
        <v>821525.0</v>
      </c>
      <c r="D86" s="45">
        <v>627.0</v>
      </c>
      <c r="E86" s="45">
        <v>282000.0</v>
      </c>
    </row>
    <row r="87">
      <c r="A87" s="13" t="s">
        <v>202</v>
      </c>
      <c r="B87" s="13" t="s">
        <v>203</v>
      </c>
      <c r="C87" s="45">
        <v>115027.0</v>
      </c>
      <c r="D87" s="45">
        <v>91708.0</v>
      </c>
      <c r="E87" s="45">
        <v>16184.0</v>
      </c>
    </row>
    <row r="88">
      <c r="A88" s="13" t="s">
        <v>204</v>
      </c>
      <c r="B88" s="13" t="s">
        <v>205</v>
      </c>
      <c r="C88" s="45">
        <v>11121.0</v>
      </c>
      <c r="D88" s="45">
        <v>6830.0</v>
      </c>
      <c r="E88" s="45">
        <v>31952.0</v>
      </c>
    </row>
    <row r="89">
      <c r="A89" s="13" t="s">
        <v>206</v>
      </c>
      <c r="B89" s="13" t="s">
        <v>207</v>
      </c>
      <c r="C89" s="45">
        <v>65000.0</v>
      </c>
      <c r="D89" s="45">
        <v>29493.0</v>
      </c>
      <c r="E89" s="45">
        <v>50200.0</v>
      </c>
    </row>
    <row r="90">
      <c r="A90" s="13" t="s">
        <v>208</v>
      </c>
      <c r="B90" s="13" t="s">
        <v>209</v>
      </c>
      <c r="C90" s="45">
        <v>216586.0</v>
      </c>
      <c r="D90" s="45">
        <v>45375.0</v>
      </c>
      <c r="E90" s="45">
        <v>701294.0</v>
      </c>
    </row>
    <row r="91">
      <c r="A91" s="13" t="s">
        <v>210</v>
      </c>
      <c r="B91" s="13" t="s">
        <v>211</v>
      </c>
      <c r="C91" s="45">
        <v>140475.0</v>
      </c>
      <c r="D91" s="45">
        <v>12494.0</v>
      </c>
      <c r="E91" s="45">
        <v>152411.0</v>
      </c>
    </row>
    <row r="92">
      <c r="A92" s="13" t="s">
        <v>212</v>
      </c>
      <c r="B92" s="13" t="s">
        <v>213</v>
      </c>
      <c r="C92" s="45">
        <v>20103.0</v>
      </c>
      <c r="D92" s="45">
        <v>1523.0</v>
      </c>
      <c r="E92" s="45">
        <v>68758.0</v>
      </c>
    </row>
    <row r="93">
      <c r="A93" s="13" t="s">
        <v>214</v>
      </c>
      <c r="B93" s="13" t="s">
        <v>215</v>
      </c>
      <c r="C93" s="45">
        <v>238250.0</v>
      </c>
      <c r="D93" s="45">
        <v>302976.0</v>
      </c>
      <c r="E93" s="45">
        <v>326398.0</v>
      </c>
    </row>
    <row r="94">
      <c r="A94" s="13" t="s">
        <v>216</v>
      </c>
      <c r="B94" s="13" t="s">
        <v>217</v>
      </c>
      <c r="C94" s="45">
        <v>1494.0</v>
      </c>
      <c r="D94" s="45">
        <v>14930.0</v>
      </c>
      <c r="E94" s="45">
        <v>3886.0</v>
      </c>
    </row>
    <row r="95">
      <c r="A95" s="13" t="s">
        <v>218</v>
      </c>
      <c r="B95" s="13" t="s">
        <v>219</v>
      </c>
      <c r="C95" s="45">
        <v>101867.0</v>
      </c>
      <c r="D95" s="45">
        <v>131041.0</v>
      </c>
      <c r="E95" s="45">
        <v>86126.0</v>
      </c>
    </row>
    <row r="96">
      <c r="A96" s="13" t="s">
        <v>220</v>
      </c>
      <c r="B96" s="13" t="s">
        <v>221</v>
      </c>
      <c r="C96" s="45">
        <v>6547.0</v>
      </c>
      <c r="D96" s="45">
        <v>0.0</v>
      </c>
      <c r="E96" s="45">
        <v>15333.0</v>
      </c>
    </row>
    <row r="97">
      <c r="A97" s="13" t="s">
        <v>222</v>
      </c>
      <c r="B97" s="13" t="s">
        <v>223</v>
      </c>
      <c r="C97" s="45">
        <v>1657000.0</v>
      </c>
      <c r="D97" s="45">
        <v>0.0</v>
      </c>
      <c r="E97" s="45">
        <v>1179000.0</v>
      </c>
    </row>
    <row r="98">
      <c r="A98" s="13" t="s">
        <v>224</v>
      </c>
      <c r="B98" s="13" t="s">
        <v>225</v>
      </c>
      <c r="C98" s="45">
        <v>211537.0</v>
      </c>
      <c r="D98" s="45">
        <v>41386.0</v>
      </c>
      <c r="E98" s="45">
        <v>71213.0</v>
      </c>
    </row>
    <row r="99">
      <c r="A99" s="13" t="s">
        <v>226</v>
      </c>
      <c r="B99" s="13" t="s">
        <v>227</v>
      </c>
      <c r="C99" s="45">
        <v>6639.0</v>
      </c>
      <c r="D99" s="45">
        <v>82952.0</v>
      </c>
      <c r="E99" s="45">
        <v>3128.0</v>
      </c>
    </row>
    <row r="100">
      <c r="A100" s="13" t="s">
        <v>228</v>
      </c>
      <c r="B100" s="13" t="s">
        <v>229</v>
      </c>
      <c r="C100" s="45">
        <v>71548.0</v>
      </c>
      <c r="D100" s="45">
        <v>65735.0</v>
      </c>
      <c r="E100" s="45">
        <v>515612.0</v>
      </c>
    </row>
    <row r="101">
      <c r="A101" s="13" t="s">
        <v>230</v>
      </c>
      <c r="B101" s="13" t="s">
        <v>231</v>
      </c>
      <c r="C101" s="45">
        <v>1723497.0</v>
      </c>
      <c r="D101" s="45">
        <v>169805.0</v>
      </c>
      <c r="E101" s="45">
        <v>183941.0</v>
      </c>
    </row>
    <row r="102">
      <c r="A102" s="13" t="s">
        <v>232</v>
      </c>
      <c r="B102" s="13" t="s">
        <v>233</v>
      </c>
      <c r="C102" s="45">
        <v>1393586.0</v>
      </c>
      <c r="D102" s="45">
        <v>1499853.0</v>
      </c>
      <c r="E102" s="45">
        <v>114563.0</v>
      </c>
    </row>
    <row r="103">
      <c r="A103" s="13" t="s">
        <v>234</v>
      </c>
      <c r="B103" s="13" t="s">
        <v>235</v>
      </c>
      <c r="C103" s="45">
        <v>34761.0</v>
      </c>
      <c r="D103" s="45">
        <v>0.0</v>
      </c>
      <c r="E103" s="45">
        <v>1512.0</v>
      </c>
    </row>
    <row r="104">
      <c r="A104" s="13" t="s">
        <v>236</v>
      </c>
      <c r="B104" s="13" t="s">
        <v>237</v>
      </c>
      <c r="C104" s="45">
        <v>4576733.0</v>
      </c>
      <c r="D104" s="45">
        <v>4281613.0</v>
      </c>
      <c r="E104" s="45">
        <v>1633742.0</v>
      </c>
    </row>
    <row r="105">
      <c r="A105" s="13" t="s">
        <v>238</v>
      </c>
      <c r="B105" s="13" t="s">
        <v>239</v>
      </c>
      <c r="C105" s="45">
        <v>19336.0</v>
      </c>
      <c r="D105" s="45">
        <v>13547.0</v>
      </c>
      <c r="E105" s="45">
        <v>34776.0</v>
      </c>
    </row>
    <row r="106">
      <c r="A106" s="13" t="s">
        <v>240</v>
      </c>
      <c r="B106" s="13" t="s">
        <v>241</v>
      </c>
      <c r="C106" s="45">
        <v>900000.0</v>
      </c>
      <c r="D106" s="45">
        <v>0.0</v>
      </c>
      <c r="E106" s="45">
        <v>42000.0</v>
      </c>
    </row>
    <row r="107">
      <c r="A107" s="13" t="s">
        <v>242</v>
      </c>
      <c r="B107" s="13" t="s">
        <v>243</v>
      </c>
      <c r="C107" s="45">
        <v>122823.0</v>
      </c>
      <c r="D107" s="45">
        <v>19470.0</v>
      </c>
      <c r="E107" s="45">
        <v>77007.0</v>
      </c>
    </row>
    <row r="108">
      <c r="A108" s="13" t="s">
        <v>244</v>
      </c>
      <c r="B108" s="13" t="s">
        <v>245</v>
      </c>
      <c r="C108" s="45">
        <v>113978.0</v>
      </c>
      <c r="D108" s="45">
        <v>303530.0</v>
      </c>
      <c r="E108" s="45">
        <v>66926.0</v>
      </c>
    </row>
    <row r="109">
      <c r="A109" s="13" t="s">
        <v>246</v>
      </c>
      <c r="B109" s="13" t="s">
        <v>247</v>
      </c>
      <c r="C109" s="45">
        <v>19922.0</v>
      </c>
      <c r="D109" s="45">
        <v>1478.0</v>
      </c>
      <c r="E109" s="45">
        <v>9397.0</v>
      </c>
    </row>
    <row r="110">
      <c r="A110" s="13" t="s">
        <v>248</v>
      </c>
      <c r="B110" s="13" t="s">
        <v>249</v>
      </c>
      <c r="C110" s="45">
        <v>95766.0</v>
      </c>
      <c r="D110" s="45">
        <v>27765.0</v>
      </c>
      <c r="E110" s="45">
        <v>35.0</v>
      </c>
    </row>
    <row r="111">
      <c r="A111" s="13" t="s">
        <v>250</v>
      </c>
      <c r="B111" s="13" t="s">
        <v>251</v>
      </c>
      <c r="C111" s="45">
        <v>3886.0</v>
      </c>
      <c r="D111" s="45">
        <v>103.0</v>
      </c>
      <c r="E111" s="45">
        <v>55000.0</v>
      </c>
    </row>
    <row r="112">
      <c r="A112" s="13" t="s">
        <v>252</v>
      </c>
      <c r="B112" s="13" t="s">
        <v>253</v>
      </c>
      <c r="C112" s="45">
        <v>1873238.0</v>
      </c>
      <c r="D112" s="45">
        <v>301990.0</v>
      </c>
      <c r="E112" s="45">
        <v>1038688.0</v>
      </c>
    </row>
    <row r="113">
      <c r="A113" s="13" t="s">
        <v>254</v>
      </c>
      <c r="B113" s="13" t="s">
        <v>255</v>
      </c>
      <c r="C113" s="45">
        <v>20294.0</v>
      </c>
      <c r="D113" s="45">
        <v>0.0</v>
      </c>
      <c r="E113" s="45">
        <v>144733.0</v>
      </c>
    </row>
    <row r="114">
      <c r="A114" s="13" t="s">
        <v>256</v>
      </c>
      <c r="B114" s="13" t="s">
        <v>257</v>
      </c>
      <c r="C114" s="45">
        <v>224466.0</v>
      </c>
      <c r="D114" s="45">
        <v>1546.0</v>
      </c>
      <c r="E114" s="45">
        <v>22182.0</v>
      </c>
    </row>
    <row r="115">
      <c r="A115" s="13" t="s">
        <v>258</v>
      </c>
      <c r="B115" s="13" t="s">
        <v>259</v>
      </c>
      <c r="C115" s="45">
        <v>80357.0</v>
      </c>
      <c r="D115" s="45">
        <v>0.0</v>
      </c>
      <c r="E115" s="45">
        <v>389367.0</v>
      </c>
    </row>
    <row r="116">
      <c r="A116" s="13" t="s">
        <v>260</v>
      </c>
      <c r="B116" s="13" t="s">
        <v>261</v>
      </c>
      <c r="C116" s="45">
        <v>9687.0</v>
      </c>
      <c r="D116" s="45">
        <v>2245.0</v>
      </c>
      <c r="E116" s="45">
        <v>1724.0</v>
      </c>
    </row>
    <row r="117">
      <c r="A117" s="13" t="s">
        <v>262</v>
      </c>
      <c r="B117" s="13" t="s">
        <v>263</v>
      </c>
      <c r="C117" s="45">
        <v>103386.0</v>
      </c>
      <c r="D117" s="45">
        <v>223986.0</v>
      </c>
      <c r="E117" s="45">
        <v>143663.0</v>
      </c>
    </row>
    <row r="118">
      <c r="A118" s="13" t="s">
        <v>264</v>
      </c>
      <c r="B118" s="13" t="s">
        <v>265</v>
      </c>
      <c r="C118" s="45">
        <v>124772.0</v>
      </c>
      <c r="D118" s="45">
        <v>0.0</v>
      </c>
      <c r="E118" s="45">
        <v>64392.0</v>
      </c>
    </row>
    <row r="119">
      <c r="A119" s="13" t="s">
        <v>266</v>
      </c>
      <c r="B119" s="13" t="s">
        <v>267</v>
      </c>
      <c r="C119" s="45">
        <v>656930.0</v>
      </c>
      <c r="D119" s="45">
        <v>843856.0</v>
      </c>
      <c r="E119" s="45">
        <v>6959.0</v>
      </c>
    </row>
    <row r="120">
      <c r="A120" s="13" t="s">
        <v>268</v>
      </c>
      <c r="B120" s="13" t="s">
        <v>269</v>
      </c>
      <c r="C120" s="45">
        <v>3745.0</v>
      </c>
      <c r="D120" s="45">
        <v>913.0</v>
      </c>
      <c r="E120" s="45">
        <v>166323.0</v>
      </c>
    </row>
    <row r="121">
      <c r="A121" s="13" t="s">
        <v>270</v>
      </c>
      <c r="B121" s="13" t="s">
        <v>271</v>
      </c>
      <c r="C121" s="45">
        <v>86626.0</v>
      </c>
      <c r="D121" s="45">
        <v>14977.0</v>
      </c>
      <c r="E121" s="45">
        <v>486736.0</v>
      </c>
    </row>
    <row r="122">
      <c r="A122" s="13" t="s">
        <v>272</v>
      </c>
      <c r="B122" s="13" t="s">
        <v>273</v>
      </c>
      <c r="C122" s="45">
        <v>1782014.0</v>
      </c>
      <c r="D122" s="45">
        <v>893500.0</v>
      </c>
      <c r="E122" s="45">
        <v>113010.0</v>
      </c>
    </row>
    <row r="123">
      <c r="A123" s="13" t="s">
        <v>274</v>
      </c>
      <c r="B123" s="13" t="s">
        <v>275</v>
      </c>
      <c r="C123" s="45">
        <v>43447.0</v>
      </c>
      <c r="D123" s="45">
        <v>20418.0</v>
      </c>
      <c r="E123" s="45">
        <v>6447.0</v>
      </c>
    </row>
    <row r="124">
      <c r="A124" s="13" t="s">
        <v>276</v>
      </c>
      <c r="B124" s="13" t="s">
        <v>277</v>
      </c>
      <c r="C124" s="45">
        <v>63574.0</v>
      </c>
      <c r="D124" s="45">
        <v>1749.0</v>
      </c>
      <c r="E124" s="45">
        <v>966.0</v>
      </c>
    </row>
    <row r="125">
      <c r="A125" s="13" t="s">
        <v>278</v>
      </c>
      <c r="B125" s="13" t="s">
        <v>279</v>
      </c>
      <c r="C125" s="45">
        <v>144000.0</v>
      </c>
      <c r="D125" s="45">
        <v>125.0</v>
      </c>
      <c r="E125" s="45">
        <v>41600.0</v>
      </c>
    </row>
    <row r="126">
      <c r="A126" s="13" t="s">
        <v>280</v>
      </c>
      <c r="B126" s="13" t="s">
        <v>326</v>
      </c>
      <c r="C126" s="45">
        <v>2138451.0</v>
      </c>
      <c r="D126" s="45">
        <v>0.0</v>
      </c>
      <c r="E126" s="45">
        <v>961519.0</v>
      </c>
    </row>
    <row r="127">
      <c r="A127" s="13" t="s">
        <v>282</v>
      </c>
      <c r="B127" s="13" t="s">
        <v>283</v>
      </c>
      <c r="C127" s="45">
        <v>20110.0</v>
      </c>
      <c r="D127" s="45">
        <v>214.0</v>
      </c>
      <c r="E127" s="45">
        <v>144416.0</v>
      </c>
    </row>
    <row r="128">
      <c r="A128" s="13" t="s">
        <v>284</v>
      </c>
      <c r="B128" s="13" t="s">
        <v>285</v>
      </c>
      <c r="C128" s="45">
        <v>69991.0</v>
      </c>
      <c r="D128" s="45">
        <v>131234.0</v>
      </c>
      <c r="E128" s="45">
        <v>163889.0</v>
      </c>
    </row>
    <row r="129">
      <c r="A129" s="13" t="s">
        <v>286</v>
      </c>
      <c r="B129" s="13" t="s">
        <v>287</v>
      </c>
      <c r="C129" s="45">
        <v>1343910.0</v>
      </c>
      <c r="D129" s="45">
        <v>697200.0</v>
      </c>
      <c r="E129" s="45">
        <v>345400.0</v>
      </c>
    </row>
    <row r="130">
      <c r="A130" s="13" t="s">
        <v>288</v>
      </c>
      <c r="B130" s="13" t="s">
        <v>289</v>
      </c>
      <c r="C130" s="45">
        <v>51156.0</v>
      </c>
      <c r="D130" s="45">
        <v>0.0</v>
      </c>
      <c r="E130" s="45">
        <v>18086.0</v>
      </c>
    </row>
    <row r="131">
      <c r="A131" s="13" t="s">
        <v>290</v>
      </c>
      <c r="B131" s="13" t="s">
        <v>291</v>
      </c>
      <c r="C131" s="45">
        <v>2.0490251E7</v>
      </c>
      <c r="D131" s="45">
        <v>1.2845097E7</v>
      </c>
      <c r="E131" s="45">
        <v>1.2357232E7</v>
      </c>
    </row>
    <row r="132">
      <c r="A132" s="13" t="s">
        <v>292</v>
      </c>
      <c r="B132" s="13" t="s">
        <v>293</v>
      </c>
      <c r="C132" s="45">
        <v>30458.0</v>
      </c>
      <c r="D132" s="45">
        <v>10526.0</v>
      </c>
      <c r="E132" s="45">
        <v>506791.0</v>
      </c>
    </row>
    <row r="133">
      <c r="A133" s="13" t="s">
        <v>294</v>
      </c>
      <c r="B133" s="13" t="s">
        <v>295</v>
      </c>
      <c r="C133" s="45">
        <v>66369.0</v>
      </c>
      <c r="D133" s="45">
        <v>4844.0</v>
      </c>
      <c r="E133" s="45">
        <v>961772.0</v>
      </c>
    </row>
    <row r="134">
      <c r="A134" s="13" t="s">
        <v>296</v>
      </c>
      <c r="B134" s="13" t="s">
        <v>297</v>
      </c>
      <c r="C134" s="45">
        <v>406074.0</v>
      </c>
      <c r="D134" s="45">
        <v>127430.0</v>
      </c>
      <c r="E134" s="45">
        <v>408573.0</v>
      </c>
    </row>
    <row r="135">
      <c r="A135" s="13" t="s">
        <v>298</v>
      </c>
      <c r="B135" s="13" t="s">
        <v>299</v>
      </c>
      <c r="C135" s="45">
        <v>1146318.0</v>
      </c>
      <c r="D135" s="45">
        <v>3550105.0</v>
      </c>
      <c r="E135" s="45">
        <v>373611.0</v>
      </c>
    </row>
    <row r="136">
      <c r="A136" s="13" t="s">
        <v>300</v>
      </c>
      <c r="B136" s="13" t="s">
        <v>301</v>
      </c>
      <c r="C136" s="45">
        <v>194546.0</v>
      </c>
      <c r="D136" s="45">
        <v>0.0</v>
      </c>
      <c r="E136" s="45">
        <v>90164.0</v>
      </c>
    </row>
    <row r="137">
      <c r="A137" s="13" t="s">
        <v>302</v>
      </c>
      <c r="B137" s="13" t="s">
        <v>303</v>
      </c>
      <c r="C137" s="45">
        <v>51573.0</v>
      </c>
      <c r="D137" s="45">
        <v>29156.0</v>
      </c>
      <c r="E137" s="45">
        <v>198990.0</v>
      </c>
    </row>
    <row r="138">
      <c r="A138" s="13" t="s">
        <v>304</v>
      </c>
      <c r="B138" s="13" t="s">
        <v>305</v>
      </c>
      <c r="C138" s="45">
        <v>67211.0</v>
      </c>
      <c r="D138" s="45">
        <v>10107.0</v>
      </c>
      <c r="E138" s="45">
        <v>52745.0</v>
      </c>
    </row>
    <row r="140">
      <c r="A140" s="6" t="s">
        <v>306</v>
      </c>
      <c r="C140" s="46">
        <f t="shared" ref="C140:E140" si="1">SUM(C2:C138)</f>
        <v>120043848</v>
      </c>
      <c r="D140" s="46">
        <f t="shared" si="1"/>
        <v>110626448</v>
      </c>
      <c r="E140" s="46">
        <f t="shared" si="1"/>
        <v>67849709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4" t="s">
        <v>29</v>
      </c>
      <c r="B1" s="44" t="s">
        <v>30</v>
      </c>
      <c r="C1" s="44" t="s">
        <v>327</v>
      </c>
      <c r="D1" s="44" t="s">
        <v>328</v>
      </c>
      <c r="E1" s="44" t="s">
        <v>329</v>
      </c>
      <c r="F1" s="44" t="s">
        <v>330</v>
      </c>
    </row>
    <row r="2">
      <c r="A2" s="13" t="s">
        <v>32</v>
      </c>
      <c r="B2" s="13" t="s">
        <v>33</v>
      </c>
      <c r="C2" s="45">
        <v>1.3724E7</v>
      </c>
      <c r="D2" s="45">
        <v>2.158128E7</v>
      </c>
      <c r="E2" s="45">
        <v>6987358.0</v>
      </c>
      <c r="F2" s="45">
        <v>3447771.0</v>
      </c>
    </row>
    <row r="3">
      <c r="A3" s="13" t="s">
        <v>34</v>
      </c>
      <c r="B3" s="13" t="s">
        <v>35</v>
      </c>
      <c r="C3" s="45">
        <v>7195000.0</v>
      </c>
      <c r="D3" s="45">
        <v>2490594.0</v>
      </c>
      <c r="E3" s="45">
        <v>490315.0</v>
      </c>
      <c r="F3" s="45">
        <v>296311.0</v>
      </c>
    </row>
    <row r="4">
      <c r="A4" s="13" t="s">
        <v>36</v>
      </c>
      <c r="B4" s="13" t="s">
        <v>37</v>
      </c>
      <c r="C4" s="45">
        <v>1.39195E8</v>
      </c>
      <c r="D4" s="45">
        <v>3.5818388E7</v>
      </c>
      <c r="E4" s="45">
        <v>2324579.0</v>
      </c>
      <c r="F4" s="45">
        <v>908409.0</v>
      </c>
    </row>
    <row r="5">
      <c r="A5" s="13" t="s">
        <v>38</v>
      </c>
      <c r="B5" s="13" t="s">
        <v>39</v>
      </c>
      <c r="C5" s="45">
        <v>4.7306E7</v>
      </c>
      <c r="D5" s="45">
        <v>9624215.0</v>
      </c>
      <c r="E5" s="45">
        <v>5125488.0</v>
      </c>
      <c r="F5" s="45">
        <v>440852.0</v>
      </c>
    </row>
    <row r="6">
      <c r="A6" s="13" t="s">
        <v>40</v>
      </c>
      <c r="B6" s="13" t="s">
        <v>41</v>
      </c>
      <c r="C6" s="45">
        <v>1.25426E8</v>
      </c>
      <c r="D6" s="45">
        <v>2.4644554E7</v>
      </c>
      <c r="E6" s="45">
        <v>5.7157053E7</v>
      </c>
      <c r="F6" s="45">
        <v>1643664.0</v>
      </c>
    </row>
    <row r="7">
      <c r="A7" s="13" t="s">
        <v>42</v>
      </c>
      <c r="B7" s="13" t="s">
        <v>43</v>
      </c>
      <c r="C7" s="45">
        <v>4637000.0</v>
      </c>
      <c r="D7" s="45">
        <v>885782.0</v>
      </c>
      <c r="E7" s="45">
        <v>592822.0</v>
      </c>
      <c r="F7" s="45">
        <v>251716.0</v>
      </c>
    </row>
    <row r="8">
      <c r="A8" s="13" t="s">
        <v>44</v>
      </c>
      <c r="B8" s="13" t="s">
        <v>45</v>
      </c>
      <c r="C8" s="45">
        <v>1.03129E8</v>
      </c>
      <c r="D8" s="45">
        <v>6.9668057E7</v>
      </c>
      <c r="E8" s="45">
        <v>2.3751235E7</v>
      </c>
      <c r="F8" s="45">
        <v>1393782.0</v>
      </c>
    </row>
    <row r="9">
      <c r="A9" s="13" t="s">
        <v>46</v>
      </c>
      <c r="B9" s="13" t="s">
        <v>47</v>
      </c>
      <c r="C9" s="45">
        <v>3.1193E7</v>
      </c>
      <c r="D9" s="45">
        <v>8095527.0</v>
      </c>
      <c r="E9" s="45">
        <v>2734790.0</v>
      </c>
      <c r="F9" s="45">
        <v>1278208.0</v>
      </c>
    </row>
    <row r="10">
      <c r="A10" s="13" t="s">
        <v>48</v>
      </c>
      <c r="B10" s="13" t="s">
        <v>49</v>
      </c>
      <c r="C10" s="45">
        <v>9907000.0</v>
      </c>
      <c r="D10" s="45">
        <v>85602.0</v>
      </c>
      <c r="E10" s="45">
        <v>8905.0</v>
      </c>
      <c r="F10" s="45">
        <v>5124.0</v>
      </c>
    </row>
    <row r="11">
      <c r="A11" s="13" t="s">
        <v>50</v>
      </c>
      <c r="B11" s="13" t="s">
        <v>51</v>
      </c>
      <c r="C11" s="45">
        <v>3.56318E8</v>
      </c>
      <c r="D11" s="45">
        <v>6.2301162E7</v>
      </c>
      <c r="E11" s="45">
        <v>2.5884E7</v>
      </c>
      <c r="F11" s="45">
        <v>4105199.0</v>
      </c>
    </row>
    <row r="12">
      <c r="A12" s="13" t="s">
        <v>52</v>
      </c>
      <c r="B12" s="13" t="s">
        <v>53</v>
      </c>
      <c r="C12" s="45">
        <v>4333000.0</v>
      </c>
      <c r="D12" s="45">
        <v>39268.0</v>
      </c>
      <c r="E12" s="45">
        <v>17476.0</v>
      </c>
      <c r="F12" s="45">
        <v>3127.0</v>
      </c>
    </row>
    <row r="13">
      <c r="A13" s="13" t="s">
        <v>54</v>
      </c>
      <c r="B13" s="13" t="s">
        <v>55</v>
      </c>
      <c r="C13" s="45">
        <v>4.9491E7</v>
      </c>
      <c r="D13" s="45">
        <v>3020100.0</v>
      </c>
      <c r="E13" s="45">
        <v>4335071.0</v>
      </c>
      <c r="F13" s="45">
        <v>1485200.0</v>
      </c>
    </row>
    <row r="14">
      <c r="A14" s="13" t="s">
        <v>56</v>
      </c>
      <c r="B14" s="13" t="s">
        <v>57</v>
      </c>
      <c r="C14" s="45">
        <v>2.269E7</v>
      </c>
      <c r="D14" s="45">
        <v>3549000.0</v>
      </c>
      <c r="E14" s="45">
        <v>2593841.0</v>
      </c>
      <c r="F14" s="45">
        <v>623376.0</v>
      </c>
    </row>
    <row r="15">
      <c r="A15" s="13" t="s">
        <v>58</v>
      </c>
      <c r="B15" s="13" t="s">
        <v>59</v>
      </c>
      <c r="C15" s="45">
        <v>1384000.0</v>
      </c>
      <c r="D15" s="45">
        <v>72489.0</v>
      </c>
      <c r="E15" s="45">
        <v>319057.0</v>
      </c>
      <c r="F15" s="45">
        <v>129339.0</v>
      </c>
    </row>
    <row r="16">
      <c r="A16" s="13" t="s">
        <v>60</v>
      </c>
      <c r="B16" s="13" t="s">
        <v>61</v>
      </c>
      <c r="C16" s="45">
        <v>2.37239E8</v>
      </c>
      <c r="D16" s="45">
        <v>1.3088705E7</v>
      </c>
      <c r="E16" s="45">
        <v>1.1369427E7</v>
      </c>
      <c r="F16" s="45">
        <v>196740.0</v>
      </c>
    </row>
    <row r="17">
      <c r="A17" s="13" t="s">
        <v>62</v>
      </c>
      <c r="B17" s="13" t="s">
        <v>63</v>
      </c>
      <c r="C17" s="45">
        <v>1.6847E7</v>
      </c>
      <c r="D17" s="45">
        <v>1632534.0</v>
      </c>
      <c r="E17" s="45">
        <v>441155.0</v>
      </c>
      <c r="F17" s="45">
        <v>207622.0</v>
      </c>
    </row>
    <row r="18">
      <c r="A18" s="13" t="s">
        <v>64</v>
      </c>
      <c r="B18" s="13" t="s">
        <v>65</v>
      </c>
      <c r="C18" s="45">
        <v>906000.0</v>
      </c>
      <c r="D18" s="45">
        <v>1535138.0</v>
      </c>
      <c r="E18" s="45">
        <v>1202999.0</v>
      </c>
      <c r="F18" s="45">
        <v>192361.0</v>
      </c>
    </row>
    <row r="19">
      <c r="A19" s="13" t="s">
        <v>66</v>
      </c>
      <c r="B19" s="13" t="s">
        <v>67</v>
      </c>
      <c r="C19" s="45">
        <v>1.514175E9</v>
      </c>
      <c r="D19" s="45">
        <v>7.385423E7</v>
      </c>
      <c r="E19" s="45">
        <v>2.27758946E8</v>
      </c>
      <c r="F19" s="45">
        <v>1.6167625E7</v>
      </c>
    </row>
    <row r="20">
      <c r="A20" s="13" t="s">
        <v>68</v>
      </c>
      <c r="B20" s="13" t="s">
        <v>69</v>
      </c>
      <c r="C20" s="45">
        <v>1.9668E7</v>
      </c>
      <c r="D20" s="45">
        <v>11446.0</v>
      </c>
      <c r="E20" s="45">
        <v>2883.0</v>
      </c>
      <c r="F20" s="45">
        <v>105.0</v>
      </c>
    </row>
    <row r="21">
      <c r="A21" s="13" t="s">
        <v>70</v>
      </c>
      <c r="B21" s="13" t="s">
        <v>71</v>
      </c>
      <c r="C21" s="45">
        <v>3.9847E7</v>
      </c>
      <c r="D21" s="45">
        <v>2.9762094E7</v>
      </c>
      <c r="E21" s="45">
        <v>1.1639511E7</v>
      </c>
      <c r="F21" s="45">
        <v>1660000.0</v>
      </c>
    </row>
    <row r="22">
      <c r="A22" s="13" t="s">
        <v>72</v>
      </c>
      <c r="B22" s="13" t="s">
        <v>73</v>
      </c>
      <c r="C22" s="45">
        <v>3.8554E8</v>
      </c>
      <c r="D22" s="45">
        <v>3.1127714E7</v>
      </c>
      <c r="E22" s="45">
        <v>2.312326E7</v>
      </c>
      <c r="F22" s="45">
        <v>3766667.0</v>
      </c>
    </row>
    <row r="23">
      <c r="A23" s="13" t="s">
        <v>74</v>
      </c>
      <c r="B23" s="13" t="s">
        <v>75</v>
      </c>
      <c r="C23" s="45">
        <v>3122000.0</v>
      </c>
      <c r="D23" s="45">
        <v>4959781.0</v>
      </c>
      <c r="E23" s="45">
        <v>628022.0</v>
      </c>
      <c r="F23" s="45">
        <v>135113.0</v>
      </c>
    </row>
    <row r="24">
      <c r="A24" s="13" t="s">
        <v>76</v>
      </c>
      <c r="B24" s="13" t="s">
        <v>77</v>
      </c>
      <c r="C24" s="45">
        <v>1000000.0</v>
      </c>
      <c r="D24" s="45">
        <v>220711.0</v>
      </c>
      <c r="E24" s="45">
        <v>47986.0</v>
      </c>
      <c r="F24" s="45">
        <v>6747.0</v>
      </c>
    </row>
    <row r="25">
      <c r="A25" s="13" t="s">
        <v>78</v>
      </c>
      <c r="B25" s="13" t="s">
        <v>79</v>
      </c>
      <c r="C25" s="45">
        <v>2.135E7</v>
      </c>
      <c r="D25" s="45">
        <v>1901967.0</v>
      </c>
      <c r="E25" s="45">
        <v>3475195.0</v>
      </c>
      <c r="F25" s="45">
        <v>120592.0</v>
      </c>
    </row>
    <row r="26">
      <c r="A26" s="13" t="s">
        <v>80</v>
      </c>
      <c r="B26" s="13" t="s">
        <v>81</v>
      </c>
      <c r="C26" s="45">
        <v>5.5473E7</v>
      </c>
      <c r="D26" s="45">
        <v>1.1119275E7</v>
      </c>
      <c r="E26" s="45">
        <v>6113099.0</v>
      </c>
      <c r="F26" s="45">
        <v>301807.0</v>
      </c>
    </row>
    <row r="27">
      <c r="A27" s="13" t="s">
        <v>82</v>
      </c>
      <c r="B27" s="13" t="s">
        <v>83</v>
      </c>
      <c r="C27" s="45">
        <v>1.79246E8</v>
      </c>
      <c r="D27" s="45">
        <v>1.4795922E7</v>
      </c>
      <c r="E27" s="45">
        <v>1.1668251E7</v>
      </c>
      <c r="F27" s="45">
        <v>980700.0</v>
      </c>
    </row>
    <row r="28">
      <c r="A28" s="13" t="s">
        <v>84</v>
      </c>
      <c r="B28" s="13" t="s">
        <v>85</v>
      </c>
      <c r="C28" s="45">
        <v>7299000.0</v>
      </c>
      <c r="D28" s="45">
        <v>8179770.0</v>
      </c>
      <c r="E28" s="45">
        <v>4679444.0</v>
      </c>
      <c r="F28" s="45">
        <v>327246.0</v>
      </c>
    </row>
    <row r="29">
      <c r="A29" s="13" t="s">
        <v>86</v>
      </c>
      <c r="B29" s="13" t="s">
        <v>87</v>
      </c>
      <c r="C29" s="45">
        <v>6171000.0</v>
      </c>
      <c r="D29" s="45">
        <v>8.0006884E7</v>
      </c>
      <c r="E29" s="45">
        <v>4.6241474E7</v>
      </c>
      <c r="F29" s="45">
        <v>859426.0</v>
      </c>
    </row>
    <row r="30">
      <c r="A30" s="13" t="s">
        <v>88</v>
      </c>
      <c r="B30" s="13" t="s">
        <v>89</v>
      </c>
      <c r="C30" s="45">
        <v>1.46508E8</v>
      </c>
      <c r="D30" s="45">
        <v>4968500.0</v>
      </c>
      <c r="E30" s="45">
        <v>3520062.0</v>
      </c>
      <c r="F30" s="45">
        <v>586779.0</v>
      </c>
    </row>
    <row r="31">
      <c r="A31" s="13" t="s">
        <v>90</v>
      </c>
      <c r="B31" s="13" t="s">
        <v>91</v>
      </c>
      <c r="C31" s="45">
        <v>5.975507E9</v>
      </c>
      <c r="D31" s="45">
        <v>7.18851563E8</v>
      </c>
      <c r="E31" s="45">
        <v>9.5384281E7</v>
      </c>
      <c r="F31" s="45">
        <v>1.2176566E7</v>
      </c>
    </row>
    <row r="32">
      <c r="A32" s="13" t="s">
        <v>92</v>
      </c>
      <c r="B32" s="13" t="s">
        <v>93</v>
      </c>
      <c r="C32" s="45">
        <v>2.02145E8</v>
      </c>
      <c r="D32" s="45">
        <v>9428048.0</v>
      </c>
      <c r="E32" s="45">
        <v>3.0468092E7</v>
      </c>
      <c r="F32" s="45">
        <v>3496794.0</v>
      </c>
    </row>
    <row r="33">
      <c r="A33" s="13" t="s">
        <v>94</v>
      </c>
      <c r="B33" s="13" t="s">
        <v>95</v>
      </c>
      <c r="C33" s="45">
        <v>1.8668E7</v>
      </c>
      <c r="D33" s="45">
        <v>6024979.0</v>
      </c>
      <c r="E33" s="45">
        <v>1267642.0</v>
      </c>
      <c r="F33" s="45">
        <v>9093.0</v>
      </c>
    </row>
    <row r="34">
      <c r="A34" s="13" t="s">
        <v>96</v>
      </c>
      <c r="B34" s="13" t="s">
        <v>97</v>
      </c>
      <c r="C34" s="45">
        <v>2977000.0</v>
      </c>
      <c r="D34" s="45">
        <v>561939.0</v>
      </c>
      <c r="E34" s="45">
        <v>352070.0</v>
      </c>
      <c r="F34" s="45">
        <v>2970.0</v>
      </c>
    </row>
    <row r="35">
      <c r="A35" s="13" t="s">
        <v>98</v>
      </c>
      <c r="B35" s="13" t="s">
        <v>99</v>
      </c>
      <c r="C35" s="45">
        <v>2.4492E7</v>
      </c>
      <c r="D35" s="45">
        <v>404144.0</v>
      </c>
      <c r="E35" s="45">
        <v>1569822.0</v>
      </c>
      <c r="F35" s="45">
        <v>838333.0</v>
      </c>
    </row>
    <row r="36">
      <c r="A36" s="13" t="s">
        <v>100</v>
      </c>
      <c r="B36" s="13" t="s">
        <v>101</v>
      </c>
      <c r="C36" s="45">
        <v>8.4375E7</v>
      </c>
      <c r="D36" s="45">
        <v>6359543.0</v>
      </c>
      <c r="E36" s="45">
        <v>1756473.0</v>
      </c>
      <c r="F36" s="45">
        <v>318800.0</v>
      </c>
    </row>
    <row r="37">
      <c r="A37" s="13" t="s">
        <v>102</v>
      </c>
      <c r="B37" s="13" t="s">
        <v>103</v>
      </c>
      <c r="C37" s="45">
        <v>3.0245E7</v>
      </c>
      <c r="D37" s="45">
        <v>3292799.0</v>
      </c>
      <c r="E37" s="45">
        <v>4712600.0</v>
      </c>
      <c r="F37" s="45">
        <v>311400.0</v>
      </c>
    </row>
    <row r="38">
      <c r="A38" s="13" t="s">
        <v>104</v>
      </c>
      <c r="B38" s="13" t="s">
        <v>105</v>
      </c>
      <c r="C38" s="45">
        <v>0.0</v>
      </c>
      <c r="D38" s="45">
        <v>987093.0</v>
      </c>
      <c r="E38" s="45">
        <v>380041.0</v>
      </c>
      <c r="F38" s="45">
        <v>25302.0</v>
      </c>
    </row>
    <row r="39">
      <c r="A39" s="13" t="s">
        <v>106</v>
      </c>
      <c r="B39" s="13" t="s">
        <v>107</v>
      </c>
      <c r="C39" s="45">
        <v>1.79694E8</v>
      </c>
      <c r="D39" s="45">
        <v>1004856.0</v>
      </c>
      <c r="E39" s="45">
        <v>3720007.0</v>
      </c>
      <c r="F39" s="45">
        <v>560000.0</v>
      </c>
    </row>
    <row r="40">
      <c r="A40" s="13" t="s">
        <v>108</v>
      </c>
      <c r="B40" s="13" t="s">
        <v>109</v>
      </c>
      <c r="C40" s="45">
        <v>1.60691E8</v>
      </c>
      <c r="D40" s="45">
        <v>1570469.0</v>
      </c>
      <c r="E40" s="45">
        <v>4607437.0</v>
      </c>
      <c r="F40" s="45">
        <v>962520.0</v>
      </c>
    </row>
    <row r="41">
      <c r="A41" s="13" t="s">
        <v>110</v>
      </c>
      <c r="B41" s="13" t="s">
        <v>111</v>
      </c>
      <c r="C41" s="45">
        <v>1.91449E8</v>
      </c>
      <c r="D41" s="45">
        <v>4050085.0</v>
      </c>
      <c r="E41" s="45">
        <v>5439525.0</v>
      </c>
      <c r="F41" s="45">
        <v>1418355.0</v>
      </c>
    </row>
    <row r="42">
      <c r="A42" s="13" t="s">
        <v>112</v>
      </c>
      <c r="B42" s="13" t="s">
        <v>113</v>
      </c>
      <c r="C42" s="45">
        <v>1.7522E7</v>
      </c>
      <c r="D42" s="45">
        <v>269945.0</v>
      </c>
      <c r="E42" s="45">
        <v>818669.0</v>
      </c>
      <c r="F42" s="45">
        <v>179858.0</v>
      </c>
    </row>
    <row r="43">
      <c r="A43" s="13" t="s">
        <v>114</v>
      </c>
      <c r="B43" s="13" t="s">
        <v>115</v>
      </c>
      <c r="C43" s="45">
        <v>1184000.0</v>
      </c>
      <c r="D43" s="45">
        <v>4227297.0</v>
      </c>
      <c r="E43" s="45">
        <v>2520778.0</v>
      </c>
      <c r="F43" s="45">
        <v>720000.0</v>
      </c>
    </row>
    <row r="44">
      <c r="A44" s="13" t="s">
        <v>116</v>
      </c>
      <c r="B44" s="13" t="s">
        <v>117</v>
      </c>
      <c r="C44" s="45">
        <v>3871000.0</v>
      </c>
      <c r="D44" s="45">
        <v>331061.0</v>
      </c>
      <c r="E44" s="45">
        <v>638728.0</v>
      </c>
      <c r="F44" s="45">
        <v>136166.0</v>
      </c>
    </row>
    <row r="45">
      <c r="A45" s="13" t="s">
        <v>118</v>
      </c>
      <c r="B45" s="13" t="s">
        <v>119</v>
      </c>
      <c r="C45" s="45">
        <v>5.6993E7</v>
      </c>
      <c r="D45" s="45">
        <v>9.5414816E7</v>
      </c>
      <c r="E45" s="45">
        <v>8.5252171E7</v>
      </c>
      <c r="F45" s="45">
        <v>7556402.0</v>
      </c>
    </row>
    <row r="46">
      <c r="A46" s="13" t="s">
        <v>120</v>
      </c>
      <c r="B46" s="13" t="s">
        <v>121</v>
      </c>
      <c r="C46" s="45">
        <v>1.641777E9</v>
      </c>
      <c r="D46" s="45">
        <v>2.59020943E8</v>
      </c>
      <c r="E46" s="45">
        <v>8.9765101E7</v>
      </c>
      <c r="F46" s="45">
        <v>2.242089E7</v>
      </c>
    </row>
    <row r="47">
      <c r="A47" s="13" t="s">
        <v>122</v>
      </c>
      <c r="B47" s="13" t="s">
        <v>123</v>
      </c>
      <c r="C47" s="45">
        <v>5668000.0</v>
      </c>
      <c r="D47" s="45">
        <v>451391.0</v>
      </c>
      <c r="E47" s="45">
        <v>140913.0</v>
      </c>
      <c r="F47" s="45">
        <v>32620.0</v>
      </c>
    </row>
    <row r="48">
      <c r="A48" s="13" t="s">
        <v>124</v>
      </c>
      <c r="B48" s="13" t="s">
        <v>125</v>
      </c>
      <c r="C48" s="45">
        <v>3588000.0</v>
      </c>
      <c r="D48" s="45">
        <v>561191.0</v>
      </c>
      <c r="E48" s="45">
        <v>39263.0</v>
      </c>
      <c r="F48" s="45">
        <v>10089.0</v>
      </c>
    </row>
    <row r="49">
      <c r="A49" s="13" t="s">
        <v>126</v>
      </c>
      <c r="B49" s="13" t="s">
        <v>127</v>
      </c>
      <c r="C49" s="45">
        <v>1485000.0</v>
      </c>
      <c r="D49" s="45">
        <v>436986.0</v>
      </c>
      <c r="E49" s="45">
        <v>553492.0</v>
      </c>
      <c r="F49" s="45">
        <v>56470.0</v>
      </c>
    </row>
    <row r="50">
      <c r="A50" s="13" t="s">
        <v>128</v>
      </c>
      <c r="B50" s="13" t="s">
        <v>129</v>
      </c>
      <c r="C50" s="45">
        <v>9780000.0</v>
      </c>
      <c r="D50" s="45">
        <v>1047100.0</v>
      </c>
      <c r="E50" s="45">
        <v>936438.0</v>
      </c>
      <c r="F50" s="45">
        <v>441800.0</v>
      </c>
    </row>
    <row r="51">
      <c r="A51" s="13" t="s">
        <v>130</v>
      </c>
      <c r="B51" s="13" t="s">
        <v>131</v>
      </c>
      <c r="C51" s="45">
        <v>9.5455E7</v>
      </c>
      <c r="D51" s="45">
        <v>1.4419998E7</v>
      </c>
      <c r="E51" s="45">
        <v>1939975.0</v>
      </c>
      <c r="F51" s="45">
        <v>338955.0</v>
      </c>
    </row>
    <row r="52">
      <c r="A52" s="13" t="s">
        <v>132</v>
      </c>
      <c r="B52" s="13" t="s">
        <v>133</v>
      </c>
      <c r="C52" s="45">
        <v>3.5994E7</v>
      </c>
      <c r="D52" s="45">
        <v>3682493.0</v>
      </c>
      <c r="E52" s="45">
        <v>4265856.0</v>
      </c>
      <c r="F52" s="45">
        <v>709909.0</v>
      </c>
    </row>
    <row r="53">
      <c r="A53" s="13" t="s">
        <v>134</v>
      </c>
      <c r="B53" s="13" t="s">
        <v>135</v>
      </c>
      <c r="C53" s="45">
        <v>3.4074E7</v>
      </c>
      <c r="D53" s="45">
        <v>6384985.0</v>
      </c>
      <c r="E53" s="45">
        <v>8373827.0</v>
      </c>
      <c r="F53" s="45">
        <v>705204.0</v>
      </c>
    </row>
    <row r="54">
      <c r="A54" s="13" t="s">
        <v>136</v>
      </c>
      <c r="B54" s="13" t="s">
        <v>137</v>
      </c>
      <c r="C54" s="45">
        <v>2180000.0</v>
      </c>
      <c r="D54" s="45">
        <v>1818204.0</v>
      </c>
      <c r="E54" s="45">
        <v>728381.0</v>
      </c>
      <c r="F54" s="45">
        <v>109069.0</v>
      </c>
    </row>
    <row r="55">
      <c r="A55" s="13" t="s">
        <v>138</v>
      </c>
      <c r="B55" s="13" t="s">
        <v>139</v>
      </c>
      <c r="C55" s="45">
        <v>3.029E7</v>
      </c>
      <c r="D55" s="45">
        <v>225184.0</v>
      </c>
      <c r="E55" s="45">
        <v>99692.0</v>
      </c>
      <c r="F55" s="45">
        <v>39000.0</v>
      </c>
    </row>
    <row r="56">
      <c r="A56" s="13" t="s">
        <v>140</v>
      </c>
      <c r="B56" s="13" t="s">
        <v>141</v>
      </c>
      <c r="C56" s="45">
        <v>6410000.0</v>
      </c>
      <c r="D56" s="45">
        <v>3097829.0</v>
      </c>
      <c r="E56" s="45">
        <v>2307723.0</v>
      </c>
      <c r="F56" s="45">
        <v>195574.0</v>
      </c>
    </row>
    <row r="57">
      <c r="A57" s="13" t="s">
        <v>142</v>
      </c>
      <c r="B57" s="13" t="s">
        <v>143</v>
      </c>
      <c r="C57" s="45">
        <v>4.7601E7</v>
      </c>
      <c r="D57" s="45">
        <v>502236.0</v>
      </c>
      <c r="E57" s="45">
        <v>3114998.0</v>
      </c>
      <c r="F57" s="45">
        <v>498124.0</v>
      </c>
    </row>
    <row r="58">
      <c r="A58" s="13" t="s">
        <v>144</v>
      </c>
      <c r="B58" s="13" t="s">
        <v>145</v>
      </c>
      <c r="C58" s="45">
        <v>8.26539E8</v>
      </c>
      <c r="D58" s="45">
        <v>2.2720036E8</v>
      </c>
      <c r="E58" s="45">
        <v>3.0510166E8</v>
      </c>
      <c r="F58" s="45">
        <v>5.1568474E7</v>
      </c>
    </row>
    <row r="59">
      <c r="A59" s="13" t="s">
        <v>146</v>
      </c>
      <c r="B59" s="13" t="s">
        <v>147</v>
      </c>
      <c r="C59" s="45">
        <v>3.618322E9</v>
      </c>
      <c r="D59" s="45">
        <v>4.5935357E7</v>
      </c>
      <c r="E59" s="45">
        <v>1.9038271E7</v>
      </c>
      <c r="F59" s="45">
        <v>568265.0</v>
      </c>
    </row>
    <row r="60">
      <c r="A60" s="13" t="s">
        <v>148</v>
      </c>
      <c r="B60" s="13" t="s">
        <v>149</v>
      </c>
      <c r="C60" s="45">
        <v>1.013801E9</v>
      </c>
      <c r="D60" s="45">
        <v>6.3250731E7</v>
      </c>
      <c r="E60" s="45">
        <v>7523227.0</v>
      </c>
      <c r="F60" s="45">
        <v>2038571.0</v>
      </c>
    </row>
    <row r="61">
      <c r="A61" s="13" t="s">
        <v>150</v>
      </c>
      <c r="B61" s="13" t="s">
        <v>151</v>
      </c>
      <c r="C61" s="45">
        <v>7.8534E7</v>
      </c>
      <c r="D61" s="45">
        <v>8076254.0</v>
      </c>
      <c r="E61" s="45">
        <v>2794258.0</v>
      </c>
      <c r="F61" s="45">
        <v>414580.0</v>
      </c>
    </row>
    <row r="62">
      <c r="A62" s="13" t="s">
        <v>152</v>
      </c>
      <c r="B62" s="13" t="s">
        <v>153</v>
      </c>
      <c r="C62" s="45">
        <v>5.529E7</v>
      </c>
      <c r="D62" s="45">
        <v>800101.0</v>
      </c>
      <c r="E62" s="45">
        <v>575088.0</v>
      </c>
      <c r="F62" s="45">
        <v>123079.0</v>
      </c>
    </row>
    <row r="63">
      <c r="A63" s="13" t="s">
        <v>154</v>
      </c>
      <c r="B63" s="13" t="s">
        <v>155</v>
      </c>
      <c r="C63" s="45">
        <v>1.4187E7</v>
      </c>
      <c r="D63" s="45">
        <v>792031.0</v>
      </c>
      <c r="E63" s="45">
        <v>197009.0</v>
      </c>
      <c r="F63" s="45">
        <v>5523.0</v>
      </c>
    </row>
    <row r="64">
      <c r="A64" s="13" t="s">
        <v>156</v>
      </c>
      <c r="B64" s="13" t="s">
        <v>157</v>
      </c>
      <c r="C64" s="45">
        <v>3.19653E8</v>
      </c>
      <c r="D64" s="45">
        <v>9155853.0</v>
      </c>
      <c r="E64" s="45">
        <v>3920763.0</v>
      </c>
      <c r="F64" s="45">
        <v>838900.0</v>
      </c>
    </row>
    <row r="65">
      <c r="A65" s="13" t="s">
        <v>158</v>
      </c>
      <c r="B65" s="13" t="s">
        <v>159</v>
      </c>
      <c r="C65" s="45">
        <v>2.9018E7</v>
      </c>
      <c r="D65" s="45">
        <v>3631064.0</v>
      </c>
      <c r="E65" s="45">
        <v>101756.0</v>
      </c>
      <c r="F65" s="45">
        <v>44834.0</v>
      </c>
    </row>
    <row r="66">
      <c r="A66" s="13" t="s">
        <v>160</v>
      </c>
      <c r="B66" s="13" t="s">
        <v>161</v>
      </c>
      <c r="C66" s="45">
        <v>4.352E7</v>
      </c>
      <c r="D66" s="45">
        <v>2.0874303E7</v>
      </c>
      <c r="E66" s="45">
        <v>1.1257533E7</v>
      </c>
      <c r="F66" s="45">
        <v>2539679.0</v>
      </c>
    </row>
    <row r="67">
      <c r="A67" s="13" t="s">
        <v>162</v>
      </c>
      <c r="B67" s="13" t="s">
        <v>163</v>
      </c>
      <c r="C67" s="45">
        <v>5.7887E7</v>
      </c>
      <c r="D67" s="45">
        <v>6.2016377E7</v>
      </c>
      <c r="E67" s="45">
        <v>2.6325476E7</v>
      </c>
      <c r="F67" s="45">
        <v>5112340.0</v>
      </c>
    </row>
    <row r="68">
      <c r="A68" s="13" t="s">
        <v>164</v>
      </c>
      <c r="B68" s="13" t="s">
        <v>165</v>
      </c>
      <c r="C68" s="45">
        <v>1.86573E8</v>
      </c>
      <c r="D68" s="45">
        <v>1.1477979E7</v>
      </c>
      <c r="E68" s="45">
        <v>3830004.0</v>
      </c>
      <c r="F68" s="45">
        <v>202349.0</v>
      </c>
    </row>
    <row r="69">
      <c r="A69" s="13" t="s">
        <v>166</v>
      </c>
      <c r="B69" s="13" t="s">
        <v>167</v>
      </c>
      <c r="C69" s="45">
        <v>5.321E7</v>
      </c>
      <c r="D69" s="45">
        <v>6230000.0</v>
      </c>
      <c r="E69" s="45">
        <v>629455.0</v>
      </c>
      <c r="F69" s="45">
        <v>36268.0</v>
      </c>
    </row>
    <row r="70">
      <c r="A70" s="13" t="s">
        <v>168</v>
      </c>
      <c r="B70" s="13" t="s">
        <v>169</v>
      </c>
      <c r="C70" s="45">
        <v>5.5456E7</v>
      </c>
      <c r="D70" s="45">
        <v>939956.0</v>
      </c>
      <c r="E70" s="45">
        <v>49623.0</v>
      </c>
      <c r="F70" s="45">
        <v>9616.0</v>
      </c>
    </row>
    <row r="71">
      <c r="A71" s="13" t="s">
        <v>170</v>
      </c>
      <c r="B71" s="13" t="s">
        <v>171</v>
      </c>
      <c r="C71" s="45">
        <v>5019000.0</v>
      </c>
      <c r="D71" s="45">
        <v>6308201.0</v>
      </c>
      <c r="E71" s="45">
        <v>2283762.0</v>
      </c>
      <c r="F71" s="45">
        <v>854963.0</v>
      </c>
    </row>
    <row r="72">
      <c r="A72" s="13" t="s">
        <v>172</v>
      </c>
      <c r="B72" s="13" t="s">
        <v>173</v>
      </c>
      <c r="C72" s="45">
        <v>5.0382E7</v>
      </c>
      <c r="D72" s="45">
        <v>4980000.0</v>
      </c>
      <c r="E72" s="45">
        <v>3454550.0</v>
      </c>
      <c r="F72" s="45">
        <v>39639.0</v>
      </c>
    </row>
    <row r="73">
      <c r="A73" s="13" t="s">
        <v>174</v>
      </c>
      <c r="B73" s="13" t="s">
        <v>175</v>
      </c>
      <c r="C73" s="45">
        <v>6.8047E7</v>
      </c>
      <c r="D73" s="45">
        <v>973752.0</v>
      </c>
      <c r="E73" s="45">
        <v>110018.0</v>
      </c>
      <c r="F73" s="45">
        <v>51657.0</v>
      </c>
    </row>
    <row r="74">
      <c r="A74" s="13" t="s">
        <v>176</v>
      </c>
      <c r="B74" s="13" t="s">
        <v>177</v>
      </c>
      <c r="C74" s="45">
        <v>380000.0</v>
      </c>
      <c r="D74" s="45">
        <v>2655924.0</v>
      </c>
      <c r="E74" s="45">
        <v>581432.0</v>
      </c>
      <c r="F74" s="45">
        <v>123333.0</v>
      </c>
    </row>
    <row r="75">
      <c r="A75" s="13" t="s">
        <v>178</v>
      </c>
      <c r="B75" s="13" t="s">
        <v>179</v>
      </c>
      <c r="C75" s="45">
        <v>9067000.0</v>
      </c>
      <c r="D75" s="45">
        <v>1052257.0</v>
      </c>
      <c r="E75" s="45">
        <v>45505.0</v>
      </c>
      <c r="F75" s="45">
        <v>6821.0</v>
      </c>
    </row>
    <row r="76">
      <c r="A76" s="13" t="s">
        <v>180</v>
      </c>
      <c r="B76" s="13" t="s">
        <v>181</v>
      </c>
      <c r="C76" s="45">
        <v>3.6548E7</v>
      </c>
      <c r="D76" s="45">
        <v>1.0022881E7</v>
      </c>
      <c r="E76" s="45">
        <v>348027.0</v>
      </c>
      <c r="F76" s="45">
        <v>128353.0</v>
      </c>
    </row>
    <row r="77">
      <c r="A77" s="13" t="s">
        <v>182</v>
      </c>
      <c r="B77" s="13" t="s">
        <v>183</v>
      </c>
      <c r="C77" s="45">
        <v>5.1272E7</v>
      </c>
      <c r="D77" s="45">
        <v>4115475.0</v>
      </c>
      <c r="E77" s="45">
        <v>8949273.0</v>
      </c>
      <c r="F77" s="45">
        <v>1666216.0</v>
      </c>
    </row>
    <row r="78">
      <c r="A78" s="13" t="s">
        <v>184</v>
      </c>
      <c r="B78" s="13" t="s">
        <v>185</v>
      </c>
      <c r="C78" s="45">
        <v>1.8813E7</v>
      </c>
      <c r="D78" s="45">
        <v>1.8888218E7</v>
      </c>
      <c r="E78" s="45">
        <v>1953248.0</v>
      </c>
      <c r="F78" s="45">
        <v>110394.0</v>
      </c>
    </row>
    <row r="79">
      <c r="A79" s="13" t="s">
        <v>186</v>
      </c>
      <c r="B79" s="13" t="s">
        <v>187</v>
      </c>
      <c r="C79" s="45">
        <v>3.05177E8</v>
      </c>
      <c r="D79" s="45">
        <v>2309773.0</v>
      </c>
      <c r="E79" s="45">
        <v>762672.0</v>
      </c>
      <c r="F79" s="45">
        <v>45434.0</v>
      </c>
    </row>
    <row r="80">
      <c r="A80" s="13" t="s">
        <v>188</v>
      </c>
      <c r="B80" s="13" t="s">
        <v>189</v>
      </c>
      <c r="C80" s="45">
        <v>5.2098E7</v>
      </c>
      <c r="D80" s="45">
        <v>4.8040445E7</v>
      </c>
      <c r="E80" s="45">
        <v>1.5503493E7</v>
      </c>
      <c r="F80" s="45">
        <v>1995914.0</v>
      </c>
    </row>
    <row r="81">
      <c r="A81" s="13" t="s">
        <v>190</v>
      </c>
      <c r="B81" s="13" t="s">
        <v>191</v>
      </c>
      <c r="C81" s="45">
        <v>4733000.0</v>
      </c>
      <c r="D81" s="45">
        <v>1.8672728E7</v>
      </c>
      <c r="E81" s="45">
        <v>3855747.0</v>
      </c>
      <c r="F81" s="45">
        <v>422577.0</v>
      </c>
    </row>
    <row r="82">
      <c r="A82" s="13" t="s">
        <v>192</v>
      </c>
      <c r="B82" s="13" t="s">
        <v>193</v>
      </c>
      <c r="C82" s="45">
        <v>1.655E7</v>
      </c>
      <c r="D82" s="45">
        <v>51599.0</v>
      </c>
      <c r="E82" s="45">
        <v>4016.0</v>
      </c>
      <c r="F82" s="45">
        <v>3067.0</v>
      </c>
    </row>
    <row r="83">
      <c r="A83" s="13" t="s">
        <v>194</v>
      </c>
      <c r="B83" s="13" t="s">
        <v>195</v>
      </c>
      <c r="C83" s="45">
        <v>6.05259E8</v>
      </c>
      <c r="D83" s="45">
        <v>3.6344604E7</v>
      </c>
      <c r="E83" s="45">
        <v>4.8600526E7</v>
      </c>
      <c r="F83" s="45">
        <v>2594901.0</v>
      </c>
    </row>
    <row r="84">
      <c r="A84" s="13" t="s">
        <v>196</v>
      </c>
      <c r="B84" s="13" t="s">
        <v>197</v>
      </c>
      <c r="C84" s="45">
        <v>4.1365E7</v>
      </c>
      <c r="D84" s="45">
        <v>1218795.0</v>
      </c>
      <c r="E84" s="45">
        <v>151149.0</v>
      </c>
      <c r="F84" s="45">
        <v>87321.0</v>
      </c>
    </row>
    <row r="85">
      <c r="A85" s="13" t="s">
        <v>198</v>
      </c>
      <c r="B85" s="13" t="s">
        <v>199</v>
      </c>
      <c r="C85" s="45">
        <v>985000.0</v>
      </c>
      <c r="D85" s="45">
        <v>5.7794212E7</v>
      </c>
      <c r="E85" s="45">
        <v>9298835.0</v>
      </c>
      <c r="F85" s="45">
        <v>1314828.0</v>
      </c>
    </row>
    <row r="86">
      <c r="A86" s="13" t="s">
        <v>200</v>
      </c>
      <c r="B86" s="13" t="s">
        <v>201</v>
      </c>
      <c r="C86" s="45">
        <v>2.18221E8</v>
      </c>
      <c r="D86" s="45">
        <v>2.8057349E7</v>
      </c>
      <c r="E86" s="45">
        <v>4730676.0</v>
      </c>
      <c r="F86" s="45">
        <v>1668447.0</v>
      </c>
    </row>
    <row r="87">
      <c r="A87" s="13" t="s">
        <v>202</v>
      </c>
      <c r="B87" s="13" t="s">
        <v>203</v>
      </c>
      <c r="C87" s="45">
        <v>4.6462E7</v>
      </c>
      <c r="D87" s="45">
        <v>5345464.0</v>
      </c>
      <c r="E87" s="45">
        <v>2652280.0</v>
      </c>
      <c r="F87" s="45">
        <v>421296.0</v>
      </c>
    </row>
    <row r="88">
      <c r="A88" s="13" t="s">
        <v>204</v>
      </c>
      <c r="B88" s="13" t="s">
        <v>205</v>
      </c>
      <c r="C88" s="45">
        <v>4381000.0</v>
      </c>
      <c r="D88" s="45">
        <v>3308172.0</v>
      </c>
      <c r="E88" s="45">
        <v>3147922.0</v>
      </c>
      <c r="F88" s="45">
        <v>249726.0</v>
      </c>
    </row>
    <row r="89">
      <c r="A89" s="13" t="s">
        <v>206</v>
      </c>
      <c r="B89" s="13" t="s">
        <v>207</v>
      </c>
      <c r="C89" s="45">
        <v>8.3026E7</v>
      </c>
      <c r="D89" s="45">
        <v>1.5137625E7</v>
      </c>
      <c r="E89" s="45">
        <v>1.2716476E7</v>
      </c>
      <c r="F89" s="45">
        <v>1166156.0</v>
      </c>
    </row>
    <row r="90">
      <c r="A90" s="13" t="s">
        <v>208</v>
      </c>
      <c r="B90" s="13" t="s">
        <v>209</v>
      </c>
      <c r="C90" s="45">
        <v>2.5194E7</v>
      </c>
      <c r="D90" s="45">
        <v>2.6359963E7</v>
      </c>
      <c r="E90" s="45">
        <v>1.0121435E7</v>
      </c>
      <c r="F90" s="45">
        <v>4836726.0</v>
      </c>
    </row>
    <row r="91">
      <c r="A91" s="13" t="s">
        <v>210</v>
      </c>
      <c r="B91" s="13" t="s">
        <v>211</v>
      </c>
      <c r="C91" s="45">
        <v>2.5015E7</v>
      </c>
      <c r="D91" s="45">
        <v>543936.0</v>
      </c>
      <c r="E91" s="45">
        <v>5626537.0</v>
      </c>
      <c r="F91" s="45">
        <v>825481.0</v>
      </c>
    </row>
    <row r="92">
      <c r="A92" s="13" t="s">
        <v>212</v>
      </c>
      <c r="B92" s="13" t="s">
        <v>213</v>
      </c>
      <c r="C92" s="45">
        <v>2.0696E7</v>
      </c>
      <c r="D92" s="45">
        <v>3.2530478E7</v>
      </c>
      <c r="E92" s="45">
        <v>2.0205902E7</v>
      </c>
      <c r="F92" s="45">
        <v>2420840.0</v>
      </c>
    </row>
    <row r="93">
      <c r="A93" s="13" t="s">
        <v>214</v>
      </c>
      <c r="B93" s="13" t="s">
        <v>215</v>
      </c>
      <c r="C93" s="45">
        <v>1.70992E8</v>
      </c>
      <c r="D93" s="45">
        <v>1.39449562E8</v>
      </c>
      <c r="E93" s="45">
        <v>2.2452143E7</v>
      </c>
      <c r="F93" s="45">
        <v>2213856.0</v>
      </c>
    </row>
    <row r="94">
      <c r="A94" s="13" t="s">
        <v>216</v>
      </c>
      <c r="B94" s="13" t="s">
        <v>217</v>
      </c>
      <c r="C94" s="45">
        <v>1643000.0</v>
      </c>
      <c r="D94" s="45">
        <v>889716.0</v>
      </c>
      <c r="E94" s="45">
        <v>231979.0</v>
      </c>
      <c r="F94" s="45">
        <v>111083.0</v>
      </c>
    </row>
    <row r="95">
      <c r="A95" s="13" t="s">
        <v>218</v>
      </c>
      <c r="B95" s="13" t="s">
        <v>219</v>
      </c>
      <c r="C95" s="45">
        <v>1.7077E7</v>
      </c>
      <c r="D95" s="45">
        <v>3074529.0</v>
      </c>
      <c r="E95" s="45">
        <v>903168.0</v>
      </c>
      <c r="F95" s="45">
        <v>219453.0</v>
      </c>
    </row>
    <row r="96">
      <c r="A96" s="13" t="s">
        <v>220</v>
      </c>
      <c r="B96" s="13" t="s">
        <v>221</v>
      </c>
      <c r="C96" s="45">
        <v>4829000.0</v>
      </c>
      <c r="D96" s="45">
        <v>3024985.0</v>
      </c>
      <c r="E96" s="45">
        <v>715115.0</v>
      </c>
      <c r="F96" s="45">
        <v>127884.0</v>
      </c>
    </row>
    <row r="97">
      <c r="A97" s="13" t="s">
        <v>222</v>
      </c>
      <c r="B97" s="13" t="s">
        <v>223</v>
      </c>
      <c r="C97" s="45">
        <v>1.446868E9</v>
      </c>
      <c r="D97" s="45">
        <v>1.09432E8</v>
      </c>
      <c r="E97" s="45">
        <v>9.8008E7</v>
      </c>
      <c r="F97" s="45">
        <v>1.464E7</v>
      </c>
    </row>
    <row r="98">
      <c r="A98" s="13" t="s">
        <v>224</v>
      </c>
      <c r="B98" s="13" t="s">
        <v>225</v>
      </c>
      <c r="C98" s="45">
        <v>2.5719E7</v>
      </c>
      <c r="D98" s="45">
        <v>374477.0</v>
      </c>
      <c r="E98" s="45">
        <v>1621774.0</v>
      </c>
      <c r="F98" s="45">
        <v>144347.0</v>
      </c>
    </row>
    <row r="99">
      <c r="A99" s="13" t="s">
        <v>226</v>
      </c>
      <c r="B99" s="13" t="s">
        <v>227</v>
      </c>
      <c r="C99" s="45">
        <v>4620000.0</v>
      </c>
      <c r="D99" s="45">
        <v>2129316.0</v>
      </c>
      <c r="E99" s="45">
        <v>94378.0</v>
      </c>
      <c r="F99" s="45">
        <v>1626.0</v>
      </c>
    </row>
    <row r="100">
      <c r="A100" s="13" t="s">
        <v>228</v>
      </c>
      <c r="B100" s="13" t="s">
        <v>229</v>
      </c>
      <c r="C100" s="45">
        <v>2.5341E7</v>
      </c>
      <c r="D100" s="45">
        <v>1749390.0</v>
      </c>
      <c r="E100" s="45">
        <v>1.4300377E7</v>
      </c>
      <c r="F100" s="45">
        <v>215193.0</v>
      </c>
    </row>
    <row r="101">
      <c r="A101" s="13" t="s">
        <v>230</v>
      </c>
      <c r="B101" s="13" t="s">
        <v>231</v>
      </c>
      <c r="C101" s="45">
        <v>1.9083E8</v>
      </c>
      <c r="D101" s="45">
        <v>1.6163953E7</v>
      </c>
      <c r="E101" s="45">
        <v>7361172.0</v>
      </c>
      <c r="F101" s="45">
        <v>906689.0</v>
      </c>
    </row>
    <row r="102">
      <c r="A102" s="13" t="s">
        <v>232</v>
      </c>
      <c r="B102" s="13" t="s">
        <v>233</v>
      </c>
      <c r="C102" s="45">
        <v>1.91057E8</v>
      </c>
      <c r="D102" s="45">
        <v>1.6639175E7</v>
      </c>
      <c r="E102" s="45">
        <v>5655187.0</v>
      </c>
      <c r="F102" s="45">
        <v>5433.0</v>
      </c>
    </row>
    <row r="103">
      <c r="A103" s="13" t="s">
        <v>234</v>
      </c>
      <c r="B103" s="13" t="s">
        <v>235</v>
      </c>
      <c r="C103" s="45">
        <v>1228000.0</v>
      </c>
      <c r="D103" s="45">
        <v>1480553.0</v>
      </c>
      <c r="E103" s="45">
        <v>181514.0</v>
      </c>
      <c r="F103" s="45">
        <v>5300.0</v>
      </c>
    </row>
    <row r="104">
      <c r="A104" s="13" t="s">
        <v>236</v>
      </c>
      <c r="B104" s="13" t="s">
        <v>237</v>
      </c>
      <c r="C104" s="45">
        <v>5.34374E8</v>
      </c>
      <c r="D104" s="45">
        <v>4.7780737E7</v>
      </c>
      <c r="E104" s="45">
        <v>1.9455347E7</v>
      </c>
      <c r="F104" s="45">
        <v>6571603.0</v>
      </c>
    </row>
    <row r="105">
      <c r="A105" s="13" t="s">
        <v>238</v>
      </c>
      <c r="B105" s="13" t="s">
        <v>239</v>
      </c>
      <c r="C105" s="45">
        <v>6984000.0</v>
      </c>
      <c r="D105" s="45">
        <v>4868402.0</v>
      </c>
      <c r="E105" s="45">
        <v>1333158.0</v>
      </c>
      <c r="F105" s="45">
        <v>335087.0</v>
      </c>
    </row>
    <row r="106">
      <c r="A106" s="13" t="s">
        <v>240</v>
      </c>
      <c r="B106" s="13" t="s">
        <v>241</v>
      </c>
      <c r="C106" s="45">
        <v>2.02356E8</v>
      </c>
      <c r="D106" s="45">
        <v>1.5546699E7</v>
      </c>
      <c r="E106" s="45">
        <v>1330840.0</v>
      </c>
      <c r="F106" s="45">
        <v>224541.0</v>
      </c>
    </row>
    <row r="107">
      <c r="A107" s="13" t="s">
        <v>242</v>
      </c>
      <c r="B107" s="13" t="s">
        <v>243</v>
      </c>
      <c r="C107" s="45">
        <v>8.8495E7</v>
      </c>
      <c r="D107" s="45">
        <v>1.4309698E7</v>
      </c>
      <c r="E107" s="45">
        <v>4784707.0</v>
      </c>
      <c r="F107" s="45">
        <v>698942.0</v>
      </c>
    </row>
    <row r="108">
      <c r="A108" s="13" t="s">
        <v>244</v>
      </c>
      <c r="B108" s="13" t="s">
        <v>245</v>
      </c>
      <c r="C108" s="45">
        <v>1.517E7</v>
      </c>
      <c r="D108" s="45">
        <v>4870040.0</v>
      </c>
      <c r="E108" s="45">
        <v>899218.0</v>
      </c>
      <c r="F108" s="45">
        <v>421748.0</v>
      </c>
    </row>
    <row r="109">
      <c r="A109" s="13" t="s">
        <v>246</v>
      </c>
      <c r="B109" s="13" t="s">
        <v>247</v>
      </c>
      <c r="C109" s="45">
        <v>2.7673E7</v>
      </c>
      <c r="D109" s="45">
        <v>2016955.0</v>
      </c>
      <c r="E109" s="45">
        <v>1044491.0</v>
      </c>
      <c r="F109" s="45">
        <v>108316.0</v>
      </c>
    </row>
    <row r="110">
      <c r="A110" s="13" t="s">
        <v>248</v>
      </c>
      <c r="B110" s="13" t="s">
        <v>249</v>
      </c>
      <c r="C110" s="45">
        <v>3912000.0</v>
      </c>
      <c r="D110" s="45">
        <v>740.0</v>
      </c>
      <c r="E110" s="45">
        <v>174.0</v>
      </c>
      <c r="F110" s="45">
        <v>0.0</v>
      </c>
    </row>
    <row r="111">
      <c r="A111" s="13" t="s">
        <v>250</v>
      </c>
      <c r="B111" s="13" t="s">
        <v>251</v>
      </c>
      <c r="C111" s="45">
        <v>3771000.0</v>
      </c>
      <c r="D111" s="45">
        <v>2.3654148E7</v>
      </c>
      <c r="E111" s="45">
        <v>1.2209401E7</v>
      </c>
      <c r="F111" s="45">
        <v>1186851.0</v>
      </c>
    </row>
    <row r="112">
      <c r="A112" s="13" t="s">
        <v>252</v>
      </c>
      <c r="B112" s="13" t="s">
        <v>253</v>
      </c>
      <c r="C112" s="45">
        <v>1.80125E8</v>
      </c>
      <c r="D112" s="45">
        <v>2.8131727E7</v>
      </c>
      <c r="E112" s="45">
        <v>1.2788706E7</v>
      </c>
      <c r="F112" s="45">
        <v>1001111.0</v>
      </c>
    </row>
    <row r="113">
      <c r="A113" s="13" t="s">
        <v>254</v>
      </c>
      <c r="B113" s="13" t="s">
        <v>255</v>
      </c>
      <c r="C113" s="45">
        <v>1.5E7</v>
      </c>
      <c r="D113" s="45">
        <v>3.2549564E7</v>
      </c>
      <c r="E113" s="45">
        <v>1.4118829E7</v>
      </c>
      <c r="F113" s="45">
        <v>8432559.0</v>
      </c>
    </row>
    <row r="114">
      <c r="A114" s="13" t="s">
        <v>256</v>
      </c>
      <c r="B114" s="13" t="s">
        <v>257</v>
      </c>
      <c r="C114" s="45">
        <v>2.4292E7</v>
      </c>
      <c r="D114" s="45">
        <v>438360.0</v>
      </c>
      <c r="E114" s="45">
        <v>1427902.0</v>
      </c>
      <c r="F114" s="45">
        <v>338350.0</v>
      </c>
    </row>
    <row r="115">
      <c r="A115" s="13" t="s">
        <v>258</v>
      </c>
      <c r="B115" s="13" t="s">
        <v>259</v>
      </c>
      <c r="C115" s="45">
        <v>5.0747E7</v>
      </c>
      <c r="D115" s="45">
        <v>7.3174255E7</v>
      </c>
      <c r="E115" s="45">
        <v>4.5100965E7</v>
      </c>
      <c r="F115" s="45">
        <v>8226490.0</v>
      </c>
    </row>
    <row r="116">
      <c r="A116" s="13" t="s">
        <v>260</v>
      </c>
      <c r="B116" s="13" t="s">
        <v>261</v>
      </c>
      <c r="C116" s="45">
        <v>6552000.0</v>
      </c>
      <c r="D116" s="45">
        <v>43442.0</v>
      </c>
      <c r="E116" s="45">
        <v>37763.0</v>
      </c>
      <c r="F116" s="45">
        <v>1230.0</v>
      </c>
    </row>
    <row r="117">
      <c r="A117" s="13" t="s">
        <v>262</v>
      </c>
      <c r="B117" s="13" t="s">
        <v>263</v>
      </c>
      <c r="C117" s="45">
        <v>1.2448E7</v>
      </c>
      <c r="D117" s="45">
        <v>1663388.0</v>
      </c>
      <c r="E117" s="45">
        <v>1595857.0</v>
      </c>
      <c r="F117" s="45">
        <v>544588.0</v>
      </c>
    </row>
    <row r="118">
      <c r="A118" s="13" t="s">
        <v>264</v>
      </c>
      <c r="B118" s="13" t="s">
        <v>265</v>
      </c>
      <c r="C118" s="45">
        <v>1.9069E7</v>
      </c>
      <c r="D118" s="45">
        <v>1.8069022E7</v>
      </c>
      <c r="E118" s="45">
        <v>1005246.0</v>
      </c>
      <c r="F118" s="45">
        <v>513543.0</v>
      </c>
    </row>
    <row r="119">
      <c r="A119" s="13" t="s">
        <v>266</v>
      </c>
      <c r="B119" s="13" t="s">
        <v>267</v>
      </c>
      <c r="C119" s="45">
        <v>1.1122E8</v>
      </c>
      <c r="D119" s="45">
        <v>5643082.0</v>
      </c>
      <c r="E119" s="45">
        <v>154499.0</v>
      </c>
      <c r="F119" s="45">
        <v>62916.0</v>
      </c>
    </row>
    <row r="120">
      <c r="A120" s="13" t="s">
        <v>268</v>
      </c>
      <c r="B120" s="13" t="s">
        <v>269</v>
      </c>
      <c r="C120" s="45">
        <v>1.0257E7</v>
      </c>
      <c r="D120" s="45">
        <v>5769472.0</v>
      </c>
      <c r="E120" s="45">
        <v>2562618.0</v>
      </c>
      <c r="F120" s="45">
        <v>1057966.0</v>
      </c>
    </row>
    <row r="121">
      <c r="A121" s="13" t="s">
        <v>270</v>
      </c>
      <c r="B121" s="13" t="s">
        <v>271</v>
      </c>
      <c r="C121" s="45">
        <v>3.9358E7</v>
      </c>
      <c r="D121" s="45">
        <v>2.6994389E7</v>
      </c>
      <c r="E121" s="45">
        <v>2.8524071E7</v>
      </c>
      <c r="F121" s="45">
        <v>7116771.0</v>
      </c>
    </row>
    <row r="122">
      <c r="A122" s="13" t="s">
        <v>272</v>
      </c>
      <c r="B122" s="13" t="s">
        <v>273</v>
      </c>
      <c r="C122" s="45">
        <v>2.99923E8</v>
      </c>
      <c r="D122" s="45">
        <v>8042271.0</v>
      </c>
      <c r="E122" s="45">
        <v>5570936.0</v>
      </c>
      <c r="F122" s="45">
        <v>220000.0</v>
      </c>
    </row>
    <row r="123">
      <c r="A123" s="13" t="s">
        <v>274</v>
      </c>
      <c r="B123" s="13" t="s">
        <v>275</v>
      </c>
      <c r="C123" s="45">
        <v>3.0534E7</v>
      </c>
      <c r="D123" s="45">
        <v>7568185.0</v>
      </c>
      <c r="E123" s="45">
        <v>474618.0</v>
      </c>
      <c r="F123" s="45">
        <v>68485.0</v>
      </c>
    </row>
    <row r="124">
      <c r="A124" s="13" t="s">
        <v>276</v>
      </c>
      <c r="B124" s="13" t="s">
        <v>277</v>
      </c>
      <c r="C124" s="45">
        <v>3.7552E7</v>
      </c>
      <c r="D124" s="45">
        <v>50714.0</v>
      </c>
      <c r="E124" s="45">
        <v>47343.0</v>
      </c>
      <c r="F124" s="45">
        <v>7244.0</v>
      </c>
    </row>
    <row r="125">
      <c r="A125" s="13" t="s">
        <v>278</v>
      </c>
      <c r="B125" s="13" t="s">
        <v>279</v>
      </c>
      <c r="C125" s="45">
        <v>1.0872E8</v>
      </c>
      <c r="D125" s="45">
        <v>7479498.0</v>
      </c>
      <c r="E125" s="45">
        <v>1233329.0</v>
      </c>
      <c r="F125" s="45">
        <v>432740.0</v>
      </c>
    </row>
    <row r="126">
      <c r="A126" s="13" t="s">
        <v>280</v>
      </c>
      <c r="B126" s="13" t="s">
        <v>326</v>
      </c>
      <c r="C126" s="45">
        <v>3.86131E8</v>
      </c>
      <c r="D126" s="45">
        <v>5.4113616E7</v>
      </c>
      <c r="E126" s="45">
        <v>1.8382694E7</v>
      </c>
      <c r="F126" s="45">
        <v>6309235.0</v>
      </c>
    </row>
    <row r="127">
      <c r="A127" s="13" t="s">
        <v>282</v>
      </c>
      <c r="B127" s="13" t="s">
        <v>283</v>
      </c>
      <c r="C127" s="45">
        <v>1.6989E7</v>
      </c>
      <c r="D127" s="45">
        <v>1.6305273E7</v>
      </c>
      <c r="E127" s="45">
        <v>2452815.0</v>
      </c>
      <c r="F127" s="45">
        <v>1001516.0</v>
      </c>
    </row>
    <row r="128">
      <c r="A128" s="13" t="s">
        <v>284</v>
      </c>
      <c r="B128" s="13" t="s">
        <v>285</v>
      </c>
      <c r="C128" s="45">
        <v>3.6263E7</v>
      </c>
      <c r="D128" s="45">
        <v>2.0092443E7</v>
      </c>
      <c r="E128" s="45">
        <v>1.5560934E7</v>
      </c>
      <c r="F128" s="45">
        <v>4037038.0</v>
      </c>
    </row>
    <row r="129">
      <c r="A129" s="13" t="s">
        <v>286</v>
      </c>
      <c r="B129" s="13" t="s">
        <v>287</v>
      </c>
      <c r="C129" s="45">
        <v>2.24107E8</v>
      </c>
      <c r="D129" s="45">
        <v>6931900.0</v>
      </c>
      <c r="E129" s="45">
        <v>3329077.0</v>
      </c>
      <c r="F129" s="45">
        <v>1765600.0</v>
      </c>
    </row>
    <row r="130">
      <c r="A130" s="13" t="s">
        <v>288</v>
      </c>
      <c r="B130" s="13" t="s">
        <v>289</v>
      </c>
      <c r="C130" s="45">
        <v>2.4631E7</v>
      </c>
      <c r="D130" s="45">
        <v>4384237.0</v>
      </c>
      <c r="E130" s="45">
        <v>612405.0</v>
      </c>
      <c r="F130" s="45">
        <v>40848.0</v>
      </c>
    </row>
    <row r="131">
      <c r="A131" s="13" t="s">
        <v>290</v>
      </c>
      <c r="B131" s="13" t="s">
        <v>291</v>
      </c>
      <c r="C131" s="45">
        <v>9.453789E9</v>
      </c>
      <c r="D131" s="45">
        <v>8.5167E7</v>
      </c>
      <c r="E131" s="45">
        <v>1.04372926E8</v>
      </c>
      <c r="F131" s="45">
        <v>9342600.0</v>
      </c>
    </row>
    <row r="132">
      <c r="A132" s="13" t="s">
        <v>292</v>
      </c>
      <c r="B132" s="13" t="s">
        <v>293</v>
      </c>
      <c r="C132" s="45">
        <v>4.0239E7</v>
      </c>
      <c r="D132" s="45">
        <v>6517045.0</v>
      </c>
      <c r="E132" s="45">
        <v>1.1614015E7</v>
      </c>
      <c r="F132" s="45">
        <v>749000.0</v>
      </c>
    </row>
    <row r="133">
      <c r="A133" s="13" t="s">
        <v>294</v>
      </c>
      <c r="B133" s="13" t="s">
        <v>295</v>
      </c>
      <c r="C133" s="45">
        <v>6.2592E7</v>
      </c>
      <c r="D133" s="45">
        <v>2.251123E7</v>
      </c>
      <c r="E133" s="45">
        <v>1.3579243E7</v>
      </c>
      <c r="F133" s="45">
        <v>4024308.0</v>
      </c>
    </row>
    <row r="134">
      <c r="A134" s="13" t="s">
        <v>296</v>
      </c>
      <c r="B134" s="13" t="s">
        <v>297</v>
      </c>
      <c r="C134" s="45">
        <v>1.29803E8</v>
      </c>
      <c r="D134" s="45">
        <v>5099104.0</v>
      </c>
      <c r="E134" s="45">
        <v>1.7278957E7</v>
      </c>
      <c r="F134" s="45">
        <v>2191928.0</v>
      </c>
    </row>
    <row r="135">
      <c r="A135" s="13" t="s">
        <v>298</v>
      </c>
      <c r="B135" s="13" t="s">
        <v>299</v>
      </c>
      <c r="C135" s="45">
        <v>4.96063E8</v>
      </c>
      <c r="D135" s="45">
        <v>2.4682431E7</v>
      </c>
      <c r="E135" s="45">
        <v>8614214.0</v>
      </c>
      <c r="F135" s="45">
        <v>331368.0</v>
      </c>
    </row>
    <row r="136">
      <c r="A136" s="13" t="s">
        <v>300</v>
      </c>
      <c r="B136" s="13" t="s">
        <v>301</v>
      </c>
      <c r="C136" s="45">
        <v>7.0137E7</v>
      </c>
      <c r="D136" s="45">
        <v>1.8917608E7</v>
      </c>
      <c r="E136" s="45">
        <v>2850177.0</v>
      </c>
      <c r="F136" s="45">
        <v>390869.0</v>
      </c>
    </row>
    <row r="137">
      <c r="A137" s="13" t="s">
        <v>302</v>
      </c>
      <c r="B137" s="13" t="s">
        <v>303</v>
      </c>
      <c r="C137" s="45">
        <v>4.1085E7</v>
      </c>
      <c r="D137" s="45">
        <v>4256638.0</v>
      </c>
      <c r="E137" s="45">
        <v>3742657.0</v>
      </c>
      <c r="F137" s="45">
        <v>279630.0</v>
      </c>
    </row>
    <row r="138">
      <c r="A138" s="13" t="s">
        <v>304</v>
      </c>
      <c r="B138" s="13" t="s">
        <v>305</v>
      </c>
      <c r="C138" s="45">
        <v>7695000.0</v>
      </c>
      <c r="D138" s="45">
        <v>5421653.0</v>
      </c>
      <c r="E138" s="45">
        <v>6118436.0</v>
      </c>
      <c r="F138" s="45">
        <v>990344.0</v>
      </c>
    </row>
    <row r="140">
      <c r="B140" s="6" t="s">
        <v>306</v>
      </c>
      <c r="C140" s="43">
        <f t="shared" ref="C140:F140" si="1">SUM(C2:C138)</f>
        <v>35353374000</v>
      </c>
      <c r="D140" s="43">
        <f t="shared" si="1"/>
        <v>3346032705</v>
      </c>
      <c r="E140" s="43">
        <f t="shared" si="1"/>
        <v>1887568678</v>
      </c>
      <c r="F140" s="43">
        <f t="shared" si="1"/>
        <v>267944668</v>
      </c>
    </row>
    <row r="141">
      <c r="B141" s="6" t="s">
        <v>331</v>
      </c>
      <c r="C141" s="43">
        <f t="shared" ref="C141:F141" si="2">C140/1000000000</f>
        <v>35.353374</v>
      </c>
      <c r="D141" s="43">
        <f t="shared" si="2"/>
        <v>3.346032705</v>
      </c>
      <c r="E141" s="43">
        <f t="shared" si="2"/>
        <v>1.887568678</v>
      </c>
      <c r="F141" s="43">
        <f t="shared" si="2"/>
        <v>0.267944668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75"/>
  </cols>
  <sheetData>
    <row r="1">
      <c r="A1" s="44" t="s">
        <v>29</v>
      </c>
      <c r="B1" s="44" t="s">
        <v>30</v>
      </c>
      <c r="C1" s="44" t="s">
        <v>332</v>
      </c>
      <c r="D1" s="44" t="s">
        <v>333</v>
      </c>
      <c r="E1" s="44" t="s">
        <v>334</v>
      </c>
      <c r="K1" s="47"/>
      <c r="L1" s="47"/>
    </row>
    <row r="2">
      <c r="A2" s="13" t="s">
        <v>32</v>
      </c>
      <c r="B2" s="13" t="s">
        <v>33</v>
      </c>
      <c r="C2" s="45">
        <v>5803280.21928419</v>
      </c>
      <c r="D2" s="45">
        <v>198175.486927127</v>
      </c>
      <c r="E2" s="45">
        <v>782990.744905702</v>
      </c>
      <c r="K2" s="45"/>
      <c r="L2" s="45"/>
    </row>
    <row r="3">
      <c r="A3" s="13" t="s">
        <v>34</v>
      </c>
      <c r="B3" s="13" t="s">
        <v>35</v>
      </c>
      <c r="C3" s="45">
        <v>873341.868513668</v>
      </c>
      <c r="D3" s="45">
        <v>56707.8428779534</v>
      </c>
      <c r="E3" s="45">
        <v>100249.142000434</v>
      </c>
      <c r="K3" s="45"/>
      <c r="L3" s="45"/>
    </row>
    <row r="4">
      <c r="A4" s="13" t="s">
        <v>36</v>
      </c>
      <c r="B4" s="13" t="s">
        <v>37</v>
      </c>
      <c r="C4" s="45">
        <v>6527737.90602398</v>
      </c>
      <c r="D4" s="45">
        <v>357970.872599524</v>
      </c>
      <c r="E4" s="45">
        <v>783288.491249136</v>
      </c>
      <c r="K4" s="45"/>
      <c r="L4" s="45"/>
    </row>
    <row r="5">
      <c r="A5" s="13" t="s">
        <v>38</v>
      </c>
      <c r="B5" s="13" t="s">
        <v>39</v>
      </c>
      <c r="C5" s="45">
        <v>6501002.99720404</v>
      </c>
      <c r="D5" s="45">
        <v>265094.383267902</v>
      </c>
      <c r="E5" s="45">
        <v>509821.504672684</v>
      </c>
      <c r="K5" s="45"/>
      <c r="L5" s="45"/>
    </row>
    <row r="6">
      <c r="A6" s="13" t="s">
        <v>40</v>
      </c>
      <c r="B6" s="13" t="s">
        <v>41</v>
      </c>
      <c r="C6" s="45">
        <v>1.24125613039803E8</v>
      </c>
      <c r="D6" s="45">
        <v>1.3331843744063E7</v>
      </c>
      <c r="E6" s="45">
        <v>2.84533762435613E7</v>
      </c>
      <c r="K6" s="45"/>
      <c r="L6" s="45"/>
    </row>
    <row r="7">
      <c r="A7" s="13" t="s">
        <v>42</v>
      </c>
      <c r="B7" s="13" t="s">
        <v>43</v>
      </c>
      <c r="C7" s="45">
        <v>398832.068567172</v>
      </c>
      <c r="D7" s="45">
        <v>11046.3666672746</v>
      </c>
      <c r="E7" s="45">
        <v>47090.5735291159</v>
      </c>
      <c r="K7" s="45"/>
      <c r="L7" s="45"/>
    </row>
    <row r="8">
      <c r="A8" s="13" t="s">
        <v>44</v>
      </c>
      <c r="B8" s="13" t="s">
        <v>45</v>
      </c>
      <c r="C8" s="45">
        <v>2.98733472250715E7</v>
      </c>
      <c r="D8" s="45">
        <v>1856768.60120116</v>
      </c>
      <c r="E8" s="45">
        <v>4175497.13769936</v>
      </c>
      <c r="K8" s="45"/>
      <c r="L8" s="45"/>
    </row>
    <row r="9">
      <c r="A9" s="13" t="s">
        <v>46</v>
      </c>
      <c r="B9" s="13" t="s">
        <v>47</v>
      </c>
      <c r="C9" s="45">
        <v>3236292.98334411</v>
      </c>
      <c r="D9" s="45">
        <v>114234.908087982</v>
      </c>
      <c r="E9" s="45">
        <v>422127.088806949</v>
      </c>
      <c r="K9" s="45"/>
      <c r="L9" s="45"/>
    </row>
    <row r="10">
      <c r="A10" s="13" t="s">
        <v>48</v>
      </c>
      <c r="B10" s="13" t="s">
        <v>49</v>
      </c>
      <c r="C10" s="45">
        <v>6719.93652699956</v>
      </c>
      <c r="D10" s="45">
        <v>199.956318275946</v>
      </c>
      <c r="E10" s="45">
        <v>410.880142094552</v>
      </c>
      <c r="K10" s="45"/>
      <c r="L10" s="45"/>
    </row>
    <row r="11">
      <c r="A11" s="13" t="s">
        <v>50</v>
      </c>
      <c r="B11" s="13" t="s">
        <v>51</v>
      </c>
      <c r="C11" s="45">
        <v>5.93477067216687E7</v>
      </c>
      <c r="D11" s="45">
        <v>836398.369772474</v>
      </c>
      <c r="E11" s="45">
        <v>4791457.81728403</v>
      </c>
      <c r="K11" s="45"/>
      <c r="L11" s="45"/>
    </row>
    <row r="12">
      <c r="A12" s="13" t="s">
        <v>52</v>
      </c>
      <c r="B12" s="13" t="s">
        <v>53</v>
      </c>
      <c r="C12" s="45">
        <v>10371.3119413624</v>
      </c>
      <c r="D12" s="45">
        <v>517.99217526929</v>
      </c>
      <c r="E12" s="45">
        <v>757.514863236312</v>
      </c>
      <c r="K12" s="45"/>
      <c r="L12" s="45"/>
    </row>
    <row r="13">
      <c r="A13" s="13" t="s">
        <v>54</v>
      </c>
      <c r="B13" s="13" t="s">
        <v>55</v>
      </c>
      <c r="C13" s="45">
        <v>1.00757581120216E7</v>
      </c>
      <c r="D13" s="45">
        <v>582678.3082996</v>
      </c>
      <c r="E13" s="45">
        <v>1347850.96738324</v>
      </c>
      <c r="K13" s="45"/>
      <c r="L13" s="45"/>
    </row>
    <row r="14">
      <c r="A14" s="13" t="s">
        <v>56</v>
      </c>
      <c r="B14" s="13" t="s">
        <v>57</v>
      </c>
      <c r="C14" s="45">
        <v>4922037.0049043</v>
      </c>
      <c r="D14" s="45">
        <v>319332.173795276</v>
      </c>
      <c r="E14" s="48">
        <v>473570.074107678</v>
      </c>
      <c r="K14" s="45"/>
      <c r="L14" s="45"/>
    </row>
    <row r="15">
      <c r="A15" s="13" t="s">
        <v>58</v>
      </c>
      <c r="B15" s="13" t="s">
        <v>59</v>
      </c>
      <c r="C15" s="45">
        <v>155762.29138708</v>
      </c>
      <c r="D15" s="45">
        <v>7357.65813996022</v>
      </c>
      <c r="E15" s="45">
        <v>14627.0247970544</v>
      </c>
      <c r="K15" s="45"/>
      <c r="L15" s="45"/>
    </row>
    <row r="16">
      <c r="A16" s="13" t="s">
        <v>60</v>
      </c>
      <c r="B16" s="13" t="s">
        <v>61</v>
      </c>
      <c r="C16" s="45">
        <v>6559322.16865597</v>
      </c>
      <c r="D16" s="45">
        <v>689306.394723344</v>
      </c>
      <c r="E16" s="45">
        <v>1476123.49429671</v>
      </c>
      <c r="K16" s="45"/>
      <c r="L16" s="45"/>
    </row>
    <row r="17">
      <c r="A17" s="13" t="s">
        <v>62</v>
      </c>
      <c r="B17" s="13" t="s">
        <v>63</v>
      </c>
      <c r="C17" s="45">
        <v>1960998.77427951</v>
      </c>
      <c r="D17" s="45">
        <v>96361.1660536801</v>
      </c>
      <c r="E17" s="45">
        <v>240918.675663442</v>
      </c>
      <c r="K17" s="45"/>
      <c r="L17" s="45"/>
    </row>
    <row r="18">
      <c r="A18" s="13" t="s">
        <v>64</v>
      </c>
      <c r="B18" s="13" t="s">
        <v>65</v>
      </c>
      <c r="C18" s="45">
        <v>190879.629686441</v>
      </c>
      <c r="D18" s="45">
        <v>6883.92439800077</v>
      </c>
      <c r="E18" s="45">
        <v>23418.5349395696</v>
      </c>
      <c r="K18" s="45"/>
      <c r="L18" s="45"/>
    </row>
    <row r="19">
      <c r="A19" s="13" t="s">
        <v>66</v>
      </c>
      <c r="B19" s="13" t="s">
        <v>67</v>
      </c>
      <c r="C19" s="45">
        <v>2.87198421416239E8</v>
      </c>
      <c r="D19" s="45">
        <v>2.82320149039455E7</v>
      </c>
      <c r="E19" s="45">
        <v>6.14133100432751E7</v>
      </c>
      <c r="K19" s="45"/>
      <c r="L19" s="45"/>
    </row>
    <row r="20">
      <c r="A20" s="13" t="s">
        <v>68</v>
      </c>
      <c r="B20" s="13" t="s">
        <v>69</v>
      </c>
      <c r="C20" s="45">
        <v>4904.88948677188</v>
      </c>
      <c r="D20" s="45">
        <v>136.406604960269</v>
      </c>
      <c r="E20" s="45">
        <v>395.185540446773</v>
      </c>
      <c r="K20" s="45"/>
      <c r="L20" s="45"/>
    </row>
    <row r="21">
      <c r="A21" s="13" t="s">
        <v>70</v>
      </c>
      <c r="B21" s="13" t="s">
        <v>71</v>
      </c>
      <c r="C21" s="45">
        <v>5762894.31962412</v>
      </c>
      <c r="D21" s="45">
        <v>486288.959792511</v>
      </c>
      <c r="E21" s="45">
        <v>688060.749455227</v>
      </c>
      <c r="K21" s="45"/>
      <c r="L21" s="45"/>
    </row>
    <row r="22">
      <c r="A22" s="13" t="s">
        <v>72</v>
      </c>
      <c r="B22" s="13" t="s">
        <v>73</v>
      </c>
      <c r="C22" s="45">
        <v>3.36342439379457E7</v>
      </c>
      <c r="D22" s="45">
        <v>1367184.92534624</v>
      </c>
      <c r="E22" s="45">
        <v>3335802.18712601</v>
      </c>
      <c r="K22" s="45"/>
      <c r="L22" s="45"/>
    </row>
    <row r="23">
      <c r="A23" s="13" t="s">
        <v>74</v>
      </c>
      <c r="B23" s="13" t="s">
        <v>75</v>
      </c>
      <c r="C23" s="45">
        <v>2227312.88495377</v>
      </c>
      <c r="D23" s="45">
        <v>70702.6886757677</v>
      </c>
      <c r="E23" s="45">
        <v>215521.09374398</v>
      </c>
      <c r="K23" s="45"/>
      <c r="L23" s="45"/>
    </row>
    <row r="24">
      <c r="A24" s="13" t="s">
        <v>76</v>
      </c>
      <c r="B24" s="13" t="s">
        <v>77</v>
      </c>
      <c r="C24" s="45">
        <v>15432.2992158343</v>
      </c>
      <c r="D24" s="45">
        <v>1402.90475701598</v>
      </c>
      <c r="E24" s="45">
        <v>2114.20677890078</v>
      </c>
      <c r="K24" s="45"/>
      <c r="L24" s="45"/>
    </row>
    <row r="25">
      <c r="A25" s="13" t="s">
        <v>78</v>
      </c>
      <c r="B25" s="13" t="s">
        <v>79</v>
      </c>
      <c r="C25" s="45">
        <v>1.35689102598537E7</v>
      </c>
      <c r="D25" s="45">
        <v>207972.244399366</v>
      </c>
      <c r="E25" s="45">
        <v>1008082.13604161</v>
      </c>
      <c r="K25" s="45"/>
      <c r="L25" s="45"/>
    </row>
    <row r="26">
      <c r="A26" s="13" t="s">
        <v>80</v>
      </c>
      <c r="B26" s="13" t="s">
        <v>81</v>
      </c>
      <c r="C26" s="45">
        <v>9186215.25456992</v>
      </c>
      <c r="D26" s="45">
        <v>850580.230271374</v>
      </c>
      <c r="E26" s="45">
        <v>783094.997014292</v>
      </c>
      <c r="K26" s="45"/>
      <c r="L26" s="45"/>
    </row>
    <row r="27">
      <c r="A27" s="13" t="s">
        <v>82</v>
      </c>
      <c r="B27" s="13" t="s">
        <v>83</v>
      </c>
      <c r="C27" s="45">
        <v>9.41488540651903E7</v>
      </c>
      <c r="D27" s="45">
        <v>1.22814171135154E7</v>
      </c>
      <c r="E27" s="45">
        <v>1.57918954075712E7</v>
      </c>
      <c r="K27" s="45"/>
      <c r="L27" s="45"/>
    </row>
    <row r="28">
      <c r="A28" s="13" t="s">
        <v>84</v>
      </c>
      <c r="B28" s="13" t="s">
        <v>85</v>
      </c>
      <c r="C28" s="45">
        <v>765919.96351628</v>
      </c>
      <c r="D28" s="45">
        <v>74421.1174173716</v>
      </c>
      <c r="E28" s="45">
        <v>74980.5893182575</v>
      </c>
      <c r="K28" s="45"/>
      <c r="L28" s="45"/>
    </row>
    <row r="29">
      <c r="A29" s="13" t="s">
        <v>86</v>
      </c>
      <c r="B29" s="13" t="s">
        <v>87</v>
      </c>
      <c r="C29" s="45">
        <v>4035380.62940936</v>
      </c>
      <c r="D29" s="45">
        <v>441023.865818621</v>
      </c>
      <c r="E29" s="45">
        <v>491072.376961792</v>
      </c>
      <c r="K29" s="45"/>
      <c r="L29" s="45"/>
    </row>
    <row r="30">
      <c r="A30" s="13" t="s">
        <v>88</v>
      </c>
      <c r="B30" s="13" t="s">
        <v>89</v>
      </c>
      <c r="C30" s="45">
        <v>4281936.79355933</v>
      </c>
      <c r="D30" s="45">
        <v>304387.507096893</v>
      </c>
      <c r="E30" s="45">
        <v>467760.040260801</v>
      </c>
      <c r="K30" s="45"/>
      <c r="L30" s="45"/>
    </row>
    <row r="31">
      <c r="A31" s="13" t="s">
        <v>90</v>
      </c>
      <c r="B31" s="13" t="s">
        <v>91</v>
      </c>
      <c r="C31" s="45">
        <v>7.02706545489582E8</v>
      </c>
      <c r="D31" s="45">
        <v>3.50093244209551E7</v>
      </c>
      <c r="E31" s="45">
        <v>8.29644085451369E7</v>
      </c>
      <c r="K31" s="45"/>
      <c r="L31" s="45"/>
    </row>
    <row r="32">
      <c r="A32" s="13" t="s">
        <v>92</v>
      </c>
      <c r="B32" s="13" t="s">
        <v>93</v>
      </c>
      <c r="C32" s="45">
        <v>1.21221550704211E7</v>
      </c>
      <c r="D32" s="45">
        <v>1246349.820892</v>
      </c>
      <c r="E32" s="45">
        <v>747339.828077717</v>
      </c>
      <c r="K32" s="45"/>
      <c r="L32" s="45"/>
    </row>
    <row r="33">
      <c r="A33" s="13" t="s">
        <v>94</v>
      </c>
      <c r="B33" s="13" t="s">
        <v>95</v>
      </c>
      <c r="C33" s="45">
        <v>1.77055356697096E7</v>
      </c>
      <c r="D33" s="45">
        <v>650127.293563283</v>
      </c>
      <c r="E33" s="45">
        <v>920575.842192025</v>
      </c>
      <c r="K33" s="45"/>
      <c r="L33" s="45"/>
    </row>
    <row r="34">
      <c r="A34" s="13" t="s">
        <v>96</v>
      </c>
      <c r="B34" s="13" t="s">
        <v>97</v>
      </c>
      <c r="C34" s="45">
        <v>687248.066301852</v>
      </c>
      <c r="D34" s="45">
        <v>39479.6929061927</v>
      </c>
      <c r="E34" s="45">
        <v>35394.0722069281</v>
      </c>
      <c r="K34" s="45"/>
      <c r="L34" s="45"/>
    </row>
    <row r="35">
      <c r="A35" s="13" t="s">
        <v>98</v>
      </c>
      <c r="B35" s="13" t="s">
        <v>99</v>
      </c>
      <c r="C35" s="45">
        <v>1644780.09067312</v>
      </c>
      <c r="D35" s="45">
        <v>177434.037679582</v>
      </c>
      <c r="E35" s="45">
        <v>64230.3103174319</v>
      </c>
      <c r="K35" s="45"/>
      <c r="L35" s="45"/>
    </row>
    <row r="36">
      <c r="A36" s="13" t="s">
        <v>100</v>
      </c>
      <c r="B36" s="13" t="s">
        <v>101</v>
      </c>
      <c r="C36" s="45">
        <v>1.08743226285017E7</v>
      </c>
      <c r="D36" s="45">
        <v>1485311.33841078</v>
      </c>
      <c r="E36" s="45">
        <v>618253.364881009</v>
      </c>
      <c r="K36" s="45"/>
      <c r="L36" s="45"/>
    </row>
    <row r="37">
      <c r="A37" s="13" t="s">
        <v>102</v>
      </c>
      <c r="B37" s="13" t="s">
        <v>103</v>
      </c>
      <c r="C37" s="45">
        <v>2224294.79304043</v>
      </c>
      <c r="D37" s="45">
        <v>32070.4495491189</v>
      </c>
      <c r="E37" s="45">
        <v>128651.129201895</v>
      </c>
      <c r="K37" s="45"/>
      <c r="L37" s="45"/>
    </row>
    <row r="38">
      <c r="A38" s="13" t="s">
        <v>104</v>
      </c>
      <c r="B38" s="13" t="s">
        <v>105</v>
      </c>
      <c r="C38" s="45">
        <v>4597.58424874161</v>
      </c>
      <c r="D38" s="45">
        <v>215.936456394048</v>
      </c>
      <c r="E38" s="45">
        <v>1077.45045677571</v>
      </c>
      <c r="K38" s="45"/>
      <c r="L38" s="45"/>
    </row>
    <row r="39">
      <c r="A39" s="13" t="s">
        <v>106</v>
      </c>
      <c r="B39" s="13" t="s">
        <v>107</v>
      </c>
      <c r="C39" s="45">
        <v>2671043.3089773</v>
      </c>
      <c r="D39" s="45">
        <v>244291.730453528</v>
      </c>
      <c r="E39" s="45">
        <v>161521.734325007</v>
      </c>
      <c r="K39" s="45"/>
      <c r="L39" s="45"/>
    </row>
    <row r="40">
      <c r="A40" s="13" t="s">
        <v>108</v>
      </c>
      <c r="B40" s="13" t="s">
        <v>109</v>
      </c>
      <c r="C40" s="45">
        <v>5853034.98413913</v>
      </c>
      <c r="D40" s="45">
        <v>558419.866375746</v>
      </c>
      <c r="E40" s="45">
        <v>346202.068533209</v>
      </c>
      <c r="K40" s="45"/>
      <c r="L40" s="45"/>
    </row>
    <row r="41">
      <c r="A41" s="13" t="s">
        <v>110</v>
      </c>
      <c r="B41" s="13" t="s">
        <v>111</v>
      </c>
      <c r="C41" s="45">
        <v>2.7726952689281E7</v>
      </c>
      <c r="D41" s="45">
        <v>949880.409331563</v>
      </c>
      <c r="E41" s="45">
        <v>2929921.9563676</v>
      </c>
      <c r="K41" s="45"/>
      <c r="L41" s="45"/>
    </row>
    <row r="42">
      <c r="A42" s="13" t="s">
        <v>112</v>
      </c>
      <c r="B42" s="13" t="s">
        <v>113</v>
      </c>
      <c r="C42" s="45">
        <v>1692785.71538092</v>
      </c>
      <c r="D42" s="45">
        <v>66785.2482308478</v>
      </c>
      <c r="E42" s="45">
        <v>146393.404284062</v>
      </c>
      <c r="K42" s="45"/>
      <c r="L42" s="45"/>
    </row>
    <row r="43">
      <c r="A43" s="13" t="s">
        <v>114</v>
      </c>
      <c r="B43" s="13" t="s">
        <v>115</v>
      </c>
      <c r="C43" s="45">
        <v>327863.051831021</v>
      </c>
      <c r="D43" s="45">
        <v>17497.3748469499</v>
      </c>
      <c r="E43" s="45">
        <v>43710.7968593511</v>
      </c>
      <c r="K43" s="45"/>
      <c r="L43" s="45"/>
    </row>
    <row r="44">
      <c r="A44" s="13" t="s">
        <v>116</v>
      </c>
      <c r="B44" s="13" t="s">
        <v>117</v>
      </c>
      <c r="C44" s="45">
        <v>539195.274923633</v>
      </c>
      <c r="D44" s="45">
        <v>5230.96585664892</v>
      </c>
      <c r="E44" s="45">
        <v>22812.0107302639</v>
      </c>
      <c r="K44" s="45"/>
      <c r="L44" s="45"/>
    </row>
    <row r="45">
      <c r="A45" s="13" t="s">
        <v>118</v>
      </c>
      <c r="B45" s="13" t="s">
        <v>119</v>
      </c>
      <c r="C45" s="45">
        <v>3.14789628775619E7</v>
      </c>
      <c r="D45" s="45">
        <v>1438799.34855029</v>
      </c>
      <c r="E45" s="45">
        <v>4037451.58903256</v>
      </c>
      <c r="K45" s="45"/>
      <c r="L45" s="45"/>
    </row>
    <row r="46">
      <c r="A46" s="13" t="s">
        <v>120</v>
      </c>
      <c r="B46" s="13" t="s">
        <v>121</v>
      </c>
      <c r="C46" s="45">
        <v>3.41851685307516E8</v>
      </c>
      <c r="D46" s="45">
        <v>2.26707881012642E7</v>
      </c>
      <c r="E46" s="45">
        <v>4.4409035890596E7</v>
      </c>
      <c r="K46" s="45"/>
      <c r="L46" s="45"/>
    </row>
    <row r="47">
      <c r="A47" s="13" t="s">
        <v>122</v>
      </c>
      <c r="B47" s="13" t="s">
        <v>123</v>
      </c>
      <c r="C47" s="45">
        <v>203446.345010414</v>
      </c>
      <c r="D47" s="45">
        <v>5225.85001048021</v>
      </c>
      <c r="E47" s="45">
        <v>8772.42992981331</v>
      </c>
      <c r="K47" s="45"/>
      <c r="L47" s="45"/>
    </row>
    <row r="48">
      <c r="A48" s="13" t="s">
        <v>124</v>
      </c>
      <c r="B48" s="13" t="s">
        <v>125</v>
      </c>
      <c r="C48" s="45">
        <v>340492.103558576</v>
      </c>
      <c r="D48" s="45">
        <v>18489.2320432508</v>
      </c>
      <c r="E48" s="45">
        <v>22879.7125853951</v>
      </c>
      <c r="K48" s="45"/>
      <c r="L48" s="45"/>
    </row>
    <row r="49">
      <c r="A49" s="13" t="s">
        <v>126</v>
      </c>
      <c r="B49" s="13" t="s">
        <v>127</v>
      </c>
      <c r="C49" s="45">
        <v>271761.787457979</v>
      </c>
      <c r="D49" s="45">
        <v>42797.5458787231</v>
      </c>
      <c r="E49" s="45">
        <v>33996.756429408</v>
      </c>
      <c r="K49" s="45"/>
      <c r="L49" s="45"/>
    </row>
    <row r="50">
      <c r="A50" s="13" t="s">
        <v>128</v>
      </c>
      <c r="B50" s="13" t="s">
        <v>129</v>
      </c>
      <c r="C50" s="45">
        <v>512279.598183506</v>
      </c>
      <c r="D50" s="45">
        <v>29031.3473585082</v>
      </c>
      <c r="E50" s="45">
        <v>55996.1009435424</v>
      </c>
      <c r="K50" s="45"/>
      <c r="L50" s="45"/>
    </row>
    <row r="51">
      <c r="A51" s="13" t="s">
        <v>130</v>
      </c>
      <c r="B51" s="13" t="s">
        <v>131</v>
      </c>
      <c r="C51" s="45">
        <v>1.65092419993881E7</v>
      </c>
      <c r="D51" s="45">
        <v>1165063.56863364</v>
      </c>
      <c r="E51" s="45">
        <v>1058282.99177651</v>
      </c>
      <c r="K51" s="45"/>
      <c r="L51" s="45"/>
    </row>
    <row r="52">
      <c r="A52" s="13" t="s">
        <v>132</v>
      </c>
      <c r="B52" s="13" t="s">
        <v>133</v>
      </c>
      <c r="C52" s="45">
        <v>6600980.29997474</v>
      </c>
      <c r="D52" s="45">
        <v>565903.141615901</v>
      </c>
      <c r="E52" s="45">
        <v>437733.509317084</v>
      </c>
      <c r="K52" s="45"/>
      <c r="L52" s="45"/>
    </row>
    <row r="53">
      <c r="A53" s="13" t="s">
        <v>134</v>
      </c>
      <c r="B53" s="13" t="s">
        <v>135</v>
      </c>
      <c r="C53" s="45">
        <v>6702710.3238027</v>
      </c>
      <c r="D53" s="45">
        <v>534661.022650318</v>
      </c>
      <c r="E53" s="45">
        <v>589962.191842217</v>
      </c>
      <c r="K53" s="45"/>
      <c r="L53" s="45"/>
    </row>
    <row r="54">
      <c r="A54" s="13" t="s">
        <v>136</v>
      </c>
      <c r="B54" s="13" t="s">
        <v>137</v>
      </c>
      <c r="C54" s="45">
        <v>402121.299370162</v>
      </c>
      <c r="D54" s="45">
        <v>44812.1800753576</v>
      </c>
      <c r="E54" s="45">
        <v>33934.0298879062</v>
      </c>
      <c r="K54" s="45"/>
      <c r="L54" s="45"/>
    </row>
    <row r="55">
      <c r="A55" s="13" t="s">
        <v>138</v>
      </c>
      <c r="B55" s="13" t="s">
        <v>139</v>
      </c>
      <c r="C55" s="45">
        <v>878789.602408122</v>
      </c>
      <c r="D55" s="45">
        <v>33524.7443035568</v>
      </c>
      <c r="E55" s="45">
        <v>59693.8771997781</v>
      </c>
      <c r="K55" s="45"/>
      <c r="L55" s="45"/>
    </row>
    <row r="56">
      <c r="A56" s="13" t="s">
        <v>140</v>
      </c>
      <c r="B56" s="13" t="s">
        <v>141</v>
      </c>
      <c r="C56" s="45">
        <v>1027942.61873345</v>
      </c>
      <c r="D56" s="45">
        <v>53496.5529831401</v>
      </c>
      <c r="E56" s="45">
        <v>85934.2705080699</v>
      </c>
      <c r="K56" s="45"/>
      <c r="L56" s="45"/>
    </row>
    <row r="57">
      <c r="A57" s="13" t="s">
        <v>142</v>
      </c>
      <c r="B57" s="13" t="s">
        <v>143</v>
      </c>
      <c r="C57" s="45">
        <v>2336778.72015754</v>
      </c>
      <c r="D57" s="45">
        <v>349569.799120778</v>
      </c>
      <c r="E57" s="45">
        <v>154494.866783817</v>
      </c>
      <c r="K57" s="45"/>
      <c r="L57" s="45"/>
    </row>
    <row r="58">
      <c r="A58" s="13" t="s">
        <v>144</v>
      </c>
      <c r="B58" s="13" t="s">
        <v>145</v>
      </c>
      <c r="C58" s="45">
        <v>4.09419586717939E8</v>
      </c>
      <c r="D58" s="45">
        <v>1.91050983968638E7</v>
      </c>
      <c r="E58" s="45">
        <v>4.5581557460817E7</v>
      </c>
      <c r="K58" s="45"/>
      <c r="L58" s="45"/>
    </row>
    <row r="59">
      <c r="A59" s="13" t="s">
        <v>146</v>
      </c>
      <c r="B59" s="13" t="s">
        <v>147</v>
      </c>
      <c r="C59" s="45">
        <v>1.93621179945008E8</v>
      </c>
      <c r="D59" s="45">
        <v>3.90363050438307E7</v>
      </c>
      <c r="E59" s="45">
        <v>8136033.9674568</v>
      </c>
      <c r="K59" s="45"/>
      <c r="L59" s="45"/>
    </row>
    <row r="60">
      <c r="A60" s="13" t="s">
        <v>148</v>
      </c>
      <c r="B60" s="13" t="s">
        <v>149</v>
      </c>
      <c r="C60" s="45">
        <v>2.52031412221932E7</v>
      </c>
      <c r="D60" s="45">
        <v>1001748.57436357</v>
      </c>
      <c r="E60" s="45">
        <v>3155603.05327323</v>
      </c>
      <c r="K60" s="45"/>
      <c r="L60" s="45"/>
    </row>
    <row r="61">
      <c r="A61" s="13" t="s">
        <v>150</v>
      </c>
      <c r="B61" s="13" t="s">
        <v>151</v>
      </c>
      <c r="C61" s="45">
        <v>8115614.14291461</v>
      </c>
      <c r="D61" s="45">
        <v>217673.12408896</v>
      </c>
      <c r="E61" s="45">
        <v>1075588.01551269</v>
      </c>
      <c r="K61" s="45"/>
      <c r="L61" s="45"/>
    </row>
    <row r="62">
      <c r="A62" s="13" t="s">
        <v>152</v>
      </c>
      <c r="B62" s="13" t="s">
        <v>153</v>
      </c>
      <c r="C62" s="45">
        <v>617649.650467956</v>
      </c>
      <c r="D62" s="45">
        <v>54335.2522558732</v>
      </c>
      <c r="E62" s="45">
        <v>62554.968735136</v>
      </c>
      <c r="K62" s="45"/>
      <c r="L62" s="45"/>
    </row>
    <row r="63">
      <c r="A63" s="13" t="s">
        <v>154</v>
      </c>
      <c r="B63" s="13" t="s">
        <v>155</v>
      </c>
      <c r="C63" s="45">
        <v>219289.970666021</v>
      </c>
      <c r="D63" s="45">
        <v>21357.818161851</v>
      </c>
      <c r="E63" s="45">
        <v>14523.732794565</v>
      </c>
      <c r="K63" s="45"/>
      <c r="L63" s="45"/>
    </row>
    <row r="64">
      <c r="A64" s="13" t="s">
        <v>156</v>
      </c>
      <c r="B64" s="13" t="s">
        <v>157</v>
      </c>
      <c r="C64" s="45">
        <v>1.24039732280617E7</v>
      </c>
      <c r="D64" s="45">
        <v>151659.529654043</v>
      </c>
      <c r="E64" s="45">
        <v>1140449.91910283</v>
      </c>
      <c r="K64" s="45"/>
      <c r="L64" s="45"/>
    </row>
    <row r="65">
      <c r="A65" s="13" t="s">
        <v>158</v>
      </c>
      <c r="B65" s="13" t="s">
        <v>159</v>
      </c>
      <c r="C65" s="45">
        <v>307840.382936217</v>
      </c>
      <c r="D65" s="45">
        <v>37287.4556164148</v>
      </c>
      <c r="E65" s="45">
        <v>32170.3099858159</v>
      </c>
      <c r="K65" s="45"/>
      <c r="L65" s="45"/>
    </row>
    <row r="66">
      <c r="A66" s="13" t="s">
        <v>160</v>
      </c>
      <c r="B66" s="13" t="s">
        <v>161</v>
      </c>
      <c r="C66" s="45">
        <v>2.10253225309244E7</v>
      </c>
      <c r="D66" s="45">
        <v>1264107.29591303</v>
      </c>
      <c r="E66" s="45">
        <v>2997751.23422559</v>
      </c>
      <c r="K66" s="45"/>
      <c r="L66" s="45"/>
    </row>
    <row r="67">
      <c r="A67" s="13" t="s">
        <v>162</v>
      </c>
      <c r="B67" s="13" t="s">
        <v>163</v>
      </c>
      <c r="C67" s="45">
        <v>7460369.83598263</v>
      </c>
      <c r="D67" s="45">
        <v>318742.861074486</v>
      </c>
      <c r="E67" s="45">
        <v>918519.676322511</v>
      </c>
      <c r="K67" s="45"/>
      <c r="L67" s="45"/>
    </row>
    <row r="68">
      <c r="A68" s="13" t="s">
        <v>164</v>
      </c>
      <c r="B68" s="13" t="s">
        <v>165</v>
      </c>
      <c r="C68" s="45">
        <v>5737180.92136491</v>
      </c>
      <c r="D68" s="45">
        <v>92740.124851961</v>
      </c>
      <c r="E68" s="45">
        <v>536232.903256941</v>
      </c>
      <c r="K68" s="45"/>
      <c r="L68" s="45"/>
    </row>
    <row r="69">
      <c r="A69" s="13" t="s">
        <v>166</v>
      </c>
      <c r="B69" s="13" t="s">
        <v>167</v>
      </c>
      <c r="C69" s="45">
        <v>5290900.08226336</v>
      </c>
      <c r="D69" s="45">
        <v>178072.585389835</v>
      </c>
      <c r="E69" s="45">
        <v>614286.511929321</v>
      </c>
      <c r="K69" s="45"/>
      <c r="L69" s="45"/>
    </row>
    <row r="70">
      <c r="A70" s="13" t="s">
        <v>168</v>
      </c>
      <c r="B70" s="13" t="s">
        <v>169</v>
      </c>
      <c r="C70" s="45">
        <v>87379.8979126748</v>
      </c>
      <c r="D70" s="45">
        <v>2143.10150794325</v>
      </c>
      <c r="E70" s="45">
        <v>7845.58483727609</v>
      </c>
      <c r="K70" s="45"/>
      <c r="L70" s="45"/>
    </row>
    <row r="71">
      <c r="A71" s="13" t="s">
        <v>170</v>
      </c>
      <c r="B71" s="13" t="s">
        <v>171</v>
      </c>
      <c r="C71" s="45">
        <v>2246820.2853425</v>
      </c>
      <c r="D71" s="45">
        <v>74307.6290808605</v>
      </c>
      <c r="E71" s="45">
        <v>294372.972961947</v>
      </c>
      <c r="K71" s="45"/>
      <c r="L71" s="45"/>
    </row>
    <row r="72">
      <c r="A72" s="13" t="s">
        <v>172</v>
      </c>
      <c r="B72" s="13" t="s">
        <v>173</v>
      </c>
      <c r="C72" s="45">
        <v>6524697.45212098</v>
      </c>
      <c r="D72" s="45">
        <v>108371.020604229</v>
      </c>
      <c r="E72" s="45">
        <v>506318.703864735</v>
      </c>
      <c r="K72" s="45"/>
      <c r="L72" s="45"/>
    </row>
    <row r="73">
      <c r="A73" s="13" t="s">
        <v>174</v>
      </c>
      <c r="B73" s="13" t="s">
        <v>175</v>
      </c>
      <c r="C73" s="45">
        <v>494795.525353516</v>
      </c>
      <c r="D73" s="45">
        <v>46358.6728331687</v>
      </c>
      <c r="E73" s="45">
        <v>50914.1889109394</v>
      </c>
      <c r="K73" s="45"/>
      <c r="L73" s="45"/>
    </row>
    <row r="74">
      <c r="A74" s="13" t="s">
        <v>176</v>
      </c>
      <c r="B74" s="13" t="s">
        <v>177</v>
      </c>
      <c r="C74" s="45">
        <v>114062.804732853</v>
      </c>
      <c r="D74" s="45">
        <v>4200.2969355841</v>
      </c>
      <c r="E74" s="45">
        <v>12884.8464727281</v>
      </c>
      <c r="K74" s="45"/>
      <c r="L74" s="45"/>
    </row>
    <row r="75">
      <c r="A75" s="13" t="s">
        <v>178</v>
      </c>
      <c r="B75" s="13" t="s">
        <v>179</v>
      </c>
      <c r="C75" s="45">
        <v>596473.267386851</v>
      </c>
      <c r="D75" s="45">
        <v>37125.2630801916</v>
      </c>
      <c r="E75" s="45">
        <v>33066.8698633937</v>
      </c>
      <c r="K75" s="45"/>
      <c r="L75" s="45"/>
    </row>
    <row r="76">
      <c r="A76" s="13" t="s">
        <v>180</v>
      </c>
      <c r="B76" s="13" t="s">
        <v>181</v>
      </c>
      <c r="C76" s="45">
        <v>502909.420798306</v>
      </c>
      <c r="D76" s="45">
        <v>51601.2460391967</v>
      </c>
      <c r="E76" s="45">
        <v>51727.3185231466</v>
      </c>
      <c r="K76" s="45"/>
      <c r="L76" s="45"/>
    </row>
    <row r="77">
      <c r="A77" s="13" t="s">
        <v>182</v>
      </c>
      <c r="B77" s="13" t="s">
        <v>183</v>
      </c>
      <c r="C77" s="45">
        <v>5732596.73571693</v>
      </c>
      <c r="D77" s="45">
        <v>88439.6616730483</v>
      </c>
      <c r="E77" s="45">
        <v>405016.975744464</v>
      </c>
      <c r="K77" s="45"/>
      <c r="L77" s="45"/>
    </row>
    <row r="78">
      <c r="A78" s="13" t="s">
        <v>184</v>
      </c>
      <c r="B78" s="13" t="s">
        <v>185</v>
      </c>
      <c r="C78" s="45">
        <v>8867349.43627547</v>
      </c>
      <c r="D78" s="45">
        <v>371093.440902278</v>
      </c>
      <c r="E78" s="45">
        <v>827908.192011774</v>
      </c>
      <c r="K78" s="45"/>
      <c r="L78" s="45"/>
    </row>
    <row r="79">
      <c r="A79" s="13" t="s">
        <v>186</v>
      </c>
      <c r="B79" s="13" t="s">
        <v>187</v>
      </c>
      <c r="C79" s="45">
        <v>4.11371443165364E7</v>
      </c>
      <c r="D79" s="45">
        <v>1.29797101897302E7</v>
      </c>
      <c r="E79" s="45">
        <v>516921.311361377</v>
      </c>
      <c r="K79" s="45"/>
      <c r="L79" s="45"/>
    </row>
    <row r="80">
      <c r="A80" s="13" t="s">
        <v>188</v>
      </c>
      <c r="B80" s="13" t="s">
        <v>189</v>
      </c>
      <c r="C80" s="45">
        <v>1.06413932657214E7</v>
      </c>
      <c r="D80" s="45">
        <v>511905.812097542</v>
      </c>
      <c r="E80" s="45">
        <v>1107202.4965504</v>
      </c>
      <c r="K80" s="45"/>
      <c r="L80" s="45"/>
    </row>
    <row r="81">
      <c r="A81" s="13" t="s">
        <v>190</v>
      </c>
      <c r="B81" s="13" t="s">
        <v>191</v>
      </c>
      <c r="C81" s="45">
        <v>490702.680460914</v>
      </c>
      <c r="D81" s="45">
        <v>7595.92858186217</v>
      </c>
      <c r="E81" s="45">
        <v>48408.2754143515</v>
      </c>
      <c r="K81" s="45"/>
      <c r="L81" s="45"/>
    </row>
    <row r="82">
      <c r="A82" s="13" t="s">
        <v>192</v>
      </c>
      <c r="B82" s="13" t="s">
        <v>193</v>
      </c>
      <c r="C82" s="45">
        <v>208015.135100649</v>
      </c>
      <c r="D82" s="45">
        <v>562.503278112847</v>
      </c>
      <c r="E82" s="45">
        <v>6564.7059175887</v>
      </c>
      <c r="K82" s="45"/>
      <c r="L82" s="45"/>
    </row>
    <row r="83">
      <c r="A83" s="13" t="s">
        <v>194</v>
      </c>
      <c r="B83" s="13" t="s">
        <v>195</v>
      </c>
      <c r="C83" s="45">
        <v>4.27429105017786E7</v>
      </c>
      <c r="D83" s="45">
        <v>2401685.65900805</v>
      </c>
      <c r="E83" s="45">
        <v>4502643.68205043</v>
      </c>
      <c r="K83" s="45"/>
      <c r="L83" s="45"/>
    </row>
    <row r="84">
      <c r="A84" s="13" t="s">
        <v>196</v>
      </c>
      <c r="B84" s="13" t="s">
        <v>197</v>
      </c>
      <c r="C84" s="45">
        <v>2035628.96935179</v>
      </c>
      <c r="D84" s="45">
        <v>218651.730861105</v>
      </c>
      <c r="E84" s="45">
        <v>261924.268421375</v>
      </c>
      <c r="K84" s="45"/>
      <c r="L84" s="45"/>
    </row>
    <row r="85">
      <c r="A85" s="13" t="s">
        <v>198</v>
      </c>
      <c r="B85" s="13" t="s">
        <v>199</v>
      </c>
      <c r="C85" s="45">
        <v>444189.867388319</v>
      </c>
      <c r="D85" s="45">
        <v>22634.6852738228</v>
      </c>
      <c r="E85" s="45">
        <v>62617.554847438</v>
      </c>
      <c r="K85" s="45"/>
      <c r="L85" s="45"/>
    </row>
    <row r="86">
      <c r="A86" s="13" t="s">
        <v>200</v>
      </c>
      <c r="B86" s="13" t="s">
        <v>201</v>
      </c>
      <c r="C86" s="45">
        <v>5518878.46059537</v>
      </c>
      <c r="D86" s="45">
        <v>421942.06419793</v>
      </c>
      <c r="E86" s="45">
        <v>634612.267317944</v>
      </c>
      <c r="K86" s="45"/>
      <c r="L86" s="45"/>
    </row>
    <row r="87">
      <c r="A87" s="13" t="s">
        <v>202</v>
      </c>
      <c r="B87" s="13" t="s">
        <v>203</v>
      </c>
      <c r="C87" s="45">
        <v>4965734.59572733</v>
      </c>
      <c r="D87" s="45">
        <v>297405.73711558</v>
      </c>
      <c r="E87" s="45">
        <v>501654.59682232</v>
      </c>
      <c r="K87" s="45"/>
      <c r="L87" s="45"/>
    </row>
    <row r="88">
      <c r="A88" s="13" t="s">
        <v>204</v>
      </c>
      <c r="B88" s="13" t="s">
        <v>205</v>
      </c>
      <c r="C88" s="45">
        <v>268119.478701767</v>
      </c>
      <c r="D88" s="45">
        <v>7698.13071042522</v>
      </c>
      <c r="E88" s="45">
        <v>29317.5493926509</v>
      </c>
      <c r="K88" s="45"/>
      <c r="L88" s="45"/>
    </row>
    <row r="89">
      <c r="A89" s="13" t="s">
        <v>206</v>
      </c>
      <c r="B89" s="13" t="s">
        <v>207</v>
      </c>
      <c r="C89" s="45">
        <v>1.19660012774307E7</v>
      </c>
      <c r="D89" s="45">
        <v>357356.111914686</v>
      </c>
      <c r="E89" s="45">
        <v>1280787.42032513</v>
      </c>
      <c r="K89" s="45"/>
      <c r="L89" s="45"/>
    </row>
    <row r="90">
      <c r="A90" s="13" t="s">
        <v>208</v>
      </c>
      <c r="B90" s="13" t="s">
        <v>209</v>
      </c>
      <c r="C90" s="45">
        <v>1270232.72219348</v>
      </c>
      <c r="D90" s="45">
        <v>42324.1991222166</v>
      </c>
      <c r="E90" s="45">
        <v>151097.039878566</v>
      </c>
      <c r="K90" s="45"/>
      <c r="L90" s="45"/>
    </row>
    <row r="91">
      <c r="A91" s="13" t="s">
        <v>210</v>
      </c>
      <c r="B91" s="13" t="s">
        <v>211</v>
      </c>
      <c r="C91" s="45">
        <v>2070672.92769964</v>
      </c>
      <c r="D91" s="45">
        <v>98978.167646637</v>
      </c>
      <c r="E91" s="45">
        <v>191495.753959241</v>
      </c>
      <c r="K91" s="45"/>
      <c r="L91" s="45"/>
    </row>
    <row r="92">
      <c r="A92" s="13" t="s">
        <v>212</v>
      </c>
      <c r="B92" s="13" t="s">
        <v>213</v>
      </c>
      <c r="C92" s="45">
        <v>7221823.43916639</v>
      </c>
      <c r="D92" s="45">
        <v>443285.217843119</v>
      </c>
      <c r="E92" s="45">
        <v>979051.980230461</v>
      </c>
      <c r="K92" s="45"/>
      <c r="L92" s="45"/>
    </row>
    <row r="93">
      <c r="A93" s="13" t="s">
        <v>214</v>
      </c>
      <c r="B93" s="13" t="s">
        <v>215</v>
      </c>
      <c r="C93" s="45">
        <v>7.09624630666136E7</v>
      </c>
      <c r="D93" s="45">
        <v>4668084.38496432</v>
      </c>
      <c r="E93" s="45">
        <v>5667925.81309122</v>
      </c>
      <c r="K93" s="45"/>
      <c r="L93" s="45"/>
    </row>
    <row r="94">
      <c r="A94" s="13" t="s">
        <v>216</v>
      </c>
      <c r="B94" s="13" t="s">
        <v>217</v>
      </c>
      <c r="C94" s="45">
        <v>665684.384090783</v>
      </c>
      <c r="D94" s="45">
        <v>25806.9339858601</v>
      </c>
      <c r="E94" s="45">
        <v>82086.4987298987</v>
      </c>
      <c r="K94" s="45"/>
      <c r="L94" s="45"/>
    </row>
    <row r="95">
      <c r="A95" s="13" t="s">
        <v>218</v>
      </c>
      <c r="B95" s="13" t="s">
        <v>219</v>
      </c>
      <c r="C95" s="45">
        <v>1153715.45764003</v>
      </c>
      <c r="D95" s="45">
        <v>44736.3528018531</v>
      </c>
      <c r="E95" s="45">
        <v>155787.365331625</v>
      </c>
      <c r="K95" s="45"/>
      <c r="L95" s="45"/>
    </row>
    <row r="96">
      <c r="A96" s="13" t="s">
        <v>220</v>
      </c>
      <c r="B96" s="13" t="s">
        <v>221</v>
      </c>
      <c r="C96" s="45">
        <v>353288.937325998</v>
      </c>
      <c r="D96" s="45">
        <v>9464.41552787302</v>
      </c>
      <c r="E96" s="45">
        <v>32788.526146435</v>
      </c>
      <c r="K96" s="45"/>
      <c r="L96" s="45"/>
    </row>
    <row r="97">
      <c r="A97" s="13" t="s">
        <v>222</v>
      </c>
      <c r="B97" s="13" t="s">
        <v>223</v>
      </c>
      <c r="C97" s="45">
        <v>4.71261842765894E7</v>
      </c>
      <c r="D97" s="45">
        <v>1659225.95358044</v>
      </c>
      <c r="E97" s="45">
        <v>5192282.66501683</v>
      </c>
      <c r="K97" s="45"/>
      <c r="L97" s="45"/>
    </row>
    <row r="98">
      <c r="A98" s="13" t="s">
        <v>224</v>
      </c>
      <c r="B98" s="13" t="s">
        <v>225</v>
      </c>
      <c r="C98" s="45">
        <v>837378.507354202</v>
      </c>
      <c r="D98" s="45">
        <v>23073.2821404639</v>
      </c>
      <c r="E98" s="45">
        <v>53461.1183548746</v>
      </c>
      <c r="K98" s="45"/>
      <c r="L98" s="45"/>
    </row>
    <row r="99">
      <c r="A99" s="13" t="s">
        <v>226</v>
      </c>
      <c r="B99" s="13" t="s">
        <v>227</v>
      </c>
      <c r="C99" s="45">
        <v>2594100.98378428</v>
      </c>
      <c r="D99" s="45">
        <v>622828.781410412</v>
      </c>
      <c r="E99" s="45">
        <v>83894.3235782548</v>
      </c>
      <c r="K99" s="45"/>
      <c r="L99" s="45"/>
    </row>
    <row r="100">
      <c r="A100" s="13" t="s">
        <v>228</v>
      </c>
      <c r="B100" s="13" t="s">
        <v>229</v>
      </c>
      <c r="C100" s="45">
        <v>1.85793844661444E7</v>
      </c>
      <c r="D100" s="45">
        <v>2372044.80079829</v>
      </c>
      <c r="E100" s="45">
        <v>5106586.18627078</v>
      </c>
      <c r="K100" s="45"/>
      <c r="L100" s="45"/>
    </row>
    <row r="101">
      <c r="A101" s="13" t="s">
        <v>230</v>
      </c>
      <c r="B101" s="13" t="s">
        <v>231</v>
      </c>
      <c r="C101" s="45">
        <v>9154256.83109553</v>
      </c>
      <c r="D101" s="45">
        <v>441695.93515808</v>
      </c>
      <c r="E101" s="45">
        <v>751800.242672502</v>
      </c>
      <c r="K101" s="45"/>
      <c r="L101" s="45"/>
    </row>
    <row r="102">
      <c r="A102" s="13" t="s">
        <v>232</v>
      </c>
      <c r="B102" s="13" t="s">
        <v>233</v>
      </c>
      <c r="C102" s="45">
        <v>3.68220705284742E7</v>
      </c>
      <c r="D102" s="45">
        <v>3119222.1936385</v>
      </c>
      <c r="E102" s="45">
        <v>2600889.78158429</v>
      </c>
      <c r="K102" s="45"/>
      <c r="L102" s="45"/>
    </row>
    <row r="103">
      <c r="A103" s="13" t="s">
        <v>234</v>
      </c>
      <c r="B103" s="13" t="s">
        <v>235</v>
      </c>
      <c r="C103" s="45">
        <v>15746.2477330484</v>
      </c>
      <c r="D103" s="45">
        <v>303.220107503785</v>
      </c>
      <c r="E103" s="45">
        <v>1315.72308359756</v>
      </c>
      <c r="K103" s="45"/>
      <c r="L103" s="45"/>
    </row>
    <row r="104">
      <c r="A104" s="13" t="s">
        <v>236</v>
      </c>
      <c r="B104" s="13" t="s">
        <v>237</v>
      </c>
      <c r="C104" s="45">
        <v>1.41374965696175E8</v>
      </c>
      <c r="D104" s="45">
        <v>9356196.8359486</v>
      </c>
      <c r="E104" s="45">
        <v>2.07900496521772E7</v>
      </c>
      <c r="K104" s="45"/>
      <c r="L104" s="45"/>
    </row>
    <row r="105">
      <c r="A105" s="13" t="s">
        <v>238</v>
      </c>
      <c r="B105" s="13" t="s">
        <v>239</v>
      </c>
      <c r="C105" s="45">
        <v>2334138.7104007</v>
      </c>
      <c r="D105" s="45">
        <v>57474.8100092133</v>
      </c>
      <c r="E105" s="45">
        <v>246713.175801125</v>
      </c>
      <c r="K105" s="45"/>
      <c r="L105" s="45"/>
    </row>
    <row r="106">
      <c r="A106" s="13" t="s">
        <v>240</v>
      </c>
      <c r="B106" s="13" t="s">
        <v>241</v>
      </c>
      <c r="C106" s="45">
        <v>2037012.74692916</v>
      </c>
      <c r="D106" s="45">
        <v>107407.30806063</v>
      </c>
      <c r="E106" s="45">
        <v>192406.686460853</v>
      </c>
      <c r="K106" s="45"/>
      <c r="L106" s="45"/>
    </row>
    <row r="107">
      <c r="A107" s="13" t="s">
        <v>242</v>
      </c>
      <c r="B107" s="13" t="s">
        <v>243</v>
      </c>
      <c r="C107" s="45">
        <v>5706327.48596051</v>
      </c>
      <c r="D107" s="45">
        <v>662161.283969253</v>
      </c>
      <c r="E107" s="45">
        <v>652518.740727494</v>
      </c>
      <c r="K107" s="45"/>
      <c r="L107" s="45"/>
    </row>
    <row r="108">
      <c r="A108" s="13" t="s">
        <v>244</v>
      </c>
      <c r="B108" s="13" t="s">
        <v>245</v>
      </c>
      <c r="C108" s="45">
        <v>1.20176283196703E7</v>
      </c>
      <c r="D108" s="45">
        <v>779265.166632885</v>
      </c>
      <c r="E108" s="45">
        <v>1626437.92593999</v>
      </c>
      <c r="K108" s="45"/>
      <c r="L108" s="45"/>
    </row>
    <row r="109">
      <c r="A109" s="13" t="s">
        <v>246</v>
      </c>
      <c r="B109" s="13" t="s">
        <v>247</v>
      </c>
      <c r="C109" s="45">
        <v>2072628.32385939</v>
      </c>
      <c r="D109" s="45">
        <v>149609.981682455</v>
      </c>
      <c r="E109" s="45">
        <v>144251.719751816</v>
      </c>
      <c r="K109" s="45"/>
      <c r="L109" s="45"/>
    </row>
    <row r="110">
      <c r="A110" s="13" t="s">
        <v>248</v>
      </c>
      <c r="B110" s="13" t="s">
        <v>249</v>
      </c>
      <c r="C110" s="45">
        <v>1416.60928415658</v>
      </c>
      <c r="D110" s="45">
        <v>74.2258337432165</v>
      </c>
      <c r="E110" s="45">
        <v>371.837473911765</v>
      </c>
      <c r="K110" s="45"/>
      <c r="L110" s="45"/>
    </row>
    <row r="111">
      <c r="A111" s="13" t="s">
        <v>250</v>
      </c>
      <c r="B111" s="13" t="s">
        <v>251</v>
      </c>
      <c r="C111" s="45">
        <v>314982.829659755</v>
      </c>
      <c r="D111" s="45">
        <v>29438.3885200426</v>
      </c>
      <c r="E111" s="45">
        <v>34563.0920660084</v>
      </c>
      <c r="K111" s="45"/>
      <c r="L111" s="45"/>
    </row>
    <row r="112">
      <c r="A112" s="13" t="s">
        <v>252</v>
      </c>
      <c r="B112" s="13" t="s">
        <v>253</v>
      </c>
      <c r="C112" s="45">
        <v>2.09122374070907E7</v>
      </c>
      <c r="D112" s="45">
        <v>1318798.98174914</v>
      </c>
      <c r="E112" s="45">
        <v>2586091.69086724</v>
      </c>
      <c r="K112" s="45"/>
      <c r="L112" s="45"/>
    </row>
    <row r="113">
      <c r="A113" s="13" t="s">
        <v>254</v>
      </c>
      <c r="B113" s="13" t="s">
        <v>255</v>
      </c>
      <c r="C113" s="45">
        <v>1525752.98001774</v>
      </c>
      <c r="D113" s="45">
        <v>187608.717846243</v>
      </c>
      <c r="E113" s="45">
        <v>173616.631368507</v>
      </c>
      <c r="K113" s="45"/>
      <c r="L113" s="45"/>
    </row>
    <row r="114">
      <c r="A114" s="13" t="s">
        <v>256</v>
      </c>
      <c r="B114" s="13" t="s">
        <v>257</v>
      </c>
      <c r="C114" s="45">
        <v>6675668.76477837</v>
      </c>
      <c r="D114" s="45">
        <v>460452.343238889</v>
      </c>
      <c r="E114" s="45">
        <v>495665.560544902</v>
      </c>
      <c r="K114" s="45"/>
      <c r="L114" s="45"/>
    </row>
    <row r="115">
      <c r="A115" s="13" t="s">
        <v>258</v>
      </c>
      <c r="B115" s="13" t="s">
        <v>259</v>
      </c>
      <c r="C115" s="45">
        <v>9680879.28822121</v>
      </c>
      <c r="D115" s="45">
        <v>1772054.81920356</v>
      </c>
      <c r="E115" s="45">
        <v>1283123.53940341</v>
      </c>
      <c r="K115" s="45"/>
      <c r="L115" s="45"/>
    </row>
    <row r="116">
      <c r="A116" s="13" t="s">
        <v>260</v>
      </c>
      <c r="B116" s="13" t="s">
        <v>261</v>
      </c>
      <c r="C116" s="45">
        <v>292302.847504546</v>
      </c>
      <c r="D116" s="45">
        <v>3997.26629394082</v>
      </c>
      <c r="E116" s="45">
        <v>20747.9083371797</v>
      </c>
      <c r="K116" s="45"/>
      <c r="L116" s="45"/>
    </row>
    <row r="117">
      <c r="A117" s="13" t="s">
        <v>262</v>
      </c>
      <c r="B117" s="13" t="s">
        <v>263</v>
      </c>
      <c r="C117" s="45">
        <v>1393170.34841744</v>
      </c>
      <c r="D117" s="45">
        <v>75990.8440144224</v>
      </c>
      <c r="E117" s="45">
        <v>171082.704927806</v>
      </c>
      <c r="K117" s="45"/>
      <c r="L117" s="45"/>
    </row>
    <row r="118">
      <c r="A118" s="13" t="s">
        <v>264</v>
      </c>
      <c r="B118" s="13" t="s">
        <v>265</v>
      </c>
      <c r="C118" s="45">
        <v>5637914.79986146</v>
      </c>
      <c r="D118" s="45">
        <v>336668.48767276</v>
      </c>
      <c r="E118" s="45">
        <v>764165.277590334</v>
      </c>
      <c r="K118" s="45"/>
      <c r="L118" s="45"/>
    </row>
    <row r="119">
      <c r="A119" s="13" t="s">
        <v>266</v>
      </c>
      <c r="B119" s="13" t="s">
        <v>267</v>
      </c>
      <c r="C119" s="45">
        <v>2430863.33217028</v>
      </c>
      <c r="D119" s="45">
        <v>57844.3502543763</v>
      </c>
      <c r="E119" s="45">
        <v>201997.960433456</v>
      </c>
      <c r="K119" s="45"/>
      <c r="L119" s="45"/>
    </row>
    <row r="120">
      <c r="A120" s="13" t="s">
        <v>268</v>
      </c>
      <c r="B120" s="13" t="s">
        <v>269</v>
      </c>
      <c r="C120" s="45">
        <v>1602589.97443989</v>
      </c>
      <c r="D120" s="45">
        <v>51920.8412942547</v>
      </c>
      <c r="E120" s="45">
        <v>208575.872838497</v>
      </c>
      <c r="K120" s="45"/>
      <c r="L120" s="45"/>
    </row>
    <row r="121">
      <c r="A121" s="13" t="s">
        <v>270</v>
      </c>
      <c r="B121" s="13" t="s">
        <v>271</v>
      </c>
      <c r="C121" s="45">
        <v>1.97737892311111E7</v>
      </c>
      <c r="D121" s="45">
        <v>1391477.60971096</v>
      </c>
      <c r="E121" s="45">
        <v>2008386.46340964</v>
      </c>
      <c r="K121" s="45"/>
      <c r="L121" s="45"/>
    </row>
    <row r="122">
      <c r="A122" s="13" t="s">
        <v>272</v>
      </c>
      <c r="B122" s="13" t="s">
        <v>273</v>
      </c>
      <c r="C122" s="45">
        <v>5.41434292333605E7</v>
      </c>
      <c r="D122" s="45">
        <v>2757188.09864817</v>
      </c>
      <c r="E122" s="45">
        <v>3232483.00146755</v>
      </c>
      <c r="K122" s="45"/>
      <c r="L122" s="45"/>
    </row>
    <row r="123">
      <c r="A123" s="13" t="s">
        <v>274</v>
      </c>
      <c r="B123" s="13" t="s">
        <v>275</v>
      </c>
      <c r="C123" s="45">
        <v>2277279.28502171</v>
      </c>
      <c r="D123" s="45">
        <v>163565.340601612</v>
      </c>
      <c r="E123" s="45">
        <v>215186.238082234</v>
      </c>
      <c r="K123" s="45"/>
      <c r="L123" s="45"/>
    </row>
    <row r="124">
      <c r="A124" s="13" t="s">
        <v>276</v>
      </c>
      <c r="B124" s="13" t="s">
        <v>277</v>
      </c>
      <c r="C124" s="45">
        <v>25848.2330303556</v>
      </c>
      <c r="D124" s="45">
        <v>3317.65805883755</v>
      </c>
      <c r="E124" s="45">
        <v>1811.95902685313</v>
      </c>
      <c r="K124" s="45"/>
      <c r="L124" s="45"/>
    </row>
    <row r="125">
      <c r="A125" s="13" t="s">
        <v>278</v>
      </c>
      <c r="B125" s="13" t="s">
        <v>279</v>
      </c>
      <c r="C125" s="45">
        <v>2885812.64122281</v>
      </c>
      <c r="D125" s="45">
        <v>422234.647597908</v>
      </c>
      <c r="E125" s="45">
        <v>296693.045620916</v>
      </c>
      <c r="K125" s="45"/>
      <c r="L125" s="45"/>
    </row>
    <row r="126">
      <c r="A126" s="13" t="s">
        <v>280</v>
      </c>
      <c r="B126" s="13" t="s">
        <v>326</v>
      </c>
      <c r="C126" s="45">
        <v>4.46174902193782E7</v>
      </c>
      <c r="D126" s="45">
        <v>2459785.61735776</v>
      </c>
      <c r="E126" s="45">
        <v>5673398.74036508</v>
      </c>
      <c r="K126" s="45"/>
      <c r="L126" s="45"/>
    </row>
    <row r="127">
      <c r="A127" s="13" t="s">
        <v>282</v>
      </c>
      <c r="B127" s="13" t="s">
        <v>283</v>
      </c>
      <c r="C127" s="45">
        <v>1490709.88766885</v>
      </c>
      <c r="D127" s="45">
        <v>37656.1147458318</v>
      </c>
      <c r="E127" s="45">
        <v>197007.719741543</v>
      </c>
      <c r="K127" s="45"/>
      <c r="L127" s="45"/>
    </row>
    <row r="128">
      <c r="A128" s="13" t="s">
        <v>284</v>
      </c>
      <c r="B128" s="13" t="s">
        <v>285</v>
      </c>
      <c r="C128" s="45">
        <v>7966105.3543999</v>
      </c>
      <c r="D128" s="45">
        <v>470368.21794436</v>
      </c>
      <c r="E128" s="45">
        <v>782840.432006259</v>
      </c>
      <c r="K128" s="45"/>
      <c r="L128" s="45"/>
    </row>
    <row r="129">
      <c r="A129" s="13" t="s">
        <v>286</v>
      </c>
      <c r="B129" s="13" t="s">
        <v>287</v>
      </c>
      <c r="C129" s="45">
        <v>7.76114305929628E7</v>
      </c>
      <c r="D129" s="45">
        <v>7353439.09124244</v>
      </c>
      <c r="E129" s="45">
        <v>1.08172221467946E7</v>
      </c>
      <c r="K129" s="45"/>
      <c r="L129" s="45"/>
    </row>
    <row r="130">
      <c r="A130" s="13" t="s">
        <v>288</v>
      </c>
      <c r="B130" s="13" t="s">
        <v>289</v>
      </c>
      <c r="C130" s="45">
        <v>156366.363458113</v>
      </c>
      <c r="D130" s="45">
        <v>2738.50806970738</v>
      </c>
      <c r="E130" s="45">
        <v>8886.90565743453</v>
      </c>
      <c r="K130" s="45"/>
      <c r="L130" s="45"/>
    </row>
    <row r="131">
      <c r="A131" s="13" t="s">
        <v>290</v>
      </c>
      <c r="B131" s="13" t="s">
        <v>291</v>
      </c>
      <c r="C131" s="45">
        <v>5.04553927216184E8</v>
      </c>
      <c r="D131" s="45">
        <v>4.05538316318958E7</v>
      </c>
      <c r="E131" s="45">
        <v>8.83791448740502E7</v>
      </c>
      <c r="K131" s="45"/>
      <c r="L131" s="45"/>
    </row>
    <row r="132">
      <c r="A132" s="13" t="s">
        <v>292</v>
      </c>
      <c r="B132" s="13" t="s">
        <v>293</v>
      </c>
      <c r="C132" s="45">
        <v>4998607.46155425</v>
      </c>
      <c r="D132" s="45">
        <v>490543.636339499</v>
      </c>
      <c r="E132" s="45">
        <v>1119285.98496168</v>
      </c>
      <c r="K132" s="45"/>
      <c r="L132" s="45"/>
    </row>
    <row r="133">
      <c r="A133" s="13" t="s">
        <v>294</v>
      </c>
      <c r="B133" s="13" t="s">
        <v>295</v>
      </c>
      <c r="C133" s="45">
        <v>8068415.66739756</v>
      </c>
      <c r="D133" s="45">
        <v>266634.692357828</v>
      </c>
      <c r="E133" s="45">
        <v>1063629.46524033</v>
      </c>
      <c r="K133" s="45"/>
      <c r="L133" s="45"/>
    </row>
    <row r="134">
      <c r="A134" s="13" t="s">
        <v>296</v>
      </c>
      <c r="B134" s="13" t="s">
        <v>297</v>
      </c>
      <c r="C134" s="45">
        <v>3176665.6501804</v>
      </c>
      <c r="D134" s="45">
        <v>214645.304334253</v>
      </c>
      <c r="E134" s="45">
        <v>265846.000756164</v>
      </c>
      <c r="K134" s="45"/>
      <c r="L134" s="45"/>
    </row>
    <row r="135">
      <c r="A135" s="13" t="s">
        <v>298</v>
      </c>
      <c r="B135" s="13" t="s">
        <v>299</v>
      </c>
      <c r="C135" s="45">
        <v>5.10549363041066E7</v>
      </c>
      <c r="D135" s="45">
        <v>962438.945933327</v>
      </c>
      <c r="E135" s="45">
        <v>4098983.0588577</v>
      </c>
      <c r="K135" s="45"/>
      <c r="L135" s="45"/>
    </row>
    <row r="136">
      <c r="A136" s="13" t="s">
        <v>300</v>
      </c>
      <c r="B136" s="13" t="s">
        <v>301</v>
      </c>
      <c r="C136" s="45">
        <v>681346.185486868</v>
      </c>
      <c r="D136" s="45">
        <v>32848.7768930029</v>
      </c>
      <c r="E136" s="45">
        <v>81161.6717242125</v>
      </c>
      <c r="K136" s="45"/>
      <c r="L136" s="45"/>
    </row>
    <row r="137">
      <c r="A137" s="13" t="s">
        <v>302</v>
      </c>
      <c r="B137" s="13" t="s">
        <v>303</v>
      </c>
      <c r="C137" s="45">
        <v>5210451.31029447</v>
      </c>
      <c r="D137" s="45">
        <v>267229.328762309</v>
      </c>
      <c r="E137" s="45">
        <v>554418.561920538</v>
      </c>
      <c r="K137" s="45"/>
      <c r="L137" s="45"/>
    </row>
    <row r="138">
      <c r="A138" s="13" t="s">
        <v>304</v>
      </c>
      <c r="B138" s="13" t="s">
        <v>305</v>
      </c>
      <c r="C138" s="45">
        <v>1995227.60403725</v>
      </c>
      <c r="D138" s="45">
        <v>109358.742971367</v>
      </c>
      <c r="E138" s="45">
        <v>220356.832561992</v>
      </c>
      <c r="K138" s="45"/>
      <c r="L138" s="45"/>
    </row>
    <row r="139">
      <c r="C139" s="45"/>
      <c r="D139" s="45"/>
      <c r="E139" s="45"/>
    </row>
    <row r="140">
      <c r="B140" s="6" t="s">
        <v>335</v>
      </c>
      <c r="C140" s="43">
        <f t="shared" ref="C140:E140" si="1">sum(C2:C138)</f>
        <v>3951830152</v>
      </c>
      <c r="D140" s="43">
        <f t="shared" si="1"/>
        <v>296910249.4</v>
      </c>
      <c r="E140" s="43">
        <f t="shared" si="1"/>
        <v>513101893.3</v>
      </c>
    </row>
    <row r="141">
      <c r="B141" s="6" t="s">
        <v>336</v>
      </c>
      <c r="C141" s="49">
        <f t="shared" ref="C141:E141" si="2">C140/1000000</f>
        <v>3951.830152</v>
      </c>
      <c r="D141" s="49">
        <f t="shared" si="2"/>
        <v>296.9102494</v>
      </c>
      <c r="E141" s="49">
        <f t="shared" si="2"/>
        <v>513.1018933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0.75"/>
    <col customWidth="1" min="4" max="4" width="15.5"/>
  </cols>
  <sheetData>
    <row r="1">
      <c r="A1" s="2" t="s">
        <v>29</v>
      </c>
      <c r="B1" s="10" t="s">
        <v>30</v>
      </c>
      <c r="C1" s="5"/>
      <c r="D1" s="50" t="s">
        <v>337</v>
      </c>
      <c r="E1" s="51" t="s">
        <v>338</v>
      </c>
      <c r="F1" s="51" t="s">
        <v>339</v>
      </c>
      <c r="G1" s="51" t="s">
        <v>340</v>
      </c>
      <c r="H1" s="51" t="s">
        <v>341</v>
      </c>
      <c r="I1" s="51" t="s">
        <v>342</v>
      </c>
      <c r="J1" s="51" t="s">
        <v>343</v>
      </c>
      <c r="K1" s="51" t="s">
        <v>344</v>
      </c>
      <c r="L1" s="51" t="s">
        <v>345</v>
      </c>
      <c r="M1" s="51" t="s">
        <v>346</v>
      </c>
      <c r="N1" s="51" t="s">
        <v>347</v>
      </c>
      <c r="O1" s="51" t="s">
        <v>348</v>
      </c>
      <c r="P1" s="51" t="s">
        <v>349</v>
      </c>
      <c r="Q1" s="3"/>
    </row>
    <row r="2">
      <c r="A2" s="13" t="s">
        <v>32</v>
      </c>
      <c r="B2" s="14" t="s">
        <v>33</v>
      </c>
      <c r="E2" s="52">
        <v>0.0</v>
      </c>
      <c r="F2" s="52">
        <v>0.0</v>
      </c>
      <c r="G2" s="52">
        <v>0.0</v>
      </c>
      <c r="H2" s="52">
        <v>0.0</v>
      </c>
      <c r="I2" s="52">
        <v>0.0012138957069364428</v>
      </c>
      <c r="J2" s="52">
        <v>0.0012138957069364428</v>
      </c>
      <c r="K2" s="52">
        <v>0.25</v>
      </c>
      <c r="L2" s="52">
        <v>0.25</v>
      </c>
      <c r="M2" s="52">
        <v>0.24878610429306355</v>
      </c>
      <c r="N2" s="52">
        <v>0.24878610429306355</v>
      </c>
      <c r="O2" s="52">
        <v>0.0</v>
      </c>
      <c r="P2" s="52">
        <v>0.0</v>
      </c>
    </row>
    <row r="3">
      <c r="A3" s="13" t="s">
        <v>34</v>
      </c>
      <c r="B3" s="14" t="s">
        <v>35</v>
      </c>
      <c r="E3" s="52">
        <v>0.15333111296428734</v>
      </c>
      <c r="F3" s="52">
        <v>0.15333111296428734</v>
      </c>
      <c r="G3" s="52">
        <v>0.15333111296428734</v>
      </c>
      <c r="H3" s="52">
        <v>0.15333111296428734</v>
      </c>
      <c r="I3" s="52">
        <v>0.0014630338675128164</v>
      </c>
      <c r="J3" s="52">
        <v>0.0014630338675128164</v>
      </c>
      <c r="K3" s="52">
        <v>0.09666888703571265</v>
      </c>
      <c r="L3" s="52">
        <v>0.09666888703571265</v>
      </c>
      <c r="M3" s="52">
        <v>0.09520585316819984</v>
      </c>
      <c r="N3" s="52">
        <v>0.09520585316819984</v>
      </c>
      <c r="O3" s="52">
        <v>0.0</v>
      </c>
      <c r="P3" s="52">
        <v>0.0</v>
      </c>
    </row>
    <row r="4">
      <c r="A4" s="13" t="s">
        <v>36</v>
      </c>
      <c r="B4" s="14" t="s">
        <v>37</v>
      </c>
      <c r="E4" s="52">
        <v>0.0</v>
      </c>
      <c r="F4" s="52">
        <v>0.0</v>
      </c>
      <c r="G4" s="52">
        <v>0.0</v>
      </c>
      <c r="H4" s="52">
        <v>0.0</v>
      </c>
      <c r="I4" s="52">
        <v>0.0</v>
      </c>
      <c r="J4" s="52">
        <v>0.0</v>
      </c>
      <c r="K4" s="52">
        <v>0.25</v>
      </c>
      <c r="L4" s="52">
        <v>0.25</v>
      </c>
      <c r="M4" s="52">
        <v>0.25</v>
      </c>
      <c r="N4" s="52">
        <v>0.25</v>
      </c>
      <c r="O4" s="52">
        <v>0.0</v>
      </c>
      <c r="P4" s="52">
        <v>0.0</v>
      </c>
    </row>
    <row r="5">
      <c r="A5" s="13" t="s">
        <v>38</v>
      </c>
      <c r="B5" s="14" t="s">
        <v>39</v>
      </c>
      <c r="E5" s="52">
        <v>0.0</v>
      </c>
      <c r="F5" s="52">
        <v>0.0</v>
      </c>
      <c r="G5" s="52">
        <v>0.0</v>
      </c>
      <c r="H5" s="52">
        <v>0.0</v>
      </c>
      <c r="I5" s="52">
        <v>0.24965875392283504</v>
      </c>
      <c r="J5" s="52">
        <v>0.24965875392283504</v>
      </c>
      <c r="K5" s="52">
        <v>0.25</v>
      </c>
      <c r="L5" s="52">
        <v>0.25</v>
      </c>
      <c r="M5" s="52">
        <v>3.412460771649327E-4</v>
      </c>
      <c r="N5" s="52">
        <v>3.412460771649327E-4</v>
      </c>
      <c r="O5" s="52">
        <v>0.0</v>
      </c>
      <c r="P5" s="52">
        <v>0.0</v>
      </c>
    </row>
    <row r="6">
      <c r="A6" s="13" t="s">
        <v>40</v>
      </c>
      <c r="B6" s="14" t="s">
        <v>41</v>
      </c>
      <c r="E6" s="52">
        <v>0.16987450730510412</v>
      </c>
      <c r="F6" s="52">
        <v>0.03747429357812374</v>
      </c>
      <c r="G6" s="52">
        <v>0.1114670277457888</v>
      </c>
      <c r="H6" s="52">
        <v>0.07574032835632669</v>
      </c>
      <c r="I6" s="52">
        <v>0.08012549269489588</v>
      </c>
      <c r="J6" s="52">
        <v>0.08012549269489588</v>
      </c>
      <c r="K6" s="52">
        <v>0.0061327585272308305</v>
      </c>
      <c r="L6" s="52">
        <v>0.004385164338569202</v>
      </c>
      <c r="M6" s="52">
        <v>0.0</v>
      </c>
      <c r="N6" s="52">
        <v>0.13240021372698038</v>
      </c>
      <c r="O6" s="52">
        <v>0.13240021372698038</v>
      </c>
      <c r="P6" s="52">
        <v>0.16987450730510412</v>
      </c>
    </row>
    <row r="7">
      <c r="A7" s="13" t="s">
        <v>42</v>
      </c>
      <c r="B7" s="14" t="s">
        <v>43</v>
      </c>
      <c r="E7" s="52">
        <v>0.09255759604148935</v>
      </c>
      <c r="F7" s="52">
        <v>0.09255759604148935</v>
      </c>
      <c r="G7" s="52">
        <v>0.09255759604148935</v>
      </c>
      <c r="H7" s="52">
        <v>0.09255759604148935</v>
      </c>
      <c r="I7" s="52">
        <v>0.001573751916370823</v>
      </c>
      <c r="J7" s="52">
        <v>0.001573751916370823</v>
      </c>
      <c r="K7" s="52">
        <v>0.15744240395851064</v>
      </c>
      <c r="L7" s="52">
        <v>0.15744240395851064</v>
      </c>
      <c r="M7" s="52">
        <v>0.15586865204213982</v>
      </c>
      <c r="N7" s="52">
        <v>0.15586865204213982</v>
      </c>
      <c r="O7" s="52">
        <v>0.0</v>
      </c>
      <c r="P7" s="52">
        <v>0.0</v>
      </c>
    </row>
    <row r="8">
      <c r="A8" s="13" t="s">
        <v>44</v>
      </c>
      <c r="B8" s="14" t="s">
        <v>45</v>
      </c>
      <c r="E8" s="52">
        <v>0.20909331715944726</v>
      </c>
      <c r="F8" s="52">
        <v>0.0651380611811259</v>
      </c>
      <c r="G8" s="52">
        <v>0.005182267607279866</v>
      </c>
      <c r="H8" s="52">
        <v>0.0054740454502380555</v>
      </c>
      <c r="I8" s="52">
        <v>0.0054740454502380555</v>
      </c>
      <c r="J8" s="52">
        <v>0.0054740454502380555</v>
      </c>
      <c r="K8" s="52">
        <v>0.035724415233272855</v>
      </c>
      <c r="L8" s="52">
        <v>0.035432637390314665</v>
      </c>
      <c r="M8" s="52">
        <v>0.035432637390314665</v>
      </c>
      <c r="N8" s="52">
        <v>0.17938789336863603</v>
      </c>
      <c r="O8" s="52">
        <v>0.20909331715944726</v>
      </c>
      <c r="P8" s="52">
        <v>0.20909331715944726</v>
      </c>
    </row>
    <row r="9">
      <c r="A9" s="13" t="s">
        <v>46</v>
      </c>
      <c r="B9" s="14" t="s">
        <v>47</v>
      </c>
      <c r="E9" s="52">
        <v>4.817789540857872E-4</v>
      </c>
      <c r="F9" s="52">
        <v>4.817789540857872E-4</v>
      </c>
      <c r="G9" s="52">
        <v>4.817789540857872E-4</v>
      </c>
      <c r="H9" s="52">
        <v>4.817789540857872E-4</v>
      </c>
      <c r="I9" s="52">
        <v>0.003317413768352838</v>
      </c>
      <c r="J9" s="52">
        <v>0.003317413768352838</v>
      </c>
      <c r="K9" s="52">
        <v>0.2495182210459142</v>
      </c>
      <c r="L9" s="52">
        <v>0.2495182210459142</v>
      </c>
      <c r="M9" s="52">
        <v>0.24620080727756138</v>
      </c>
      <c r="N9" s="52">
        <v>0.24620080727756138</v>
      </c>
      <c r="O9" s="52">
        <v>0.0</v>
      </c>
      <c r="P9" s="52">
        <v>0.0</v>
      </c>
    </row>
    <row r="10">
      <c r="A10" s="13" t="s">
        <v>48</v>
      </c>
      <c r="B10" s="14" t="s">
        <v>49</v>
      </c>
      <c r="E10" s="52">
        <v>0.0</v>
      </c>
      <c r="F10" s="52">
        <v>0.0</v>
      </c>
      <c r="G10" s="52">
        <v>0.0</v>
      </c>
      <c r="H10" s="52">
        <v>0.0</v>
      </c>
      <c r="I10" s="52">
        <v>0.0</v>
      </c>
      <c r="J10" s="52">
        <v>0.0</v>
      </c>
      <c r="K10" s="52">
        <v>0.0</v>
      </c>
      <c r="L10" s="52">
        <v>0.0</v>
      </c>
      <c r="M10" s="52">
        <v>0.0</v>
      </c>
      <c r="N10" s="52">
        <v>0.0</v>
      </c>
      <c r="O10" s="52">
        <v>0.0</v>
      </c>
      <c r="P10" s="52">
        <v>0.0</v>
      </c>
    </row>
    <row r="11">
      <c r="A11" s="13" t="s">
        <v>50</v>
      </c>
      <c r="B11" s="14" t="s">
        <v>51</v>
      </c>
      <c r="E11" s="52">
        <v>0.0</v>
      </c>
      <c r="F11" s="52">
        <v>0.0</v>
      </c>
      <c r="G11" s="52">
        <v>0.0</v>
      </c>
      <c r="H11" s="52">
        <v>0.0</v>
      </c>
      <c r="I11" s="52">
        <v>0.2414337375867871</v>
      </c>
      <c r="J11" s="52">
        <v>0.2414337375867871</v>
      </c>
      <c r="K11" s="52">
        <v>0.25</v>
      </c>
      <c r="L11" s="52">
        <v>0.25</v>
      </c>
      <c r="M11" s="52">
        <v>0.008566262413212846</v>
      </c>
      <c r="N11" s="52">
        <v>0.008566262413212846</v>
      </c>
      <c r="O11" s="52">
        <v>0.0</v>
      </c>
      <c r="P11" s="52">
        <v>0.0</v>
      </c>
    </row>
    <row r="12">
      <c r="A12" s="13" t="s">
        <v>52</v>
      </c>
      <c r="B12" s="14" t="s">
        <v>53</v>
      </c>
      <c r="E12" s="52">
        <v>0.25</v>
      </c>
      <c r="F12" s="52">
        <v>0.0</v>
      </c>
      <c r="G12" s="52">
        <v>0.0</v>
      </c>
      <c r="H12" s="52">
        <v>0.0</v>
      </c>
      <c r="I12" s="52">
        <v>0.0</v>
      </c>
      <c r="J12" s="52">
        <v>0.0</v>
      </c>
      <c r="K12" s="52">
        <v>0.0</v>
      </c>
      <c r="L12" s="52">
        <v>0.0</v>
      </c>
      <c r="M12" s="52">
        <v>0.0</v>
      </c>
      <c r="N12" s="52">
        <v>0.25</v>
      </c>
      <c r="O12" s="52">
        <v>0.25</v>
      </c>
      <c r="P12" s="52">
        <v>0.25</v>
      </c>
    </row>
    <row r="13">
      <c r="A13" s="13" t="s">
        <v>54</v>
      </c>
      <c r="B13" s="14" t="s">
        <v>55</v>
      </c>
      <c r="E13" s="52">
        <v>0.03347982605202105</v>
      </c>
      <c r="F13" s="52">
        <v>0.0</v>
      </c>
      <c r="G13" s="52">
        <v>0.0</v>
      </c>
      <c r="H13" s="52">
        <v>0.0</v>
      </c>
      <c r="I13" s="52">
        <v>0.0</v>
      </c>
      <c r="J13" s="52">
        <v>0.0</v>
      </c>
      <c r="K13" s="52">
        <v>0.21652017394797898</v>
      </c>
      <c r="L13" s="52">
        <v>0.21652017394797898</v>
      </c>
      <c r="M13" s="52">
        <v>0.21652017394797898</v>
      </c>
      <c r="N13" s="52">
        <v>0.25</v>
      </c>
      <c r="O13" s="52">
        <v>0.03347982605202105</v>
      </c>
      <c r="P13" s="52">
        <v>0.03347982605202105</v>
      </c>
    </row>
    <row r="14">
      <c r="A14" s="13" t="s">
        <v>56</v>
      </c>
      <c r="B14" s="14" t="s">
        <v>57</v>
      </c>
      <c r="E14" s="52">
        <v>0.2482756450380824</v>
      </c>
      <c r="F14" s="52">
        <v>0.0</v>
      </c>
      <c r="G14" s="52">
        <v>0.0</v>
      </c>
      <c r="H14" s="52">
        <v>0.0</v>
      </c>
      <c r="I14" s="52">
        <v>0.0017243549619176206</v>
      </c>
      <c r="J14" s="52">
        <v>0.0017243549619176206</v>
      </c>
      <c r="K14" s="52">
        <v>0.0017243549619176206</v>
      </c>
      <c r="L14" s="52">
        <v>0.0017243549619176206</v>
      </c>
      <c r="M14" s="52">
        <v>0.0</v>
      </c>
      <c r="N14" s="52">
        <v>0.2482756450380824</v>
      </c>
      <c r="O14" s="52">
        <v>0.2482756450380824</v>
      </c>
      <c r="P14" s="52">
        <v>0.2482756450380824</v>
      </c>
    </row>
    <row r="15">
      <c r="A15" s="13" t="s">
        <v>58</v>
      </c>
      <c r="B15" s="14" t="s">
        <v>59</v>
      </c>
      <c r="E15" s="52">
        <v>0.24016307521298977</v>
      </c>
      <c r="F15" s="52">
        <v>0.0</v>
      </c>
      <c r="G15" s="52">
        <v>0.0</v>
      </c>
      <c r="H15" s="52">
        <v>0.0</v>
      </c>
      <c r="I15" s="52">
        <v>0.0</v>
      </c>
      <c r="J15" s="52">
        <v>0.0</v>
      </c>
      <c r="K15" s="52">
        <v>0.009836924787010265</v>
      </c>
      <c r="L15" s="52">
        <v>0.009836924787010265</v>
      </c>
      <c r="M15" s="52">
        <v>0.009836924787010265</v>
      </c>
      <c r="N15" s="52">
        <v>0.25</v>
      </c>
      <c r="O15" s="52">
        <v>0.24016307521298977</v>
      </c>
      <c r="P15" s="52">
        <v>0.24016307521298977</v>
      </c>
    </row>
    <row r="16">
      <c r="A16" s="13" t="s">
        <v>60</v>
      </c>
      <c r="B16" s="19" t="s">
        <v>61</v>
      </c>
      <c r="E16" s="52">
        <v>0.0215662875792561</v>
      </c>
      <c r="F16" s="52">
        <v>0.0</v>
      </c>
      <c r="G16" s="52">
        <v>0.15627547488354437</v>
      </c>
      <c r="H16" s="52">
        <v>0.1709787260554301</v>
      </c>
      <c r="I16" s="52">
        <v>0.1709787260554301</v>
      </c>
      <c r="J16" s="52">
        <v>0.1709787260554301</v>
      </c>
      <c r="K16" s="52">
        <v>0.0721582375371995</v>
      </c>
      <c r="L16" s="52">
        <v>0.05745498636531373</v>
      </c>
      <c r="M16" s="52">
        <v>0.05745498636531373</v>
      </c>
      <c r="N16" s="52">
        <v>0.07902127394456983</v>
      </c>
      <c r="O16" s="52">
        <v>0.0215662875792561</v>
      </c>
      <c r="P16" s="52">
        <v>0.0215662875792561</v>
      </c>
    </row>
    <row r="17">
      <c r="A17" s="13" t="s">
        <v>62</v>
      </c>
      <c r="B17" s="14" t="s">
        <v>63</v>
      </c>
      <c r="E17" s="52">
        <v>0.19102857240342735</v>
      </c>
      <c r="F17" s="52">
        <v>0.0</v>
      </c>
      <c r="G17" s="52">
        <v>0.0</v>
      </c>
      <c r="H17" s="52">
        <v>0.0</v>
      </c>
      <c r="I17" s="52">
        <v>0.0</v>
      </c>
      <c r="J17" s="52">
        <v>0.0</v>
      </c>
      <c r="K17" s="52">
        <v>0.0589714275965726</v>
      </c>
      <c r="L17" s="52">
        <v>0.0589714275965726</v>
      </c>
      <c r="M17" s="52">
        <v>0.0589714275965726</v>
      </c>
      <c r="N17" s="52">
        <v>0.25</v>
      </c>
      <c r="O17" s="52">
        <v>0.19102857240342735</v>
      </c>
      <c r="P17" s="52">
        <v>0.19102857240342735</v>
      </c>
    </row>
    <row r="18">
      <c r="A18" s="13" t="s">
        <v>64</v>
      </c>
      <c r="B18" s="14" t="s">
        <v>65</v>
      </c>
      <c r="E18" s="52">
        <v>0.0</v>
      </c>
      <c r="F18" s="52">
        <v>0.0</v>
      </c>
      <c r="G18" s="52">
        <v>0.0</v>
      </c>
      <c r="H18" s="52">
        <v>0.0</v>
      </c>
      <c r="I18" s="52">
        <v>0.25</v>
      </c>
      <c r="J18" s="52">
        <v>0.25</v>
      </c>
      <c r="K18" s="52">
        <v>0.25</v>
      </c>
      <c r="L18" s="52">
        <v>0.25</v>
      </c>
      <c r="M18" s="52">
        <v>0.0</v>
      </c>
      <c r="N18" s="52">
        <v>0.0</v>
      </c>
      <c r="O18" s="52">
        <v>0.0</v>
      </c>
      <c r="P18" s="52">
        <v>0.0</v>
      </c>
    </row>
    <row r="19">
      <c r="A19" s="13" t="s">
        <v>66</v>
      </c>
      <c r="B19" s="14" t="s">
        <v>67</v>
      </c>
      <c r="E19" s="52">
        <v>0.12714779382769076</v>
      </c>
      <c r="F19" s="52">
        <v>2.766891597212747E-4</v>
      </c>
      <c r="G19" s="52">
        <v>0.07904459825746364</v>
      </c>
      <c r="H19" s="52">
        <v>0.12285220617230927</v>
      </c>
      <c r="I19" s="52">
        <v>0.12285220617230927</v>
      </c>
      <c r="J19" s="52">
        <v>0.12285220617230927</v>
      </c>
      <c r="K19" s="52">
        <v>0.0440842970745669</v>
      </c>
      <c r="L19" s="52">
        <v>0.0</v>
      </c>
      <c r="M19" s="52">
        <v>0.0</v>
      </c>
      <c r="N19" s="52">
        <v>0.12687110466796947</v>
      </c>
      <c r="O19" s="52">
        <v>0.12687110466796947</v>
      </c>
      <c r="P19" s="52">
        <v>0.12714779382769076</v>
      </c>
    </row>
    <row r="20">
      <c r="A20" s="13" t="s">
        <v>68</v>
      </c>
      <c r="B20" s="19" t="s">
        <v>69</v>
      </c>
      <c r="E20" s="52">
        <v>0.25</v>
      </c>
      <c r="F20" s="52">
        <v>0.25</v>
      </c>
      <c r="G20" s="52">
        <v>0.25</v>
      </c>
      <c r="H20" s="52">
        <v>0.25</v>
      </c>
      <c r="I20" s="52">
        <v>0.0</v>
      </c>
      <c r="J20" s="52">
        <v>0.0</v>
      </c>
      <c r="K20" s="52">
        <v>0.0</v>
      </c>
      <c r="L20" s="52">
        <v>0.0</v>
      </c>
      <c r="M20" s="52">
        <v>0.0</v>
      </c>
      <c r="N20" s="52">
        <v>0.0</v>
      </c>
      <c r="O20" s="52">
        <v>0.0</v>
      </c>
      <c r="P20" s="52">
        <v>0.0</v>
      </c>
    </row>
    <row r="21">
      <c r="A21" s="13" t="s">
        <v>70</v>
      </c>
      <c r="B21" s="14" t="s">
        <v>71</v>
      </c>
      <c r="E21" s="52">
        <v>0.24573277412354227</v>
      </c>
      <c r="F21" s="52">
        <v>0.0</v>
      </c>
      <c r="G21" s="52">
        <v>0.0</v>
      </c>
      <c r="H21" s="52">
        <v>0.0</v>
      </c>
      <c r="I21" s="52">
        <v>0.004267225876457715</v>
      </c>
      <c r="J21" s="52">
        <v>0.004267225876457715</v>
      </c>
      <c r="K21" s="52">
        <v>0.004267225876457715</v>
      </c>
      <c r="L21" s="52">
        <v>0.004267225876457715</v>
      </c>
      <c r="M21" s="52">
        <v>0.0</v>
      </c>
      <c r="N21" s="52">
        <v>0.24573277412354227</v>
      </c>
      <c r="O21" s="52">
        <v>0.24573277412354227</v>
      </c>
      <c r="P21" s="52">
        <v>0.24573277412354227</v>
      </c>
    </row>
    <row r="22">
      <c r="A22" s="13" t="s">
        <v>72</v>
      </c>
      <c r="B22" s="19" t="s">
        <v>73</v>
      </c>
      <c r="E22" s="52">
        <v>0.2381550488612418</v>
      </c>
      <c r="F22" s="52">
        <v>0.20288215713201596</v>
      </c>
      <c r="G22" s="52">
        <v>0.20288215713201596</v>
      </c>
      <c r="H22" s="52">
        <v>0.20594193842083128</v>
      </c>
      <c r="I22" s="52">
        <v>0.009508289431830186</v>
      </c>
      <c r="J22" s="52">
        <v>0.009508289431830186</v>
      </c>
      <c r="K22" s="52">
        <v>0.011844951138758173</v>
      </c>
      <c r="L22" s="52">
        <v>0.008785169849942856</v>
      </c>
      <c r="M22" s="52">
        <v>0.002336661706927987</v>
      </c>
      <c r="N22" s="52">
        <v>0.03760955343615384</v>
      </c>
      <c r="O22" s="52">
        <v>0.035272891729225854</v>
      </c>
      <c r="P22" s="52">
        <v>0.035272891729225854</v>
      </c>
    </row>
    <row r="23">
      <c r="A23" s="13" t="s">
        <v>74</v>
      </c>
      <c r="B23" s="14" t="s">
        <v>75</v>
      </c>
      <c r="E23" s="52">
        <v>0.22746759484363696</v>
      </c>
      <c r="F23" s="52">
        <v>0.22746759484363696</v>
      </c>
      <c r="G23" s="52">
        <v>0.22746759484363696</v>
      </c>
      <c r="H23" s="52">
        <v>0.22746759484363696</v>
      </c>
      <c r="I23" s="52">
        <v>0.022532405156363036</v>
      </c>
      <c r="J23" s="52">
        <v>0.022532405156363036</v>
      </c>
      <c r="K23" s="52">
        <v>0.022532405156363036</v>
      </c>
      <c r="L23" s="52">
        <v>0.022532405156363036</v>
      </c>
      <c r="M23" s="52">
        <v>0.0</v>
      </c>
      <c r="N23" s="52">
        <v>0.0</v>
      </c>
      <c r="O23" s="52">
        <v>0.0</v>
      </c>
      <c r="P23" s="52">
        <v>0.0</v>
      </c>
    </row>
    <row r="24">
      <c r="A24" s="13" t="s">
        <v>76</v>
      </c>
      <c r="B24" s="14" t="s">
        <v>77</v>
      </c>
      <c r="E24" s="52">
        <v>0.25</v>
      </c>
      <c r="F24" s="52">
        <v>0.0</v>
      </c>
      <c r="G24" s="52">
        <v>0.0</v>
      </c>
      <c r="H24" s="52">
        <v>0.0</v>
      </c>
      <c r="I24" s="52">
        <v>0.0</v>
      </c>
      <c r="J24" s="52">
        <v>0.0</v>
      </c>
      <c r="K24" s="52">
        <v>0.0</v>
      </c>
      <c r="L24" s="52">
        <v>0.0</v>
      </c>
      <c r="M24" s="52">
        <v>0.0</v>
      </c>
      <c r="N24" s="52">
        <v>0.25</v>
      </c>
      <c r="O24" s="52">
        <v>0.25</v>
      </c>
      <c r="P24" s="52">
        <v>0.25</v>
      </c>
    </row>
    <row r="25">
      <c r="A25" s="13" t="s">
        <v>78</v>
      </c>
      <c r="B25" s="14" t="s">
        <v>79</v>
      </c>
      <c r="E25" s="52">
        <v>0.20714481735812604</v>
      </c>
      <c r="F25" s="52">
        <v>0.20714481735812604</v>
      </c>
      <c r="G25" s="52">
        <v>0.20714481735812604</v>
      </c>
      <c r="H25" s="52">
        <v>0.20714481735812604</v>
      </c>
      <c r="I25" s="52">
        <v>0.008087071689018066</v>
      </c>
      <c r="J25" s="52">
        <v>0.008087071689018066</v>
      </c>
      <c r="K25" s="52">
        <v>0.042855182641873976</v>
      </c>
      <c r="L25" s="52">
        <v>0.042855182641873976</v>
      </c>
      <c r="M25" s="52">
        <v>0.03476811095285591</v>
      </c>
      <c r="N25" s="52">
        <v>0.03476811095285591</v>
      </c>
      <c r="O25" s="52">
        <v>0.0</v>
      </c>
      <c r="P25" s="52">
        <v>0.0</v>
      </c>
    </row>
    <row r="26">
      <c r="A26" s="13" t="s">
        <v>80</v>
      </c>
      <c r="B26" s="14" t="s">
        <v>81</v>
      </c>
      <c r="E26" s="52">
        <v>0.23935256818320833</v>
      </c>
      <c r="F26" s="52">
        <v>0.0</v>
      </c>
      <c r="G26" s="52">
        <v>0.0</v>
      </c>
      <c r="H26" s="52">
        <v>0.0</v>
      </c>
      <c r="I26" s="52">
        <v>0.01064743181679168</v>
      </c>
      <c r="J26" s="52">
        <v>0.01064743181679168</v>
      </c>
      <c r="K26" s="52">
        <v>0.01064743181679168</v>
      </c>
      <c r="L26" s="52">
        <v>0.01064743181679168</v>
      </c>
      <c r="M26" s="52">
        <v>0.0</v>
      </c>
      <c r="N26" s="52">
        <v>0.23935256818320833</v>
      </c>
      <c r="O26" s="52">
        <v>0.23935256818320833</v>
      </c>
      <c r="P26" s="52">
        <v>0.23935256818320833</v>
      </c>
    </row>
    <row r="27">
      <c r="A27" s="13" t="s">
        <v>82</v>
      </c>
      <c r="B27" s="14" t="s">
        <v>83</v>
      </c>
      <c r="E27" s="52">
        <v>0.0</v>
      </c>
      <c r="F27" s="52">
        <v>0.0</v>
      </c>
      <c r="G27" s="52">
        <v>0.0</v>
      </c>
      <c r="H27" s="52">
        <v>0.0</v>
      </c>
      <c r="I27" s="52">
        <v>5.333519456535088E-4</v>
      </c>
      <c r="J27" s="52">
        <v>5.333519456535088E-4</v>
      </c>
      <c r="K27" s="52">
        <v>5.333519456535088E-4</v>
      </c>
      <c r="L27" s="52">
        <v>0.19121631793731084</v>
      </c>
      <c r="M27" s="52">
        <v>0.2494666480543465</v>
      </c>
      <c r="N27" s="52">
        <v>0.2494666480543465</v>
      </c>
      <c r="O27" s="52">
        <v>0.2494666480543465</v>
      </c>
      <c r="P27" s="52">
        <v>0.05878368206268916</v>
      </c>
    </row>
    <row r="28">
      <c r="A28" s="13" t="s">
        <v>84</v>
      </c>
      <c r="B28" s="14" t="s">
        <v>85</v>
      </c>
      <c r="E28" s="52">
        <v>0.22696913864578536</v>
      </c>
      <c r="F28" s="52">
        <v>0.0</v>
      </c>
      <c r="G28" s="52">
        <v>0.0</v>
      </c>
      <c r="H28" s="52">
        <v>0.0</v>
      </c>
      <c r="I28" s="52">
        <v>0.023030861354214647</v>
      </c>
      <c r="J28" s="52">
        <v>0.023030861354214647</v>
      </c>
      <c r="K28" s="52">
        <v>0.023030861354214647</v>
      </c>
      <c r="L28" s="52">
        <v>0.023030861354214647</v>
      </c>
      <c r="M28" s="52">
        <v>0.0</v>
      </c>
      <c r="N28" s="52">
        <v>0.22696913864578536</v>
      </c>
      <c r="O28" s="52">
        <v>0.22696913864578536</v>
      </c>
      <c r="P28" s="52">
        <v>0.22696913864578536</v>
      </c>
    </row>
    <row r="29">
      <c r="A29" s="13" t="s">
        <v>86</v>
      </c>
      <c r="B29" s="14" t="s">
        <v>87</v>
      </c>
      <c r="E29" s="52">
        <v>0.23976163967465491</v>
      </c>
      <c r="F29" s="52">
        <v>0.0</v>
      </c>
      <c r="G29" s="52">
        <v>0.0</v>
      </c>
      <c r="H29" s="52">
        <v>0.0</v>
      </c>
      <c r="I29" s="52">
        <v>0.009606267897677876</v>
      </c>
      <c r="J29" s="52">
        <v>0.009606267897677876</v>
      </c>
      <c r="K29" s="52">
        <v>0.01023836032534508</v>
      </c>
      <c r="L29" s="52">
        <v>0.01023836032534508</v>
      </c>
      <c r="M29" s="52">
        <v>6.320924276672043E-4</v>
      </c>
      <c r="N29" s="52">
        <v>0.2403937321023221</v>
      </c>
      <c r="O29" s="52">
        <v>0.23976163967465491</v>
      </c>
      <c r="P29" s="52">
        <v>0.23976163967465491</v>
      </c>
    </row>
    <row r="30">
      <c r="A30" s="13" t="s">
        <v>88</v>
      </c>
      <c r="B30" s="14" t="s">
        <v>89</v>
      </c>
      <c r="E30" s="52">
        <v>0.12071500209978625</v>
      </c>
      <c r="F30" s="52">
        <v>0.12071500209978625</v>
      </c>
      <c r="G30" s="52">
        <v>0.21745059893213975</v>
      </c>
      <c r="H30" s="52">
        <v>0.10531070413315013</v>
      </c>
      <c r="I30" s="52">
        <v>0.12928499790021372</v>
      </c>
      <c r="J30" s="52">
        <v>0.12928499790021372</v>
      </c>
      <c r="K30" s="52">
        <v>0.03254940106786027</v>
      </c>
      <c r="L30" s="52">
        <v>0.023974293767063587</v>
      </c>
      <c r="M30" s="52">
        <v>0.0</v>
      </c>
      <c r="N30" s="52">
        <v>0.0</v>
      </c>
      <c r="O30" s="52">
        <v>0.0</v>
      </c>
      <c r="P30" s="52">
        <v>0.12071500209978625</v>
      </c>
    </row>
    <row r="31">
      <c r="A31" s="13" t="s">
        <v>90</v>
      </c>
      <c r="B31" s="14" t="s">
        <v>91</v>
      </c>
      <c r="E31" s="52">
        <v>0.13088893874523672</v>
      </c>
      <c r="F31" s="52">
        <v>0.0</v>
      </c>
      <c r="G31" s="52">
        <v>0.0</v>
      </c>
      <c r="H31" s="52">
        <v>0.0</v>
      </c>
      <c r="I31" s="52">
        <v>0.0</v>
      </c>
      <c r="J31" s="52">
        <v>0.0</v>
      </c>
      <c r="K31" s="52">
        <v>0.11911106125476326</v>
      </c>
      <c r="L31" s="52">
        <v>0.11911106125476326</v>
      </c>
      <c r="M31" s="52">
        <v>0.11911106125476326</v>
      </c>
      <c r="N31" s="52">
        <v>0.25</v>
      </c>
      <c r="O31" s="52">
        <v>0.13088893874523672</v>
      </c>
      <c r="P31" s="52">
        <v>0.13088893874523672</v>
      </c>
    </row>
    <row r="32">
      <c r="A32" s="13" t="s">
        <v>92</v>
      </c>
      <c r="B32" s="14" t="s">
        <v>93</v>
      </c>
      <c r="E32" s="52">
        <v>0.1820120564204866</v>
      </c>
      <c r="F32" s="52">
        <v>0.0</v>
      </c>
      <c r="G32" s="52">
        <v>0.0</v>
      </c>
      <c r="H32" s="52">
        <v>0.06765801365996452</v>
      </c>
      <c r="I32" s="52">
        <v>0.06765801365996452</v>
      </c>
      <c r="J32" s="52">
        <v>0.06765801365996452</v>
      </c>
      <c r="K32" s="52">
        <v>0.06798794357951338</v>
      </c>
      <c r="L32" s="52">
        <v>3.299299195488552E-4</v>
      </c>
      <c r="M32" s="52">
        <v>3.299299195488552E-4</v>
      </c>
      <c r="N32" s="52">
        <v>0.18234198634003546</v>
      </c>
      <c r="O32" s="52">
        <v>0.1820120564204866</v>
      </c>
      <c r="P32" s="52">
        <v>0.1820120564204866</v>
      </c>
    </row>
    <row r="33">
      <c r="A33" s="13" t="s">
        <v>94</v>
      </c>
      <c r="B33" s="14" t="s">
        <v>95</v>
      </c>
      <c r="E33" s="52">
        <v>0.03626046119573725</v>
      </c>
      <c r="F33" s="52">
        <v>0.0</v>
      </c>
      <c r="G33" s="52">
        <v>0.0</v>
      </c>
      <c r="H33" s="52">
        <v>0.0</v>
      </c>
      <c r="I33" s="52">
        <v>0.21373953880426272</v>
      </c>
      <c r="J33" s="52">
        <v>0.21373953880426272</v>
      </c>
      <c r="K33" s="52">
        <v>0.21373953880426272</v>
      </c>
      <c r="L33" s="52">
        <v>0.21373953880426272</v>
      </c>
      <c r="M33" s="52">
        <v>0.0</v>
      </c>
      <c r="N33" s="52">
        <v>0.03626046119573725</v>
      </c>
      <c r="O33" s="52">
        <v>0.03626046119573725</v>
      </c>
      <c r="P33" s="52">
        <v>0.03626046119573725</v>
      </c>
    </row>
    <row r="34">
      <c r="A34" s="13" t="s">
        <v>96</v>
      </c>
      <c r="B34" s="20" t="s">
        <v>97</v>
      </c>
      <c r="E34" s="52">
        <v>0.0</v>
      </c>
      <c r="F34" s="52">
        <v>0.0</v>
      </c>
      <c r="G34" s="52">
        <v>0.0</v>
      </c>
      <c r="H34" s="52">
        <v>0.0</v>
      </c>
      <c r="I34" s="52">
        <v>0.03221965279970842</v>
      </c>
      <c r="J34" s="52">
        <v>0.03221965279970842</v>
      </c>
      <c r="K34" s="52">
        <v>0.25</v>
      </c>
      <c r="L34" s="52">
        <v>0.25</v>
      </c>
      <c r="M34" s="52">
        <v>0.21778034720029157</v>
      </c>
      <c r="N34" s="52">
        <v>0.21778034720029157</v>
      </c>
      <c r="O34" s="52">
        <v>0.0</v>
      </c>
      <c r="P34" s="52">
        <v>0.0</v>
      </c>
    </row>
    <row r="35">
      <c r="A35" s="13" t="s">
        <v>98</v>
      </c>
      <c r="B35" s="14" t="s">
        <v>99</v>
      </c>
      <c r="E35" s="52">
        <v>0.25</v>
      </c>
      <c r="F35" s="52">
        <v>0.0</v>
      </c>
      <c r="G35" s="52">
        <v>0.0</v>
      </c>
      <c r="H35" s="52">
        <v>0.0</v>
      </c>
      <c r="I35" s="52">
        <v>0.0</v>
      </c>
      <c r="J35" s="52">
        <v>0.0</v>
      </c>
      <c r="K35" s="52">
        <v>0.0</v>
      </c>
      <c r="L35" s="52">
        <v>0.0</v>
      </c>
      <c r="M35" s="52">
        <v>0.0</v>
      </c>
      <c r="N35" s="52">
        <v>0.25</v>
      </c>
      <c r="O35" s="52">
        <v>0.25</v>
      </c>
      <c r="P35" s="52">
        <v>0.25</v>
      </c>
    </row>
    <row r="36">
      <c r="A36" s="13" t="s">
        <v>100</v>
      </c>
      <c r="B36" s="19" t="s">
        <v>101</v>
      </c>
      <c r="E36" s="52">
        <v>0.22853552536514501</v>
      </c>
      <c r="F36" s="52">
        <v>0.0</v>
      </c>
      <c r="G36" s="52">
        <v>0.0</v>
      </c>
      <c r="H36" s="52">
        <v>0.0</v>
      </c>
      <c r="I36" s="52">
        <v>0.021464474634854985</v>
      </c>
      <c r="J36" s="52">
        <v>0.021464474634854985</v>
      </c>
      <c r="K36" s="52">
        <v>0.021464474634854985</v>
      </c>
      <c r="L36" s="52">
        <v>0.021464474634854985</v>
      </c>
      <c r="M36" s="52">
        <v>0.0</v>
      </c>
      <c r="N36" s="52">
        <v>0.22853552536514501</v>
      </c>
      <c r="O36" s="52">
        <v>0.22853552536514501</v>
      </c>
      <c r="P36" s="52">
        <v>0.22853552536514501</v>
      </c>
    </row>
    <row r="37">
      <c r="A37" s="13" t="s">
        <v>102</v>
      </c>
      <c r="B37" s="14" t="s">
        <v>103</v>
      </c>
      <c r="E37" s="52">
        <v>0.21932666423464336</v>
      </c>
      <c r="F37" s="52">
        <v>0.0</v>
      </c>
      <c r="G37" s="52">
        <v>0.0</v>
      </c>
      <c r="H37" s="52">
        <v>0.0</v>
      </c>
      <c r="I37" s="52">
        <v>0.0</v>
      </c>
      <c r="J37" s="52">
        <v>0.0</v>
      </c>
      <c r="K37" s="52">
        <v>0.030673335765356604</v>
      </c>
      <c r="L37" s="52">
        <v>0.030673335765356604</v>
      </c>
      <c r="M37" s="52">
        <v>0.030673335765356604</v>
      </c>
      <c r="N37" s="52">
        <v>0.24999999999999994</v>
      </c>
      <c r="O37" s="52">
        <v>0.21932666423464336</v>
      </c>
      <c r="P37" s="52">
        <v>0.21932666423464336</v>
      </c>
    </row>
    <row r="38">
      <c r="A38" s="13" t="s">
        <v>104</v>
      </c>
      <c r="B38" s="14" t="s">
        <v>105</v>
      </c>
      <c r="E38" s="52">
        <v>0.2434685603614644</v>
      </c>
      <c r="F38" s="52">
        <v>0.0</v>
      </c>
      <c r="G38" s="52">
        <v>0.0</v>
      </c>
      <c r="H38" s="52">
        <v>0.0</v>
      </c>
      <c r="I38" s="52">
        <v>0.006531439638535617</v>
      </c>
      <c r="J38" s="52">
        <v>0.006531439638535617</v>
      </c>
      <c r="K38" s="52">
        <v>0.006531439638535617</v>
      </c>
      <c r="L38" s="52">
        <v>0.006531439638535617</v>
      </c>
      <c r="M38" s="52">
        <v>0.0</v>
      </c>
      <c r="N38" s="52">
        <v>0.2434685603614644</v>
      </c>
      <c r="O38" s="52">
        <v>0.2434685603614644</v>
      </c>
      <c r="P38" s="52">
        <v>0.2434685603614644</v>
      </c>
    </row>
    <row r="39">
      <c r="A39" s="13" t="s">
        <v>106</v>
      </c>
      <c r="B39" s="14" t="s">
        <v>107</v>
      </c>
      <c r="E39" s="52">
        <v>0.1301379308732817</v>
      </c>
      <c r="F39" s="52">
        <v>0.0</v>
      </c>
      <c r="G39" s="52">
        <v>0.0</v>
      </c>
      <c r="H39" s="52">
        <v>0.0</v>
      </c>
      <c r="I39" s="52">
        <v>0.0</v>
      </c>
      <c r="J39" s="52">
        <v>0.0</v>
      </c>
      <c r="K39" s="52">
        <v>0.11986206912671828</v>
      </c>
      <c r="L39" s="52">
        <v>0.11986206912671828</v>
      </c>
      <c r="M39" s="52">
        <v>0.11986206912671828</v>
      </c>
      <c r="N39" s="52">
        <v>0.25</v>
      </c>
      <c r="O39" s="52">
        <v>0.1301379308732817</v>
      </c>
      <c r="P39" s="52">
        <v>0.1301379308732817</v>
      </c>
    </row>
    <row r="40">
      <c r="A40" s="13" t="s">
        <v>108</v>
      </c>
      <c r="B40" s="14" t="s">
        <v>109</v>
      </c>
      <c r="E40" s="52">
        <v>0.0</v>
      </c>
      <c r="F40" s="52">
        <v>0.0</v>
      </c>
      <c r="G40" s="52">
        <v>0.0</v>
      </c>
      <c r="H40" s="52">
        <v>0.07267481517062031</v>
      </c>
      <c r="I40" s="52">
        <v>0.24501851883762663</v>
      </c>
      <c r="J40" s="52">
        <v>0.24840089469123067</v>
      </c>
      <c r="K40" s="52">
        <v>0.25000000000000006</v>
      </c>
      <c r="L40" s="52">
        <v>0.17732518482937973</v>
      </c>
      <c r="M40" s="52">
        <v>0.0049814811623734275</v>
      </c>
      <c r="N40" s="52">
        <v>0.0015991053087693527</v>
      </c>
      <c r="O40" s="52">
        <v>0.0</v>
      </c>
      <c r="P40" s="52">
        <v>0.0</v>
      </c>
    </row>
    <row r="41">
      <c r="A41" s="13" t="s">
        <v>110</v>
      </c>
      <c r="B41" s="14" t="s">
        <v>111</v>
      </c>
      <c r="E41" s="52">
        <v>0.15748890133062315</v>
      </c>
      <c r="F41" s="52">
        <v>0.0012742876443000892</v>
      </c>
      <c r="G41" s="52">
        <v>0.0012742876443000892</v>
      </c>
      <c r="H41" s="52">
        <v>0.0012742876443000892</v>
      </c>
      <c r="I41" s="52">
        <v>0.0</v>
      </c>
      <c r="J41" s="52">
        <v>0.0</v>
      </c>
      <c r="K41" s="52">
        <v>0.09251109866937679</v>
      </c>
      <c r="L41" s="52">
        <v>0.09251109866937679</v>
      </c>
      <c r="M41" s="52">
        <v>0.09251109866937679</v>
      </c>
      <c r="N41" s="52">
        <v>0.2487257123556999</v>
      </c>
      <c r="O41" s="52">
        <v>0.15621461368632308</v>
      </c>
      <c r="P41" s="52">
        <v>0.15621461368632308</v>
      </c>
    </row>
    <row r="42">
      <c r="A42" s="13" t="s">
        <v>112</v>
      </c>
      <c r="B42" s="14" t="s">
        <v>113</v>
      </c>
      <c r="E42" s="52">
        <v>0.25</v>
      </c>
      <c r="F42" s="52">
        <v>0.0</v>
      </c>
      <c r="G42" s="52">
        <v>0.0</v>
      </c>
      <c r="H42" s="52">
        <v>0.0</v>
      </c>
      <c r="I42" s="52">
        <v>0.0</v>
      </c>
      <c r="J42" s="52">
        <v>0.0</v>
      </c>
      <c r="K42" s="52">
        <v>0.0</v>
      </c>
      <c r="L42" s="52">
        <v>0.0</v>
      </c>
      <c r="M42" s="52">
        <v>0.0</v>
      </c>
      <c r="N42" s="52">
        <v>0.25</v>
      </c>
      <c r="O42" s="52">
        <v>0.25</v>
      </c>
      <c r="P42" s="52">
        <v>0.25</v>
      </c>
    </row>
    <row r="43">
      <c r="A43" s="13" t="s">
        <v>114</v>
      </c>
      <c r="B43" s="14" t="s">
        <v>115</v>
      </c>
      <c r="E43" s="52">
        <v>0.2434685603614644</v>
      </c>
      <c r="F43" s="52">
        <v>0.0</v>
      </c>
      <c r="G43" s="52">
        <v>0.0</v>
      </c>
      <c r="H43" s="52">
        <v>0.0</v>
      </c>
      <c r="I43" s="52">
        <v>0.006531439638535617</v>
      </c>
      <c r="J43" s="52">
        <v>0.006531439638535617</v>
      </c>
      <c r="K43" s="52">
        <v>0.006531439638535617</v>
      </c>
      <c r="L43" s="52">
        <v>0.006531439638535617</v>
      </c>
      <c r="M43" s="52">
        <v>0.0</v>
      </c>
      <c r="N43" s="52">
        <v>0.2434685603614644</v>
      </c>
      <c r="O43" s="52">
        <v>0.2434685603614644</v>
      </c>
      <c r="P43" s="52">
        <v>0.2434685603614644</v>
      </c>
    </row>
    <row r="44">
      <c r="A44" s="13" t="s">
        <v>116</v>
      </c>
      <c r="B44" s="14" t="s">
        <v>117</v>
      </c>
      <c r="E44" s="52">
        <v>0.0</v>
      </c>
      <c r="F44" s="52">
        <v>0.0</v>
      </c>
      <c r="G44" s="52">
        <v>0.0</v>
      </c>
      <c r="H44" s="52">
        <v>0.0</v>
      </c>
      <c r="I44" s="52">
        <v>0.25</v>
      </c>
      <c r="J44" s="52">
        <v>0.25</v>
      </c>
      <c r="K44" s="52">
        <v>0.25</v>
      </c>
      <c r="L44" s="52">
        <v>0.25</v>
      </c>
      <c r="M44" s="52">
        <v>0.0</v>
      </c>
      <c r="N44" s="52">
        <v>0.0</v>
      </c>
      <c r="O44" s="52">
        <v>0.0</v>
      </c>
      <c r="P44" s="52">
        <v>0.0</v>
      </c>
    </row>
    <row r="45">
      <c r="A45" s="13" t="s">
        <v>118</v>
      </c>
      <c r="B45" s="14" t="s">
        <v>119</v>
      </c>
      <c r="E45" s="52">
        <v>0.2434685603614644</v>
      </c>
      <c r="F45" s="52">
        <v>0.0</v>
      </c>
      <c r="G45" s="52">
        <v>0.0</v>
      </c>
      <c r="H45" s="52">
        <v>0.0</v>
      </c>
      <c r="I45" s="52">
        <v>0.006531439638535617</v>
      </c>
      <c r="J45" s="52">
        <v>0.006531439638535617</v>
      </c>
      <c r="K45" s="52">
        <v>0.006531439638535617</v>
      </c>
      <c r="L45" s="52">
        <v>0.006531439638535617</v>
      </c>
      <c r="M45" s="52">
        <v>0.0</v>
      </c>
      <c r="N45" s="52">
        <v>0.2434685603614644</v>
      </c>
      <c r="O45" s="52">
        <v>0.2434685603614644</v>
      </c>
      <c r="P45" s="52">
        <v>0.2434685603614644</v>
      </c>
    </row>
    <row r="46">
      <c r="A46" s="22" t="s">
        <v>120</v>
      </c>
      <c r="B46" s="19" t="s">
        <v>121</v>
      </c>
      <c r="E46" s="52">
        <v>0.07978254931852422</v>
      </c>
      <c r="F46" s="52">
        <v>0.0</v>
      </c>
      <c r="G46" s="52">
        <v>0.0</v>
      </c>
      <c r="H46" s="52">
        <v>0.0</v>
      </c>
      <c r="I46" s="52">
        <v>0.0</v>
      </c>
      <c r="J46" s="52">
        <v>0.0</v>
      </c>
      <c r="K46" s="52">
        <v>0.1683928575825583</v>
      </c>
      <c r="L46" s="52">
        <v>0.1683928575825583</v>
      </c>
      <c r="M46" s="52">
        <v>0.17021745068147573</v>
      </c>
      <c r="N46" s="52">
        <v>0.24999999999999994</v>
      </c>
      <c r="O46" s="52">
        <v>0.08160714241744169</v>
      </c>
      <c r="P46" s="52">
        <v>0.08160714241744169</v>
      </c>
    </row>
    <row r="47">
      <c r="A47" s="13" t="s">
        <v>122</v>
      </c>
      <c r="B47" s="14" t="s">
        <v>123</v>
      </c>
      <c r="E47" s="52">
        <v>0.0</v>
      </c>
      <c r="F47" s="52">
        <v>0.0</v>
      </c>
      <c r="G47" s="52">
        <v>0.0</v>
      </c>
      <c r="H47" s="52">
        <v>0.0</v>
      </c>
      <c r="I47" s="52">
        <v>0.25</v>
      </c>
      <c r="J47" s="52">
        <v>0.25</v>
      </c>
      <c r="K47" s="52">
        <v>0.25</v>
      </c>
      <c r="L47" s="52">
        <v>0.25</v>
      </c>
      <c r="M47" s="52">
        <v>0.0</v>
      </c>
      <c r="N47" s="52">
        <v>0.0</v>
      </c>
      <c r="O47" s="52">
        <v>0.0</v>
      </c>
      <c r="P47" s="52">
        <v>0.0</v>
      </c>
    </row>
    <row r="48">
      <c r="A48" s="13" t="s">
        <v>124</v>
      </c>
      <c r="B48" s="14" t="s">
        <v>125</v>
      </c>
      <c r="E48" s="52">
        <v>0.0</v>
      </c>
      <c r="F48" s="52">
        <v>0.0</v>
      </c>
      <c r="G48" s="52">
        <v>0.0</v>
      </c>
      <c r="H48" s="52">
        <v>0.0</v>
      </c>
      <c r="I48" s="52">
        <v>0.25</v>
      </c>
      <c r="J48" s="52">
        <v>0.25</v>
      </c>
      <c r="K48" s="52">
        <v>0.25</v>
      </c>
      <c r="L48" s="52">
        <v>0.25</v>
      </c>
      <c r="M48" s="52">
        <v>0.0</v>
      </c>
      <c r="N48" s="52">
        <v>0.0</v>
      </c>
      <c r="O48" s="52">
        <v>0.0</v>
      </c>
      <c r="P48" s="52">
        <v>0.0</v>
      </c>
    </row>
    <row r="49">
      <c r="A49" s="13" t="s">
        <v>126</v>
      </c>
      <c r="B49" s="19" t="s">
        <v>127</v>
      </c>
      <c r="E49" s="52">
        <v>0.25</v>
      </c>
      <c r="F49" s="52">
        <v>0.0</v>
      </c>
      <c r="G49" s="52">
        <v>0.0</v>
      </c>
      <c r="H49" s="52">
        <v>0.0</v>
      </c>
      <c r="I49" s="52">
        <v>0.0</v>
      </c>
      <c r="J49" s="52">
        <v>0.0</v>
      </c>
      <c r="K49" s="52">
        <v>0.0</v>
      </c>
      <c r="L49" s="52">
        <v>0.0</v>
      </c>
      <c r="M49" s="52">
        <v>0.0</v>
      </c>
      <c r="N49" s="52">
        <v>0.25</v>
      </c>
      <c r="O49" s="52">
        <v>0.25</v>
      </c>
      <c r="P49" s="52">
        <v>0.25</v>
      </c>
    </row>
    <row r="50">
      <c r="A50" s="13" t="s">
        <v>128</v>
      </c>
      <c r="B50" s="14" t="s">
        <v>129</v>
      </c>
      <c r="E50" s="52">
        <v>0.0</v>
      </c>
      <c r="F50" s="52">
        <v>0.0</v>
      </c>
      <c r="G50" s="52">
        <v>0.0</v>
      </c>
      <c r="H50" s="52">
        <v>0.0</v>
      </c>
      <c r="I50" s="52">
        <v>0.0</v>
      </c>
      <c r="J50" s="52">
        <v>0.0</v>
      </c>
      <c r="K50" s="52">
        <v>0.25</v>
      </c>
      <c r="L50" s="52">
        <v>0.25</v>
      </c>
      <c r="M50" s="52">
        <v>0.25</v>
      </c>
      <c r="N50" s="52">
        <v>0.25</v>
      </c>
      <c r="O50" s="52">
        <v>0.0</v>
      </c>
      <c r="P50" s="52">
        <v>0.0</v>
      </c>
    </row>
    <row r="51">
      <c r="A51" s="13" t="s">
        <v>130</v>
      </c>
      <c r="B51" s="14" t="s">
        <v>131</v>
      </c>
      <c r="E51" s="52">
        <v>0.04874464617411275</v>
      </c>
      <c r="F51" s="52">
        <v>0.0</v>
      </c>
      <c r="G51" s="52">
        <v>0.0</v>
      </c>
      <c r="H51" s="52">
        <v>0.0</v>
      </c>
      <c r="I51" s="52">
        <v>0.0</v>
      </c>
      <c r="J51" s="52">
        <v>0.0</v>
      </c>
      <c r="K51" s="52">
        <v>0.20125535382588725</v>
      </c>
      <c r="L51" s="52">
        <v>0.20125535382588725</v>
      </c>
      <c r="M51" s="52">
        <v>0.20125535382588725</v>
      </c>
      <c r="N51" s="52">
        <v>0.25</v>
      </c>
      <c r="O51" s="52">
        <v>0.04874464617411275</v>
      </c>
      <c r="P51" s="52">
        <v>0.04874464617411275</v>
      </c>
    </row>
    <row r="52">
      <c r="A52" s="13" t="s">
        <v>132</v>
      </c>
      <c r="B52" s="14" t="s">
        <v>133</v>
      </c>
      <c r="E52" s="52">
        <v>0.15882327063550597</v>
      </c>
      <c r="F52" s="52">
        <v>0.0021908653033742603</v>
      </c>
      <c r="G52" s="52">
        <v>0.0</v>
      </c>
      <c r="H52" s="52">
        <v>0.0</v>
      </c>
      <c r="I52" s="52">
        <v>0.0</v>
      </c>
      <c r="J52" s="52">
        <v>0.0</v>
      </c>
      <c r="K52" s="52">
        <v>0.09117672936449406</v>
      </c>
      <c r="L52" s="52">
        <v>0.09117672936449406</v>
      </c>
      <c r="M52" s="52">
        <v>0.09117672936449406</v>
      </c>
      <c r="N52" s="52">
        <v>0.24780913469662577</v>
      </c>
      <c r="O52" s="52">
        <v>0.15882327063550597</v>
      </c>
      <c r="P52" s="52">
        <v>0.15882327063550597</v>
      </c>
    </row>
    <row r="53">
      <c r="A53" s="13" t="s">
        <v>134</v>
      </c>
      <c r="B53" s="14" t="s">
        <v>135</v>
      </c>
      <c r="E53" s="52">
        <v>0.25</v>
      </c>
      <c r="F53" s="52">
        <v>0.0</v>
      </c>
      <c r="G53" s="52">
        <v>0.0</v>
      </c>
      <c r="H53" s="52">
        <v>0.0</v>
      </c>
      <c r="I53" s="52">
        <v>0.0</v>
      </c>
      <c r="J53" s="52">
        <v>0.0</v>
      </c>
      <c r="K53" s="52">
        <v>0.0</v>
      </c>
      <c r="L53" s="52">
        <v>0.0</v>
      </c>
      <c r="M53" s="52">
        <v>0.0</v>
      </c>
      <c r="N53" s="52">
        <v>0.25</v>
      </c>
      <c r="O53" s="52">
        <v>0.25</v>
      </c>
      <c r="P53" s="52">
        <v>0.25</v>
      </c>
    </row>
    <row r="54">
      <c r="A54" s="13" t="s">
        <v>136</v>
      </c>
      <c r="B54" s="14" t="s">
        <v>137</v>
      </c>
      <c r="E54" s="52">
        <v>0.25</v>
      </c>
      <c r="F54" s="52">
        <v>0.0</v>
      </c>
      <c r="G54" s="52">
        <v>0.0</v>
      </c>
      <c r="H54" s="52">
        <v>0.0</v>
      </c>
      <c r="I54" s="52">
        <v>0.0</v>
      </c>
      <c r="J54" s="52">
        <v>0.0</v>
      </c>
      <c r="K54" s="52">
        <v>0.0</v>
      </c>
      <c r="L54" s="52">
        <v>0.0</v>
      </c>
      <c r="M54" s="52">
        <v>0.0</v>
      </c>
      <c r="N54" s="52">
        <v>0.25</v>
      </c>
      <c r="O54" s="52">
        <v>0.25</v>
      </c>
      <c r="P54" s="52">
        <v>0.25</v>
      </c>
    </row>
    <row r="55">
      <c r="A55" s="13" t="s">
        <v>138</v>
      </c>
      <c r="B55" s="14" t="s">
        <v>139</v>
      </c>
      <c r="E55" s="52">
        <v>0.25</v>
      </c>
      <c r="F55" s="52">
        <v>0.18642317677602077</v>
      </c>
      <c r="G55" s="52">
        <v>0.18642317677602077</v>
      </c>
      <c r="H55" s="52">
        <v>0.18642317677602077</v>
      </c>
      <c r="I55" s="52">
        <v>0.0</v>
      </c>
      <c r="J55" s="52">
        <v>0.0</v>
      </c>
      <c r="K55" s="52">
        <v>0.0</v>
      </c>
      <c r="L55" s="52">
        <v>0.0</v>
      </c>
      <c r="M55" s="52">
        <v>0.0</v>
      </c>
      <c r="N55" s="52">
        <v>0.06357682322397923</v>
      </c>
      <c r="O55" s="52">
        <v>0.06357682322397923</v>
      </c>
      <c r="P55" s="52">
        <v>0.06357682322397923</v>
      </c>
    </row>
    <row r="56">
      <c r="A56" s="13" t="s">
        <v>140</v>
      </c>
      <c r="B56" s="14" t="s">
        <v>141</v>
      </c>
      <c r="E56" s="52">
        <v>0.0</v>
      </c>
      <c r="F56" s="52">
        <v>0.0</v>
      </c>
      <c r="G56" s="52">
        <v>0.0</v>
      </c>
      <c r="H56" s="52">
        <v>0.0</v>
      </c>
      <c r="I56" s="52">
        <v>0.0</v>
      </c>
      <c r="J56" s="52">
        <v>0.0</v>
      </c>
      <c r="K56" s="52">
        <v>0.25</v>
      </c>
      <c r="L56" s="52">
        <v>0.25</v>
      </c>
      <c r="M56" s="52">
        <v>0.25</v>
      </c>
      <c r="N56" s="52">
        <v>0.25</v>
      </c>
      <c r="O56" s="52">
        <v>0.0</v>
      </c>
      <c r="P56" s="52">
        <v>0.0</v>
      </c>
    </row>
    <row r="57">
      <c r="A57" s="13" t="s">
        <v>142</v>
      </c>
      <c r="B57" s="14" t="s">
        <v>143</v>
      </c>
      <c r="E57" s="52">
        <v>0.14351011410788383</v>
      </c>
      <c r="F57" s="52">
        <v>0.0</v>
      </c>
      <c r="G57" s="52">
        <v>0.0</v>
      </c>
      <c r="H57" s="52">
        <v>0.0</v>
      </c>
      <c r="I57" s="52">
        <v>0.0</v>
      </c>
      <c r="J57" s="52">
        <v>0.0</v>
      </c>
      <c r="K57" s="52">
        <v>0.10648988589211619</v>
      </c>
      <c r="L57" s="52">
        <v>0.10648988589211619</v>
      </c>
      <c r="M57" s="52">
        <v>0.10648988589211619</v>
      </c>
      <c r="N57" s="52">
        <v>0.25</v>
      </c>
      <c r="O57" s="52">
        <v>0.14351011410788383</v>
      </c>
      <c r="P57" s="52">
        <v>0.14351011410788383</v>
      </c>
    </row>
    <row r="58">
      <c r="A58" s="13" t="s">
        <v>144</v>
      </c>
      <c r="B58" s="14" t="s">
        <v>145</v>
      </c>
      <c r="E58" s="52">
        <v>0.16756258791723697</v>
      </c>
      <c r="F58" s="52">
        <v>0.024767334764525365</v>
      </c>
      <c r="G58" s="52">
        <v>0.0</v>
      </c>
      <c r="H58" s="52">
        <v>0.08243741208276303</v>
      </c>
      <c r="I58" s="52">
        <v>0.08243741208276303</v>
      </c>
      <c r="J58" s="52">
        <v>0.08243741208276303</v>
      </c>
      <c r="K58" s="52">
        <v>0.08243741208276303</v>
      </c>
      <c r="L58" s="52">
        <v>0.0</v>
      </c>
      <c r="M58" s="52">
        <v>0.0</v>
      </c>
      <c r="N58" s="52">
        <v>0.14279525315271163</v>
      </c>
      <c r="O58" s="52">
        <v>0.16756258791723697</v>
      </c>
      <c r="P58" s="52">
        <v>0.16756258791723697</v>
      </c>
    </row>
    <row r="59">
      <c r="A59" s="13" t="s">
        <v>146</v>
      </c>
      <c r="B59" s="14" t="s">
        <v>147</v>
      </c>
      <c r="E59" s="52">
        <v>0.23813787657334384</v>
      </c>
      <c r="F59" s="52">
        <v>0.17901259460253757</v>
      </c>
      <c r="G59" s="52">
        <v>0.17901259460253757</v>
      </c>
      <c r="H59" s="52">
        <v>0.17901259460253757</v>
      </c>
      <c r="I59" s="52">
        <v>0.011862123426656187</v>
      </c>
      <c r="J59" s="52">
        <v>0.011862123426656187</v>
      </c>
      <c r="K59" s="52">
        <v>0.011862123426656187</v>
      </c>
      <c r="L59" s="52">
        <v>0.011862123426656187</v>
      </c>
      <c r="M59" s="52">
        <v>0.0</v>
      </c>
      <c r="N59" s="52">
        <v>0.05912528197080629</v>
      </c>
      <c r="O59" s="52">
        <v>0.05912528197080629</v>
      </c>
      <c r="P59" s="52">
        <v>0.05912528197080629</v>
      </c>
    </row>
    <row r="60">
      <c r="A60" s="13" t="s">
        <v>148</v>
      </c>
      <c r="B60" s="19" t="s">
        <v>149</v>
      </c>
      <c r="E60" s="52">
        <v>0.06046328680062239</v>
      </c>
      <c r="F60" s="52">
        <v>0.0</v>
      </c>
      <c r="G60" s="52">
        <v>0.0</v>
      </c>
      <c r="H60" s="52">
        <v>0.15246114868329097</v>
      </c>
      <c r="I60" s="52">
        <v>0.15246114868329097</v>
      </c>
      <c r="J60" s="52">
        <v>0.15246114868329097</v>
      </c>
      <c r="K60" s="52">
        <v>0.1895367131993776</v>
      </c>
      <c r="L60" s="52">
        <v>0.03707556451608663</v>
      </c>
      <c r="M60" s="52">
        <v>0.03707556451608663</v>
      </c>
      <c r="N60" s="52">
        <v>0.09753885131670903</v>
      </c>
      <c r="O60" s="52">
        <v>0.06046328680062239</v>
      </c>
      <c r="P60" s="52">
        <v>0.06046328680062239</v>
      </c>
    </row>
    <row r="61">
      <c r="A61" s="13" t="s">
        <v>150</v>
      </c>
      <c r="B61" s="14" t="s">
        <v>151</v>
      </c>
      <c r="E61" s="52">
        <v>0.006262467797302187</v>
      </c>
      <c r="F61" s="52">
        <v>0.0</v>
      </c>
      <c r="G61" s="52">
        <v>0.0</v>
      </c>
      <c r="H61" s="52">
        <v>0.0</v>
      </c>
      <c r="I61" s="52">
        <v>0.0</v>
      </c>
      <c r="J61" s="52">
        <v>0.0</v>
      </c>
      <c r="K61" s="52">
        <v>0.24373753220269784</v>
      </c>
      <c r="L61" s="52">
        <v>0.24373753220269784</v>
      </c>
      <c r="M61" s="52">
        <v>0.24373753220269784</v>
      </c>
      <c r="N61" s="52">
        <v>0.25000000000000006</v>
      </c>
      <c r="O61" s="52">
        <v>0.006262467797302187</v>
      </c>
      <c r="P61" s="52">
        <v>0.006262467797302187</v>
      </c>
    </row>
    <row r="62">
      <c r="A62" s="13" t="s">
        <v>152</v>
      </c>
      <c r="B62" s="14" t="s">
        <v>153</v>
      </c>
      <c r="E62" s="52">
        <v>0.026201753501965134</v>
      </c>
      <c r="F62" s="52">
        <v>0.0</v>
      </c>
      <c r="G62" s="52">
        <v>0.0</v>
      </c>
      <c r="H62" s="52">
        <v>0.0</v>
      </c>
      <c r="I62" s="52">
        <v>0.0</v>
      </c>
      <c r="J62" s="52">
        <v>0.0</v>
      </c>
      <c r="K62" s="52">
        <v>0.22379824649803487</v>
      </c>
      <c r="L62" s="52">
        <v>0.22379824649803487</v>
      </c>
      <c r="M62" s="52">
        <v>0.22379824649803487</v>
      </c>
      <c r="N62" s="52">
        <v>0.25</v>
      </c>
      <c r="O62" s="52">
        <v>0.026201753501965134</v>
      </c>
      <c r="P62" s="52">
        <v>0.026201753501965134</v>
      </c>
    </row>
    <row r="63">
      <c r="A63" s="13" t="s">
        <v>154</v>
      </c>
      <c r="B63" s="14" t="s">
        <v>155</v>
      </c>
      <c r="E63" s="52">
        <v>0.005403220296522354</v>
      </c>
      <c r="F63" s="52">
        <v>0.0</v>
      </c>
      <c r="G63" s="52">
        <v>0.0</v>
      </c>
      <c r="H63" s="52">
        <v>0.0</v>
      </c>
      <c r="I63" s="52">
        <v>0.24459677970347768</v>
      </c>
      <c r="J63" s="52">
        <v>0.24459677970347768</v>
      </c>
      <c r="K63" s="52">
        <v>0.24459677970347768</v>
      </c>
      <c r="L63" s="52">
        <v>0.24459677970347768</v>
      </c>
      <c r="M63" s="52">
        <v>0.0</v>
      </c>
      <c r="N63" s="52">
        <v>0.005403220296522354</v>
      </c>
      <c r="O63" s="52">
        <v>0.005403220296522354</v>
      </c>
      <c r="P63" s="52">
        <v>0.005403220296522354</v>
      </c>
    </row>
    <row r="64">
      <c r="A64" s="13" t="s">
        <v>156</v>
      </c>
      <c r="B64" s="14" t="s">
        <v>157</v>
      </c>
      <c r="E64" s="52">
        <v>0.20647653742659217</v>
      </c>
      <c r="F64" s="52">
        <v>0.19481987745921472</v>
      </c>
      <c r="G64" s="52">
        <v>0.0</v>
      </c>
      <c r="H64" s="52">
        <v>0.0</v>
      </c>
      <c r="I64" s="52">
        <v>0.022019631687751465</v>
      </c>
      <c r="J64" s="52">
        <v>0.022019631687751465</v>
      </c>
      <c r="K64" s="52">
        <v>0.04352346257340785</v>
      </c>
      <c r="L64" s="52">
        <v>0.04352346257340785</v>
      </c>
      <c r="M64" s="52">
        <v>0.02150383088565638</v>
      </c>
      <c r="N64" s="52">
        <v>0.03316049085303383</v>
      </c>
      <c r="O64" s="52">
        <v>0.20647653742659217</v>
      </c>
      <c r="P64" s="52">
        <v>0.20647653742659217</v>
      </c>
    </row>
    <row r="65">
      <c r="A65" s="13" t="s">
        <v>158</v>
      </c>
      <c r="B65" s="14" t="s">
        <v>159</v>
      </c>
      <c r="E65" s="52">
        <v>0.045586251686066837</v>
      </c>
      <c r="F65" s="52">
        <v>0.0</v>
      </c>
      <c r="G65" s="52">
        <v>0.0</v>
      </c>
      <c r="H65" s="52">
        <v>0.0</v>
      </c>
      <c r="I65" s="52">
        <v>0.0</v>
      </c>
      <c r="J65" s="52">
        <v>0.0</v>
      </c>
      <c r="K65" s="52">
        <v>0.20441374831393316</v>
      </c>
      <c r="L65" s="52">
        <v>0.20441374831393316</v>
      </c>
      <c r="M65" s="52">
        <v>0.20441374831393316</v>
      </c>
      <c r="N65" s="52">
        <v>0.25</v>
      </c>
      <c r="O65" s="52">
        <v>0.045586251686066837</v>
      </c>
      <c r="P65" s="52">
        <v>0.045586251686066837</v>
      </c>
    </row>
    <row r="66">
      <c r="A66" s="13" t="s">
        <v>160</v>
      </c>
      <c r="B66" s="14" t="s">
        <v>161</v>
      </c>
      <c r="E66" s="52">
        <v>0.004179018845300625</v>
      </c>
      <c r="F66" s="52">
        <v>0.004179018845300625</v>
      </c>
      <c r="G66" s="52">
        <v>0.004179018845300625</v>
      </c>
      <c r="H66" s="52">
        <v>0.004179018845300625</v>
      </c>
      <c r="I66" s="52">
        <v>3.755247345897302E-4</v>
      </c>
      <c r="J66" s="52">
        <v>3.755247345897302E-4</v>
      </c>
      <c r="K66" s="52">
        <v>0.0565298853196442</v>
      </c>
      <c r="L66" s="52">
        <v>0.0565298853196442</v>
      </c>
      <c r="M66" s="52">
        <v>0.24544545642010965</v>
      </c>
      <c r="N66" s="52">
        <v>0.24544545642010965</v>
      </c>
      <c r="O66" s="52">
        <v>0.18929109583505518</v>
      </c>
      <c r="P66" s="52">
        <v>0.18929109583505518</v>
      </c>
    </row>
    <row r="67">
      <c r="A67" s="13" t="s">
        <v>162</v>
      </c>
      <c r="B67" s="14" t="s">
        <v>163</v>
      </c>
      <c r="E67" s="52">
        <v>0.003729398827749659</v>
      </c>
      <c r="F67" s="52">
        <v>0.0</v>
      </c>
      <c r="G67" s="52">
        <v>0.0</v>
      </c>
      <c r="H67" s="52">
        <v>0.0</v>
      </c>
      <c r="I67" s="52">
        <v>0.03151604643168726</v>
      </c>
      <c r="J67" s="52">
        <v>0.03151604643168726</v>
      </c>
      <c r="K67" s="52">
        <v>0.24627060117225033</v>
      </c>
      <c r="L67" s="52">
        <v>0.24627060117225033</v>
      </c>
      <c r="M67" s="52">
        <v>0.21475455474056307</v>
      </c>
      <c r="N67" s="52">
        <v>0.21848395356831274</v>
      </c>
      <c r="O67" s="52">
        <v>0.003729398827749659</v>
      </c>
      <c r="P67" s="52">
        <v>0.003729398827749659</v>
      </c>
    </row>
    <row r="68">
      <c r="A68" s="13" t="s">
        <v>164</v>
      </c>
      <c r="B68" s="19" t="s">
        <v>165</v>
      </c>
      <c r="E68" s="52">
        <v>0.11252199027346825</v>
      </c>
      <c r="F68" s="52">
        <v>0.0961795611026777</v>
      </c>
      <c r="G68" s="52">
        <v>0.0961795611026777</v>
      </c>
      <c r="H68" s="52">
        <v>0.0961795611026777</v>
      </c>
      <c r="I68" s="52">
        <v>0.0</v>
      </c>
      <c r="J68" s="52">
        <v>0.0</v>
      </c>
      <c r="K68" s="52">
        <v>0.13747800972653174</v>
      </c>
      <c r="L68" s="52">
        <v>0.13747800972653174</v>
      </c>
      <c r="M68" s="52">
        <v>0.13747800972653174</v>
      </c>
      <c r="N68" s="52">
        <v>0.15382043889732233</v>
      </c>
      <c r="O68" s="52">
        <v>0.016342429170790564</v>
      </c>
      <c r="P68" s="52">
        <v>0.016342429170790564</v>
      </c>
    </row>
    <row r="69">
      <c r="A69" s="13" t="s">
        <v>166</v>
      </c>
      <c r="B69" s="19" t="s">
        <v>167</v>
      </c>
      <c r="E69" s="52">
        <v>0.24843585766471618</v>
      </c>
      <c r="F69" s="52">
        <v>0.2303055466208178</v>
      </c>
      <c r="G69" s="52">
        <v>0.0</v>
      </c>
      <c r="H69" s="52">
        <v>0.0</v>
      </c>
      <c r="I69" s="52">
        <v>0.0</v>
      </c>
      <c r="J69" s="52">
        <v>0.0</v>
      </c>
      <c r="K69" s="52">
        <v>0.001564142335283807</v>
      </c>
      <c r="L69" s="52">
        <v>0.001564142335283807</v>
      </c>
      <c r="M69" s="52">
        <v>0.001564142335283807</v>
      </c>
      <c r="N69" s="52">
        <v>0.019694453379182183</v>
      </c>
      <c r="O69" s="52">
        <v>0.24843585766471618</v>
      </c>
      <c r="P69" s="52">
        <v>0.24843585766471618</v>
      </c>
    </row>
    <row r="70">
      <c r="A70" s="13" t="s">
        <v>168</v>
      </c>
      <c r="B70" s="14" t="s">
        <v>169</v>
      </c>
      <c r="E70" s="52">
        <v>0.0</v>
      </c>
      <c r="F70" s="52">
        <v>0.0</v>
      </c>
      <c r="G70" s="52">
        <v>0.0</v>
      </c>
      <c r="H70" s="52">
        <v>0.0</v>
      </c>
      <c r="I70" s="52">
        <v>0.0</v>
      </c>
      <c r="J70" s="52">
        <v>0.0</v>
      </c>
      <c r="K70" s="52">
        <v>0.0</v>
      </c>
      <c r="L70" s="52">
        <v>0.0</v>
      </c>
      <c r="M70" s="52">
        <v>0.0</v>
      </c>
      <c r="N70" s="52">
        <v>0.0</v>
      </c>
      <c r="O70" s="52">
        <v>0.0</v>
      </c>
      <c r="P70" s="52">
        <v>0.0</v>
      </c>
    </row>
    <row r="71">
      <c r="A71" s="13" t="s">
        <v>170</v>
      </c>
      <c r="B71" s="14" t="s">
        <v>171</v>
      </c>
      <c r="E71" s="52">
        <v>0.0</v>
      </c>
      <c r="F71" s="52">
        <v>0.0</v>
      </c>
      <c r="G71" s="52">
        <v>0.0</v>
      </c>
      <c r="H71" s="52">
        <v>0.0</v>
      </c>
      <c r="I71" s="52">
        <v>0.00380094387802702</v>
      </c>
      <c r="J71" s="52">
        <v>0.00380094387802702</v>
      </c>
      <c r="K71" s="52">
        <v>0.25</v>
      </c>
      <c r="L71" s="52">
        <v>0.25</v>
      </c>
      <c r="M71" s="52">
        <v>0.246199056121973</v>
      </c>
      <c r="N71" s="52">
        <v>0.246199056121973</v>
      </c>
      <c r="O71" s="52">
        <v>0.0</v>
      </c>
      <c r="P71" s="52">
        <v>0.0</v>
      </c>
    </row>
    <row r="72">
      <c r="A72" s="13" t="s">
        <v>172</v>
      </c>
      <c r="B72" s="19" t="s">
        <v>173</v>
      </c>
      <c r="E72" s="52">
        <v>0.13728710686794374</v>
      </c>
      <c r="F72" s="52">
        <v>0.13728710686794374</v>
      </c>
      <c r="G72" s="52">
        <v>0.13728710686794374</v>
      </c>
      <c r="H72" s="52">
        <v>0.13728710686794374</v>
      </c>
      <c r="I72" s="52">
        <v>0.016239957677686056</v>
      </c>
      <c r="J72" s="52">
        <v>0.016239957677686056</v>
      </c>
      <c r="K72" s="52">
        <v>0.11271289313205629</v>
      </c>
      <c r="L72" s="52">
        <v>0.11271289313205629</v>
      </c>
      <c r="M72" s="52">
        <v>0.09647293545437023</v>
      </c>
      <c r="N72" s="52">
        <v>0.09647293545437023</v>
      </c>
      <c r="O72" s="52">
        <v>0.0</v>
      </c>
      <c r="P72" s="52">
        <v>0.0</v>
      </c>
    </row>
    <row r="73">
      <c r="A73" s="13" t="s">
        <v>174</v>
      </c>
      <c r="B73" s="14" t="s">
        <v>175</v>
      </c>
      <c r="E73" s="52">
        <v>0.0048293028868205455</v>
      </c>
      <c r="F73" s="52">
        <v>0.0</v>
      </c>
      <c r="G73" s="52">
        <v>0.0</v>
      </c>
      <c r="H73" s="52">
        <v>0.0</v>
      </c>
      <c r="I73" s="52">
        <v>0.0</v>
      </c>
      <c r="J73" s="52">
        <v>0.0</v>
      </c>
      <c r="K73" s="52">
        <v>0.2451706971131795</v>
      </c>
      <c r="L73" s="52">
        <v>0.2451706971131795</v>
      </c>
      <c r="M73" s="52">
        <v>0.2451706971131795</v>
      </c>
      <c r="N73" s="52">
        <v>0.25000000000000006</v>
      </c>
      <c r="O73" s="52">
        <v>0.0048293028868205455</v>
      </c>
      <c r="P73" s="52">
        <v>0.0048293028868205455</v>
      </c>
    </row>
    <row r="74">
      <c r="A74" s="13" t="s">
        <v>176</v>
      </c>
      <c r="B74" s="14" t="s">
        <v>177</v>
      </c>
      <c r="E74" s="52">
        <v>0.019505892994038064</v>
      </c>
      <c r="F74" s="52">
        <v>0.0</v>
      </c>
      <c r="G74" s="52">
        <v>0.0</v>
      </c>
      <c r="H74" s="52">
        <v>0.0</v>
      </c>
      <c r="I74" s="52">
        <v>0.2304941070059619</v>
      </c>
      <c r="J74" s="52">
        <v>0.2304941070059619</v>
      </c>
      <c r="K74" s="52">
        <v>0.2304941070059619</v>
      </c>
      <c r="L74" s="52">
        <v>0.2304941070059619</v>
      </c>
      <c r="M74" s="52">
        <v>0.0</v>
      </c>
      <c r="N74" s="52">
        <v>0.019505892994038064</v>
      </c>
      <c r="O74" s="52">
        <v>0.019505892994038064</v>
      </c>
      <c r="P74" s="52">
        <v>0.019505892994038064</v>
      </c>
    </row>
    <row r="75">
      <c r="A75" s="13" t="s">
        <v>178</v>
      </c>
      <c r="B75" s="14" t="s">
        <v>179</v>
      </c>
      <c r="E75" s="52">
        <v>0.25</v>
      </c>
      <c r="F75" s="52">
        <v>0.0</v>
      </c>
      <c r="G75" s="52">
        <v>0.0</v>
      </c>
      <c r="H75" s="52">
        <v>0.0</v>
      </c>
      <c r="I75" s="52">
        <v>0.0</v>
      </c>
      <c r="J75" s="52">
        <v>0.0</v>
      </c>
      <c r="K75" s="52">
        <v>0.0</v>
      </c>
      <c r="L75" s="52">
        <v>0.0</v>
      </c>
      <c r="M75" s="52">
        <v>0.0</v>
      </c>
      <c r="N75" s="52">
        <v>0.25</v>
      </c>
      <c r="O75" s="52">
        <v>0.25</v>
      </c>
      <c r="P75" s="52">
        <v>0.25</v>
      </c>
    </row>
    <row r="76">
      <c r="A76" s="13" t="s">
        <v>180</v>
      </c>
      <c r="B76" s="14" t="s">
        <v>181</v>
      </c>
      <c r="E76" s="52">
        <v>0.08735544903738156</v>
      </c>
      <c r="F76" s="52">
        <v>0.0</v>
      </c>
      <c r="G76" s="52">
        <v>0.0</v>
      </c>
      <c r="H76" s="52">
        <v>0.0</v>
      </c>
      <c r="I76" s="52">
        <v>0.0</v>
      </c>
      <c r="J76" s="52">
        <v>0.0</v>
      </c>
      <c r="K76" s="52">
        <v>0.16264455096261846</v>
      </c>
      <c r="L76" s="52">
        <v>0.16264455096261846</v>
      </c>
      <c r="M76" s="52">
        <v>0.16264455096261846</v>
      </c>
      <c r="N76" s="52">
        <v>0.25000000000000006</v>
      </c>
      <c r="O76" s="52">
        <v>0.08735544903738156</v>
      </c>
      <c r="P76" s="52">
        <v>0.08735544903738156</v>
      </c>
    </row>
    <row r="77">
      <c r="A77" s="13" t="s">
        <v>182</v>
      </c>
      <c r="B77" s="14" t="s">
        <v>183</v>
      </c>
      <c r="E77" s="52">
        <v>0.0</v>
      </c>
      <c r="F77" s="52">
        <v>0.0</v>
      </c>
      <c r="G77" s="52">
        <v>0.0</v>
      </c>
      <c r="H77" s="52">
        <v>0.0</v>
      </c>
      <c r="I77" s="52">
        <v>0.25</v>
      </c>
      <c r="J77" s="52">
        <v>0.25</v>
      </c>
      <c r="K77" s="52">
        <v>0.25</v>
      </c>
      <c r="L77" s="52">
        <v>0.25</v>
      </c>
      <c r="M77" s="52">
        <v>0.0</v>
      </c>
      <c r="N77" s="52">
        <v>0.0</v>
      </c>
      <c r="O77" s="52">
        <v>0.0</v>
      </c>
      <c r="P77" s="52">
        <v>0.0</v>
      </c>
    </row>
    <row r="78">
      <c r="A78" s="13" t="s">
        <v>184</v>
      </c>
      <c r="B78" s="14" t="s">
        <v>185</v>
      </c>
      <c r="E78" s="52">
        <v>0.0</v>
      </c>
      <c r="F78" s="52">
        <v>0.0</v>
      </c>
      <c r="G78" s="52">
        <v>0.0</v>
      </c>
      <c r="H78" s="52">
        <v>0.0</v>
      </c>
      <c r="I78" s="52">
        <v>0.2499328096433887</v>
      </c>
      <c r="J78" s="52">
        <v>0.2499328096433887</v>
      </c>
      <c r="K78" s="52">
        <v>0.25</v>
      </c>
      <c r="L78" s="52">
        <v>0.25</v>
      </c>
      <c r="M78" s="52">
        <v>6.719035661128602E-5</v>
      </c>
      <c r="N78" s="52">
        <v>6.719035661128602E-5</v>
      </c>
      <c r="O78" s="52">
        <v>0.0</v>
      </c>
      <c r="P78" s="52">
        <v>0.0</v>
      </c>
    </row>
    <row r="79">
      <c r="A79" s="13" t="s">
        <v>186</v>
      </c>
      <c r="B79" s="14" t="s">
        <v>187</v>
      </c>
      <c r="E79" s="52">
        <v>0.24910050236942663</v>
      </c>
      <c r="F79" s="52">
        <v>0.24122090312560432</v>
      </c>
      <c r="G79" s="52">
        <v>0.24122090312560432</v>
      </c>
      <c r="H79" s="52">
        <v>0.24122090312560432</v>
      </c>
      <c r="I79" s="52">
        <v>8.994976305733248E-4</v>
      </c>
      <c r="J79" s="52">
        <v>8.994976305733248E-4</v>
      </c>
      <c r="K79" s="52">
        <v>8.994976305733248E-4</v>
      </c>
      <c r="L79" s="52">
        <v>8.994976305733248E-4</v>
      </c>
      <c r="M79" s="52">
        <v>0.0</v>
      </c>
      <c r="N79" s="52">
        <v>0.007879599243822324</v>
      </c>
      <c r="O79" s="52">
        <v>0.007879599243822324</v>
      </c>
      <c r="P79" s="52">
        <v>0.007879599243822324</v>
      </c>
    </row>
    <row r="80">
      <c r="A80" s="13" t="s">
        <v>188</v>
      </c>
      <c r="B80" s="14" t="s">
        <v>189</v>
      </c>
      <c r="E80" s="52">
        <v>0.24300936786550237</v>
      </c>
      <c r="F80" s="52">
        <v>0.0</v>
      </c>
      <c r="G80" s="52">
        <v>0.0</v>
      </c>
      <c r="H80" s="52">
        <v>0.0</v>
      </c>
      <c r="I80" s="52">
        <v>0.005237966783195555</v>
      </c>
      <c r="J80" s="52">
        <v>0.005237966783195555</v>
      </c>
      <c r="K80" s="52">
        <v>0.0069906321344976536</v>
      </c>
      <c r="L80" s="52">
        <v>0.0069906321344976536</v>
      </c>
      <c r="M80" s="52">
        <v>0.001752665351302099</v>
      </c>
      <c r="N80" s="52">
        <v>0.24476203321680445</v>
      </c>
      <c r="O80" s="52">
        <v>0.24300936786550237</v>
      </c>
      <c r="P80" s="52">
        <v>0.24300936786550237</v>
      </c>
    </row>
    <row r="81">
      <c r="A81" s="13" t="s">
        <v>190</v>
      </c>
      <c r="B81" s="14" t="s">
        <v>191</v>
      </c>
      <c r="E81" s="52">
        <v>0.25</v>
      </c>
      <c r="F81" s="52">
        <v>0.0</v>
      </c>
      <c r="G81" s="52">
        <v>0.0</v>
      </c>
      <c r="H81" s="52">
        <v>0.0</v>
      </c>
      <c r="I81" s="52">
        <v>0.0</v>
      </c>
      <c r="J81" s="52">
        <v>0.0</v>
      </c>
      <c r="K81" s="52">
        <v>0.0</v>
      </c>
      <c r="L81" s="52">
        <v>0.0</v>
      </c>
      <c r="M81" s="52">
        <v>0.0</v>
      </c>
      <c r="N81" s="52">
        <v>0.25</v>
      </c>
      <c r="O81" s="52">
        <v>0.25</v>
      </c>
      <c r="P81" s="52">
        <v>0.25</v>
      </c>
    </row>
    <row r="82">
      <c r="A82" s="13" t="s">
        <v>192</v>
      </c>
      <c r="B82" s="14" t="s">
        <v>193</v>
      </c>
      <c r="E82" s="52">
        <v>0.0</v>
      </c>
      <c r="F82" s="52">
        <v>0.0</v>
      </c>
      <c r="G82" s="52">
        <v>0.0</v>
      </c>
      <c r="H82" s="52">
        <v>0.0</v>
      </c>
      <c r="I82" s="52">
        <v>0.25</v>
      </c>
      <c r="J82" s="52">
        <v>0.25</v>
      </c>
      <c r="K82" s="52">
        <v>0.25</v>
      </c>
      <c r="L82" s="52">
        <v>0.25</v>
      </c>
      <c r="M82" s="52">
        <v>0.0</v>
      </c>
      <c r="N82" s="52">
        <v>0.0</v>
      </c>
      <c r="O82" s="52">
        <v>0.0</v>
      </c>
      <c r="P82" s="52">
        <v>0.0</v>
      </c>
    </row>
    <row r="83">
      <c r="A83" s="13" t="s">
        <v>194</v>
      </c>
      <c r="B83" s="14" t="s">
        <v>195</v>
      </c>
      <c r="E83" s="52">
        <v>0.22038739129053608</v>
      </c>
      <c r="F83" s="52">
        <v>0.0</v>
      </c>
      <c r="G83" s="52">
        <v>0.0</v>
      </c>
      <c r="H83" s="52">
        <v>0.0</v>
      </c>
      <c r="I83" s="52">
        <v>0.0</v>
      </c>
      <c r="J83" s="52">
        <v>0.0</v>
      </c>
      <c r="K83" s="52">
        <v>0.02641893260437484</v>
      </c>
      <c r="L83" s="52">
        <v>0.02641893260437484</v>
      </c>
      <c r="M83" s="52">
        <v>0.02961260870946391</v>
      </c>
      <c r="N83" s="52">
        <v>0.25</v>
      </c>
      <c r="O83" s="52">
        <v>0.22358106739562517</v>
      </c>
      <c r="P83" s="52">
        <v>0.22358106739562517</v>
      </c>
    </row>
    <row r="84">
      <c r="A84" s="13" t="s">
        <v>196</v>
      </c>
      <c r="B84" s="19" t="s">
        <v>197</v>
      </c>
      <c r="E84" s="52">
        <v>0.0</v>
      </c>
      <c r="F84" s="52">
        <v>0.0</v>
      </c>
      <c r="G84" s="52">
        <v>0.0</v>
      </c>
      <c r="H84" s="52">
        <v>0.0</v>
      </c>
      <c r="I84" s="52">
        <v>0.012215573783083614</v>
      </c>
      <c r="J84" s="52">
        <v>0.012215573783083614</v>
      </c>
      <c r="K84" s="52">
        <v>0.25</v>
      </c>
      <c r="L84" s="52">
        <v>0.25</v>
      </c>
      <c r="M84" s="52">
        <v>0.2377844262169164</v>
      </c>
      <c r="N84" s="52">
        <v>0.2377844262169164</v>
      </c>
      <c r="O84" s="52">
        <v>0.0</v>
      </c>
      <c r="P84" s="52">
        <v>0.0</v>
      </c>
    </row>
    <row r="85">
      <c r="A85" s="13" t="s">
        <v>198</v>
      </c>
      <c r="B85" s="14" t="s">
        <v>199</v>
      </c>
      <c r="E85" s="52">
        <v>0.0</v>
      </c>
      <c r="F85" s="52">
        <v>0.0</v>
      </c>
      <c r="G85" s="52">
        <v>0.0</v>
      </c>
      <c r="H85" s="52">
        <v>0.0</v>
      </c>
      <c r="I85" s="52">
        <v>0.0</v>
      </c>
      <c r="J85" s="52">
        <v>0.0</v>
      </c>
      <c r="K85" s="52">
        <v>0.25</v>
      </c>
      <c r="L85" s="52">
        <v>0.25</v>
      </c>
      <c r="M85" s="52">
        <v>0.25</v>
      </c>
      <c r="N85" s="52">
        <v>0.25</v>
      </c>
      <c r="O85" s="52">
        <v>0.0</v>
      </c>
      <c r="P85" s="52">
        <v>0.0</v>
      </c>
    </row>
    <row r="86">
      <c r="A86" s="13" t="s">
        <v>200</v>
      </c>
      <c r="B86" s="14" t="s">
        <v>201</v>
      </c>
      <c r="E86" s="52">
        <v>0.019194498038480154</v>
      </c>
      <c r="F86" s="52">
        <v>0.0</v>
      </c>
      <c r="G86" s="52">
        <v>0.0</v>
      </c>
      <c r="H86" s="52">
        <v>0.0</v>
      </c>
      <c r="I86" s="52">
        <v>0.0</v>
      </c>
      <c r="J86" s="52">
        <v>0.1637353443447763</v>
      </c>
      <c r="K86" s="52">
        <v>0.23080550196151986</v>
      </c>
      <c r="L86" s="52">
        <v>0.23080550196151986</v>
      </c>
      <c r="M86" s="52">
        <v>0.23080550196151986</v>
      </c>
      <c r="N86" s="52">
        <v>0.0862646556552237</v>
      </c>
      <c r="O86" s="52">
        <v>0.019194498038480154</v>
      </c>
      <c r="P86" s="52">
        <v>0.019194498038480154</v>
      </c>
    </row>
    <row r="87">
      <c r="A87" s="13" t="s">
        <v>202</v>
      </c>
      <c r="B87" s="14" t="s">
        <v>203</v>
      </c>
      <c r="E87" s="52">
        <v>0.0</v>
      </c>
      <c r="F87" s="52">
        <v>0.0</v>
      </c>
      <c r="G87" s="52">
        <v>0.0</v>
      </c>
      <c r="H87" s="52">
        <v>0.0</v>
      </c>
      <c r="I87" s="52">
        <v>0.24801612773966553</v>
      </c>
      <c r="J87" s="52">
        <v>0.24801612773966553</v>
      </c>
      <c r="K87" s="52">
        <v>0.25</v>
      </c>
      <c r="L87" s="52">
        <v>0.25</v>
      </c>
      <c r="M87" s="52">
        <v>0.001983872260334459</v>
      </c>
      <c r="N87" s="52">
        <v>0.001983872260334459</v>
      </c>
      <c r="O87" s="52">
        <v>0.0</v>
      </c>
      <c r="P87" s="52">
        <v>0.0</v>
      </c>
    </row>
    <row r="88">
      <c r="A88" s="13" t="s">
        <v>204</v>
      </c>
      <c r="B88" s="14" t="s">
        <v>205</v>
      </c>
      <c r="E88" s="52">
        <v>0.0</v>
      </c>
      <c r="F88" s="52">
        <v>0.0</v>
      </c>
      <c r="G88" s="52">
        <v>0.0</v>
      </c>
      <c r="H88" s="52">
        <v>0.0</v>
      </c>
      <c r="I88" s="52">
        <v>0.2207760896047645</v>
      </c>
      <c r="J88" s="52">
        <v>0.2207760896047645</v>
      </c>
      <c r="K88" s="52">
        <v>0.25</v>
      </c>
      <c r="L88" s="52">
        <v>0.25</v>
      </c>
      <c r="M88" s="52">
        <v>0.02922391039523552</v>
      </c>
      <c r="N88" s="52">
        <v>0.02922391039523552</v>
      </c>
      <c r="O88" s="52">
        <v>0.0</v>
      </c>
      <c r="P88" s="52">
        <v>0.0</v>
      </c>
    </row>
    <row r="89">
      <c r="A89" s="13" t="s">
        <v>206</v>
      </c>
      <c r="B89" s="14" t="s">
        <v>207</v>
      </c>
      <c r="E89" s="52">
        <v>0.18810310139371153</v>
      </c>
      <c r="F89" s="52">
        <v>0.0</v>
      </c>
      <c r="G89" s="52">
        <v>0.0</v>
      </c>
      <c r="H89" s="52">
        <v>0.0</v>
      </c>
      <c r="I89" s="52">
        <v>0.004799106842588351</v>
      </c>
      <c r="J89" s="52">
        <v>0.004799106842588351</v>
      </c>
      <c r="K89" s="52">
        <v>0.06189689860628848</v>
      </c>
      <c r="L89" s="52">
        <v>0.06189689860628848</v>
      </c>
      <c r="M89" s="52">
        <v>0.05709779176370013</v>
      </c>
      <c r="N89" s="52">
        <v>0.24520089315741167</v>
      </c>
      <c r="O89" s="52">
        <v>0.18810310139371153</v>
      </c>
      <c r="P89" s="52">
        <v>0.18810310139371153</v>
      </c>
    </row>
    <row r="90">
      <c r="A90" s="13" t="s">
        <v>208</v>
      </c>
      <c r="B90" s="14" t="s">
        <v>209</v>
      </c>
      <c r="E90" s="52">
        <v>0.1514745281068765</v>
      </c>
      <c r="F90" s="52">
        <v>0.09631799104872106</v>
      </c>
      <c r="G90" s="52">
        <v>0.09631799104872106</v>
      </c>
      <c r="H90" s="52">
        <v>0.09631799104872106</v>
      </c>
      <c r="I90" s="52">
        <v>0.0</v>
      </c>
      <c r="J90" s="52">
        <v>0.0</v>
      </c>
      <c r="K90" s="52">
        <v>0.09852547189312351</v>
      </c>
      <c r="L90" s="52">
        <v>0.09852547189312351</v>
      </c>
      <c r="M90" s="52">
        <v>0.09852547189312351</v>
      </c>
      <c r="N90" s="52">
        <v>0.15368200895127893</v>
      </c>
      <c r="O90" s="52">
        <v>0.05515653705815544</v>
      </c>
      <c r="P90" s="52">
        <v>0.05515653705815544</v>
      </c>
    </row>
    <row r="91">
      <c r="A91" s="13" t="s">
        <v>210</v>
      </c>
      <c r="B91" s="14" t="s">
        <v>211</v>
      </c>
      <c r="E91" s="52">
        <v>0.1832331922338446</v>
      </c>
      <c r="F91" s="52">
        <v>0.0</v>
      </c>
      <c r="G91" s="52">
        <v>0.0</v>
      </c>
      <c r="H91" s="52">
        <v>0.0</v>
      </c>
      <c r="I91" s="52">
        <v>0.0</v>
      </c>
      <c r="J91" s="52">
        <v>0.0</v>
      </c>
      <c r="K91" s="52">
        <v>0.06676680776615539</v>
      </c>
      <c r="L91" s="52">
        <v>0.06676680776615539</v>
      </c>
      <c r="M91" s="52">
        <v>0.06676680776615539</v>
      </c>
      <c r="N91" s="52">
        <v>0.24999999999999994</v>
      </c>
      <c r="O91" s="52">
        <v>0.1832331922338446</v>
      </c>
      <c r="P91" s="52">
        <v>0.1832331922338446</v>
      </c>
    </row>
    <row r="92">
      <c r="A92" s="13" t="s">
        <v>212</v>
      </c>
      <c r="B92" s="14" t="s">
        <v>213</v>
      </c>
      <c r="E92" s="52">
        <v>0.20812395309882747</v>
      </c>
      <c r="F92" s="52">
        <v>0.0</v>
      </c>
      <c r="G92" s="52">
        <v>0.0</v>
      </c>
      <c r="H92" s="52">
        <v>0.0</v>
      </c>
      <c r="I92" s="52">
        <v>0.041876046901172526</v>
      </c>
      <c r="J92" s="52">
        <v>0.041876046901172526</v>
      </c>
      <c r="K92" s="52">
        <v>0.041876046901172526</v>
      </c>
      <c r="L92" s="52">
        <v>0.041876046901172526</v>
      </c>
      <c r="M92" s="52">
        <v>0.0</v>
      </c>
      <c r="N92" s="52">
        <v>0.20812395309882747</v>
      </c>
      <c r="O92" s="52">
        <v>0.20812395309882747</v>
      </c>
      <c r="P92" s="52">
        <v>0.20812395309882747</v>
      </c>
    </row>
    <row r="93">
      <c r="A93" s="13" t="s">
        <v>214</v>
      </c>
      <c r="B93" s="14" t="s">
        <v>215</v>
      </c>
      <c r="E93" s="52">
        <v>0.2477778708230038</v>
      </c>
      <c r="F93" s="52">
        <v>0.0</v>
      </c>
      <c r="G93" s="52">
        <v>0.0</v>
      </c>
      <c r="H93" s="52">
        <v>0.0</v>
      </c>
      <c r="I93" s="52">
        <v>0.001268798536259142</v>
      </c>
      <c r="J93" s="52">
        <v>0.001268798536259142</v>
      </c>
      <c r="K93" s="52">
        <v>0.0022221291769962304</v>
      </c>
      <c r="L93" s="52">
        <v>0.0022221291769962304</v>
      </c>
      <c r="M93" s="52">
        <v>9.533306407370884E-4</v>
      </c>
      <c r="N93" s="52">
        <v>0.24873120146374086</v>
      </c>
      <c r="O93" s="52">
        <v>0.2477778708230038</v>
      </c>
      <c r="P93" s="52">
        <v>0.2477778708230038</v>
      </c>
    </row>
    <row r="94">
      <c r="A94" s="13" t="s">
        <v>216</v>
      </c>
      <c r="B94" s="14" t="s">
        <v>217</v>
      </c>
      <c r="E94" s="52">
        <v>0.07306168305856009</v>
      </c>
      <c r="F94" s="52">
        <v>0.0</v>
      </c>
      <c r="G94" s="52">
        <v>0.0</v>
      </c>
      <c r="H94" s="52">
        <v>0.0</v>
      </c>
      <c r="I94" s="52">
        <v>0.0035437940967034966</v>
      </c>
      <c r="J94" s="52">
        <v>0.0035437940967034966</v>
      </c>
      <c r="K94" s="52">
        <v>0.1769383169414399</v>
      </c>
      <c r="L94" s="52">
        <v>0.1769383169414399</v>
      </c>
      <c r="M94" s="52">
        <v>0.17339452284473642</v>
      </c>
      <c r="N94" s="52">
        <v>0.2464562059032965</v>
      </c>
      <c r="O94" s="52">
        <v>0.07306168305856009</v>
      </c>
      <c r="P94" s="52">
        <v>0.07306168305856009</v>
      </c>
    </row>
    <row r="95">
      <c r="A95" s="13" t="s">
        <v>218</v>
      </c>
      <c r="B95" s="14" t="s">
        <v>219</v>
      </c>
      <c r="E95" s="52">
        <v>0.0</v>
      </c>
      <c r="F95" s="52">
        <v>0.0</v>
      </c>
      <c r="G95" s="52">
        <v>0.0</v>
      </c>
      <c r="H95" s="52">
        <v>0.0</v>
      </c>
      <c r="I95" s="52">
        <v>0.0</v>
      </c>
      <c r="J95" s="52">
        <v>0.0</v>
      </c>
      <c r="K95" s="52">
        <v>0.25</v>
      </c>
      <c r="L95" s="52">
        <v>0.25</v>
      </c>
      <c r="M95" s="52">
        <v>0.25</v>
      </c>
      <c r="N95" s="52">
        <v>0.25</v>
      </c>
      <c r="O95" s="52">
        <v>0.0</v>
      </c>
      <c r="P95" s="52">
        <v>0.0</v>
      </c>
    </row>
    <row r="96">
      <c r="A96" s="13" t="s">
        <v>220</v>
      </c>
      <c r="B96" s="14" t="s">
        <v>221</v>
      </c>
      <c r="E96" s="52">
        <v>0.0</v>
      </c>
      <c r="F96" s="52">
        <v>0.0</v>
      </c>
      <c r="G96" s="52">
        <v>0.0</v>
      </c>
      <c r="H96" s="52">
        <v>0.0</v>
      </c>
      <c r="I96" s="52">
        <v>0.0</v>
      </c>
      <c r="J96" s="52">
        <v>0.0</v>
      </c>
      <c r="K96" s="52">
        <v>0.0</v>
      </c>
      <c r="L96" s="52">
        <v>0.0</v>
      </c>
      <c r="M96" s="52">
        <v>0.0</v>
      </c>
      <c r="N96" s="52">
        <v>0.0</v>
      </c>
      <c r="O96" s="52">
        <v>0.0</v>
      </c>
      <c r="P96" s="52">
        <v>0.0</v>
      </c>
    </row>
    <row r="97">
      <c r="A97" s="13" t="s">
        <v>222</v>
      </c>
      <c r="B97" s="14" t="s">
        <v>223</v>
      </c>
      <c r="E97" s="52">
        <v>0.07923091076546734</v>
      </c>
      <c r="F97" s="52">
        <v>0.04040165732271517</v>
      </c>
      <c r="G97" s="52">
        <v>0.0</v>
      </c>
      <c r="H97" s="52">
        <v>0.0</v>
      </c>
      <c r="I97" s="52">
        <v>0.13656640373116807</v>
      </c>
      <c r="J97" s="52">
        <v>0.13656640373116807</v>
      </c>
      <c r="K97" s="52">
        <v>0.17076908923453263</v>
      </c>
      <c r="L97" s="52">
        <v>0.17076908923453263</v>
      </c>
      <c r="M97" s="52">
        <v>0.03420268550336458</v>
      </c>
      <c r="N97" s="52">
        <v>0.07303193894611676</v>
      </c>
      <c r="O97" s="52">
        <v>0.07923091076546734</v>
      </c>
      <c r="P97" s="52">
        <v>0.07923091076546734</v>
      </c>
    </row>
    <row r="98">
      <c r="A98" s="13" t="s">
        <v>224</v>
      </c>
      <c r="B98" s="14" t="s">
        <v>225</v>
      </c>
      <c r="E98" s="52">
        <v>0.25</v>
      </c>
      <c r="F98" s="52">
        <v>0.0</v>
      </c>
      <c r="G98" s="52">
        <v>0.0</v>
      </c>
      <c r="H98" s="52">
        <v>0.0</v>
      </c>
      <c r="I98" s="52">
        <v>0.0</v>
      </c>
      <c r="J98" s="52">
        <v>0.0</v>
      </c>
      <c r="K98" s="52">
        <v>0.0</v>
      </c>
      <c r="L98" s="52">
        <v>0.0</v>
      </c>
      <c r="M98" s="52">
        <v>0.0</v>
      </c>
      <c r="N98" s="52">
        <v>0.25</v>
      </c>
      <c r="O98" s="52">
        <v>0.25</v>
      </c>
      <c r="P98" s="52">
        <v>0.25</v>
      </c>
    </row>
    <row r="99">
      <c r="A99" s="13" t="s">
        <v>226</v>
      </c>
      <c r="B99" s="14" t="s">
        <v>227</v>
      </c>
      <c r="E99" s="52">
        <v>0.0</v>
      </c>
      <c r="F99" s="52">
        <v>0.0</v>
      </c>
      <c r="G99" s="52">
        <v>0.0</v>
      </c>
      <c r="H99" s="52">
        <v>0.0</v>
      </c>
      <c r="I99" s="52">
        <v>0.25</v>
      </c>
      <c r="J99" s="52">
        <v>0.25</v>
      </c>
      <c r="K99" s="52">
        <v>0.25</v>
      </c>
      <c r="L99" s="52">
        <v>0.25</v>
      </c>
      <c r="M99" s="52">
        <v>0.0</v>
      </c>
      <c r="N99" s="52">
        <v>0.0</v>
      </c>
      <c r="O99" s="52">
        <v>0.0</v>
      </c>
      <c r="P99" s="52">
        <v>0.0</v>
      </c>
    </row>
    <row r="100">
      <c r="A100" s="13" t="s">
        <v>228</v>
      </c>
      <c r="B100" s="14" t="s">
        <v>229</v>
      </c>
      <c r="E100" s="52">
        <v>0.1739554831290063</v>
      </c>
      <c r="F100" s="52">
        <v>0.1739554831290063</v>
      </c>
      <c r="G100" s="52">
        <v>0.1739554831290063</v>
      </c>
      <c r="H100" s="52">
        <v>0.1739554831290063</v>
      </c>
      <c r="I100" s="52">
        <v>0.002025208747232151</v>
      </c>
      <c r="J100" s="52">
        <v>0.06127415931034068</v>
      </c>
      <c r="K100" s="52">
        <v>0.06127415931034068</v>
      </c>
      <c r="L100" s="52">
        <v>0.06127415931034068</v>
      </c>
      <c r="M100" s="52">
        <v>0.0740193081237616</v>
      </c>
      <c r="N100" s="52">
        <v>0.014770357560653072</v>
      </c>
      <c r="O100" s="52">
        <v>0.014770357560653072</v>
      </c>
      <c r="P100" s="52">
        <v>0.014770357560653072</v>
      </c>
    </row>
    <row r="101">
      <c r="A101" s="13" t="s">
        <v>230</v>
      </c>
      <c r="B101" s="14" t="s">
        <v>231</v>
      </c>
      <c r="E101" s="52">
        <v>0.08209745411393263</v>
      </c>
      <c r="F101" s="52">
        <v>0.009595638610123042</v>
      </c>
      <c r="G101" s="52">
        <v>0.009595638610123042</v>
      </c>
      <c r="H101" s="52">
        <v>0.10737720149308477</v>
      </c>
      <c r="I101" s="52">
        <v>0.15962828551920394</v>
      </c>
      <c r="J101" s="52">
        <v>0.15962828551920394</v>
      </c>
      <c r="K101" s="52">
        <v>0.16790254588606734</v>
      </c>
      <c r="L101" s="52">
        <v>0.0701209830031056</v>
      </c>
      <c r="M101" s="52">
        <v>0.008274260366863422</v>
      </c>
      <c r="N101" s="52">
        <v>0.08077607587067301</v>
      </c>
      <c r="O101" s="52">
        <v>0.07250181550380959</v>
      </c>
      <c r="P101" s="52">
        <v>0.07250181550380959</v>
      </c>
    </row>
    <row r="102">
      <c r="A102" s="13" t="s">
        <v>232</v>
      </c>
      <c r="B102" s="14" t="s">
        <v>233</v>
      </c>
      <c r="E102" s="52">
        <v>0.029191952373835373</v>
      </c>
      <c r="F102" s="52">
        <v>0.029191952373835373</v>
      </c>
      <c r="G102" s="52">
        <v>0.029191952373835373</v>
      </c>
      <c r="H102" s="52">
        <v>1.4158429910121272E-5</v>
      </c>
      <c r="I102" s="52">
        <v>0.0</v>
      </c>
      <c r="J102" s="52">
        <v>0.0</v>
      </c>
      <c r="K102" s="52">
        <v>0.22080804762616463</v>
      </c>
      <c r="L102" s="52">
        <v>0.22080804762616463</v>
      </c>
      <c r="M102" s="52">
        <v>0.22080804762616463</v>
      </c>
      <c r="N102" s="52">
        <v>0.22080804762616463</v>
      </c>
      <c r="O102" s="52">
        <v>0.0</v>
      </c>
      <c r="P102" s="52">
        <v>0.029177793943925254</v>
      </c>
    </row>
    <row r="103">
      <c r="A103" s="13" t="s">
        <v>234</v>
      </c>
      <c r="B103" s="14" t="s">
        <v>235</v>
      </c>
      <c r="E103" s="52">
        <v>0.0</v>
      </c>
      <c r="F103" s="52">
        <v>0.0</v>
      </c>
      <c r="G103" s="52">
        <v>0.0</v>
      </c>
      <c r="H103" s="52">
        <v>0.0</v>
      </c>
      <c r="I103" s="52">
        <v>0.0</v>
      </c>
      <c r="J103" s="52">
        <v>0.0</v>
      </c>
      <c r="K103" s="52">
        <v>0.0</v>
      </c>
      <c r="L103" s="52">
        <v>0.0</v>
      </c>
      <c r="M103" s="52">
        <v>0.0</v>
      </c>
      <c r="N103" s="52">
        <v>0.0</v>
      </c>
      <c r="O103" s="52">
        <v>0.0</v>
      </c>
      <c r="P103" s="52">
        <v>0.0</v>
      </c>
    </row>
    <row r="104">
      <c r="A104" s="13" t="s">
        <v>236</v>
      </c>
      <c r="B104" s="19" t="s">
        <v>237</v>
      </c>
      <c r="E104" s="52">
        <v>0.04666368396897172</v>
      </c>
      <c r="F104" s="52">
        <v>0.0016017970066605563</v>
      </c>
      <c r="G104" s="52">
        <v>0.0016017970066605563</v>
      </c>
      <c r="H104" s="52">
        <v>0.0016017970066605563</v>
      </c>
      <c r="I104" s="52">
        <v>0.0</v>
      </c>
      <c r="J104" s="52">
        <v>0.0</v>
      </c>
      <c r="K104" s="52">
        <v>0.19402015700341124</v>
      </c>
      <c r="L104" s="52">
        <v>0.19402015700341124</v>
      </c>
      <c r="M104" s="52">
        <v>0.2033363160310283</v>
      </c>
      <c r="N104" s="52">
        <v>0.2483982029933395</v>
      </c>
      <c r="O104" s="52">
        <v>0.054378045989928236</v>
      </c>
      <c r="P104" s="52">
        <v>0.054378045989928236</v>
      </c>
    </row>
    <row r="105">
      <c r="A105" s="13" t="s">
        <v>238</v>
      </c>
      <c r="B105" s="14" t="s">
        <v>239</v>
      </c>
      <c r="E105" s="52">
        <v>0.20927478592900572</v>
      </c>
      <c r="F105" s="52">
        <v>0.20927478592900572</v>
      </c>
      <c r="G105" s="52">
        <v>0.20927478592900572</v>
      </c>
      <c r="H105" s="52">
        <v>0.20927478592900572</v>
      </c>
      <c r="I105" s="52">
        <v>0.006239860227130913</v>
      </c>
      <c r="J105" s="52">
        <v>0.006239860227130913</v>
      </c>
      <c r="K105" s="52">
        <v>0.04072521407099428</v>
      </c>
      <c r="L105" s="52">
        <v>0.04072521407099428</v>
      </c>
      <c r="M105" s="52">
        <v>0.03448535384386337</v>
      </c>
      <c r="N105" s="52">
        <v>0.03448535384386337</v>
      </c>
      <c r="O105" s="52">
        <v>0.0</v>
      </c>
      <c r="P105" s="52">
        <v>0.0</v>
      </c>
    </row>
    <row r="106">
      <c r="A106" s="13" t="s">
        <v>240</v>
      </c>
      <c r="B106" s="14" t="s">
        <v>241</v>
      </c>
      <c r="E106" s="52">
        <v>0.017514454370658215</v>
      </c>
      <c r="F106" s="52">
        <v>0.0</v>
      </c>
      <c r="G106" s="52">
        <v>0.0</v>
      </c>
      <c r="H106" s="52">
        <v>0.0</v>
      </c>
      <c r="I106" s="52">
        <v>0.0</v>
      </c>
      <c r="J106" s="52">
        <v>0.0</v>
      </c>
      <c r="K106" s="52">
        <v>0.23248554562934173</v>
      </c>
      <c r="L106" s="52">
        <v>0.23248554562934173</v>
      </c>
      <c r="M106" s="52">
        <v>0.23248554562934173</v>
      </c>
      <c r="N106" s="52">
        <v>0.24999999999999994</v>
      </c>
      <c r="O106" s="52">
        <v>0.017514454370658215</v>
      </c>
      <c r="P106" s="52">
        <v>0.017514454370658215</v>
      </c>
    </row>
    <row r="107">
      <c r="A107" s="13" t="s">
        <v>242</v>
      </c>
      <c r="B107" s="14" t="s">
        <v>243</v>
      </c>
      <c r="E107" s="52">
        <v>0.225092495057417</v>
      </c>
      <c r="F107" s="52">
        <v>0.0</v>
      </c>
      <c r="G107" s="52">
        <v>0.0</v>
      </c>
      <c r="H107" s="52">
        <v>0.0</v>
      </c>
      <c r="I107" s="52">
        <v>0.024907504942583012</v>
      </c>
      <c r="J107" s="52">
        <v>0.024907504942583012</v>
      </c>
      <c r="K107" s="52">
        <v>0.024907504942583012</v>
      </c>
      <c r="L107" s="52">
        <v>0.024907504942583012</v>
      </c>
      <c r="M107" s="52">
        <v>0.0</v>
      </c>
      <c r="N107" s="52">
        <v>0.225092495057417</v>
      </c>
      <c r="O107" s="52">
        <v>0.225092495057417</v>
      </c>
      <c r="P107" s="52">
        <v>0.225092495057417</v>
      </c>
    </row>
    <row r="108">
      <c r="A108" s="13" t="s">
        <v>244</v>
      </c>
      <c r="B108" s="14" t="s">
        <v>245</v>
      </c>
      <c r="E108" s="52">
        <v>0.183519875295515</v>
      </c>
      <c r="F108" s="52">
        <v>0.0</v>
      </c>
      <c r="G108" s="52">
        <v>0.0</v>
      </c>
      <c r="H108" s="52">
        <v>0.0</v>
      </c>
      <c r="I108" s="52">
        <v>0.0</v>
      </c>
      <c r="J108" s="52">
        <v>0.0</v>
      </c>
      <c r="K108" s="52">
        <v>0.06648012470448499</v>
      </c>
      <c r="L108" s="52">
        <v>0.06648012470448499</v>
      </c>
      <c r="M108" s="52">
        <v>0.06648012470448499</v>
      </c>
      <c r="N108" s="52">
        <v>0.25</v>
      </c>
      <c r="O108" s="52">
        <v>0.183519875295515</v>
      </c>
      <c r="P108" s="52">
        <v>0.183519875295515</v>
      </c>
    </row>
    <row r="109">
      <c r="A109" s="13" t="s">
        <v>246</v>
      </c>
      <c r="B109" s="14" t="s">
        <v>247</v>
      </c>
      <c r="E109" s="52">
        <v>0.24748037844715723</v>
      </c>
      <c r="F109" s="52">
        <v>0.0</v>
      </c>
      <c r="G109" s="52">
        <v>0.0</v>
      </c>
      <c r="H109" s="52">
        <v>0.0</v>
      </c>
      <c r="I109" s="52">
        <v>0.002519621552842763</v>
      </c>
      <c r="J109" s="52">
        <v>0.002519621552842763</v>
      </c>
      <c r="K109" s="52">
        <v>0.002519621552842763</v>
      </c>
      <c r="L109" s="52">
        <v>0.002519621552842763</v>
      </c>
      <c r="M109" s="52">
        <v>0.0</v>
      </c>
      <c r="N109" s="52">
        <v>0.24748037844715723</v>
      </c>
      <c r="O109" s="52">
        <v>0.24748037844715723</v>
      </c>
      <c r="P109" s="52">
        <v>0.24748037844715723</v>
      </c>
    </row>
    <row r="110">
      <c r="A110" s="13" t="s">
        <v>248</v>
      </c>
      <c r="B110" s="14" t="s">
        <v>249</v>
      </c>
      <c r="E110" s="52">
        <v>0.0</v>
      </c>
      <c r="F110" s="52">
        <v>0.0</v>
      </c>
      <c r="G110" s="52">
        <v>0.0</v>
      </c>
      <c r="H110" s="52">
        <v>0.0</v>
      </c>
      <c r="I110" s="52">
        <v>0.0</v>
      </c>
      <c r="J110" s="52">
        <v>0.0</v>
      </c>
      <c r="K110" s="52">
        <v>0.0</v>
      </c>
      <c r="L110" s="52">
        <v>0.0</v>
      </c>
      <c r="M110" s="52">
        <v>0.0</v>
      </c>
      <c r="N110" s="52">
        <v>0.0</v>
      </c>
      <c r="O110" s="52">
        <v>0.0</v>
      </c>
      <c r="P110" s="52">
        <v>0.0</v>
      </c>
    </row>
    <row r="111">
      <c r="A111" s="13" t="s">
        <v>250</v>
      </c>
      <c r="B111" s="14" t="s">
        <v>251</v>
      </c>
      <c r="E111" s="52">
        <v>0.19926600117439813</v>
      </c>
      <c r="F111" s="52">
        <v>0.0</v>
      </c>
      <c r="G111" s="52">
        <v>0.0</v>
      </c>
      <c r="H111" s="52">
        <v>0.0</v>
      </c>
      <c r="I111" s="52">
        <v>0.05073399882560188</v>
      </c>
      <c r="J111" s="52">
        <v>0.05073399882560188</v>
      </c>
      <c r="K111" s="52">
        <v>0.05073399882560188</v>
      </c>
      <c r="L111" s="52">
        <v>0.05073399882560188</v>
      </c>
      <c r="M111" s="52">
        <v>0.0</v>
      </c>
      <c r="N111" s="52">
        <v>0.19926600117439813</v>
      </c>
      <c r="O111" s="52">
        <v>0.19926600117439813</v>
      </c>
      <c r="P111" s="52">
        <v>0.19926600117439813</v>
      </c>
    </row>
    <row r="112">
      <c r="A112" s="13" t="s">
        <v>252</v>
      </c>
      <c r="B112" s="14" t="s">
        <v>253</v>
      </c>
      <c r="E112" s="52">
        <v>0.026270498409650282</v>
      </c>
      <c r="F112" s="52">
        <v>0.004669510530690749</v>
      </c>
      <c r="G112" s="52">
        <v>0.0</v>
      </c>
      <c r="H112" s="52">
        <v>0.0</v>
      </c>
      <c r="I112" s="52">
        <v>0.2036589208934868</v>
      </c>
      <c r="J112" s="52">
        <v>0.22372950159034974</v>
      </c>
      <c r="K112" s="52">
        <v>0.22372950159034974</v>
      </c>
      <c r="L112" s="52">
        <v>0.22372950159034974</v>
      </c>
      <c r="M112" s="52">
        <v>0.02007058069686292</v>
      </c>
      <c r="N112" s="52">
        <v>0.021600987878959536</v>
      </c>
      <c r="O112" s="52">
        <v>0.026270498409650282</v>
      </c>
      <c r="P112" s="52">
        <v>0.026270498409650282</v>
      </c>
    </row>
    <row r="113">
      <c r="A113" s="13" t="s">
        <v>254</v>
      </c>
      <c r="B113" s="14" t="s">
        <v>255</v>
      </c>
      <c r="E113" s="52">
        <v>0.25</v>
      </c>
      <c r="F113" s="52">
        <v>0.0</v>
      </c>
      <c r="G113" s="52">
        <v>0.0</v>
      </c>
      <c r="H113" s="52">
        <v>0.0</v>
      </c>
      <c r="I113" s="52">
        <v>0.0</v>
      </c>
      <c r="J113" s="52">
        <v>0.0</v>
      </c>
      <c r="K113" s="52">
        <v>0.0</v>
      </c>
      <c r="L113" s="52">
        <v>0.0</v>
      </c>
      <c r="M113" s="52">
        <v>0.0</v>
      </c>
      <c r="N113" s="52">
        <v>0.25</v>
      </c>
      <c r="O113" s="52">
        <v>0.25</v>
      </c>
      <c r="P113" s="52">
        <v>0.25</v>
      </c>
    </row>
    <row r="114">
      <c r="A114" s="13" t="s">
        <v>256</v>
      </c>
      <c r="B114" s="14" t="s">
        <v>257</v>
      </c>
      <c r="E114" s="52">
        <v>0.2231125084737839</v>
      </c>
      <c r="F114" s="52">
        <v>0.0</v>
      </c>
      <c r="G114" s="52">
        <v>0.0</v>
      </c>
      <c r="H114" s="52">
        <v>0.0</v>
      </c>
      <c r="I114" s="52">
        <v>0.02688749152621614</v>
      </c>
      <c r="J114" s="52">
        <v>0.02688749152621614</v>
      </c>
      <c r="K114" s="52">
        <v>0.02688749152621614</v>
      </c>
      <c r="L114" s="52">
        <v>0.02688749152621614</v>
      </c>
      <c r="M114" s="52">
        <v>0.0</v>
      </c>
      <c r="N114" s="52">
        <v>0.2231125084737839</v>
      </c>
      <c r="O114" s="52">
        <v>0.2231125084737839</v>
      </c>
      <c r="P114" s="52">
        <v>0.2231125084737839</v>
      </c>
    </row>
    <row r="115">
      <c r="A115" s="13" t="s">
        <v>258</v>
      </c>
      <c r="B115" s="14" t="s">
        <v>259</v>
      </c>
      <c r="E115" s="52">
        <v>0.1451569933727575</v>
      </c>
      <c r="F115" s="52">
        <v>0.0</v>
      </c>
      <c r="G115" s="52">
        <v>0.0</v>
      </c>
      <c r="H115" s="52">
        <v>0.0</v>
      </c>
      <c r="I115" s="52">
        <v>0.0</v>
      </c>
      <c r="J115" s="52">
        <v>0.0</v>
      </c>
      <c r="K115" s="52">
        <v>0.1048430066272425</v>
      </c>
      <c r="L115" s="52">
        <v>0.1048430066272425</v>
      </c>
      <c r="M115" s="52">
        <v>0.1048430066272425</v>
      </c>
      <c r="N115" s="52">
        <v>0.25</v>
      </c>
      <c r="O115" s="52">
        <v>0.1451569933727575</v>
      </c>
      <c r="P115" s="52">
        <v>0.1451569933727575</v>
      </c>
    </row>
    <row r="116">
      <c r="A116" s="13" t="s">
        <v>260</v>
      </c>
      <c r="B116" s="14" t="s">
        <v>261</v>
      </c>
      <c r="E116" s="52">
        <v>0.24871595268285643</v>
      </c>
      <c r="F116" s="52">
        <v>0.24871595268285643</v>
      </c>
      <c r="G116" s="52">
        <v>0.24871595268285643</v>
      </c>
      <c r="H116" s="52">
        <v>0.24871595268285643</v>
      </c>
      <c r="I116" s="52">
        <v>0.0012840473171436373</v>
      </c>
      <c r="J116" s="52">
        <v>0.0012840473171436373</v>
      </c>
      <c r="K116" s="52">
        <v>0.0012840473171436373</v>
      </c>
      <c r="L116" s="52">
        <v>0.0012840473171436373</v>
      </c>
      <c r="M116" s="52">
        <v>0.0</v>
      </c>
      <c r="N116" s="52">
        <v>0.0</v>
      </c>
      <c r="O116" s="52">
        <v>0.0</v>
      </c>
      <c r="P116" s="52">
        <v>0.0</v>
      </c>
    </row>
    <row r="117">
      <c r="A117" s="22" t="s">
        <v>262</v>
      </c>
      <c r="B117" s="14" t="s">
        <v>263</v>
      </c>
      <c r="E117" s="52">
        <v>8.165905817445011E-4</v>
      </c>
      <c r="F117" s="52">
        <v>0.0</v>
      </c>
      <c r="G117" s="52">
        <v>0.0</v>
      </c>
      <c r="H117" s="52">
        <v>0.0</v>
      </c>
      <c r="I117" s="52">
        <v>0.06786612308668799</v>
      </c>
      <c r="J117" s="52">
        <v>0.06786612308668799</v>
      </c>
      <c r="K117" s="52">
        <v>0.24918340941825548</v>
      </c>
      <c r="L117" s="52">
        <v>0.24918340941825548</v>
      </c>
      <c r="M117" s="52">
        <v>0.18131728633156752</v>
      </c>
      <c r="N117" s="52">
        <v>0.182133876913312</v>
      </c>
      <c r="O117" s="52">
        <v>8.165905817445011E-4</v>
      </c>
      <c r="P117" s="52">
        <v>8.165905817445011E-4</v>
      </c>
    </row>
    <row r="118">
      <c r="A118" s="13" t="s">
        <v>264</v>
      </c>
      <c r="B118" s="19" t="s">
        <v>265</v>
      </c>
      <c r="E118" s="52">
        <v>1.9746857681651614E-4</v>
      </c>
      <c r="F118" s="52">
        <v>1.9746857681651614E-4</v>
      </c>
      <c r="G118" s="52">
        <v>1.9746857681651614E-4</v>
      </c>
      <c r="H118" s="52">
        <v>1.9746857681651614E-4</v>
      </c>
      <c r="I118" s="52">
        <v>0.006818421710704817</v>
      </c>
      <c r="J118" s="52">
        <v>0.006818421710704817</v>
      </c>
      <c r="K118" s="52">
        <v>0.24980253142318348</v>
      </c>
      <c r="L118" s="52">
        <v>0.24980253142318348</v>
      </c>
      <c r="M118" s="52">
        <v>0.24298410971247866</v>
      </c>
      <c r="N118" s="52">
        <v>0.24298410971247866</v>
      </c>
      <c r="O118" s="52">
        <v>0.0</v>
      </c>
      <c r="P118" s="52">
        <v>0.0</v>
      </c>
    </row>
    <row r="119">
      <c r="A119" s="13" t="s">
        <v>266</v>
      </c>
      <c r="B119" s="14" t="s">
        <v>267</v>
      </c>
      <c r="E119" s="52">
        <v>0.13088893874523672</v>
      </c>
      <c r="F119" s="52">
        <v>0.0</v>
      </c>
      <c r="G119" s="52">
        <v>0.0</v>
      </c>
      <c r="H119" s="52">
        <v>0.0</v>
      </c>
      <c r="I119" s="52">
        <v>0.0</v>
      </c>
      <c r="J119" s="52">
        <v>0.0</v>
      </c>
      <c r="K119" s="52">
        <v>0.11911106125476326</v>
      </c>
      <c r="L119" s="52">
        <v>0.11911106125476326</v>
      </c>
      <c r="M119" s="52">
        <v>0.11911106125476326</v>
      </c>
      <c r="N119" s="52">
        <v>0.25</v>
      </c>
      <c r="O119" s="52">
        <v>0.13088893874523672</v>
      </c>
      <c r="P119" s="52">
        <v>0.13088893874523672</v>
      </c>
    </row>
    <row r="120">
      <c r="A120" s="13" t="s">
        <v>268</v>
      </c>
      <c r="B120" s="14" t="s">
        <v>269</v>
      </c>
      <c r="E120" s="52">
        <v>0.0</v>
      </c>
      <c r="F120" s="52">
        <v>0.0</v>
      </c>
      <c r="G120" s="52">
        <v>0.0</v>
      </c>
      <c r="H120" s="52">
        <v>0.0</v>
      </c>
      <c r="I120" s="52">
        <v>0.0</v>
      </c>
      <c r="J120" s="52">
        <v>0.0</v>
      </c>
      <c r="K120" s="52">
        <v>0.25</v>
      </c>
      <c r="L120" s="52">
        <v>0.25</v>
      </c>
      <c r="M120" s="52">
        <v>0.25</v>
      </c>
      <c r="N120" s="52">
        <v>0.25</v>
      </c>
      <c r="O120" s="52">
        <v>0.0</v>
      </c>
      <c r="P120" s="52">
        <v>0.0</v>
      </c>
    </row>
    <row r="121">
      <c r="A121" s="13" t="s">
        <v>270</v>
      </c>
      <c r="B121" s="19" t="s">
        <v>271</v>
      </c>
      <c r="E121" s="52">
        <v>0.0</v>
      </c>
      <c r="F121" s="52">
        <v>0.0</v>
      </c>
      <c r="G121" s="52">
        <v>0.0</v>
      </c>
      <c r="H121" s="52">
        <v>0.0</v>
      </c>
      <c r="I121" s="52">
        <v>0.06479707060178004</v>
      </c>
      <c r="J121" s="52">
        <v>0.06479707060178004</v>
      </c>
      <c r="K121" s="52">
        <v>0.25000000000000006</v>
      </c>
      <c r="L121" s="52">
        <v>0.25000000000000006</v>
      </c>
      <c r="M121" s="52">
        <v>0.18520292939821997</v>
      </c>
      <c r="N121" s="52">
        <v>0.18520292939821997</v>
      </c>
      <c r="O121" s="52">
        <v>0.0</v>
      </c>
      <c r="P121" s="52">
        <v>0.0</v>
      </c>
    </row>
    <row r="122">
      <c r="A122" s="13" t="s">
        <v>272</v>
      </c>
      <c r="B122" s="14" t="s">
        <v>273</v>
      </c>
      <c r="E122" s="52">
        <v>0.2143332211643295</v>
      </c>
      <c r="F122" s="52">
        <v>0.2143332211643295</v>
      </c>
      <c r="G122" s="52">
        <v>0.2143332211643295</v>
      </c>
      <c r="H122" s="52">
        <v>0.1280506226096042</v>
      </c>
      <c r="I122" s="52">
        <v>0.0</v>
      </c>
      <c r="J122" s="52">
        <v>0.0</v>
      </c>
      <c r="K122" s="52">
        <v>0.035185855311312575</v>
      </c>
      <c r="L122" s="52">
        <v>0.035185855311312575</v>
      </c>
      <c r="M122" s="52">
        <v>0.0356667788356705</v>
      </c>
      <c r="N122" s="52">
        <v>0.0356667788356705</v>
      </c>
      <c r="O122" s="52">
        <v>4.809235243579242E-4</v>
      </c>
      <c r="P122" s="52">
        <v>0.08676352207908325</v>
      </c>
    </row>
    <row r="123">
      <c r="A123" s="13" t="s">
        <v>274</v>
      </c>
      <c r="B123" s="14" t="s">
        <v>275</v>
      </c>
      <c r="E123" s="52">
        <v>0.2485348157091199</v>
      </c>
      <c r="F123" s="52">
        <v>0.0</v>
      </c>
      <c r="G123" s="52">
        <v>0.0</v>
      </c>
      <c r="H123" s="52">
        <v>0.0</v>
      </c>
      <c r="I123" s="52">
        <v>0.001465184290880107</v>
      </c>
      <c r="J123" s="52">
        <v>0.001465184290880107</v>
      </c>
      <c r="K123" s="52">
        <v>0.001465184290880107</v>
      </c>
      <c r="L123" s="52">
        <v>0.001465184290880107</v>
      </c>
      <c r="M123" s="52">
        <v>0.0</v>
      </c>
      <c r="N123" s="52">
        <v>0.2485348157091199</v>
      </c>
      <c r="O123" s="52">
        <v>0.2485348157091199</v>
      </c>
      <c r="P123" s="52">
        <v>0.2485348157091199</v>
      </c>
    </row>
    <row r="124">
      <c r="A124" s="13" t="s">
        <v>276</v>
      </c>
      <c r="B124" s="14" t="s">
        <v>277</v>
      </c>
      <c r="E124" s="52">
        <v>0.25</v>
      </c>
      <c r="F124" s="52">
        <v>0.08397016011644833</v>
      </c>
      <c r="G124" s="52">
        <v>0.08397016011644833</v>
      </c>
      <c r="H124" s="52">
        <v>0.08397016011644833</v>
      </c>
      <c r="I124" s="52">
        <v>0.0</v>
      </c>
      <c r="J124" s="52">
        <v>0.0</v>
      </c>
      <c r="K124" s="52">
        <v>0.0</v>
      </c>
      <c r="L124" s="52">
        <v>0.0</v>
      </c>
      <c r="M124" s="52">
        <v>0.0</v>
      </c>
      <c r="N124" s="52">
        <v>0.16602983988355166</v>
      </c>
      <c r="O124" s="52">
        <v>0.16602983988355166</v>
      </c>
      <c r="P124" s="52">
        <v>0.16602983988355166</v>
      </c>
    </row>
    <row r="125">
      <c r="A125" s="13" t="s">
        <v>278</v>
      </c>
      <c r="B125" s="14" t="s">
        <v>279</v>
      </c>
      <c r="E125" s="52">
        <v>0.0</v>
      </c>
      <c r="F125" s="52">
        <v>0.0</v>
      </c>
      <c r="G125" s="52">
        <v>0.0</v>
      </c>
      <c r="H125" s="52">
        <v>0.0</v>
      </c>
      <c r="I125" s="52">
        <v>0.002111079636832889</v>
      </c>
      <c r="J125" s="52">
        <v>0.002111079636832889</v>
      </c>
      <c r="K125" s="52">
        <v>0.25</v>
      </c>
      <c r="L125" s="52">
        <v>0.25</v>
      </c>
      <c r="M125" s="52">
        <v>0.24788892036316712</v>
      </c>
      <c r="N125" s="52">
        <v>0.24788892036316712</v>
      </c>
      <c r="O125" s="52">
        <v>0.0</v>
      </c>
      <c r="P125" s="52">
        <v>0.0</v>
      </c>
    </row>
    <row r="126">
      <c r="A126" s="13" t="s">
        <v>280</v>
      </c>
      <c r="B126" s="19" t="s">
        <v>281</v>
      </c>
      <c r="E126" s="52">
        <v>0.021160816567663356</v>
      </c>
      <c r="F126" s="52">
        <v>0.0</v>
      </c>
      <c r="G126" s="52">
        <v>0.0</v>
      </c>
      <c r="H126" s="52">
        <v>0.0</v>
      </c>
      <c r="I126" s="52">
        <v>0.0</v>
      </c>
      <c r="J126" s="52">
        <v>0.18027154738249523</v>
      </c>
      <c r="K126" s="52">
        <v>0.18027154738249523</v>
      </c>
      <c r="L126" s="52">
        <v>0.18027154738249523</v>
      </c>
      <c r="M126" s="52">
        <v>0.22883918343233664</v>
      </c>
      <c r="N126" s="52">
        <v>0.0697284526175048</v>
      </c>
      <c r="O126" s="52">
        <v>0.0697284526175048</v>
      </c>
      <c r="P126" s="52">
        <v>0.0697284526175048</v>
      </c>
    </row>
    <row r="127">
      <c r="A127" s="13" t="s">
        <v>282</v>
      </c>
      <c r="B127" s="14" t="s">
        <v>283</v>
      </c>
      <c r="E127" s="52">
        <v>0.0178167057463142</v>
      </c>
      <c r="F127" s="52">
        <v>0.0178167057463142</v>
      </c>
      <c r="G127" s="52">
        <v>0.0178167057463142</v>
      </c>
      <c r="H127" s="52">
        <v>0.0178167057463142</v>
      </c>
      <c r="I127" s="52">
        <v>0.0028341404335479096</v>
      </c>
      <c r="J127" s="52">
        <v>0.0028341404335479096</v>
      </c>
      <c r="K127" s="52">
        <v>0.2321832942536858</v>
      </c>
      <c r="L127" s="52">
        <v>0.2321832942536858</v>
      </c>
      <c r="M127" s="52">
        <v>0.2293491538201379</v>
      </c>
      <c r="N127" s="52">
        <v>0.2293491538201379</v>
      </c>
      <c r="O127" s="52">
        <v>0.0</v>
      </c>
      <c r="P127" s="52">
        <v>0.0</v>
      </c>
    </row>
    <row r="128">
      <c r="A128" s="13" t="s">
        <v>284</v>
      </c>
      <c r="B128" s="14" t="s">
        <v>285</v>
      </c>
      <c r="E128" s="52">
        <v>0.21147574656421148</v>
      </c>
      <c r="F128" s="52">
        <v>0.0</v>
      </c>
      <c r="G128" s="52">
        <v>0.0</v>
      </c>
      <c r="H128" s="52">
        <v>0.0</v>
      </c>
      <c r="I128" s="52">
        <v>0.03703474691318648</v>
      </c>
      <c r="J128" s="52">
        <v>0.03703474691318648</v>
      </c>
      <c r="K128" s="52">
        <v>0.03852425343578852</v>
      </c>
      <c r="L128" s="52">
        <v>0.03852425343578852</v>
      </c>
      <c r="M128" s="52">
        <v>0.001489506522602045</v>
      </c>
      <c r="N128" s="52">
        <v>0.21296525308681352</v>
      </c>
      <c r="O128" s="52">
        <v>0.21147574656421148</v>
      </c>
      <c r="P128" s="52">
        <v>0.21147574656421148</v>
      </c>
    </row>
    <row r="129">
      <c r="A129" s="13" t="s">
        <v>286</v>
      </c>
      <c r="B129" s="14" t="s">
        <v>287</v>
      </c>
      <c r="E129" s="52">
        <v>0.11134452021937265</v>
      </c>
      <c r="F129" s="52">
        <v>1.4692942398185382E-4</v>
      </c>
      <c r="G129" s="52">
        <v>1.4692942398185382E-4</v>
      </c>
      <c r="H129" s="52">
        <v>1.4692942398185382E-4</v>
      </c>
      <c r="I129" s="52">
        <v>0.0</v>
      </c>
      <c r="J129" s="52">
        <v>0.0</v>
      </c>
      <c r="K129" s="52">
        <v>0.11961966530078677</v>
      </c>
      <c r="L129" s="52">
        <v>0.11961966530078677</v>
      </c>
      <c r="M129" s="52">
        <v>0.1386554797806274</v>
      </c>
      <c r="N129" s="52">
        <v>0.24985307057601813</v>
      </c>
      <c r="O129" s="52">
        <v>0.1302334052752314</v>
      </c>
      <c r="P129" s="52">
        <v>0.1302334052752314</v>
      </c>
    </row>
    <row r="130">
      <c r="A130" s="13" t="s">
        <v>288</v>
      </c>
      <c r="B130" s="14" t="s">
        <v>289</v>
      </c>
      <c r="E130" s="52">
        <v>0.0</v>
      </c>
      <c r="F130" s="52">
        <v>0.0</v>
      </c>
      <c r="G130" s="52">
        <v>0.0</v>
      </c>
      <c r="H130" s="52">
        <v>0.0</v>
      </c>
      <c r="I130" s="52">
        <v>0.0</v>
      </c>
      <c r="J130" s="52">
        <v>0.0</v>
      </c>
      <c r="K130" s="52">
        <v>0.0</v>
      </c>
      <c r="L130" s="52">
        <v>0.0</v>
      </c>
      <c r="M130" s="52">
        <v>0.0</v>
      </c>
      <c r="N130" s="52">
        <v>0.0</v>
      </c>
      <c r="O130" s="52">
        <v>0.0</v>
      </c>
      <c r="P130" s="52">
        <v>0.0</v>
      </c>
    </row>
    <row r="131">
      <c r="A131" s="13" t="s">
        <v>290</v>
      </c>
      <c r="B131" s="19" t="s">
        <v>291</v>
      </c>
      <c r="E131" s="52">
        <v>0.06474258400123008</v>
      </c>
      <c r="F131" s="52">
        <v>0.0</v>
      </c>
      <c r="G131" s="52">
        <v>0.0</v>
      </c>
      <c r="H131" s="52">
        <v>0.0</v>
      </c>
      <c r="I131" s="52">
        <v>0.0</v>
      </c>
      <c r="J131" s="52">
        <v>0.023090787613278072</v>
      </c>
      <c r="K131" s="52">
        <v>0.023090787613278072</v>
      </c>
      <c r="L131" s="52">
        <v>0.025900812134178785</v>
      </c>
      <c r="M131" s="52">
        <v>0.18525741599876994</v>
      </c>
      <c r="N131" s="52">
        <v>0.2269092123867219</v>
      </c>
      <c r="O131" s="52">
        <v>0.2269092123867219</v>
      </c>
      <c r="P131" s="52">
        <v>0.2240991878658212</v>
      </c>
    </row>
    <row r="132">
      <c r="A132" s="13" t="s">
        <v>292</v>
      </c>
      <c r="B132" s="14" t="s">
        <v>293</v>
      </c>
      <c r="E132" s="52">
        <v>0.052314315419452855</v>
      </c>
      <c r="F132" s="52">
        <v>0.052314315419452855</v>
      </c>
      <c r="G132" s="52">
        <v>0.052314315419452855</v>
      </c>
      <c r="H132" s="52">
        <v>0.19660517381067558</v>
      </c>
      <c r="I132" s="52">
        <v>0.19768568458054717</v>
      </c>
      <c r="J132" s="52">
        <v>0.19768568458054717</v>
      </c>
      <c r="K132" s="52">
        <v>0.19768568458054717</v>
      </c>
      <c r="L132" s="52">
        <v>0.0010805107698715732</v>
      </c>
      <c r="M132" s="52">
        <v>0.0</v>
      </c>
      <c r="N132" s="52">
        <v>0.0</v>
      </c>
      <c r="O132" s="52">
        <v>0.0</v>
      </c>
      <c r="P132" s="52">
        <v>0.052314315419452855</v>
      </c>
    </row>
    <row r="133">
      <c r="A133" s="13" t="s">
        <v>294</v>
      </c>
      <c r="B133" s="14" t="s">
        <v>295</v>
      </c>
      <c r="E133" s="52">
        <v>0.004998057013107702</v>
      </c>
      <c r="F133" s="52">
        <v>0.004998057013107702</v>
      </c>
      <c r="G133" s="52">
        <v>0.004998057013107702</v>
      </c>
      <c r="H133" s="52">
        <v>0.004998057013107702</v>
      </c>
      <c r="I133" s="52">
        <v>0.0</v>
      </c>
      <c r="J133" s="52">
        <v>0.0</v>
      </c>
      <c r="K133" s="52">
        <v>0.2450019429868923</v>
      </c>
      <c r="L133" s="52">
        <v>0.2450019429868923</v>
      </c>
      <c r="M133" s="52">
        <v>0.2450019429868923</v>
      </c>
      <c r="N133" s="52">
        <v>0.2450019429868923</v>
      </c>
      <c r="O133" s="52">
        <v>0.0</v>
      </c>
      <c r="P133" s="52">
        <v>0.0</v>
      </c>
    </row>
    <row r="134">
      <c r="A134" s="13" t="s">
        <v>296</v>
      </c>
      <c r="B134" s="19" t="s">
        <v>297</v>
      </c>
      <c r="E134" s="52">
        <v>0.20816129137135053</v>
      </c>
      <c r="F134" s="52">
        <v>0.0</v>
      </c>
      <c r="G134" s="52">
        <v>0.0</v>
      </c>
      <c r="H134" s="52">
        <v>0.041838708628649454</v>
      </c>
      <c r="I134" s="52">
        <v>0.041838708628649454</v>
      </c>
      <c r="J134" s="52">
        <v>0.041838708628649454</v>
      </c>
      <c r="K134" s="52">
        <v>0.041838708628649454</v>
      </c>
      <c r="L134" s="52">
        <v>0.0</v>
      </c>
      <c r="M134" s="52">
        <v>0.0</v>
      </c>
      <c r="N134" s="52">
        <v>0.20816129137135053</v>
      </c>
      <c r="O134" s="52">
        <v>0.20816129137135053</v>
      </c>
      <c r="P134" s="52">
        <v>0.20816129137135053</v>
      </c>
    </row>
    <row r="135">
      <c r="A135" s="13" t="s">
        <v>298</v>
      </c>
      <c r="B135" s="19" t="s">
        <v>299</v>
      </c>
      <c r="E135" s="52">
        <v>0.21198303869614632</v>
      </c>
      <c r="F135" s="52">
        <v>0.199631717622332</v>
      </c>
      <c r="G135" s="52">
        <v>0.199631717622332</v>
      </c>
      <c r="H135" s="52">
        <v>0.199631717622332</v>
      </c>
      <c r="I135" s="52">
        <v>0.03801696130385373</v>
      </c>
      <c r="J135" s="52">
        <v>0.03801696130385373</v>
      </c>
      <c r="K135" s="52">
        <v>0.03801696130385373</v>
      </c>
      <c r="L135" s="52">
        <v>0.03801696130385373</v>
      </c>
      <c r="M135" s="52">
        <v>0.0</v>
      </c>
      <c r="N135" s="52">
        <v>0.0123513210738143</v>
      </c>
      <c r="O135" s="52">
        <v>0.0123513210738143</v>
      </c>
      <c r="P135" s="52">
        <v>0.0123513210738143</v>
      </c>
    </row>
    <row r="136">
      <c r="A136" s="13" t="s">
        <v>300</v>
      </c>
      <c r="B136" s="14" t="s">
        <v>301</v>
      </c>
      <c r="E136" s="52">
        <v>0.056700600572651756</v>
      </c>
      <c r="F136" s="52">
        <v>0.0</v>
      </c>
      <c r="G136" s="52">
        <v>0.0</v>
      </c>
      <c r="H136" s="52">
        <v>0.0</v>
      </c>
      <c r="I136" s="52">
        <v>0.026015690439562245</v>
      </c>
      <c r="J136" s="52">
        <v>0.026015690439562245</v>
      </c>
      <c r="K136" s="52">
        <v>0.19329939942734822</v>
      </c>
      <c r="L136" s="52">
        <v>0.19329939942734822</v>
      </c>
      <c r="M136" s="52">
        <v>0.16728370898778597</v>
      </c>
      <c r="N136" s="52">
        <v>0.22398430956043774</v>
      </c>
      <c r="O136" s="52">
        <v>0.056700600572651756</v>
      </c>
      <c r="P136" s="52">
        <v>0.056700600572651756</v>
      </c>
    </row>
    <row r="137">
      <c r="A137" s="13" t="s">
        <v>302</v>
      </c>
      <c r="B137" s="14" t="s">
        <v>303</v>
      </c>
      <c r="E137" s="52">
        <v>0.0</v>
      </c>
      <c r="F137" s="52">
        <v>0.0</v>
      </c>
      <c r="G137" s="52">
        <v>0.0</v>
      </c>
      <c r="H137" s="52">
        <v>0.0</v>
      </c>
      <c r="I137" s="52">
        <v>0.21871362121876614</v>
      </c>
      <c r="J137" s="52">
        <v>0.21871362121876614</v>
      </c>
      <c r="K137" s="52">
        <v>0.25</v>
      </c>
      <c r="L137" s="52">
        <v>0.25</v>
      </c>
      <c r="M137" s="52">
        <v>0.03128637878123385</v>
      </c>
      <c r="N137" s="52">
        <v>0.03128637878123385</v>
      </c>
      <c r="O137" s="52">
        <v>0.0</v>
      </c>
      <c r="P137" s="52">
        <v>0.0</v>
      </c>
    </row>
    <row r="138">
      <c r="A138" s="13" t="s">
        <v>304</v>
      </c>
      <c r="B138" s="14" t="s">
        <v>305</v>
      </c>
      <c r="E138" s="52">
        <v>0.0</v>
      </c>
      <c r="F138" s="52">
        <v>0.0</v>
      </c>
      <c r="G138" s="52">
        <v>0.0</v>
      </c>
      <c r="H138" s="52">
        <v>0.00784610995259833</v>
      </c>
      <c r="I138" s="52">
        <v>0.2319139437357072</v>
      </c>
      <c r="J138" s="52">
        <v>0.2319139437357072</v>
      </c>
      <c r="K138" s="52">
        <v>0.25</v>
      </c>
      <c r="L138" s="52">
        <v>0.24215389004740168</v>
      </c>
      <c r="M138" s="52">
        <v>0.01808605626429279</v>
      </c>
      <c r="N138" s="52">
        <v>0.01808605626429279</v>
      </c>
      <c r="O138" s="52">
        <v>0.0</v>
      </c>
      <c r="P138" s="52">
        <v>0.0</v>
      </c>
    </row>
    <row r="139">
      <c r="B139" s="53"/>
    </row>
    <row r="140">
      <c r="B140" s="53"/>
    </row>
    <row r="166">
      <c r="R166" s="27"/>
    </row>
    <row r="167">
      <c r="R167" s="27"/>
    </row>
    <row r="168">
      <c r="R168" s="27"/>
    </row>
    <row r="169">
      <c r="R169" s="54"/>
    </row>
    <row r="170">
      <c r="R170" s="27"/>
    </row>
    <row r="171">
      <c r="R171" s="54"/>
    </row>
    <row r="172">
      <c r="R172" s="27"/>
    </row>
    <row r="173">
      <c r="R173" s="27"/>
    </row>
    <row r="174">
      <c r="R174" s="27"/>
    </row>
    <row r="175">
      <c r="R175" s="27"/>
    </row>
    <row r="176">
      <c r="R176" s="27"/>
    </row>
    <row r="177">
      <c r="R177" s="2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5" t="s">
        <v>3</v>
      </c>
      <c r="B1" s="47"/>
      <c r="C1" s="13" t="s">
        <v>29</v>
      </c>
      <c r="D1" s="13" t="s">
        <v>30</v>
      </c>
      <c r="E1" s="13" t="s">
        <v>350</v>
      </c>
      <c r="F1" s="13" t="s">
        <v>351</v>
      </c>
      <c r="G1" s="13" t="s">
        <v>352</v>
      </c>
      <c r="H1" s="13" t="s">
        <v>353</v>
      </c>
      <c r="I1" s="13" t="s">
        <v>354</v>
      </c>
      <c r="J1" s="56"/>
      <c r="K1" s="56"/>
      <c r="L1" s="56"/>
      <c r="M1" s="56"/>
      <c r="N1" s="56"/>
      <c r="O1" s="56"/>
      <c r="P1" s="56"/>
      <c r="Q1" s="56"/>
      <c r="R1" s="56"/>
      <c r="S1" s="56"/>
      <c r="T1" s="56"/>
      <c r="U1" s="56"/>
      <c r="V1" s="56"/>
      <c r="W1" s="56"/>
    </row>
    <row r="2">
      <c r="A2" s="57" t="s">
        <v>355</v>
      </c>
      <c r="B2" s="57"/>
      <c r="C2" s="13" t="s">
        <v>32</v>
      </c>
      <c r="D2" s="13" t="s">
        <v>33</v>
      </c>
      <c r="E2" s="45">
        <v>-85.1407333534259</v>
      </c>
      <c r="F2" s="45">
        <v>-100.0</v>
      </c>
      <c r="G2" s="45">
        <v>-100.0</v>
      </c>
      <c r="H2" s="45">
        <v>-96.5895675928785</v>
      </c>
      <c r="I2" s="45">
        <v>-83.2777196321493</v>
      </c>
      <c r="J2" s="58"/>
      <c r="K2" s="58"/>
      <c r="L2" s="58"/>
      <c r="M2" s="58"/>
      <c r="N2" s="59"/>
      <c r="O2" s="59"/>
      <c r="P2" s="59"/>
      <c r="Q2" s="59"/>
      <c r="R2" s="59"/>
      <c r="S2" s="59"/>
      <c r="T2" s="59"/>
      <c r="U2" s="59"/>
      <c r="V2" s="59"/>
      <c r="W2" s="58"/>
    </row>
    <row r="3">
      <c r="A3" s="57" t="s">
        <v>356</v>
      </c>
      <c r="B3" s="57"/>
      <c r="C3" s="13" t="s">
        <v>34</v>
      </c>
      <c r="D3" s="13" t="s">
        <v>35</v>
      </c>
      <c r="E3" s="45">
        <v>-91.9290705077866</v>
      </c>
      <c r="F3" s="45">
        <v>-99.2454795559465</v>
      </c>
      <c r="G3" s="45">
        <v>-96.5593867751163</v>
      </c>
      <c r="H3" s="45">
        <v>-88.3200235260529</v>
      </c>
      <c r="I3" s="45">
        <v>-73.9958640980961</v>
      </c>
      <c r="J3" s="58"/>
      <c r="K3" s="58"/>
      <c r="L3" s="58"/>
      <c r="M3" s="58"/>
      <c r="N3" s="59"/>
      <c r="O3" s="59"/>
      <c r="P3" s="59"/>
      <c r="Q3" s="59"/>
      <c r="R3" s="59"/>
      <c r="S3" s="59"/>
      <c r="T3" s="59"/>
      <c r="U3" s="59"/>
      <c r="V3" s="59"/>
      <c r="W3" s="58"/>
    </row>
    <row r="4">
      <c r="A4" s="57" t="s">
        <v>357</v>
      </c>
      <c r="B4" s="57"/>
      <c r="C4" s="13" t="s">
        <v>36</v>
      </c>
      <c r="D4" s="13" t="s">
        <v>37</v>
      </c>
      <c r="E4" s="45">
        <v>-96.657706371347</v>
      </c>
      <c r="F4" s="45">
        <v>-82.5207076447474</v>
      </c>
      <c r="G4" s="45">
        <v>-49.3687681389194</v>
      </c>
      <c r="H4" s="45">
        <v>-24.3015659240223</v>
      </c>
      <c r="I4" s="60">
        <v>16.6757706120092</v>
      </c>
      <c r="J4" s="59"/>
      <c r="K4" s="59"/>
      <c r="L4" s="59"/>
      <c r="M4" s="59"/>
      <c r="N4" s="59"/>
      <c r="O4" s="59"/>
      <c r="P4" s="59"/>
      <c r="Q4" s="59"/>
      <c r="R4" s="59"/>
      <c r="S4" s="59"/>
      <c r="T4" s="59"/>
      <c r="U4" s="59"/>
      <c r="V4" s="59"/>
      <c r="W4" s="58"/>
    </row>
    <row r="5">
      <c r="A5" s="57"/>
      <c r="B5" s="57"/>
      <c r="C5" s="13" t="s">
        <v>38</v>
      </c>
      <c r="D5" s="13" t="s">
        <v>39</v>
      </c>
      <c r="E5" s="60">
        <v>-38.2975030168015</v>
      </c>
      <c r="F5" s="60">
        <v>-51.2576065320061</v>
      </c>
      <c r="G5" s="60">
        <v>-95.0625014564252</v>
      </c>
      <c r="H5" s="60">
        <v>-96.900790845604</v>
      </c>
      <c r="I5" s="60">
        <v>-91.7424587562821</v>
      </c>
      <c r="J5" s="59"/>
      <c r="K5" s="59"/>
      <c r="L5" s="59"/>
      <c r="M5" s="59"/>
      <c r="N5" s="59"/>
      <c r="O5" s="59"/>
      <c r="P5" s="59"/>
      <c r="Q5" s="59"/>
      <c r="R5" s="59"/>
      <c r="S5" s="59"/>
      <c r="T5" s="59"/>
      <c r="U5" s="59"/>
      <c r="V5" s="59"/>
      <c r="W5" s="59"/>
    </row>
    <row r="6">
      <c r="A6" s="57"/>
      <c r="B6" s="57"/>
      <c r="C6" s="13" t="s">
        <v>40</v>
      </c>
      <c r="D6" s="13" t="s">
        <v>41</v>
      </c>
      <c r="E6" s="45">
        <v>-24.7737428144143</v>
      </c>
      <c r="F6" s="45">
        <v>-61.6685485249646</v>
      </c>
      <c r="G6" s="45">
        <v>-78.4410192609025</v>
      </c>
      <c r="H6" s="45">
        <v>-83.2303348554375</v>
      </c>
      <c r="I6" s="45">
        <v>-81.4443189284438</v>
      </c>
      <c r="J6" s="58"/>
      <c r="K6" s="58"/>
      <c r="L6" s="58"/>
      <c r="M6" s="58"/>
      <c r="N6" s="59"/>
      <c r="O6" s="59"/>
      <c r="P6" s="59"/>
      <c r="Q6" s="59"/>
      <c r="R6" s="59"/>
      <c r="S6" s="59"/>
      <c r="T6" s="59"/>
      <c r="U6" s="59"/>
      <c r="V6" s="59"/>
      <c r="W6" s="58"/>
    </row>
    <row r="7">
      <c r="A7" s="57"/>
      <c r="B7" s="57"/>
      <c r="C7" s="13" t="s">
        <v>42</v>
      </c>
      <c r="D7" s="13" t="s">
        <v>43</v>
      </c>
      <c r="E7" s="60">
        <v>-100.0</v>
      </c>
      <c r="F7" s="60">
        <v>-100.0</v>
      </c>
      <c r="G7" s="60">
        <v>-100.0</v>
      </c>
      <c r="H7" s="60">
        <v>-100.0</v>
      </c>
      <c r="I7" s="60">
        <v>-99.3205545379378</v>
      </c>
      <c r="J7" s="59"/>
      <c r="K7" s="59"/>
      <c r="L7" s="59"/>
      <c r="M7" s="59"/>
      <c r="N7" s="59"/>
      <c r="O7" s="59"/>
      <c r="P7" s="59"/>
      <c r="Q7" s="59"/>
      <c r="R7" s="59"/>
      <c r="S7" s="59"/>
      <c r="T7" s="59"/>
      <c r="U7" s="59"/>
      <c r="V7" s="59"/>
      <c r="W7" s="59"/>
    </row>
    <row r="8">
      <c r="A8" s="57"/>
      <c r="B8" s="57"/>
      <c r="C8" s="13" t="s">
        <v>44</v>
      </c>
      <c r="D8" s="13" t="s">
        <v>45</v>
      </c>
      <c r="E8" s="45">
        <v>-33.0135695746017</v>
      </c>
      <c r="F8" s="45">
        <v>-61.6520403502447</v>
      </c>
      <c r="G8" s="45">
        <v>-69.6462511045302</v>
      </c>
      <c r="H8" s="45">
        <v>-76.7626926703236</v>
      </c>
      <c r="I8" s="45">
        <v>-80.910818405705</v>
      </c>
      <c r="J8" s="58"/>
      <c r="K8" s="58"/>
      <c r="L8" s="58"/>
      <c r="M8" s="58"/>
      <c r="N8" s="59"/>
      <c r="O8" s="59"/>
      <c r="P8" s="59"/>
      <c r="Q8" s="59"/>
      <c r="R8" s="59"/>
      <c r="S8" s="59"/>
      <c r="T8" s="59"/>
      <c r="U8" s="59"/>
      <c r="V8" s="59"/>
      <c r="W8" s="58"/>
    </row>
    <row r="9">
      <c r="A9" s="57"/>
      <c r="B9" s="57"/>
      <c r="C9" s="13" t="s">
        <v>46</v>
      </c>
      <c r="D9" s="13" t="s">
        <v>47</v>
      </c>
      <c r="E9" s="45">
        <v>-99.9321963593671</v>
      </c>
      <c r="F9" s="45">
        <v>-100.0</v>
      </c>
      <c r="G9" s="45">
        <v>-100.0</v>
      </c>
      <c r="H9" s="45">
        <v>-100.0</v>
      </c>
      <c r="I9" s="45">
        <v>-90.8163487742189</v>
      </c>
      <c r="J9" s="58"/>
      <c r="K9" s="58"/>
      <c r="L9" s="58"/>
      <c r="M9" s="58"/>
      <c r="N9" s="59"/>
      <c r="O9" s="59"/>
      <c r="P9" s="59"/>
      <c r="Q9" s="59"/>
      <c r="R9" s="59"/>
      <c r="S9" s="59"/>
      <c r="T9" s="59"/>
      <c r="U9" s="59"/>
      <c r="V9" s="59"/>
      <c r="W9" s="58"/>
    </row>
    <row r="10">
      <c r="A10" s="57"/>
      <c r="B10" s="57"/>
      <c r="C10" s="13" t="s">
        <v>48</v>
      </c>
      <c r="D10" s="13" t="s">
        <v>49</v>
      </c>
      <c r="E10" s="60">
        <v>584.318941044879</v>
      </c>
      <c r="F10" s="60">
        <v>-100.0</v>
      </c>
      <c r="G10" s="60">
        <v>-100.0</v>
      </c>
      <c r="H10" s="60">
        <v>30.8427224124208</v>
      </c>
      <c r="I10" s="60">
        <v>-38.3327959731968</v>
      </c>
      <c r="J10" s="59"/>
      <c r="K10" s="59"/>
      <c r="L10" s="59"/>
      <c r="M10" s="59"/>
      <c r="N10" s="59"/>
      <c r="O10" s="59"/>
      <c r="P10" s="59"/>
      <c r="Q10" s="59"/>
      <c r="R10" s="59"/>
      <c r="S10" s="59"/>
      <c r="T10" s="59"/>
      <c r="U10" s="59"/>
      <c r="V10" s="59"/>
      <c r="W10" s="59"/>
    </row>
    <row r="11">
      <c r="A11" s="57"/>
      <c r="B11" s="57"/>
      <c r="C11" s="13" t="s">
        <v>50</v>
      </c>
      <c r="D11" s="13" t="s">
        <v>51</v>
      </c>
      <c r="E11" s="45">
        <v>-32.265195560935</v>
      </c>
      <c r="F11" s="45">
        <v>-77.5471375611933</v>
      </c>
      <c r="G11" s="45">
        <v>-72.3172934235325</v>
      </c>
      <c r="H11" s="45">
        <v>-65.689805358524</v>
      </c>
      <c r="I11" s="45">
        <v>-57.2323528378662</v>
      </c>
      <c r="J11" s="58"/>
      <c r="K11" s="58"/>
      <c r="L11" s="58"/>
      <c r="M11" s="58"/>
      <c r="N11" s="59"/>
      <c r="O11" s="59"/>
      <c r="P11" s="59"/>
      <c r="Q11" s="59"/>
      <c r="R11" s="59"/>
      <c r="S11" s="59"/>
      <c r="T11" s="59"/>
      <c r="U11" s="59"/>
      <c r="V11" s="59"/>
      <c r="W11" s="58"/>
    </row>
    <row r="12">
      <c r="A12" s="57"/>
      <c r="B12" s="57"/>
      <c r="C12" s="13" t="s">
        <v>52</v>
      </c>
      <c r="D12" s="13" t="s">
        <v>53</v>
      </c>
      <c r="E12" s="60">
        <v>9.37E36</v>
      </c>
      <c r="F12" s="60">
        <v>9.37E36</v>
      </c>
      <c r="G12" s="60">
        <v>9.37E36</v>
      </c>
      <c r="H12" s="60">
        <v>9.37E36</v>
      </c>
      <c r="I12" s="60">
        <v>9.37E36</v>
      </c>
      <c r="J12" s="59"/>
      <c r="K12" s="59"/>
      <c r="L12" s="59"/>
      <c r="M12" s="59"/>
      <c r="N12" s="59"/>
      <c r="O12" s="59"/>
      <c r="P12" s="59"/>
      <c r="Q12" s="59"/>
      <c r="R12" s="59"/>
      <c r="S12" s="59"/>
      <c r="T12" s="59"/>
      <c r="U12" s="59"/>
      <c r="V12" s="59"/>
      <c r="W12" s="58"/>
    </row>
    <row r="13">
      <c r="A13" s="57"/>
      <c r="B13" s="57"/>
      <c r="C13" s="13" t="s">
        <v>54</v>
      </c>
      <c r="D13" s="13" t="s">
        <v>55</v>
      </c>
      <c r="E13" s="45">
        <v>-100.0</v>
      </c>
      <c r="F13" s="45">
        <v>-100.0</v>
      </c>
      <c r="G13" s="45">
        <v>-100.0</v>
      </c>
      <c r="H13" s="45">
        <v>-100.0</v>
      </c>
      <c r="I13" s="45">
        <v>-100.0</v>
      </c>
      <c r="J13" s="58"/>
      <c r="K13" s="58"/>
      <c r="L13" s="58"/>
      <c r="M13" s="58"/>
      <c r="N13" s="59"/>
      <c r="O13" s="59"/>
      <c r="P13" s="59"/>
      <c r="Q13" s="59"/>
      <c r="R13" s="59"/>
      <c r="S13" s="59"/>
      <c r="T13" s="59"/>
      <c r="U13" s="59"/>
      <c r="V13" s="59"/>
      <c r="W13" s="58"/>
    </row>
    <row r="14">
      <c r="A14" s="57"/>
      <c r="B14" s="57"/>
      <c r="C14" s="13" t="s">
        <v>56</v>
      </c>
      <c r="D14" s="13" t="s">
        <v>57</v>
      </c>
      <c r="E14" s="60">
        <v>-13.3887880941729</v>
      </c>
      <c r="F14" s="60">
        <v>-71.3124246331213</v>
      </c>
      <c r="G14" s="60">
        <v>-81.5048040142153</v>
      </c>
      <c r="H14" s="60">
        <v>-80.5092187943911</v>
      </c>
      <c r="I14" s="60">
        <v>-71.646617121825</v>
      </c>
      <c r="J14" s="59"/>
      <c r="K14" s="59"/>
      <c r="L14" s="59"/>
      <c r="M14" s="59"/>
      <c r="N14" s="59"/>
      <c r="O14" s="59"/>
      <c r="P14" s="59"/>
      <c r="Q14" s="59"/>
      <c r="R14" s="59"/>
      <c r="S14" s="59"/>
      <c r="T14" s="59"/>
      <c r="U14" s="59"/>
      <c r="V14" s="59"/>
      <c r="W14" s="59"/>
    </row>
    <row r="15">
      <c r="A15" s="57"/>
      <c r="B15" s="57"/>
      <c r="C15" s="13" t="s">
        <v>58</v>
      </c>
      <c r="D15" s="13" t="s">
        <v>59</v>
      </c>
      <c r="E15" s="45">
        <v>-66.3268867053529</v>
      </c>
      <c r="F15" s="45">
        <v>-98.1129750203682</v>
      </c>
      <c r="G15" s="45">
        <v>-97.2102544702227</v>
      </c>
      <c r="H15" s="45">
        <v>-96.7991441988694</v>
      </c>
      <c r="I15" s="60">
        <v>-94.4310805584262</v>
      </c>
      <c r="J15" s="59"/>
      <c r="K15" s="59"/>
      <c r="L15" s="59"/>
      <c r="M15" s="59"/>
      <c r="N15" s="59"/>
      <c r="O15" s="59"/>
      <c r="P15" s="59"/>
      <c r="Q15" s="59"/>
      <c r="R15" s="59"/>
      <c r="S15" s="59"/>
      <c r="T15" s="59"/>
      <c r="U15" s="59"/>
      <c r="V15" s="59"/>
      <c r="W15" s="59"/>
    </row>
    <row r="16">
      <c r="A16" s="57"/>
      <c r="B16" s="57"/>
      <c r="C16" s="13" t="s">
        <v>60</v>
      </c>
      <c r="D16" s="13" t="s">
        <v>61</v>
      </c>
      <c r="E16" s="45">
        <v>-20.454307429855</v>
      </c>
      <c r="F16" s="45">
        <v>-61.563392855918</v>
      </c>
      <c r="G16" s="45">
        <v>-86.5318468337218</v>
      </c>
      <c r="H16" s="45">
        <v>-89.7199900277438</v>
      </c>
      <c r="I16" s="45">
        <v>-86.5207489163502</v>
      </c>
      <c r="J16" s="58"/>
      <c r="K16" s="58"/>
      <c r="L16" s="58"/>
      <c r="M16" s="58"/>
      <c r="N16" s="59"/>
      <c r="O16" s="59"/>
      <c r="P16" s="59"/>
      <c r="Q16" s="59"/>
      <c r="R16" s="59"/>
      <c r="S16" s="59"/>
      <c r="T16" s="59"/>
      <c r="U16" s="59"/>
      <c r="V16" s="59"/>
      <c r="W16" s="58"/>
    </row>
    <row r="17">
      <c r="A17" s="57"/>
      <c r="B17" s="57"/>
      <c r="C17" s="13" t="s">
        <v>62</v>
      </c>
      <c r="D17" s="13" t="s">
        <v>63</v>
      </c>
      <c r="E17" s="60">
        <v>-100.0</v>
      </c>
      <c r="F17" s="60">
        <v>-100.0</v>
      </c>
      <c r="G17" s="60">
        <v>-99.4916384244571</v>
      </c>
      <c r="H17" s="60">
        <v>-95.6202695030152</v>
      </c>
      <c r="I17" s="60">
        <v>-84.1411011559934</v>
      </c>
      <c r="J17" s="59"/>
      <c r="K17" s="59"/>
      <c r="L17" s="59"/>
      <c r="M17" s="59"/>
      <c r="N17" s="59"/>
      <c r="O17" s="59"/>
      <c r="P17" s="59"/>
      <c r="Q17" s="59"/>
      <c r="R17" s="59"/>
      <c r="S17" s="59"/>
      <c r="T17" s="59"/>
      <c r="U17" s="59"/>
      <c r="V17" s="59"/>
      <c r="W17" s="59"/>
    </row>
    <row r="18">
      <c r="A18" s="57"/>
      <c r="B18" s="57"/>
      <c r="C18" s="13" t="s">
        <v>64</v>
      </c>
      <c r="D18" s="13" t="s">
        <v>65</v>
      </c>
      <c r="E18" s="45">
        <v>-44.7775309116494</v>
      </c>
      <c r="F18" s="45">
        <v>-65.5425791155415</v>
      </c>
      <c r="G18" s="45">
        <v>-95.211504175926</v>
      </c>
      <c r="H18" s="45">
        <v>-93.036382560289</v>
      </c>
      <c r="I18" s="60">
        <v>-82.0449187981902</v>
      </c>
      <c r="J18" s="59"/>
      <c r="K18" s="59"/>
      <c r="L18" s="59"/>
      <c r="M18" s="59"/>
      <c r="N18" s="59"/>
      <c r="O18" s="59"/>
      <c r="P18" s="59"/>
      <c r="Q18" s="59"/>
      <c r="R18" s="59"/>
      <c r="S18" s="59"/>
      <c r="T18" s="59"/>
      <c r="U18" s="59"/>
      <c r="V18" s="59"/>
      <c r="W18" s="58"/>
    </row>
    <row r="19">
      <c r="A19" s="57"/>
      <c r="B19" s="57"/>
      <c r="C19" s="13" t="s">
        <v>66</v>
      </c>
      <c r="D19" s="13" t="s">
        <v>67</v>
      </c>
      <c r="E19" s="45">
        <v>-28.1901900243155</v>
      </c>
      <c r="F19" s="45">
        <v>-45.9169571355072</v>
      </c>
      <c r="G19" s="45">
        <v>-72.1658216721115</v>
      </c>
      <c r="H19" s="45">
        <v>-78.7459875070885</v>
      </c>
      <c r="I19" s="60">
        <v>-76.2162241708156</v>
      </c>
      <c r="J19" s="59"/>
      <c r="K19" s="59"/>
      <c r="L19" s="59"/>
      <c r="M19" s="59"/>
      <c r="N19" s="59"/>
      <c r="O19" s="59"/>
      <c r="P19" s="59"/>
      <c r="Q19" s="59"/>
      <c r="R19" s="59"/>
      <c r="S19" s="59"/>
      <c r="T19" s="59"/>
      <c r="U19" s="59"/>
      <c r="V19" s="59"/>
      <c r="W19" s="58"/>
    </row>
    <row r="20">
      <c r="A20" s="57"/>
      <c r="B20" s="57"/>
      <c r="C20" s="13" t="s">
        <v>68</v>
      </c>
      <c r="D20" s="13" t="s">
        <v>69</v>
      </c>
      <c r="E20" s="60">
        <v>9.37E36</v>
      </c>
      <c r="F20" s="60">
        <v>9.37E36</v>
      </c>
      <c r="G20" s="60">
        <v>9.37E36</v>
      </c>
      <c r="H20" s="60">
        <v>9.37E36</v>
      </c>
      <c r="I20" s="60">
        <v>9.37E36</v>
      </c>
      <c r="J20" s="58"/>
      <c r="K20" s="58"/>
      <c r="L20" s="58"/>
      <c r="M20" s="58"/>
      <c r="N20" s="59"/>
      <c r="O20" s="59"/>
      <c r="P20" s="59"/>
      <c r="Q20" s="59"/>
      <c r="R20" s="59"/>
      <c r="S20" s="59"/>
      <c r="T20" s="59"/>
      <c r="U20" s="59"/>
      <c r="V20" s="59"/>
      <c r="W20" s="58"/>
    </row>
    <row r="21">
      <c r="A21" s="57"/>
      <c r="B21" s="57"/>
      <c r="C21" s="13" t="s">
        <v>70</v>
      </c>
      <c r="D21" s="13" t="s">
        <v>71</v>
      </c>
      <c r="E21" s="45">
        <v>-36.2696021891563</v>
      </c>
      <c r="F21" s="45">
        <v>-58.3146117324076</v>
      </c>
      <c r="G21" s="45">
        <v>-85.2157422897702</v>
      </c>
      <c r="H21" s="45">
        <v>-80.1954830855625</v>
      </c>
      <c r="I21" s="45">
        <v>-66.0845946732073</v>
      </c>
      <c r="J21" s="58"/>
      <c r="K21" s="58"/>
      <c r="L21" s="58"/>
      <c r="M21" s="58"/>
      <c r="N21" s="59"/>
      <c r="O21" s="59"/>
      <c r="P21" s="59"/>
      <c r="Q21" s="59"/>
      <c r="R21" s="59"/>
      <c r="S21" s="59"/>
      <c r="T21" s="59"/>
      <c r="U21" s="59"/>
      <c r="V21" s="59"/>
      <c r="W21" s="59"/>
    </row>
    <row r="22">
      <c r="A22" s="57"/>
      <c r="B22" s="57"/>
      <c r="C22" s="13" t="s">
        <v>72</v>
      </c>
      <c r="D22" s="13" t="s">
        <v>73</v>
      </c>
      <c r="E22" s="60">
        <v>-49.8768791626616</v>
      </c>
      <c r="F22" s="60">
        <v>-95.2539307555694</v>
      </c>
      <c r="G22" s="60">
        <v>-96.149538560976</v>
      </c>
      <c r="H22" s="60">
        <v>-94.8706566732715</v>
      </c>
      <c r="I22" s="60">
        <v>-90.2448093296124</v>
      </c>
      <c r="J22" s="59"/>
      <c r="K22" s="59"/>
      <c r="L22" s="59"/>
      <c r="M22" s="59"/>
      <c r="N22" s="59"/>
      <c r="O22" s="59"/>
      <c r="P22" s="59"/>
      <c r="Q22" s="59"/>
      <c r="R22" s="59"/>
      <c r="S22" s="59"/>
      <c r="T22" s="59"/>
      <c r="U22" s="59"/>
      <c r="V22" s="59"/>
      <c r="W22" s="59"/>
    </row>
    <row r="23">
      <c r="A23" s="57"/>
      <c r="B23" s="57"/>
      <c r="C23" s="13" t="s">
        <v>74</v>
      </c>
      <c r="D23" s="13" t="s">
        <v>75</v>
      </c>
      <c r="E23" s="45">
        <v>-7.57066158048616</v>
      </c>
      <c r="F23" s="45">
        <v>-88.2956130915244</v>
      </c>
      <c r="G23" s="45">
        <v>-92.3001950395441</v>
      </c>
      <c r="H23" s="45">
        <v>-89.4326608042065</v>
      </c>
      <c r="I23" s="45">
        <v>-93.6699312885833</v>
      </c>
      <c r="J23" s="58"/>
      <c r="K23" s="58"/>
      <c r="L23" s="58"/>
      <c r="M23" s="58"/>
      <c r="N23" s="59"/>
      <c r="O23" s="59"/>
      <c r="P23" s="59"/>
      <c r="Q23" s="59"/>
      <c r="R23" s="59"/>
      <c r="S23" s="59"/>
      <c r="T23" s="59"/>
      <c r="U23" s="59"/>
      <c r="V23" s="59"/>
      <c r="W23" s="58"/>
    </row>
    <row r="24">
      <c r="A24" s="57"/>
      <c r="B24" s="57"/>
      <c r="C24" s="13" t="s">
        <v>76</v>
      </c>
      <c r="D24" s="13" t="s">
        <v>77</v>
      </c>
      <c r="E24" s="60">
        <v>9.37E36</v>
      </c>
      <c r="F24" s="60">
        <v>9.37E36</v>
      </c>
      <c r="G24" s="60">
        <v>9.37E36</v>
      </c>
      <c r="H24" s="60">
        <v>9.37E36</v>
      </c>
      <c r="I24" s="60">
        <v>9.37E36</v>
      </c>
      <c r="J24" s="58"/>
      <c r="K24" s="58"/>
      <c r="L24" s="58"/>
      <c r="M24" s="58"/>
      <c r="N24" s="59"/>
      <c r="O24" s="59"/>
      <c r="P24" s="59"/>
      <c r="Q24" s="59"/>
      <c r="R24" s="59"/>
      <c r="S24" s="59"/>
      <c r="T24" s="59"/>
      <c r="U24" s="59"/>
      <c r="V24" s="59"/>
      <c r="W24" s="58"/>
    </row>
    <row r="25">
      <c r="A25" s="61"/>
      <c r="B25" s="61"/>
      <c r="C25" s="13" t="s">
        <v>78</v>
      </c>
      <c r="D25" s="13" t="s">
        <v>79</v>
      </c>
      <c r="E25" s="60">
        <v>0.556681560926014</v>
      </c>
      <c r="F25" s="60">
        <v>-94.6474612636993</v>
      </c>
      <c r="G25" s="60">
        <v>-97.0762233638334</v>
      </c>
      <c r="H25" s="60">
        <v>-84.6354002261886</v>
      </c>
      <c r="I25" s="60">
        <v>-78.1393452425485</v>
      </c>
      <c r="J25" s="59"/>
      <c r="K25" s="59"/>
      <c r="L25" s="59"/>
      <c r="M25" s="59"/>
      <c r="N25" s="59"/>
      <c r="O25" s="59"/>
      <c r="P25" s="59"/>
      <c r="Q25" s="59"/>
      <c r="R25" s="59"/>
      <c r="S25" s="59"/>
      <c r="T25" s="59"/>
      <c r="U25" s="59"/>
      <c r="V25" s="59"/>
      <c r="W25" s="59"/>
    </row>
    <row r="26">
      <c r="A26" s="57"/>
      <c r="B26" s="57"/>
      <c r="C26" s="13" t="s">
        <v>80</v>
      </c>
      <c r="D26" s="13" t="s">
        <v>81</v>
      </c>
      <c r="E26" s="45">
        <v>-22.0739250434012</v>
      </c>
      <c r="F26" s="45">
        <v>-87.2821188601499</v>
      </c>
      <c r="G26" s="45">
        <v>-93.3518358187285</v>
      </c>
      <c r="H26" s="45">
        <v>-89.8188413704687</v>
      </c>
      <c r="I26" s="60">
        <v>-89.8166810910216</v>
      </c>
      <c r="J26" s="59"/>
      <c r="K26" s="59"/>
      <c r="L26" s="59"/>
      <c r="M26" s="59"/>
      <c r="N26" s="59"/>
      <c r="O26" s="59"/>
      <c r="P26" s="59"/>
      <c r="Q26" s="59"/>
      <c r="R26" s="59"/>
      <c r="S26" s="59"/>
      <c r="T26" s="59"/>
      <c r="U26" s="59"/>
      <c r="V26" s="59"/>
      <c r="W26" s="58"/>
    </row>
    <row r="27">
      <c r="A27" s="57"/>
      <c r="B27" s="57"/>
      <c r="C27" s="13" t="s">
        <v>82</v>
      </c>
      <c r="D27" s="13" t="s">
        <v>83</v>
      </c>
      <c r="E27" s="45">
        <v>-100.0</v>
      </c>
      <c r="F27" s="45">
        <v>-100.0</v>
      </c>
      <c r="G27" s="45">
        <v>-100.0</v>
      </c>
      <c r="H27" s="45">
        <v>-100.0</v>
      </c>
      <c r="I27" s="45">
        <v>-99.9872098947503</v>
      </c>
      <c r="J27" s="58"/>
      <c r="K27" s="58"/>
      <c r="L27" s="58"/>
      <c r="M27" s="58"/>
      <c r="N27" s="59"/>
      <c r="O27" s="59"/>
      <c r="P27" s="59"/>
      <c r="Q27" s="59"/>
      <c r="R27" s="59"/>
      <c r="S27" s="59"/>
      <c r="T27" s="59"/>
      <c r="U27" s="59"/>
      <c r="V27" s="59"/>
      <c r="W27" s="58"/>
    </row>
    <row r="28">
      <c r="A28" s="61"/>
      <c r="B28" s="61"/>
      <c r="C28" s="13" t="s">
        <v>84</v>
      </c>
      <c r="D28" s="13" t="s">
        <v>85</v>
      </c>
      <c r="E28" s="60">
        <v>-28.3030105196769</v>
      </c>
      <c r="F28" s="60">
        <v>-90.2161899814787</v>
      </c>
      <c r="G28" s="60">
        <v>-93.4488429065989</v>
      </c>
      <c r="H28" s="60">
        <v>-98.5329974843372</v>
      </c>
      <c r="I28" s="60">
        <v>-96.7369671023589</v>
      </c>
      <c r="J28" s="59"/>
      <c r="K28" s="59"/>
      <c r="L28" s="59"/>
      <c r="M28" s="59"/>
      <c r="N28" s="59"/>
      <c r="O28" s="59"/>
      <c r="P28" s="59"/>
      <c r="Q28" s="59"/>
      <c r="R28" s="59"/>
      <c r="S28" s="59"/>
      <c r="T28" s="59"/>
      <c r="U28" s="59"/>
      <c r="V28" s="59"/>
      <c r="W28" s="59"/>
    </row>
    <row r="29">
      <c r="A29" s="57"/>
      <c r="B29" s="57"/>
      <c r="C29" s="13" t="s">
        <v>86</v>
      </c>
      <c r="D29" s="13" t="s">
        <v>87</v>
      </c>
      <c r="E29" s="45">
        <v>-16.9562294036298</v>
      </c>
      <c r="F29" s="45">
        <v>-75.3967252491978</v>
      </c>
      <c r="G29" s="45">
        <v>-84.8665084816051</v>
      </c>
      <c r="H29" s="45">
        <v>-77.7652991637615</v>
      </c>
      <c r="I29" s="45">
        <v>-76.5308233247456</v>
      </c>
      <c r="J29" s="58"/>
      <c r="K29" s="58"/>
      <c r="L29" s="58"/>
      <c r="M29" s="58"/>
      <c r="N29" s="59"/>
      <c r="O29" s="59"/>
      <c r="P29" s="59"/>
      <c r="Q29" s="59"/>
      <c r="R29" s="59"/>
      <c r="S29" s="59"/>
      <c r="T29" s="59"/>
      <c r="U29" s="59"/>
      <c r="V29" s="59"/>
      <c r="W29" s="58"/>
    </row>
    <row r="30">
      <c r="A30" s="61"/>
      <c r="B30" s="61"/>
      <c r="C30" s="13" t="s">
        <v>88</v>
      </c>
      <c r="D30" s="13" t="s">
        <v>89</v>
      </c>
      <c r="E30" s="60">
        <v>-22.4802449957394</v>
      </c>
      <c r="F30" s="60">
        <v>-57.1792976481043</v>
      </c>
      <c r="G30" s="60">
        <v>-32.0558411636821</v>
      </c>
      <c r="H30" s="60">
        <v>-30.5130537381304</v>
      </c>
      <c r="I30" s="60">
        <v>-14.3256812194033</v>
      </c>
      <c r="J30" s="59"/>
      <c r="K30" s="59"/>
      <c r="L30" s="59"/>
      <c r="M30" s="59"/>
      <c r="N30" s="59"/>
      <c r="O30" s="59"/>
      <c r="P30" s="59"/>
      <c r="Q30" s="59"/>
      <c r="R30" s="59"/>
      <c r="S30" s="59"/>
      <c r="T30" s="59"/>
      <c r="U30" s="59"/>
      <c r="V30" s="59"/>
      <c r="W30" s="59"/>
    </row>
    <row r="31">
      <c r="A31" s="57"/>
      <c r="B31" s="57"/>
      <c r="C31" s="13" t="s">
        <v>90</v>
      </c>
      <c r="D31" s="13" t="s">
        <v>91</v>
      </c>
      <c r="E31" s="60">
        <v>-93.1104121998247</v>
      </c>
      <c r="F31" s="60">
        <v>-99.8631827465966</v>
      </c>
      <c r="G31" s="60">
        <v>-99.6060911007429</v>
      </c>
      <c r="H31" s="60">
        <v>-98.8221044935749</v>
      </c>
      <c r="I31" s="60">
        <v>-95.475253968316</v>
      </c>
      <c r="J31" s="59"/>
      <c r="K31" s="59"/>
      <c r="L31" s="59"/>
      <c r="M31" s="59"/>
      <c r="N31" s="59"/>
      <c r="O31" s="59"/>
      <c r="P31" s="59"/>
      <c r="Q31" s="59"/>
      <c r="R31" s="59"/>
      <c r="S31" s="59"/>
      <c r="T31" s="59"/>
      <c r="U31" s="59"/>
      <c r="V31" s="59"/>
      <c r="W31" s="59"/>
    </row>
    <row r="32">
      <c r="A32" s="57"/>
      <c r="B32" s="57"/>
      <c r="C32" s="13" t="s">
        <v>92</v>
      </c>
      <c r="D32" s="13" t="s">
        <v>93</v>
      </c>
      <c r="E32" s="60">
        <v>-36.9466005202961</v>
      </c>
      <c r="F32" s="60">
        <v>-87.2851196196408</v>
      </c>
      <c r="G32" s="60">
        <v>-85.4160311089678</v>
      </c>
      <c r="H32" s="60">
        <v>-78.2910639625574</v>
      </c>
      <c r="I32" s="60">
        <v>-78.6811644470105</v>
      </c>
      <c r="J32" s="59"/>
      <c r="K32" s="59"/>
      <c r="L32" s="59"/>
      <c r="M32" s="59"/>
      <c r="N32" s="59"/>
      <c r="O32" s="59"/>
      <c r="P32" s="59"/>
      <c r="Q32" s="59"/>
      <c r="R32" s="59"/>
      <c r="S32" s="59"/>
      <c r="T32" s="59"/>
      <c r="U32" s="59"/>
      <c r="V32" s="59"/>
      <c r="W32" s="59"/>
    </row>
    <row r="33">
      <c r="A33" s="57"/>
      <c r="B33" s="57"/>
      <c r="C33" s="13" t="s">
        <v>94</v>
      </c>
      <c r="D33" s="13" t="s">
        <v>95</v>
      </c>
      <c r="E33" s="45">
        <v>-8.9106279810686</v>
      </c>
      <c r="F33" s="45">
        <v>-78.583770198065</v>
      </c>
      <c r="G33" s="45">
        <v>-96.5515637732347</v>
      </c>
      <c r="H33" s="45">
        <v>-93.1874103268162</v>
      </c>
      <c r="I33" s="45">
        <v>-92.9355512211309</v>
      </c>
      <c r="J33" s="58"/>
      <c r="K33" s="58"/>
      <c r="L33" s="58"/>
      <c r="M33" s="58"/>
      <c r="N33" s="59"/>
      <c r="O33" s="59"/>
      <c r="P33" s="59"/>
      <c r="Q33" s="59"/>
      <c r="R33" s="59"/>
      <c r="S33" s="59"/>
      <c r="T33" s="59"/>
      <c r="U33" s="59"/>
      <c r="V33" s="59"/>
      <c r="W33" s="58"/>
    </row>
    <row r="34">
      <c r="A34" s="57"/>
      <c r="B34" s="57"/>
      <c r="C34" s="13" t="s">
        <v>96</v>
      </c>
      <c r="D34" s="13" t="s">
        <v>97</v>
      </c>
      <c r="E34" s="45">
        <v>-5.24170994215007</v>
      </c>
      <c r="F34" s="45">
        <v>-79.8831845215605</v>
      </c>
      <c r="G34" s="45">
        <v>-92.3143639427254</v>
      </c>
      <c r="H34" s="45">
        <v>-93.6068374022266</v>
      </c>
      <c r="I34" s="45">
        <v>-89.7854289533449</v>
      </c>
      <c r="J34" s="58"/>
      <c r="K34" s="58"/>
      <c r="L34" s="58"/>
      <c r="M34" s="58"/>
      <c r="N34" s="59"/>
      <c r="O34" s="59"/>
      <c r="P34" s="59"/>
      <c r="Q34" s="59"/>
      <c r="R34" s="59"/>
      <c r="S34" s="59"/>
      <c r="T34" s="59"/>
      <c r="U34" s="59"/>
      <c r="V34" s="59"/>
      <c r="W34" s="58"/>
    </row>
    <row r="35">
      <c r="A35" s="57"/>
      <c r="B35" s="57"/>
      <c r="C35" s="13" t="s">
        <v>98</v>
      </c>
      <c r="D35" s="13" t="s">
        <v>99</v>
      </c>
      <c r="E35" s="45">
        <v>109.019322854593</v>
      </c>
      <c r="F35" s="45">
        <v>95.2408421364086</v>
      </c>
      <c r="G35" s="45">
        <v>111.700286557143</v>
      </c>
      <c r="H35" s="45">
        <v>21.6063132186157</v>
      </c>
      <c r="I35" s="45">
        <v>92.0180520718319</v>
      </c>
      <c r="J35" s="58"/>
      <c r="K35" s="58"/>
      <c r="L35" s="58"/>
      <c r="M35" s="58"/>
      <c r="N35" s="59"/>
      <c r="O35" s="59"/>
      <c r="P35" s="59"/>
      <c r="Q35" s="59"/>
      <c r="R35" s="59"/>
      <c r="S35" s="59"/>
      <c r="T35" s="59"/>
      <c r="U35" s="59"/>
      <c r="V35" s="59"/>
      <c r="W35" s="59"/>
    </row>
    <row r="36">
      <c r="A36" s="57"/>
      <c r="B36" s="57"/>
      <c r="C36" s="13" t="s">
        <v>100</v>
      </c>
      <c r="D36" s="13" t="s">
        <v>101</v>
      </c>
      <c r="E36" s="45">
        <v>-19.376926639171</v>
      </c>
      <c r="F36" s="45">
        <v>-85.3715889338607</v>
      </c>
      <c r="G36" s="45">
        <v>-87.2909102172347</v>
      </c>
      <c r="H36" s="45">
        <v>-88.3371034580811</v>
      </c>
      <c r="I36" s="45">
        <v>-81.5617146321487</v>
      </c>
      <c r="J36" s="58"/>
      <c r="K36" s="58"/>
      <c r="L36" s="58"/>
      <c r="M36" s="58"/>
      <c r="N36" s="59"/>
      <c r="O36" s="59"/>
      <c r="P36" s="59"/>
      <c r="Q36" s="59"/>
      <c r="R36" s="59"/>
      <c r="S36" s="59"/>
      <c r="T36" s="59"/>
      <c r="U36" s="59"/>
      <c r="V36" s="59"/>
      <c r="W36" s="59"/>
    </row>
    <row r="37">
      <c r="A37" s="57"/>
      <c r="B37" s="57"/>
      <c r="C37" s="13" t="s">
        <v>102</v>
      </c>
      <c r="D37" s="13" t="s">
        <v>103</v>
      </c>
      <c r="E37" s="45">
        <v>-31.4112849903459</v>
      </c>
      <c r="F37" s="45">
        <v>-69.2715059435859</v>
      </c>
      <c r="G37" s="45">
        <v>-84.9341757516366</v>
      </c>
      <c r="H37" s="45">
        <v>-79.1762294861134</v>
      </c>
      <c r="I37" s="45">
        <v>-70.6949963139361</v>
      </c>
      <c r="J37" s="58"/>
      <c r="K37" s="58"/>
      <c r="L37" s="58"/>
      <c r="M37" s="58"/>
      <c r="N37" s="59"/>
      <c r="O37" s="59"/>
      <c r="P37" s="59"/>
      <c r="Q37" s="59"/>
      <c r="R37" s="59"/>
      <c r="S37" s="59"/>
      <c r="T37" s="59"/>
      <c r="U37" s="59"/>
      <c r="V37" s="59"/>
      <c r="W37" s="58"/>
    </row>
    <row r="38">
      <c r="A38" s="57"/>
      <c r="B38" s="57"/>
      <c r="C38" s="13" t="s">
        <v>104</v>
      </c>
      <c r="D38" s="13" t="s">
        <v>105</v>
      </c>
      <c r="E38" s="45">
        <v>-2.52649895830367</v>
      </c>
      <c r="F38" s="45">
        <v>-96.4928598471549</v>
      </c>
      <c r="G38" s="45">
        <v>-92.9089307897127</v>
      </c>
      <c r="H38" s="45">
        <v>-91.7370295353388</v>
      </c>
      <c r="I38" s="45">
        <v>-91.9103805393659</v>
      </c>
      <c r="J38" s="58"/>
      <c r="K38" s="58"/>
      <c r="L38" s="58"/>
      <c r="M38" s="58"/>
      <c r="N38" s="59"/>
      <c r="O38" s="59"/>
      <c r="P38" s="59"/>
      <c r="Q38" s="59"/>
      <c r="R38" s="59"/>
      <c r="S38" s="59"/>
      <c r="T38" s="59"/>
      <c r="U38" s="59"/>
      <c r="V38" s="59"/>
      <c r="W38" s="58"/>
    </row>
    <row r="39">
      <c r="A39" s="57"/>
      <c r="B39" s="57"/>
      <c r="C39" s="13" t="s">
        <v>106</v>
      </c>
      <c r="D39" s="13" t="s">
        <v>107</v>
      </c>
      <c r="E39" s="60">
        <v>-10.2274035804267</v>
      </c>
      <c r="F39" s="60">
        <v>-47.6364216809809</v>
      </c>
      <c r="G39" s="60">
        <v>-55.6414818119927</v>
      </c>
      <c r="H39" s="60">
        <v>-52.8256271983643</v>
      </c>
      <c r="I39" s="60">
        <v>-40.8413749303887</v>
      </c>
      <c r="J39" s="59"/>
      <c r="K39" s="59"/>
      <c r="L39" s="59"/>
      <c r="M39" s="59"/>
      <c r="N39" s="59"/>
      <c r="O39" s="59"/>
      <c r="P39" s="59"/>
      <c r="Q39" s="59"/>
      <c r="R39" s="59"/>
      <c r="S39" s="59"/>
      <c r="T39" s="59"/>
      <c r="U39" s="59"/>
      <c r="V39" s="59"/>
      <c r="W39" s="59"/>
    </row>
    <row r="40">
      <c r="A40" s="61"/>
      <c r="B40" s="61"/>
      <c r="C40" s="13" t="s">
        <v>108</v>
      </c>
      <c r="D40" s="13" t="s">
        <v>109</v>
      </c>
      <c r="E40" s="45">
        <v>-4.01395343982724</v>
      </c>
      <c r="F40" s="45">
        <v>-80.7202559715143</v>
      </c>
      <c r="G40" s="45">
        <v>-95.7779056387991</v>
      </c>
      <c r="H40" s="45">
        <v>-93.5610499059741</v>
      </c>
      <c r="I40" s="45">
        <v>-80.7261929250634</v>
      </c>
      <c r="J40" s="58"/>
      <c r="K40" s="58"/>
      <c r="L40" s="58"/>
      <c r="M40" s="58"/>
      <c r="N40" s="59"/>
      <c r="O40" s="59"/>
      <c r="P40" s="59"/>
      <c r="Q40" s="59"/>
      <c r="R40" s="59"/>
      <c r="S40" s="59"/>
      <c r="T40" s="59"/>
      <c r="U40" s="59"/>
      <c r="V40" s="59"/>
      <c r="W40" s="58"/>
    </row>
    <row r="41">
      <c r="A41" s="57"/>
      <c r="B41" s="57"/>
      <c r="C41" s="13" t="s">
        <v>110</v>
      </c>
      <c r="D41" s="13" t="s">
        <v>111</v>
      </c>
      <c r="E41" s="60">
        <v>-69.5569519029162</v>
      </c>
      <c r="F41" s="60">
        <v>-89.0060283795368</v>
      </c>
      <c r="G41" s="60">
        <v>-82.1058856756799</v>
      </c>
      <c r="H41" s="60">
        <v>-75.2908445185159</v>
      </c>
      <c r="I41" s="60">
        <v>-62.2852468756363</v>
      </c>
      <c r="J41" s="59"/>
      <c r="K41" s="59"/>
      <c r="L41" s="59"/>
      <c r="M41" s="59"/>
      <c r="N41" s="59"/>
      <c r="O41" s="59"/>
      <c r="P41" s="59"/>
      <c r="Q41" s="59"/>
      <c r="R41" s="59"/>
      <c r="S41" s="59"/>
      <c r="T41" s="59"/>
      <c r="U41" s="59"/>
      <c r="V41" s="59"/>
      <c r="W41" s="59"/>
    </row>
    <row r="42">
      <c r="A42" s="57"/>
      <c r="B42" s="57"/>
      <c r="C42" s="13" t="s">
        <v>112</v>
      </c>
      <c r="D42" s="13" t="s">
        <v>113</v>
      </c>
      <c r="E42" s="45">
        <v>-15.3280104516813</v>
      </c>
      <c r="F42" s="45">
        <v>-68.2784252579236</v>
      </c>
      <c r="G42" s="45">
        <v>-92.5881571274048</v>
      </c>
      <c r="H42" s="45">
        <v>-81.4185756515918</v>
      </c>
      <c r="I42" s="45">
        <v>-78.774389047477</v>
      </c>
      <c r="J42" s="58"/>
      <c r="K42" s="58"/>
      <c r="L42" s="58"/>
      <c r="M42" s="58"/>
      <c r="N42" s="59"/>
      <c r="O42" s="59"/>
      <c r="P42" s="59"/>
      <c r="Q42" s="59"/>
      <c r="R42" s="59"/>
      <c r="S42" s="59"/>
      <c r="T42" s="59"/>
      <c r="U42" s="59"/>
      <c r="V42" s="59"/>
      <c r="W42" s="59"/>
    </row>
    <row r="43">
      <c r="A43" s="57"/>
      <c r="B43" s="57"/>
      <c r="C43" s="13" t="s">
        <v>114</v>
      </c>
      <c r="D43" s="13" t="s">
        <v>115</v>
      </c>
      <c r="E43" s="45">
        <v>-47.2218920318801</v>
      </c>
      <c r="F43" s="45">
        <v>-58.9781536233154</v>
      </c>
      <c r="G43" s="45">
        <v>-76.4897674010034</v>
      </c>
      <c r="H43" s="45">
        <v>-76.4603936935059</v>
      </c>
      <c r="I43" s="45">
        <v>-33.9560422723868</v>
      </c>
      <c r="J43" s="58"/>
      <c r="K43" s="58"/>
      <c r="L43" s="58"/>
      <c r="M43" s="58"/>
      <c r="N43" s="59"/>
      <c r="O43" s="59"/>
      <c r="P43" s="59"/>
      <c r="Q43" s="59"/>
      <c r="R43" s="59"/>
      <c r="S43" s="59"/>
      <c r="T43" s="59"/>
      <c r="U43" s="59"/>
      <c r="V43" s="59"/>
      <c r="W43" s="58"/>
    </row>
    <row r="44">
      <c r="A44" s="57"/>
      <c r="B44" s="57"/>
      <c r="C44" s="13" t="s">
        <v>116</v>
      </c>
      <c r="D44" s="13" t="s">
        <v>117</v>
      </c>
      <c r="E44" s="45">
        <v>-26.327139366325</v>
      </c>
      <c r="F44" s="45">
        <v>-59.7871434469963</v>
      </c>
      <c r="G44" s="45">
        <v>-69.6872838164515</v>
      </c>
      <c r="H44" s="45">
        <v>-82.4746262116995</v>
      </c>
      <c r="I44" s="45">
        <v>-74.8932292788217</v>
      </c>
      <c r="J44" s="58"/>
      <c r="K44" s="58"/>
      <c r="L44" s="58"/>
      <c r="M44" s="58"/>
      <c r="N44" s="59"/>
      <c r="O44" s="59"/>
      <c r="P44" s="59"/>
      <c r="Q44" s="59"/>
      <c r="R44" s="59"/>
      <c r="S44" s="59"/>
      <c r="T44" s="59"/>
      <c r="U44" s="59"/>
      <c r="V44" s="59"/>
      <c r="W44" s="58"/>
    </row>
    <row r="45">
      <c r="A45" s="57"/>
      <c r="B45" s="57"/>
      <c r="C45" s="13" t="s">
        <v>118</v>
      </c>
      <c r="D45" s="13" t="s">
        <v>119</v>
      </c>
      <c r="E45" s="45">
        <v>-27.8134119716548</v>
      </c>
      <c r="F45" s="45">
        <v>-88.6297772757089</v>
      </c>
      <c r="G45" s="45">
        <v>-90.0593435403607</v>
      </c>
      <c r="H45" s="45">
        <v>-89.6581238365103</v>
      </c>
      <c r="I45" s="45">
        <v>-83.3613926228855</v>
      </c>
      <c r="J45" s="58"/>
      <c r="K45" s="58"/>
      <c r="L45" s="58"/>
      <c r="M45" s="58"/>
      <c r="N45" s="59"/>
      <c r="O45" s="59"/>
      <c r="P45" s="59"/>
      <c r="Q45" s="59"/>
      <c r="R45" s="59"/>
      <c r="S45" s="59"/>
      <c r="T45" s="59"/>
      <c r="U45" s="59"/>
      <c r="V45" s="59"/>
      <c r="W45" s="58"/>
    </row>
    <row r="46">
      <c r="A46" s="61"/>
      <c r="B46" s="61"/>
      <c r="C46" s="13" t="s">
        <v>122</v>
      </c>
      <c r="D46" s="13" t="s">
        <v>123</v>
      </c>
      <c r="E46" s="60">
        <v>9.37E36</v>
      </c>
      <c r="F46" s="60">
        <v>9.37E36</v>
      </c>
      <c r="G46" s="60">
        <v>9.37E36</v>
      </c>
      <c r="H46" s="60">
        <v>9.37E36</v>
      </c>
      <c r="I46" s="60">
        <v>9.37E36</v>
      </c>
      <c r="J46" s="59"/>
      <c r="K46" s="59"/>
      <c r="L46" s="59"/>
      <c r="M46" s="59"/>
      <c r="N46" s="59"/>
      <c r="O46" s="59"/>
      <c r="P46" s="59"/>
      <c r="Q46" s="59"/>
      <c r="R46" s="59"/>
      <c r="S46" s="59"/>
      <c r="T46" s="59"/>
      <c r="U46" s="59"/>
      <c r="V46" s="59"/>
      <c r="W46" s="59"/>
    </row>
    <row r="47">
      <c r="A47" s="61"/>
      <c r="B47" s="61"/>
      <c r="C47" s="13" t="s">
        <v>124</v>
      </c>
      <c r="D47" s="13" t="s">
        <v>125</v>
      </c>
      <c r="E47" s="60">
        <v>-5.17828731881004</v>
      </c>
      <c r="F47" s="60">
        <v>-75.6419183034808</v>
      </c>
      <c r="G47" s="60">
        <v>-90.3302657285193</v>
      </c>
      <c r="H47" s="60">
        <v>-91.5786135323372</v>
      </c>
      <c r="I47" s="60">
        <v>-87.3987348713916</v>
      </c>
      <c r="J47" s="59"/>
      <c r="K47" s="59"/>
      <c r="L47" s="59"/>
      <c r="M47" s="59"/>
      <c r="N47" s="59"/>
      <c r="O47" s="59"/>
      <c r="P47" s="59"/>
      <c r="Q47" s="59"/>
      <c r="R47" s="59"/>
      <c r="S47" s="59"/>
      <c r="T47" s="59"/>
      <c r="U47" s="59"/>
      <c r="V47" s="59"/>
      <c r="W47" s="59"/>
    </row>
    <row r="48">
      <c r="A48" s="57"/>
      <c r="B48" s="57"/>
      <c r="C48" s="13" t="s">
        <v>126</v>
      </c>
      <c r="D48" s="13" t="s">
        <v>127</v>
      </c>
      <c r="E48" s="45">
        <v>-33.3446617674722</v>
      </c>
      <c r="F48" s="45">
        <v>973.020741580972</v>
      </c>
      <c r="G48" s="45">
        <v>449.054814153129</v>
      </c>
      <c r="H48" s="45">
        <v>76.8780424721306</v>
      </c>
      <c r="I48" s="45">
        <v>-6.39652335717036</v>
      </c>
      <c r="J48" s="58"/>
      <c r="K48" s="58"/>
      <c r="L48" s="58"/>
      <c r="M48" s="58"/>
      <c r="N48" s="59"/>
      <c r="O48" s="59"/>
      <c r="P48" s="59"/>
      <c r="Q48" s="59"/>
      <c r="R48" s="59"/>
      <c r="S48" s="59"/>
      <c r="T48" s="59"/>
      <c r="U48" s="59"/>
      <c r="V48" s="59"/>
      <c r="W48" s="58"/>
    </row>
    <row r="49">
      <c r="A49" s="57"/>
      <c r="B49" s="57"/>
      <c r="C49" s="13" t="s">
        <v>128</v>
      </c>
      <c r="D49" s="13" t="s">
        <v>129</v>
      </c>
      <c r="E49" s="60">
        <v>-100.0</v>
      </c>
      <c r="F49" s="60">
        <v>-100.0</v>
      </c>
      <c r="G49" s="60">
        <v>-100.0</v>
      </c>
      <c r="H49" s="60">
        <v>-100.0</v>
      </c>
      <c r="I49" s="60">
        <v>-92.6418506659412</v>
      </c>
      <c r="J49" s="59"/>
      <c r="K49" s="59"/>
      <c r="L49" s="59"/>
      <c r="M49" s="59"/>
      <c r="N49" s="59"/>
      <c r="O49" s="59"/>
      <c r="P49" s="59"/>
      <c r="Q49" s="59"/>
      <c r="R49" s="59"/>
      <c r="S49" s="59"/>
      <c r="T49" s="59"/>
      <c r="U49" s="59"/>
      <c r="V49" s="59"/>
      <c r="W49" s="59"/>
    </row>
    <row r="50">
      <c r="A50" s="57"/>
      <c r="B50" s="57"/>
      <c r="C50" s="13" t="s">
        <v>130</v>
      </c>
      <c r="D50" s="13" t="s">
        <v>131</v>
      </c>
      <c r="E50" s="60">
        <v>-10.7958084441291</v>
      </c>
      <c r="F50" s="60">
        <v>-74.2058899123493</v>
      </c>
      <c r="G50" s="60">
        <v>-77.9814172489313</v>
      </c>
      <c r="H50" s="60">
        <v>-79.4903596998831</v>
      </c>
      <c r="I50" s="60">
        <v>-70.9616126267605</v>
      </c>
      <c r="J50" s="59"/>
      <c r="K50" s="59"/>
      <c r="L50" s="59"/>
      <c r="M50" s="59"/>
      <c r="N50" s="59"/>
      <c r="O50" s="59"/>
      <c r="P50" s="59"/>
      <c r="Q50" s="59"/>
      <c r="R50" s="59"/>
      <c r="S50" s="59"/>
      <c r="T50" s="59"/>
      <c r="U50" s="59"/>
      <c r="V50" s="59"/>
      <c r="W50" s="59"/>
    </row>
    <row r="51">
      <c r="A51" s="57"/>
      <c r="B51" s="57"/>
      <c r="C51" s="13" t="s">
        <v>132</v>
      </c>
      <c r="D51" s="13" t="s">
        <v>133</v>
      </c>
      <c r="E51" s="45">
        <v>-24.4685578031283</v>
      </c>
      <c r="F51" s="45">
        <v>-61.1184133159678</v>
      </c>
      <c r="G51" s="45">
        <v>-82.6865784805853</v>
      </c>
      <c r="H51" s="45">
        <v>-81.7237860897479</v>
      </c>
      <c r="I51" s="45">
        <v>-69.6515333441398</v>
      </c>
      <c r="J51" s="58"/>
      <c r="K51" s="58"/>
      <c r="L51" s="58"/>
      <c r="M51" s="58"/>
      <c r="N51" s="59"/>
      <c r="O51" s="59"/>
      <c r="P51" s="59"/>
      <c r="Q51" s="59"/>
      <c r="R51" s="59"/>
      <c r="S51" s="59"/>
      <c r="T51" s="59"/>
      <c r="U51" s="59"/>
      <c r="V51" s="59"/>
      <c r="W51" s="59"/>
    </row>
    <row r="52">
      <c r="A52" s="57"/>
      <c r="B52" s="57"/>
      <c r="C52" s="13" t="s">
        <v>134</v>
      </c>
      <c r="D52" s="13" t="s">
        <v>135</v>
      </c>
      <c r="E52" s="45">
        <v>-13.235934275586</v>
      </c>
      <c r="F52" s="45">
        <v>-82.097867951353</v>
      </c>
      <c r="G52" s="45">
        <v>-87.3260574365513</v>
      </c>
      <c r="H52" s="45">
        <v>-85.825315995666</v>
      </c>
      <c r="I52" s="45">
        <v>-80.0146803002019</v>
      </c>
      <c r="J52" s="58"/>
      <c r="K52" s="58"/>
      <c r="L52" s="58"/>
      <c r="M52" s="58"/>
      <c r="N52" s="59"/>
      <c r="O52" s="59"/>
      <c r="P52" s="59"/>
      <c r="Q52" s="59"/>
      <c r="R52" s="59"/>
      <c r="S52" s="59"/>
      <c r="T52" s="59"/>
      <c r="U52" s="59"/>
      <c r="V52" s="59"/>
      <c r="W52" s="59"/>
    </row>
    <row r="53">
      <c r="A53" s="57"/>
      <c r="B53" s="57"/>
      <c r="C53" s="13" t="s">
        <v>136</v>
      </c>
      <c r="D53" s="13" t="s">
        <v>137</v>
      </c>
      <c r="E53" s="45">
        <v>-6.29985177820334</v>
      </c>
      <c r="F53" s="45">
        <v>-37.2345698713292</v>
      </c>
      <c r="G53" s="45">
        <v>-42.7418685093831</v>
      </c>
      <c r="H53" s="45">
        <v>-58.8026047275919</v>
      </c>
      <c r="I53" s="60">
        <v>-43.7707318330643</v>
      </c>
      <c r="J53" s="59"/>
      <c r="K53" s="59"/>
      <c r="L53" s="59"/>
      <c r="M53" s="59"/>
      <c r="N53" s="59"/>
      <c r="O53" s="59"/>
      <c r="P53" s="59"/>
      <c r="Q53" s="59"/>
      <c r="R53" s="59"/>
      <c r="S53" s="59"/>
      <c r="T53" s="59"/>
      <c r="U53" s="59"/>
      <c r="V53" s="59"/>
      <c r="W53" s="58"/>
    </row>
    <row r="54">
      <c r="A54" s="57"/>
      <c r="B54" s="57"/>
      <c r="C54" s="13" t="s">
        <v>138</v>
      </c>
      <c r="D54" s="13" t="s">
        <v>139</v>
      </c>
      <c r="E54" s="45">
        <v>-3.11388652138582</v>
      </c>
      <c r="F54" s="45">
        <v>-46.8885993106857</v>
      </c>
      <c r="G54" s="45">
        <v>-80.0787683432098</v>
      </c>
      <c r="H54" s="45">
        <v>-84.5580120233614</v>
      </c>
      <c r="I54" s="45">
        <v>-71.600131518663</v>
      </c>
      <c r="J54" s="58"/>
      <c r="K54" s="58"/>
      <c r="L54" s="58"/>
      <c r="M54" s="58"/>
      <c r="N54" s="59"/>
      <c r="O54" s="59"/>
      <c r="P54" s="59"/>
      <c r="Q54" s="59"/>
      <c r="R54" s="59"/>
      <c r="S54" s="59"/>
      <c r="T54" s="59"/>
      <c r="U54" s="59"/>
      <c r="V54" s="59"/>
      <c r="W54" s="59"/>
    </row>
    <row r="55">
      <c r="A55" s="61"/>
      <c r="B55" s="61"/>
      <c r="C55" s="13" t="s">
        <v>140</v>
      </c>
      <c r="D55" s="13" t="s">
        <v>141</v>
      </c>
      <c r="E55" s="60">
        <v>62.7033804326735</v>
      </c>
      <c r="F55" s="60">
        <v>56.4767214346535</v>
      </c>
      <c r="G55" s="60">
        <v>58.1655058317086</v>
      </c>
      <c r="H55" s="60">
        <v>51.6228573452771</v>
      </c>
      <c r="I55" s="60">
        <v>105.798722975272</v>
      </c>
      <c r="J55" s="59"/>
      <c r="K55" s="59"/>
      <c r="L55" s="59"/>
      <c r="M55" s="59"/>
      <c r="N55" s="59"/>
      <c r="O55" s="59"/>
      <c r="P55" s="59"/>
      <c r="Q55" s="59"/>
      <c r="R55" s="59"/>
      <c r="S55" s="59"/>
      <c r="T55" s="59"/>
      <c r="U55" s="59"/>
      <c r="V55" s="59"/>
      <c r="W55" s="59"/>
    </row>
    <row r="56">
      <c r="A56" s="57"/>
      <c r="B56" s="57"/>
      <c r="C56" s="13" t="s">
        <v>142</v>
      </c>
      <c r="D56" s="13" t="s">
        <v>143</v>
      </c>
      <c r="E56" s="45">
        <v>-10.7574762453187</v>
      </c>
      <c r="F56" s="45">
        <v>-67.8605412086173</v>
      </c>
      <c r="G56" s="45">
        <v>-91.1563692688759</v>
      </c>
      <c r="H56" s="45">
        <v>-85.1293213848878</v>
      </c>
      <c r="I56" s="60">
        <v>-72.4182237901058</v>
      </c>
      <c r="J56" s="59"/>
      <c r="K56" s="59"/>
      <c r="L56" s="59"/>
      <c r="M56" s="59"/>
      <c r="N56" s="59"/>
      <c r="O56" s="59"/>
      <c r="P56" s="59"/>
      <c r="Q56" s="59"/>
      <c r="R56" s="59"/>
      <c r="S56" s="59"/>
      <c r="T56" s="59"/>
      <c r="U56" s="59"/>
      <c r="V56" s="59"/>
      <c r="W56" s="58"/>
    </row>
    <row r="57">
      <c r="A57" s="57"/>
      <c r="B57" s="57"/>
      <c r="C57" s="13" t="s">
        <v>144</v>
      </c>
      <c r="D57" s="13" t="s">
        <v>145</v>
      </c>
      <c r="E57" s="45">
        <v>-34.9260292691209</v>
      </c>
      <c r="F57" s="45">
        <v>-75.2493811206069</v>
      </c>
      <c r="G57" s="45">
        <v>-74.829292222839</v>
      </c>
      <c r="H57" s="45">
        <v>-68.8780405154752</v>
      </c>
      <c r="I57" s="60">
        <v>-60.4645829999079</v>
      </c>
      <c r="J57" s="59"/>
      <c r="K57" s="59"/>
      <c r="L57" s="59"/>
      <c r="M57" s="59"/>
      <c r="N57" s="59"/>
      <c r="O57" s="59"/>
      <c r="P57" s="59"/>
      <c r="Q57" s="59"/>
      <c r="R57" s="59"/>
      <c r="S57" s="59"/>
      <c r="T57" s="59"/>
      <c r="U57" s="59"/>
      <c r="V57" s="59"/>
      <c r="W57" s="58"/>
    </row>
    <row r="58">
      <c r="A58" s="57"/>
      <c r="B58" s="57"/>
      <c r="C58" s="13" t="s">
        <v>146</v>
      </c>
      <c r="D58" s="13" t="s">
        <v>147</v>
      </c>
      <c r="E58" s="45">
        <v>-13.4866248832664</v>
      </c>
      <c r="F58" s="45">
        <v>-69.0287088691658</v>
      </c>
      <c r="G58" s="45">
        <v>-74.5314332153756</v>
      </c>
      <c r="H58" s="45">
        <v>-77.4506262625097</v>
      </c>
      <c r="I58" s="45">
        <v>-73.3818398253404</v>
      </c>
      <c r="J58" s="58"/>
      <c r="K58" s="58"/>
      <c r="L58" s="58"/>
      <c r="M58" s="58"/>
      <c r="N58" s="59"/>
      <c r="O58" s="59"/>
      <c r="P58" s="59"/>
      <c r="Q58" s="59"/>
      <c r="R58" s="59"/>
      <c r="S58" s="59"/>
      <c r="T58" s="59"/>
      <c r="U58" s="59"/>
      <c r="V58" s="59"/>
      <c r="W58" s="59"/>
    </row>
    <row r="59">
      <c r="A59" s="57"/>
      <c r="B59" s="57"/>
      <c r="C59" s="13" t="s">
        <v>148</v>
      </c>
      <c r="D59" s="13" t="s">
        <v>149</v>
      </c>
      <c r="E59" s="45">
        <v>-84.9212859721475</v>
      </c>
      <c r="F59" s="45">
        <v>-99.4530362377879</v>
      </c>
      <c r="G59" s="45">
        <v>-98.9384185710101</v>
      </c>
      <c r="H59" s="45">
        <v>-93.0446736530772</v>
      </c>
      <c r="I59" s="60">
        <v>-77.0723063706266</v>
      </c>
      <c r="J59" s="59"/>
      <c r="K59" s="59"/>
      <c r="L59" s="59"/>
      <c r="M59" s="59"/>
      <c r="N59" s="59"/>
      <c r="O59" s="59"/>
      <c r="P59" s="59"/>
      <c r="Q59" s="59"/>
      <c r="R59" s="59"/>
      <c r="S59" s="59"/>
      <c r="T59" s="59"/>
      <c r="U59" s="59"/>
      <c r="V59" s="59"/>
      <c r="W59" s="58"/>
    </row>
    <row r="60">
      <c r="A60" s="62"/>
      <c r="B60" s="62"/>
      <c r="C60" s="13" t="s">
        <v>150</v>
      </c>
      <c r="D60" s="13" t="s">
        <v>151</v>
      </c>
      <c r="E60" s="45">
        <v>-88.2712299629606</v>
      </c>
      <c r="F60" s="45">
        <v>-99.863259059447</v>
      </c>
      <c r="G60" s="45">
        <v>-90.0771428375432</v>
      </c>
      <c r="H60" s="45">
        <v>-68.9219234564421</v>
      </c>
      <c r="I60" s="45">
        <v>-59.6607644319005</v>
      </c>
      <c r="J60" s="58"/>
      <c r="K60" s="58"/>
      <c r="L60" s="58"/>
      <c r="M60" s="58"/>
      <c r="N60" s="59"/>
      <c r="O60" s="59"/>
      <c r="P60" s="59"/>
      <c r="Q60" s="59"/>
      <c r="R60" s="59"/>
      <c r="S60" s="59"/>
      <c r="T60" s="59"/>
      <c r="U60" s="59"/>
      <c r="V60" s="59"/>
      <c r="W60" s="58"/>
    </row>
    <row r="61">
      <c r="A61" s="57"/>
      <c r="B61" s="57"/>
      <c r="C61" s="13" t="s">
        <v>152</v>
      </c>
      <c r="D61" s="13" t="s">
        <v>153</v>
      </c>
      <c r="E61" s="60">
        <v>-89.9279529839242</v>
      </c>
      <c r="F61" s="60">
        <v>-90.5151126754443</v>
      </c>
      <c r="G61" s="60">
        <v>-81.436720521941</v>
      </c>
      <c r="H61" s="60">
        <v>-68.5192073084985</v>
      </c>
      <c r="I61" s="60">
        <v>-65.2416200325214</v>
      </c>
      <c r="J61" s="59"/>
      <c r="K61" s="59"/>
      <c r="L61" s="59"/>
      <c r="M61" s="59"/>
      <c r="N61" s="59"/>
      <c r="O61" s="59"/>
      <c r="P61" s="59"/>
      <c r="Q61" s="59"/>
      <c r="R61" s="59"/>
      <c r="S61" s="59"/>
      <c r="T61" s="59"/>
      <c r="U61" s="59"/>
      <c r="V61" s="59"/>
      <c r="W61" s="59"/>
    </row>
    <row r="62">
      <c r="A62" s="62"/>
      <c r="B62" s="62"/>
      <c r="C62" s="13" t="s">
        <v>154</v>
      </c>
      <c r="D62" s="13" t="s">
        <v>155</v>
      </c>
      <c r="E62" s="45">
        <v>45.0712522205937</v>
      </c>
      <c r="F62" s="45">
        <v>-17.0153788884201</v>
      </c>
      <c r="G62" s="45">
        <v>16.3629317667086</v>
      </c>
      <c r="H62" s="45">
        <v>62.5966184061989</v>
      </c>
      <c r="I62" s="45">
        <v>135.108240230585</v>
      </c>
      <c r="J62" s="58"/>
      <c r="K62" s="58"/>
      <c r="L62" s="58"/>
      <c r="M62" s="58"/>
      <c r="N62" s="59"/>
      <c r="O62" s="59"/>
      <c r="P62" s="59"/>
      <c r="Q62" s="59"/>
      <c r="R62" s="59"/>
      <c r="S62" s="59"/>
      <c r="T62" s="59"/>
      <c r="U62" s="59"/>
      <c r="V62" s="59"/>
      <c r="W62" s="59"/>
    </row>
    <row r="63">
      <c r="A63" s="57"/>
      <c r="B63" s="57"/>
      <c r="C63" s="13" t="s">
        <v>156</v>
      </c>
      <c r="D63" s="13" t="s">
        <v>157</v>
      </c>
      <c r="E63" s="45">
        <v>-98.4484255940497</v>
      </c>
      <c r="F63" s="45">
        <v>-99.863259059447</v>
      </c>
      <c r="G63" s="45">
        <v>-99.863259059447</v>
      </c>
      <c r="H63" s="45">
        <v>-99.6171253664515</v>
      </c>
      <c r="I63" s="45">
        <v>-99.4436493565759</v>
      </c>
      <c r="J63" s="58"/>
      <c r="K63" s="58"/>
      <c r="L63" s="58"/>
      <c r="M63" s="58"/>
      <c r="N63" s="59"/>
      <c r="O63" s="59"/>
      <c r="P63" s="59"/>
      <c r="Q63" s="59"/>
      <c r="R63" s="59"/>
      <c r="S63" s="59"/>
      <c r="T63" s="59"/>
      <c r="U63" s="59"/>
      <c r="V63" s="59"/>
      <c r="W63" s="59"/>
    </row>
    <row r="64">
      <c r="A64" s="62"/>
      <c r="B64" s="62"/>
      <c r="C64" s="13" t="s">
        <v>158</v>
      </c>
      <c r="D64" s="13" t="s">
        <v>159</v>
      </c>
      <c r="E64" s="45">
        <v>-79.0429156257436</v>
      </c>
      <c r="F64" s="45">
        <v>-96.9738692821656</v>
      </c>
      <c r="G64" s="45">
        <v>-90.6957771959121</v>
      </c>
      <c r="H64" s="45">
        <v>-78.817084975159</v>
      </c>
      <c r="I64" s="45">
        <v>-68.81862667542</v>
      </c>
      <c r="J64" s="58"/>
      <c r="K64" s="58"/>
      <c r="L64" s="58"/>
      <c r="M64" s="58"/>
      <c r="N64" s="59"/>
      <c r="O64" s="59"/>
      <c r="P64" s="59"/>
      <c r="Q64" s="59"/>
      <c r="R64" s="59"/>
      <c r="S64" s="59"/>
      <c r="T64" s="59"/>
      <c r="U64" s="59"/>
      <c r="V64" s="59"/>
      <c r="W64" s="58"/>
    </row>
    <row r="65">
      <c r="A65" s="57"/>
      <c r="B65" s="57"/>
      <c r="C65" s="13" t="s">
        <v>160</v>
      </c>
      <c r="D65" s="13" t="s">
        <v>161</v>
      </c>
      <c r="E65" s="45">
        <v>-99.8906072475576</v>
      </c>
      <c r="F65" s="45">
        <v>-100.0</v>
      </c>
      <c r="G65" s="45">
        <v>-100.0</v>
      </c>
      <c r="H65" s="45">
        <v>-99.9155302316037</v>
      </c>
      <c r="I65" s="45">
        <v>-98.5733881585268</v>
      </c>
      <c r="J65" s="58"/>
      <c r="K65" s="58"/>
      <c r="L65" s="58"/>
      <c r="M65" s="58"/>
      <c r="N65" s="59"/>
      <c r="O65" s="59"/>
      <c r="P65" s="59"/>
      <c r="Q65" s="59"/>
      <c r="R65" s="59"/>
      <c r="S65" s="59"/>
      <c r="T65" s="59"/>
      <c r="U65" s="59"/>
      <c r="V65" s="59"/>
      <c r="W65" s="58"/>
    </row>
    <row r="66">
      <c r="A66" s="62"/>
      <c r="B66" s="62"/>
      <c r="C66" s="13" t="s">
        <v>162</v>
      </c>
      <c r="D66" s="13" t="s">
        <v>163</v>
      </c>
      <c r="E66" s="45">
        <v>-6.92408088229282</v>
      </c>
      <c r="F66" s="45">
        <v>-85.4183648996874</v>
      </c>
      <c r="G66" s="45">
        <v>-88.1608376382217</v>
      </c>
      <c r="H66" s="45">
        <v>-91.4538850340115</v>
      </c>
      <c r="I66" s="45">
        <v>-91.7275804982638</v>
      </c>
      <c r="J66" s="58"/>
      <c r="K66" s="58"/>
      <c r="L66" s="58"/>
      <c r="M66" s="58"/>
      <c r="N66" s="59"/>
      <c r="O66" s="59"/>
      <c r="P66" s="59"/>
      <c r="Q66" s="59"/>
      <c r="R66" s="59"/>
      <c r="S66" s="59"/>
      <c r="T66" s="59"/>
      <c r="U66" s="59"/>
      <c r="V66" s="59"/>
      <c r="W66" s="59"/>
    </row>
    <row r="67">
      <c r="A67" s="57"/>
      <c r="B67" s="57"/>
      <c r="C67" s="13" t="s">
        <v>164</v>
      </c>
      <c r="D67" s="13" t="s">
        <v>165</v>
      </c>
      <c r="E67" s="45">
        <v>-99.6161308917499</v>
      </c>
      <c r="F67" s="45">
        <v>-100.0</v>
      </c>
      <c r="G67" s="45">
        <v>-100.0</v>
      </c>
      <c r="H67" s="45">
        <v>-100.0</v>
      </c>
      <c r="I67" s="60">
        <v>-100.0</v>
      </c>
      <c r="J67" s="59"/>
      <c r="K67" s="59"/>
      <c r="L67" s="59"/>
      <c r="M67" s="59"/>
      <c r="N67" s="59"/>
      <c r="O67" s="59"/>
      <c r="P67" s="59"/>
      <c r="Q67" s="59"/>
      <c r="R67" s="59"/>
      <c r="S67" s="59"/>
      <c r="T67" s="59"/>
      <c r="U67" s="59"/>
      <c r="V67" s="59"/>
      <c r="W67" s="59"/>
    </row>
    <row r="68">
      <c r="A68" s="57"/>
      <c r="B68" s="57"/>
      <c r="C68" s="13" t="s">
        <v>166</v>
      </c>
      <c r="D68" s="13" t="s">
        <v>167</v>
      </c>
      <c r="E68" s="45">
        <v>-99.9798439810311</v>
      </c>
      <c r="F68" s="45">
        <v>-100.0</v>
      </c>
      <c r="G68" s="45">
        <v>-100.0</v>
      </c>
      <c r="H68" s="45">
        <v>-100.0</v>
      </c>
      <c r="I68" s="45">
        <v>-100.0</v>
      </c>
      <c r="J68" s="58"/>
      <c r="K68" s="58"/>
      <c r="L68" s="58"/>
      <c r="M68" s="58"/>
      <c r="N68" s="59"/>
      <c r="O68" s="59"/>
      <c r="P68" s="59"/>
      <c r="Q68" s="59"/>
      <c r="R68" s="59"/>
      <c r="S68" s="59"/>
      <c r="T68" s="59"/>
      <c r="U68" s="59"/>
      <c r="V68" s="59"/>
      <c r="W68" s="58"/>
    </row>
    <row r="69">
      <c r="A69" s="57"/>
      <c r="B69" s="57"/>
      <c r="C69" s="13" t="s">
        <v>168</v>
      </c>
      <c r="D69" s="13" t="s">
        <v>169</v>
      </c>
      <c r="E69" s="60">
        <v>-56.2891916142012</v>
      </c>
      <c r="F69" s="60">
        <v>-98.5778942182485</v>
      </c>
      <c r="G69" s="60">
        <v>-61.2202692591621</v>
      </c>
      <c r="H69" s="60">
        <v>-78.4579233428023</v>
      </c>
      <c r="I69" s="60">
        <v>158.433754931963</v>
      </c>
      <c r="J69" s="59"/>
      <c r="K69" s="59"/>
      <c r="L69" s="59"/>
      <c r="M69" s="59"/>
      <c r="N69" s="59"/>
      <c r="O69" s="59"/>
      <c r="P69" s="59"/>
      <c r="Q69" s="59"/>
      <c r="R69" s="59"/>
      <c r="S69" s="59"/>
      <c r="T69" s="59"/>
      <c r="U69" s="59"/>
      <c r="V69" s="59"/>
      <c r="W69" s="58"/>
    </row>
    <row r="70">
      <c r="A70" s="57"/>
      <c r="B70" s="57"/>
      <c r="C70" s="13" t="s">
        <v>170</v>
      </c>
      <c r="D70" s="13" t="s">
        <v>171</v>
      </c>
      <c r="E70" s="45">
        <v>-99.9453036237788</v>
      </c>
      <c r="F70" s="45">
        <v>-100.0</v>
      </c>
      <c r="G70" s="45">
        <v>-100.0</v>
      </c>
      <c r="H70" s="45">
        <v>-100.0</v>
      </c>
      <c r="I70" s="45">
        <v>-99.0602258566152</v>
      </c>
      <c r="J70" s="58"/>
      <c r="K70" s="58"/>
      <c r="L70" s="58"/>
      <c r="M70" s="58"/>
      <c r="N70" s="59"/>
      <c r="O70" s="59"/>
      <c r="P70" s="59"/>
      <c r="Q70" s="59"/>
      <c r="R70" s="59"/>
      <c r="S70" s="59"/>
      <c r="T70" s="59"/>
      <c r="U70" s="59"/>
      <c r="V70" s="59"/>
      <c r="W70" s="58"/>
    </row>
    <row r="71">
      <c r="A71" s="61"/>
      <c r="B71" s="61"/>
      <c r="C71" s="13" t="s">
        <v>172</v>
      </c>
      <c r="D71" s="13" t="s">
        <v>173</v>
      </c>
      <c r="E71" s="60">
        <v>-54.2099216879923</v>
      </c>
      <c r="F71" s="60">
        <v>-99.8178865072655</v>
      </c>
      <c r="G71" s="60">
        <v>-99.379261404865</v>
      </c>
      <c r="H71" s="60">
        <v>-97.3709581130993</v>
      </c>
      <c r="I71" s="60">
        <v>-92.2382467449471</v>
      </c>
      <c r="J71" s="59"/>
      <c r="K71" s="59"/>
      <c r="L71" s="59"/>
      <c r="M71" s="59"/>
      <c r="N71" s="59"/>
      <c r="O71" s="59"/>
      <c r="P71" s="59"/>
      <c r="Q71" s="59"/>
      <c r="R71" s="59"/>
      <c r="S71" s="59"/>
      <c r="T71" s="59"/>
      <c r="U71" s="59"/>
      <c r="V71" s="59"/>
      <c r="W71" s="59"/>
    </row>
    <row r="72">
      <c r="A72" s="57"/>
      <c r="B72" s="57"/>
      <c r="C72" s="13" t="s">
        <v>174</v>
      </c>
      <c r="D72" s="13" t="s">
        <v>175</v>
      </c>
      <c r="E72" s="60">
        <v>-97.4255305833348</v>
      </c>
      <c r="F72" s="60">
        <v>-88.708467470767</v>
      </c>
      <c r="G72" s="60">
        <v>-74.7521332646351</v>
      </c>
      <c r="H72" s="60">
        <v>-47.5169568041252</v>
      </c>
      <c r="I72" s="60">
        <v>-70.386680372743</v>
      </c>
      <c r="J72" s="59"/>
      <c r="K72" s="59"/>
      <c r="L72" s="59"/>
      <c r="M72" s="59"/>
      <c r="N72" s="59"/>
      <c r="O72" s="59"/>
      <c r="P72" s="59"/>
      <c r="Q72" s="59"/>
      <c r="R72" s="59"/>
      <c r="S72" s="59"/>
      <c r="T72" s="59"/>
      <c r="U72" s="59"/>
      <c r="V72" s="59"/>
      <c r="W72" s="59"/>
    </row>
    <row r="73">
      <c r="A73" s="57"/>
      <c r="B73" s="57"/>
      <c r="C73" s="13" t="s">
        <v>176</v>
      </c>
      <c r="D73" s="13" t="s">
        <v>177</v>
      </c>
      <c r="E73" s="60">
        <v>-32.7720835924482</v>
      </c>
      <c r="F73" s="60">
        <v>-66.386677682355</v>
      </c>
      <c r="G73" s="60">
        <v>-78.494429073692</v>
      </c>
      <c r="H73" s="60">
        <v>-77.394618494696</v>
      </c>
      <c r="I73" s="60">
        <v>-68.4043303619896</v>
      </c>
      <c r="J73" s="59"/>
      <c r="K73" s="59"/>
      <c r="L73" s="59"/>
      <c r="M73" s="59"/>
      <c r="N73" s="59"/>
      <c r="O73" s="59"/>
      <c r="P73" s="59"/>
      <c r="Q73" s="59"/>
      <c r="R73" s="59"/>
      <c r="S73" s="59"/>
      <c r="T73" s="59"/>
      <c r="U73" s="59"/>
      <c r="V73" s="59"/>
      <c r="W73" s="59"/>
    </row>
    <row r="74">
      <c r="A74" s="57"/>
      <c r="B74" s="57"/>
      <c r="C74" s="13" t="s">
        <v>178</v>
      </c>
      <c r="D74" s="13" t="s">
        <v>179</v>
      </c>
      <c r="E74" s="45">
        <v>-16.6101616828033</v>
      </c>
      <c r="F74" s="45">
        <v>-86.3195988641985</v>
      </c>
      <c r="G74" s="45">
        <v>-87.114819128873</v>
      </c>
      <c r="H74" s="45">
        <v>-84.5419604067609</v>
      </c>
      <c r="I74" s="45">
        <v>-80.2983959250203</v>
      </c>
      <c r="J74" s="58"/>
      <c r="K74" s="58"/>
      <c r="L74" s="58"/>
      <c r="M74" s="58"/>
      <c r="N74" s="59"/>
      <c r="O74" s="59"/>
      <c r="P74" s="59"/>
      <c r="Q74" s="59"/>
      <c r="R74" s="59"/>
      <c r="S74" s="59"/>
      <c r="T74" s="59"/>
      <c r="U74" s="59"/>
      <c r="V74" s="59"/>
      <c r="W74" s="58"/>
    </row>
    <row r="75">
      <c r="A75" s="57"/>
      <c r="B75" s="57"/>
      <c r="C75" s="13" t="s">
        <v>180</v>
      </c>
      <c r="D75" s="13" t="s">
        <v>181</v>
      </c>
      <c r="E75" s="45">
        <v>-88.0</v>
      </c>
      <c r="F75" s="45">
        <v>35.8</v>
      </c>
      <c r="G75" s="45">
        <v>66.8</v>
      </c>
      <c r="H75" s="45">
        <v>182.0</v>
      </c>
      <c r="I75" s="45">
        <v>432.65814304945</v>
      </c>
      <c r="J75" s="58"/>
      <c r="K75" s="58"/>
      <c r="L75" s="58"/>
      <c r="M75" s="58"/>
      <c r="N75" s="59"/>
      <c r="O75" s="59"/>
      <c r="P75" s="59"/>
      <c r="Q75" s="59"/>
      <c r="R75" s="59"/>
      <c r="S75" s="59"/>
      <c r="T75" s="59"/>
      <c r="U75" s="59"/>
      <c r="V75" s="59"/>
      <c r="W75" s="58"/>
    </row>
    <row r="76">
      <c r="A76" s="57"/>
      <c r="B76" s="57"/>
      <c r="C76" s="13" t="s">
        <v>182</v>
      </c>
      <c r="D76" s="13" t="s">
        <v>183</v>
      </c>
      <c r="E76" s="45">
        <v>11.327677451113</v>
      </c>
      <c r="F76" s="45">
        <v>-61.0315301829554</v>
      </c>
      <c r="G76" s="45">
        <v>-84.9268066973443</v>
      </c>
      <c r="H76" s="45">
        <v>-89.2718057901081</v>
      </c>
      <c r="I76" s="45">
        <v>-88.2065968627272</v>
      </c>
      <c r="J76" s="58"/>
      <c r="K76" s="58"/>
      <c r="L76" s="58"/>
      <c r="M76" s="58"/>
      <c r="N76" s="59"/>
      <c r="O76" s="59"/>
      <c r="P76" s="59"/>
      <c r="Q76" s="59"/>
      <c r="R76" s="59"/>
      <c r="S76" s="59"/>
      <c r="T76" s="59"/>
      <c r="U76" s="59"/>
      <c r="V76" s="59"/>
      <c r="W76" s="59"/>
    </row>
    <row r="77">
      <c r="A77" s="57"/>
      <c r="B77" s="57"/>
      <c r="C77" s="13" t="s">
        <v>184</v>
      </c>
      <c r="D77" s="13" t="s">
        <v>185</v>
      </c>
      <c r="E77" s="60">
        <v>1.66442133968017</v>
      </c>
      <c r="F77" s="60">
        <v>-86.2948779213237</v>
      </c>
      <c r="G77" s="60">
        <v>-98.648011525047</v>
      </c>
      <c r="H77" s="60">
        <v>-98.9473403144919</v>
      </c>
      <c r="I77" s="60">
        <v>-98.6267080202819</v>
      </c>
      <c r="J77" s="59"/>
      <c r="K77" s="59"/>
      <c r="L77" s="59"/>
      <c r="M77" s="59"/>
      <c r="N77" s="59"/>
      <c r="O77" s="59"/>
      <c r="P77" s="59"/>
      <c r="Q77" s="59"/>
      <c r="R77" s="59"/>
      <c r="S77" s="59"/>
      <c r="T77" s="59"/>
      <c r="U77" s="59"/>
      <c r="V77" s="59"/>
      <c r="W77" s="59"/>
    </row>
    <row r="78">
      <c r="A78" s="61"/>
      <c r="B78" s="61"/>
      <c r="C78" s="13" t="s">
        <v>186</v>
      </c>
      <c r="D78" s="13" t="s">
        <v>187</v>
      </c>
      <c r="E78" s="60">
        <v>-24.209983019232</v>
      </c>
      <c r="F78" s="60">
        <v>-76.281159343273</v>
      </c>
      <c r="G78" s="60">
        <v>-85.359670276833</v>
      </c>
      <c r="H78" s="60">
        <v>-82.0507457954516</v>
      </c>
      <c r="I78" s="60">
        <v>-79.1245740630046</v>
      </c>
      <c r="J78" s="59"/>
      <c r="K78" s="59"/>
      <c r="L78" s="59"/>
      <c r="M78" s="59"/>
      <c r="N78" s="59"/>
      <c r="O78" s="59"/>
      <c r="P78" s="59"/>
      <c r="Q78" s="59"/>
      <c r="R78" s="59"/>
      <c r="S78" s="59"/>
      <c r="T78" s="59"/>
      <c r="U78" s="59"/>
      <c r="V78" s="59"/>
      <c r="W78" s="59"/>
    </row>
    <row r="79">
      <c r="A79" s="57"/>
      <c r="B79" s="57"/>
      <c r="C79" s="13" t="s">
        <v>188</v>
      </c>
      <c r="D79" s="13" t="s">
        <v>189</v>
      </c>
      <c r="E79" s="45">
        <v>-29.0695726617973</v>
      </c>
      <c r="F79" s="45">
        <v>-60.8483362832137</v>
      </c>
      <c r="G79" s="45">
        <v>-76.7755168396183</v>
      </c>
      <c r="H79" s="45">
        <v>-62.3171532002703</v>
      </c>
      <c r="I79" s="45">
        <v>-55.6574217318662</v>
      </c>
      <c r="J79" s="58"/>
      <c r="K79" s="58"/>
      <c r="L79" s="58"/>
      <c r="M79" s="58"/>
      <c r="N79" s="59"/>
      <c r="O79" s="59"/>
      <c r="P79" s="59"/>
      <c r="Q79" s="59"/>
      <c r="R79" s="59"/>
      <c r="S79" s="59"/>
      <c r="T79" s="59"/>
      <c r="U79" s="59"/>
      <c r="V79" s="59"/>
      <c r="W79" s="59"/>
    </row>
    <row r="80">
      <c r="A80" s="57"/>
      <c r="B80" s="57"/>
      <c r="C80" s="13" t="s">
        <v>190</v>
      </c>
      <c r="D80" s="13" t="s">
        <v>191</v>
      </c>
      <c r="E80" s="45">
        <v>-15.9227484635403</v>
      </c>
      <c r="F80" s="45">
        <v>-40.8251914958334</v>
      </c>
      <c r="G80" s="45">
        <v>-26.5595317812058</v>
      </c>
      <c r="H80" s="45">
        <v>135.780260478407</v>
      </c>
      <c r="I80" s="45">
        <v>37.2246540390212</v>
      </c>
      <c r="J80" s="58"/>
      <c r="K80" s="58"/>
      <c r="L80" s="58"/>
      <c r="M80" s="58"/>
      <c r="N80" s="59"/>
      <c r="O80" s="59"/>
      <c r="P80" s="59"/>
      <c r="Q80" s="59"/>
      <c r="R80" s="59"/>
      <c r="S80" s="59"/>
      <c r="T80" s="59"/>
      <c r="U80" s="59"/>
      <c r="V80" s="59"/>
      <c r="W80" s="59"/>
    </row>
    <row r="81">
      <c r="A81" s="57"/>
      <c r="B81" s="57"/>
      <c r="C81" s="13" t="s">
        <v>192</v>
      </c>
      <c r="D81" s="13" t="s">
        <v>193</v>
      </c>
      <c r="E81" s="60">
        <v>9.37E36</v>
      </c>
      <c r="F81" s="60">
        <v>9.37E36</v>
      </c>
      <c r="G81" s="60">
        <v>9.37E36</v>
      </c>
      <c r="H81" s="60">
        <v>9.37E36</v>
      </c>
      <c r="I81" s="60">
        <v>9.37E36</v>
      </c>
      <c r="J81" s="58"/>
      <c r="K81" s="58"/>
      <c r="L81" s="58"/>
      <c r="M81" s="58"/>
      <c r="N81" s="59"/>
      <c r="O81" s="59"/>
      <c r="P81" s="59"/>
      <c r="Q81" s="59"/>
      <c r="R81" s="59"/>
      <c r="S81" s="59"/>
      <c r="T81" s="59"/>
      <c r="U81" s="59"/>
      <c r="V81" s="59"/>
      <c r="W81" s="58"/>
    </row>
    <row r="82">
      <c r="A82" s="57"/>
      <c r="B82" s="57"/>
      <c r="C82" s="13" t="s">
        <v>194</v>
      </c>
      <c r="D82" s="13" t="s">
        <v>195</v>
      </c>
      <c r="E82" s="45">
        <v>-74.8734692757563</v>
      </c>
      <c r="F82" s="45">
        <v>-91.1817892349387</v>
      </c>
      <c r="G82" s="45">
        <v>-91.9173804664011</v>
      </c>
      <c r="H82" s="45">
        <v>-89.53403844901</v>
      </c>
      <c r="I82" s="60">
        <v>-79.308635100565</v>
      </c>
      <c r="J82" s="59"/>
      <c r="K82" s="59"/>
      <c r="L82" s="59"/>
      <c r="M82" s="59"/>
      <c r="N82" s="59"/>
      <c r="O82" s="59"/>
      <c r="P82" s="59"/>
      <c r="Q82" s="59"/>
      <c r="R82" s="59"/>
      <c r="S82" s="59"/>
      <c r="T82" s="59"/>
      <c r="U82" s="59"/>
      <c r="V82" s="59"/>
      <c r="W82" s="58"/>
    </row>
    <row r="83">
      <c r="A83" s="57"/>
      <c r="B83" s="57"/>
      <c r="C83" s="13" t="s">
        <v>196</v>
      </c>
      <c r="D83" s="13" t="s">
        <v>197</v>
      </c>
      <c r="E83" s="45">
        <v>-100.0</v>
      </c>
      <c r="F83" s="45">
        <v>-100.0</v>
      </c>
      <c r="G83" s="45">
        <v>-100.0</v>
      </c>
      <c r="H83" s="45">
        <v>-100.0</v>
      </c>
      <c r="I83" s="45">
        <v>-100.0</v>
      </c>
      <c r="J83" s="58"/>
      <c r="K83" s="58"/>
      <c r="L83" s="58"/>
      <c r="M83" s="58"/>
      <c r="N83" s="59"/>
      <c r="O83" s="59"/>
      <c r="P83" s="59"/>
      <c r="Q83" s="59"/>
      <c r="R83" s="59"/>
      <c r="S83" s="59"/>
      <c r="T83" s="59"/>
      <c r="U83" s="59"/>
      <c r="V83" s="59"/>
      <c r="W83" s="59"/>
    </row>
    <row r="84">
      <c r="A84" s="57"/>
      <c r="B84" s="57"/>
      <c r="C84" s="13" t="s">
        <v>198</v>
      </c>
      <c r="D84" s="13" t="s">
        <v>199</v>
      </c>
      <c r="E84" s="45">
        <v>-100.0</v>
      </c>
      <c r="F84" s="45">
        <v>-100.0</v>
      </c>
      <c r="G84" s="45">
        <v>-100.0</v>
      </c>
      <c r="H84" s="45">
        <v>-100.0</v>
      </c>
      <c r="I84" s="45">
        <v>-100.0</v>
      </c>
      <c r="J84" s="58"/>
      <c r="K84" s="58"/>
      <c r="L84" s="58"/>
      <c r="M84" s="58"/>
      <c r="N84" s="59"/>
      <c r="O84" s="59"/>
      <c r="P84" s="59"/>
      <c r="Q84" s="59"/>
      <c r="R84" s="59"/>
      <c r="S84" s="59"/>
      <c r="T84" s="59"/>
      <c r="U84" s="59"/>
      <c r="V84" s="59"/>
      <c r="W84" s="58"/>
    </row>
    <row r="85">
      <c r="A85" s="57"/>
      <c r="B85" s="57"/>
      <c r="C85" s="13" t="s">
        <v>200</v>
      </c>
      <c r="D85" s="13" t="s">
        <v>201</v>
      </c>
      <c r="E85" s="60">
        <v>-98.8833097428009</v>
      </c>
      <c r="F85" s="60">
        <v>-94.929622615961</v>
      </c>
      <c r="G85" s="60">
        <v>-83.8834433150188</v>
      </c>
      <c r="H85" s="60">
        <v>-78.4667282833168</v>
      </c>
      <c r="I85" s="60">
        <v>-61.4559424650677</v>
      </c>
      <c r="J85" s="59"/>
      <c r="K85" s="59"/>
      <c r="L85" s="59"/>
      <c r="M85" s="59"/>
      <c r="N85" s="59"/>
      <c r="O85" s="59"/>
      <c r="P85" s="59"/>
      <c r="Q85" s="59"/>
      <c r="R85" s="59"/>
      <c r="S85" s="59"/>
      <c r="T85" s="59"/>
      <c r="U85" s="59"/>
      <c r="V85" s="59"/>
      <c r="W85" s="59"/>
    </row>
    <row r="86">
      <c r="A86" s="57"/>
      <c r="B86" s="57"/>
      <c r="C86" s="13" t="s">
        <v>202</v>
      </c>
      <c r="D86" s="13" t="s">
        <v>203</v>
      </c>
      <c r="E86" s="60">
        <v>-16.1968556352895</v>
      </c>
      <c r="F86" s="60">
        <v>-45.3872244716321</v>
      </c>
      <c r="G86" s="60">
        <v>-79.8709050085366</v>
      </c>
      <c r="H86" s="60">
        <v>-85.2081840914916</v>
      </c>
      <c r="I86" s="60">
        <v>-81.3893988399667</v>
      </c>
      <c r="J86" s="59"/>
      <c r="K86" s="59"/>
      <c r="L86" s="59"/>
      <c r="M86" s="59"/>
      <c r="N86" s="59"/>
      <c r="O86" s="59"/>
      <c r="P86" s="59"/>
      <c r="Q86" s="59"/>
      <c r="R86" s="59"/>
      <c r="S86" s="59"/>
      <c r="T86" s="59"/>
      <c r="U86" s="59"/>
      <c r="V86" s="59"/>
      <c r="W86" s="59"/>
    </row>
    <row r="87">
      <c r="A87" s="57"/>
      <c r="B87" s="57"/>
      <c r="C87" s="13" t="s">
        <v>204</v>
      </c>
      <c r="D87" s="13" t="s">
        <v>205</v>
      </c>
      <c r="E87" s="60">
        <v>-49.3634120371112</v>
      </c>
      <c r="F87" s="60">
        <v>-70.9876854474956</v>
      </c>
      <c r="G87" s="60">
        <v>-96.35010311715</v>
      </c>
      <c r="H87" s="60">
        <v>-96.5679488457281</v>
      </c>
      <c r="I87" s="60">
        <v>-89.6380661306827</v>
      </c>
      <c r="J87" s="59"/>
      <c r="K87" s="59"/>
      <c r="L87" s="59"/>
      <c r="M87" s="59"/>
      <c r="N87" s="59"/>
      <c r="O87" s="59"/>
      <c r="P87" s="59"/>
      <c r="Q87" s="59"/>
      <c r="R87" s="59"/>
      <c r="S87" s="59"/>
      <c r="T87" s="59"/>
      <c r="U87" s="59"/>
      <c r="V87" s="59"/>
      <c r="W87" s="59"/>
    </row>
    <row r="88">
      <c r="A88" s="57"/>
      <c r="B88" s="57"/>
      <c r="C88" s="13" t="s">
        <v>206</v>
      </c>
      <c r="D88" s="13" t="s">
        <v>207</v>
      </c>
      <c r="E88" s="45">
        <v>-77.8248037844215</v>
      </c>
      <c r="F88" s="45">
        <v>-97.6113221045555</v>
      </c>
      <c r="G88" s="45">
        <v>-97.1331042649301</v>
      </c>
      <c r="H88" s="45">
        <v>-93.9079084359165</v>
      </c>
      <c r="I88" s="45">
        <v>-87.5782495680474</v>
      </c>
      <c r="J88" s="58"/>
      <c r="K88" s="58"/>
      <c r="L88" s="58"/>
      <c r="M88" s="58"/>
      <c r="N88" s="59"/>
      <c r="O88" s="59"/>
      <c r="P88" s="59"/>
      <c r="Q88" s="59"/>
      <c r="R88" s="59"/>
      <c r="S88" s="59"/>
      <c r="T88" s="59"/>
      <c r="U88" s="59"/>
      <c r="V88" s="59"/>
      <c r="W88" s="58"/>
    </row>
    <row r="89">
      <c r="A89" s="61"/>
      <c r="B89" s="61"/>
      <c r="C89" s="13" t="s">
        <v>208</v>
      </c>
      <c r="D89" s="13" t="s">
        <v>209</v>
      </c>
      <c r="E89" s="45">
        <v>-2.53398367894984</v>
      </c>
      <c r="F89" s="45">
        <v>-76.6039445994293</v>
      </c>
      <c r="G89" s="45">
        <v>-85.1403431915294</v>
      </c>
      <c r="H89" s="45">
        <v>-87.7148126081945</v>
      </c>
      <c r="I89" s="60">
        <v>-87.1403997097449</v>
      </c>
      <c r="J89" s="59"/>
      <c r="K89" s="59"/>
      <c r="L89" s="59"/>
      <c r="M89" s="59"/>
      <c r="N89" s="59"/>
      <c r="O89" s="59"/>
      <c r="P89" s="59"/>
      <c r="Q89" s="59"/>
      <c r="R89" s="59"/>
      <c r="S89" s="59"/>
      <c r="T89" s="59"/>
      <c r="U89" s="59"/>
      <c r="V89" s="59"/>
      <c r="W89" s="58"/>
    </row>
    <row r="90">
      <c r="A90" s="57"/>
      <c r="B90" s="57"/>
      <c r="C90" s="13" t="s">
        <v>210</v>
      </c>
      <c r="D90" s="13" t="s">
        <v>211</v>
      </c>
      <c r="E90" s="45">
        <v>-18.4833710127277</v>
      </c>
      <c r="F90" s="45">
        <v>-74.1972055590951</v>
      </c>
      <c r="G90" s="45">
        <v>-92.2313324127883</v>
      </c>
      <c r="H90" s="45">
        <v>-87.1868581324407</v>
      </c>
      <c r="I90" s="45">
        <v>-73.5837325120499</v>
      </c>
      <c r="J90" s="58"/>
      <c r="K90" s="58"/>
      <c r="L90" s="58"/>
      <c r="M90" s="58"/>
      <c r="N90" s="59"/>
      <c r="O90" s="59"/>
      <c r="P90" s="59"/>
      <c r="Q90" s="59"/>
      <c r="R90" s="59"/>
      <c r="S90" s="59"/>
      <c r="T90" s="59"/>
      <c r="U90" s="59"/>
      <c r="V90" s="59"/>
      <c r="W90" s="59"/>
    </row>
    <row r="91">
      <c r="A91" s="57"/>
      <c r="B91" s="57"/>
      <c r="C91" s="13" t="s">
        <v>212</v>
      </c>
      <c r="D91" s="13" t="s">
        <v>213</v>
      </c>
      <c r="E91" s="45">
        <v>5.73527356904753</v>
      </c>
      <c r="F91" s="45">
        <v>-80.2600135415684</v>
      </c>
      <c r="G91" s="45">
        <v>-92.5202398400784</v>
      </c>
      <c r="H91" s="45">
        <v>-84.2024709985224</v>
      </c>
      <c r="I91" s="45">
        <v>-72.0725223316497</v>
      </c>
      <c r="J91" s="58"/>
      <c r="K91" s="58"/>
      <c r="L91" s="58"/>
      <c r="M91" s="58"/>
      <c r="N91" s="59"/>
      <c r="O91" s="59"/>
      <c r="P91" s="59"/>
      <c r="Q91" s="59"/>
      <c r="R91" s="59"/>
      <c r="S91" s="59"/>
      <c r="T91" s="59"/>
      <c r="U91" s="59"/>
      <c r="V91" s="59"/>
      <c r="W91" s="59"/>
    </row>
    <row r="92">
      <c r="A92" s="57"/>
      <c r="B92" s="57"/>
      <c r="C92" s="13" t="s">
        <v>214</v>
      </c>
      <c r="D92" s="13" t="s">
        <v>215</v>
      </c>
      <c r="E92" s="45">
        <v>-13.8966544594988</v>
      </c>
      <c r="F92" s="45">
        <v>-76.3702954041646</v>
      </c>
      <c r="G92" s="45">
        <v>-86.8155208210566</v>
      </c>
      <c r="H92" s="45">
        <v>-86.3130564716499</v>
      </c>
      <c r="I92" s="45">
        <v>-84.2471553540418</v>
      </c>
      <c r="J92" s="58"/>
      <c r="K92" s="58"/>
      <c r="L92" s="58"/>
      <c r="M92" s="58"/>
      <c r="N92" s="59"/>
      <c r="O92" s="59"/>
      <c r="P92" s="59"/>
      <c r="Q92" s="59"/>
      <c r="R92" s="59"/>
      <c r="S92" s="59"/>
      <c r="T92" s="59"/>
      <c r="U92" s="59"/>
      <c r="V92" s="59"/>
      <c r="W92" s="59"/>
    </row>
    <row r="93">
      <c r="A93" s="57"/>
      <c r="B93" s="57"/>
      <c r="C93" s="13" t="s">
        <v>216</v>
      </c>
      <c r="D93" s="13" t="s">
        <v>217</v>
      </c>
      <c r="E93" s="45">
        <v>-95.9872662102699</v>
      </c>
      <c r="F93" s="45">
        <v>-100.0</v>
      </c>
      <c r="G93" s="45">
        <v>-100.0</v>
      </c>
      <c r="H93" s="45">
        <v>-98.0986084809853</v>
      </c>
      <c r="I93" s="45">
        <v>-88.1670218526102</v>
      </c>
      <c r="J93" s="58"/>
      <c r="K93" s="58"/>
      <c r="L93" s="58"/>
      <c r="M93" s="58"/>
      <c r="N93" s="59"/>
      <c r="O93" s="59"/>
      <c r="P93" s="59"/>
      <c r="Q93" s="59"/>
      <c r="R93" s="59"/>
      <c r="S93" s="59"/>
      <c r="T93" s="59"/>
      <c r="U93" s="59"/>
      <c r="V93" s="59"/>
      <c r="W93" s="59"/>
    </row>
    <row r="94">
      <c r="A94" s="61"/>
      <c r="B94" s="61"/>
      <c r="C94" s="13" t="s">
        <v>218</v>
      </c>
      <c r="D94" s="13" t="s">
        <v>219</v>
      </c>
      <c r="E94" s="60">
        <v>-100.0</v>
      </c>
      <c r="F94" s="60">
        <v>-100.0</v>
      </c>
      <c r="G94" s="60">
        <v>-100.0</v>
      </c>
      <c r="H94" s="60">
        <v>-100.0</v>
      </c>
      <c r="I94" s="60">
        <v>-100.0</v>
      </c>
      <c r="J94" s="59"/>
      <c r="K94" s="59"/>
      <c r="L94" s="59"/>
      <c r="M94" s="59"/>
      <c r="N94" s="59"/>
      <c r="O94" s="59"/>
      <c r="P94" s="59"/>
      <c r="Q94" s="59"/>
      <c r="R94" s="59"/>
      <c r="S94" s="59"/>
      <c r="T94" s="59"/>
      <c r="U94" s="59"/>
      <c r="V94" s="59"/>
      <c r="W94" s="59"/>
    </row>
    <row r="95">
      <c r="A95" s="57"/>
      <c r="B95" s="57"/>
      <c r="C95" s="13" t="s">
        <v>220</v>
      </c>
      <c r="D95" s="13" t="s">
        <v>221</v>
      </c>
      <c r="E95" s="45">
        <v>179.690205966955</v>
      </c>
      <c r="F95" s="45">
        <v>471.487613311596</v>
      </c>
      <c r="G95" s="45">
        <v>936.275519375862</v>
      </c>
      <c r="H95" s="45">
        <v>1204.93521718319</v>
      </c>
      <c r="I95" s="45">
        <v>1474.27467915611</v>
      </c>
      <c r="J95" s="58"/>
      <c r="K95" s="58"/>
      <c r="L95" s="58"/>
      <c r="M95" s="58"/>
      <c r="N95" s="59"/>
      <c r="O95" s="59"/>
      <c r="P95" s="59"/>
      <c r="Q95" s="59"/>
      <c r="R95" s="59"/>
      <c r="S95" s="59"/>
      <c r="T95" s="59"/>
      <c r="U95" s="59"/>
      <c r="V95" s="59"/>
      <c r="W95" s="59"/>
    </row>
    <row r="96">
      <c r="A96" s="57"/>
      <c r="B96" s="57"/>
      <c r="C96" s="13" t="s">
        <v>222</v>
      </c>
      <c r="D96" s="13" t="s">
        <v>223</v>
      </c>
      <c r="E96" s="45">
        <v>-64.1298618101681</v>
      </c>
      <c r="F96" s="45">
        <v>-93.3817384772336</v>
      </c>
      <c r="G96" s="45">
        <v>-86.2979271837146</v>
      </c>
      <c r="H96" s="45">
        <v>-82.0966471496129</v>
      </c>
      <c r="I96" s="60">
        <v>-65.8557657884331</v>
      </c>
      <c r="J96" s="59"/>
      <c r="K96" s="59"/>
      <c r="L96" s="59"/>
      <c r="M96" s="59"/>
      <c r="N96" s="59"/>
      <c r="O96" s="59"/>
      <c r="P96" s="59"/>
      <c r="Q96" s="59"/>
      <c r="R96" s="59"/>
      <c r="S96" s="59"/>
      <c r="T96" s="59"/>
      <c r="U96" s="59"/>
      <c r="V96" s="59"/>
      <c r="W96" s="58"/>
    </row>
    <row r="97">
      <c r="A97" s="57"/>
      <c r="B97" s="57"/>
      <c r="C97" s="13" t="s">
        <v>224</v>
      </c>
      <c r="D97" s="13" t="s">
        <v>225</v>
      </c>
      <c r="E97" s="60">
        <v>62.6266861685192</v>
      </c>
      <c r="F97" s="60">
        <v>40.7253784747053</v>
      </c>
      <c r="G97" s="60">
        <v>81.7451559588623</v>
      </c>
      <c r="H97" s="60">
        <v>-1.25848034139233</v>
      </c>
      <c r="I97" s="45">
        <v>28.5702798643511</v>
      </c>
      <c r="J97" s="58"/>
      <c r="K97" s="58"/>
      <c r="L97" s="58"/>
      <c r="M97" s="58"/>
      <c r="N97" s="59"/>
      <c r="O97" s="59"/>
      <c r="P97" s="59"/>
      <c r="Q97" s="59"/>
      <c r="R97" s="59"/>
      <c r="S97" s="59"/>
      <c r="T97" s="59"/>
      <c r="U97" s="59"/>
      <c r="V97" s="59"/>
      <c r="W97" s="58"/>
    </row>
    <row r="98">
      <c r="A98" s="57"/>
      <c r="B98" s="57"/>
      <c r="C98" s="13" t="s">
        <v>226</v>
      </c>
      <c r="D98" s="13" t="s">
        <v>227</v>
      </c>
      <c r="E98" s="60">
        <v>9.37E36</v>
      </c>
      <c r="F98" s="60">
        <v>9.37E36</v>
      </c>
      <c r="G98" s="60">
        <v>9.37E36</v>
      </c>
      <c r="H98" s="60">
        <v>9.37E36</v>
      </c>
      <c r="I98" s="60">
        <v>9.37E36</v>
      </c>
      <c r="J98" s="58"/>
      <c r="K98" s="58"/>
      <c r="L98" s="58"/>
      <c r="M98" s="58"/>
      <c r="N98" s="59"/>
      <c r="O98" s="59"/>
      <c r="P98" s="59"/>
      <c r="Q98" s="59"/>
      <c r="R98" s="59"/>
      <c r="S98" s="59"/>
      <c r="T98" s="59"/>
      <c r="U98" s="59"/>
      <c r="V98" s="59"/>
      <c r="W98" s="58"/>
    </row>
    <row r="99">
      <c r="A99" s="57"/>
      <c r="B99" s="57"/>
      <c r="C99" s="13" t="s">
        <v>228</v>
      </c>
      <c r="D99" s="13" t="s">
        <v>229</v>
      </c>
      <c r="E99" s="45">
        <v>-20.799823423471</v>
      </c>
      <c r="F99" s="45">
        <v>-54.8670590996669</v>
      </c>
      <c r="G99" s="45">
        <v>-67.2384636149374</v>
      </c>
      <c r="H99" s="45">
        <v>-68.9143614477926</v>
      </c>
      <c r="I99" s="45">
        <v>-69.5671126799748</v>
      </c>
      <c r="J99" s="58"/>
      <c r="K99" s="58"/>
      <c r="L99" s="58"/>
      <c r="M99" s="58"/>
      <c r="N99" s="59"/>
      <c r="O99" s="59"/>
      <c r="P99" s="59"/>
      <c r="Q99" s="59"/>
      <c r="R99" s="59"/>
      <c r="S99" s="59"/>
      <c r="T99" s="59"/>
      <c r="U99" s="59"/>
      <c r="V99" s="59"/>
      <c r="W99" s="59"/>
    </row>
    <row r="100">
      <c r="A100" s="57"/>
      <c r="B100" s="57"/>
      <c r="C100" s="13" t="s">
        <v>230</v>
      </c>
      <c r="D100" s="13" t="s">
        <v>231</v>
      </c>
      <c r="E100" s="45">
        <v>-1.63731019390285</v>
      </c>
      <c r="F100" s="45">
        <v>-70.7625161142944</v>
      </c>
      <c r="G100" s="45">
        <v>-94.3577229866505</v>
      </c>
      <c r="H100" s="45">
        <v>-94.0286970525103</v>
      </c>
      <c r="I100" s="45">
        <v>-86.3724419518333</v>
      </c>
      <c r="J100" s="58"/>
      <c r="K100" s="58"/>
      <c r="L100" s="58"/>
      <c r="M100" s="58"/>
      <c r="N100" s="59"/>
      <c r="O100" s="59"/>
      <c r="P100" s="59"/>
      <c r="Q100" s="59"/>
      <c r="R100" s="59"/>
      <c r="S100" s="59"/>
      <c r="T100" s="59"/>
      <c r="U100" s="59"/>
      <c r="V100" s="59"/>
      <c r="W100" s="58"/>
    </row>
    <row r="101">
      <c r="A101" s="57"/>
      <c r="B101" s="57"/>
      <c r="C101" s="13" t="s">
        <v>232</v>
      </c>
      <c r="D101" s="13" t="s">
        <v>233</v>
      </c>
      <c r="E101" s="45">
        <v>-14.3674935913157</v>
      </c>
      <c r="F101" s="45">
        <v>-52.9939636964437</v>
      </c>
      <c r="G101" s="45">
        <v>-74.2458558152753</v>
      </c>
      <c r="H101" s="45">
        <v>-76.9456725104759</v>
      </c>
      <c r="I101" s="45">
        <v>-76.2466220128709</v>
      </c>
      <c r="J101" s="58"/>
      <c r="K101" s="58"/>
      <c r="L101" s="58"/>
      <c r="M101" s="58"/>
      <c r="N101" s="59"/>
      <c r="O101" s="59"/>
      <c r="P101" s="59"/>
      <c r="Q101" s="59"/>
      <c r="R101" s="59"/>
      <c r="S101" s="59"/>
      <c r="T101" s="59"/>
      <c r="U101" s="59"/>
      <c r="V101" s="59"/>
      <c r="W101" s="58"/>
    </row>
    <row r="102">
      <c r="A102" s="57"/>
      <c r="B102" s="57"/>
      <c r="C102" s="13" t="s">
        <v>234</v>
      </c>
      <c r="D102" s="13" t="s">
        <v>235</v>
      </c>
      <c r="E102" s="60">
        <v>506.463065531475</v>
      </c>
      <c r="F102" s="60">
        <v>-99.9999999999999</v>
      </c>
      <c r="G102" s="60">
        <v>-99.9999999999999</v>
      </c>
      <c r="H102" s="60">
        <v>193.707757570456</v>
      </c>
      <c r="I102" s="60">
        <v>-42.9709805934541</v>
      </c>
      <c r="J102" s="59"/>
      <c r="K102" s="59"/>
      <c r="L102" s="59"/>
      <c r="M102" s="59"/>
      <c r="N102" s="59"/>
      <c r="O102" s="59"/>
      <c r="P102" s="59"/>
      <c r="Q102" s="59"/>
      <c r="R102" s="59"/>
      <c r="S102" s="59"/>
      <c r="T102" s="59"/>
      <c r="U102" s="59"/>
      <c r="V102" s="59"/>
      <c r="W102" s="58"/>
    </row>
    <row r="103">
      <c r="A103" s="57"/>
      <c r="B103" s="57"/>
      <c r="C103" s="13" t="s">
        <v>236</v>
      </c>
      <c r="D103" s="13" t="s">
        <v>237</v>
      </c>
      <c r="E103" s="45">
        <v>-100.0</v>
      </c>
      <c r="F103" s="45">
        <v>-100.0</v>
      </c>
      <c r="G103" s="45">
        <v>-100.0</v>
      </c>
      <c r="H103" s="45">
        <v>-100.0</v>
      </c>
      <c r="I103" s="60">
        <v>-99.7887479379068</v>
      </c>
      <c r="J103" s="59"/>
      <c r="K103" s="59"/>
      <c r="L103" s="59"/>
      <c r="M103" s="59"/>
      <c r="N103" s="59"/>
      <c r="O103" s="59"/>
      <c r="P103" s="59"/>
      <c r="Q103" s="59"/>
      <c r="R103" s="59"/>
      <c r="S103" s="59"/>
      <c r="T103" s="59"/>
      <c r="U103" s="59"/>
      <c r="V103" s="59"/>
      <c r="W103" s="58"/>
    </row>
    <row r="104">
      <c r="A104" s="57"/>
      <c r="B104" s="57"/>
      <c r="C104" s="13" t="s">
        <v>238</v>
      </c>
      <c r="D104" s="13" t="s">
        <v>239</v>
      </c>
      <c r="E104" s="45">
        <v>-12.6312279440858</v>
      </c>
      <c r="F104" s="45">
        <v>-91.4918164458124</v>
      </c>
      <c r="G104" s="45">
        <v>-89.5489273723753</v>
      </c>
      <c r="H104" s="45">
        <v>-88.291956585394</v>
      </c>
      <c r="I104" s="60">
        <v>-93.2177835234821</v>
      </c>
      <c r="J104" s="59"/>
      <c r="K104" s="59"/>
      <c r="L104" s="59"/>
      <c r="M104" s="59"/>
      <c r="N104" s="59"/>
      <c r="O104" s="59"/>
      <c r="P104" s="59"/>
      <c r="Q104" s="59"/>
      <c r="R104" s="59"/>
      <c r="S104" s="59"/>
      <c r="T104" s="59"/>
      <c r="U104" s="59"/>
      <c r="V104" s="59"/>
      <c r="W104" s="58"/>
    </row>
    <row r="105">
      <c r="A105" s="57"/>
      <c r="B105" s="57"/>
      <c r="C105" s="13" t="s">
        <v>240</v>
      </c>
      <c r="D105" s="13" t="s">
        <v>241</v>
      </c>
      <c r="E105" s="45">
        <v>-46.0417280732439</v>
      </c>
      <c r="F105" s="45">
        <v>-81.5455024199062</v>
      </c>
      <c r="G105" s="45">
        <v>-59.1848143669025</v>
      </c>
      <c r="H105" s="45">
        <v>-31.0038375954549</v>
      </c>
      <c r="I105" s="45">
        <v>-41.1561469414028</v>
      </c>
      <c r="J105" s="58"/>
      <c r="K105" s="58"/>
      <c r="L105" s="58"/>
      <c r="M105" s="58"/>
      <c r="N105" s="59"/>
      <c r="O105" s="59"/>
      <c r="P105" s="59"/>
      <c r="Q105" s="59"/>
      <c r="R105" s="59"/>
      <c r="S105" s="59"/>
      <c r="T105" s="59"/>
      <c r="U105" s="59"/>
      <c r="V105" s="59"/>
      <c r="W105" s="58"/>
    </row>
    <row r="106">
      <c r="A106" s="57"/>
      <c r="B106" s="57"/>
      <c r="C106" s="13" t="s">
        <v>242</v>
      </c>
      <c r="D106" s="13" t="s">
        <v>243</v>
      </c>
      <c r="E106" s="45">
        <v>-2.39803562616625</v>
      </c>
      <c r="F106" s="45">
        <v>-33.4086490985314</v>
      </c>
      <c r="G106" s="45">
        <v>-47.7220064655813</v>
      </c>
      <c r="H106" s="45">
        <v>-56.1932061377274</v>
      </c>
      <c r="I106" s="60">
        <v>-23.1187375720117</v>
      </c>
      <c r="J106" s="59"/>
      <c r="K106" s="59"/>
      <c r="L106" s="59"/>
      <c r="M106" s="59"/>
      <c r="N106" s="59"/>
      <c r="O106" s="59"/>
      <c r="P106" s="59"/>
      <c r="Q106" s="59"/>
      <c r="R106" s="59"/>
      <c r="S106" s="59"/>
      <c r="T106" s="59"/>
      <c r="U106" s="59"/>
      <c r="V106" s="59"/>
      <c r="W106" s="59"/>
    </row>
    <row r="107">
      <c r="A107" s="57"/>
      <c r="B107" s="57"/>
      <c r="C107" s="13" t="s">
        <v>244</v>
      </c>
      <c r="D107" s="13" t="s">
        <v>245</v>
      </c>
      <c r="E107" s="45">
        <v>-100.0</v>
      </c>
      <c r="F107" s="45">
        <v>-100.0</v>
      </c>
      <c r="G107" s="45">
        <v>-100.0</v>
      </c>
      <c r="H107" s="45">
        <v>-99.9217905268395</v>
      </c>
      <c r="I107" s="45">
        <v>-97.9754026410363</v>
      </c>
      <c r="J107" s="58"/>
      <c r="K107" s="58"/>
      <c r="L107" s="58"/>
      <c r="M107" s="58"/>
      <c r="N107" s="59"/>
      <c r="O107" s="59"/>
      <c r="P107" s="59"/>
      <c r="Q107" s="59"/>
      <c r="R107" s="59"/>
      <c r="S107" s="59"/>
      <c r="T107" s="59"/>
      <c r="U107" s="59"/>
      <c r="V107" s="59"/>
      <c r="W107" s="58"/>
    </row>
    <row r="108">
      <c r="A108" s="61"/>
      <c r="B108" s="61"/>
      <c r="C108" s="13" t="s">
        <v>246</v>
      </c>
      <c r="D108" s="13" t="s">
        <v>247</v>
      </c>
      <c r="E108" s="45">
        <v>-10.087833357186</v>
      </c>
      <c r="F108" s="45">
        <v>-84.8056625595732</v>
      </c>
      <c r="G108" s="45">
        <v>-87.9822034679173</v>
      </c>
      <c r="H108" s="45">
        <v>-84.9992907618663</v>
      </c>
      <c r="I108" s="60">
        <v>-81.8235442121357</v>
      </c>
      <c r="J108" s="59"/>
      <c r="K108" s="59"/>
      <c r="L108" s="59"/>
      <c r="M108" s="59"/>
      <c r="N108" s="59"/>
      <c r="O108" s="59"/>
      <c r="P108" s="59"/>
      <c r="Q108" s="59"/>
      <c r="R108" s="59"/>
      <c r="S108" s="59"/>
      <c r="T108" s="59"/>
      <c r="U108" s="59"/>
      <c r="V108" s="59"/>
      <c r="W108" s="58"/>
    </row>
    <row r="109">
      <c r="A109" s="57"/>
      <c r="B109" s="57"/>
      <c r="C109" s="13" t="s">
        <v>248</v>
      </c>
      <c r="D109" s="13" t="s">
        <v>249</v>
      </c>
      <c r="E109" s="45">
        <v>-19.5803648621154</v>
      </c>
      <c r="F109" s="45">
        <v>-77.1964902949972</v>
      </c>
      <c r="G109" s="45">
        <v>-80.3893204242664</v>
      </c>
      <c r="H109" s="45">
        <v>-78.5167671442239</v>
      </c>
      <c r="I109" s="60">
        <v>-73.9977325580248</v>
      </c>
      <c r="J109" s="59"/>
      <c r="K109" s="59"/>
      <c r="L109" s="59"/>
      <c r="M109" s="59"/>
      <c r="N109" s="59"/>
      <c r="O109" s="59"/>
      <c r="P109" s="59"/>
      <c r="Q109" s="59"/>
      <c r="R109" s="59"/>
      <c r="S109" s="59"/>
      <c r="T109" s="59"/>
      <c r="U109" s="59"/>
      <c r="V109" s="59"/>
      <c r="W109" s="58"/>
    </row>
    <row r="110">
      <c r="A110" s="57"/>
      <c r="B110" s="57"/>
      <c r="C110" s="13" t="s">
        <v>250</v>
      </c>
      <c r="D110" s="13" t="s">
        <v>251</v>
      </c>
      <c r="E110" s="45">
        <v>20.0830557956341</v>
      </c>
      <c r="F110" s="45">
        <v>-0.821789547127491</v>
      </c>
      <c r="G110" s="45">
        <v>21.1355035998468</v>
      </c>
      <c r="H110" s="45">
        <v>-1.65116493319934</v>
      </c>
      <c r="I110" s="45">
        <v>17.4829769869044</v>
      </c>
      <c r="J110" s="58"/>
      <c r="K110" s="58"/>
      <c r="L110" s="58"/>
      <c r="M110" s="58"/>
      <c r="N110" s="59"/>
      <c r="O110" s="59"/>
      <c r="P110" s="59"/>
      <c r="Q110" s="59"/>
      <c r="R110" s="59"/>
      <c r="S110" s="59"/>
      <c r="T110" s="59"/>
      <c r="U110" s="59"/>
      <c r="V110" s="59"/>
      <c r="W110" s="58"/>
    </row>
    <row r="111">
      <c r="A111" s="57"/>
      <c r="B111" s="57"/>
      <c r="C111" s="13" t="s">
        <v>252</v>
      </c>
      <c r="D111" s="13" t="s">
        <v>253</v>
      </c>
      <c r="E111" s="45">
        <v>-34.1936603794829</v>
      </c>
      <c r="F111" s="45">
        <v>-71.8166324629903</v>
      </c>
      <c r="G111" s="45">
        <v>-86.5416395710178</v>
      </c>
      <c r="H111" s="45">
        <v>-87.0989609557799</v>
      </c>
      <c r="I111" s="45">
        <v>-81.0629746100721</v>
      </c>
      <c r="J111" s="58"/>
      <c r="K111" s="58"/>
      <c r="L111" s="58"/>
      <c r="M111" s="58"/>
      <c r="N111" s="59"/>
      <c r="O111" s="59"/>
      <c r="P111" s="59"/>
      <c r="Q111" s="59"/>
      <c r="R111" s="59"/>
      <c r="S111" s="59"/>
      <c r="T111" s="59"/>
      <c r="U111" s="59"/>
      <c r="V111" s="59"/>
      <c r="W111" s="58"/>
    </row>
    <row r="112">
      <c r="A112" s="57"/>
      <c r="B112" s="57"/>
      <c r="C112" s="13" t="s">
        <v>254</v>
      </c>
      <c r="D112" s="13" t="s">
        <v>255</v>
      </c>
      <c r="E112" s="60">
        <v>-14.0652134592622</v>
      </c>
      <c r="F112" s="60">
        <v>-92.2335705693243</v>
      </c>
      <c r="G112" s="60">
        <v>-98.0324029156219</v>
      </c>
      <c r="H112" s="60">
        <v>-96.2988282786381</v>
      </c>
      <c r="I112" s="60">
        <v>-93.7088951082778</v>
      </c>
      <c r="J112" s="59"/>
      <c r="K112" s="59"/>
      <c r="L112" s="59"/>
      <c r="M112" s="59"/>
      <c r="N112" s="59"/>
      <c r="O112" s="59"/>
      <c r="P112" s="59"/>
      <c r="Q112" s="59"/>
      <c r="R112" s="59"/>
      <c r="S112" s="59"/>
      <c r="T112" s="59"/>
      <c r="U112" s="59"/>
      <c r="V112" s="59"/>
      <c r="W112" s="59"/>
    </row>
    <row r="113">
      <c r="A113" s="61"/>
      <c r="B113" s="61"/>
      <c r="C113" s="13" t="s">
        <v>256</v>
      </c>
      <c r="D113" s="13" t="s">
        <v>257</v>
      </c>
      <c r="E113" s="45">
        <v>-2.96537976996777</v>
      </c>
      <c r="F113" s="45">
        <v>-37.5131562625306</v>
      </c>
      <c r="G113" s="45">
        <v>-61.1598092251502</v>
      </c>
      <c r="H113" s="45">
        <v>-64.3972136730169</v>
      </c>
      <c r="I113" s="45">
        <v>-42.0849646857497</v>
      </c>
      <c r="J113" s="58"/>
      <c r="K113" s="58"/>
      <c r="L113" s="58"/>
      <c r="M113" s="58"/>
      <c r="N113" s="59"/>
      <c r="O113" s="59"/>
      <c r="P113" s="59"/>
      <c r="Q113" s="59"/>
      <c r="R113" s="59"/>
      <c r="S113" s="59"/>
      <c r="T113" s="59"/>
      <c r="U113" s="59"/>
      <c r="V113" s="59"/>
      <c r="W113" s="58"/>
    </row>
    <row r="114">
      <c r="A114" s="57"/>
      <c r="B114" s="57"/>
      <c r="C114" s="13" t="s">
        <v>258</v>
      </c>
      <c r="D114" s="13" t="s">
        <v>259</v>
      </c>
      <c r="E114" s="45">
        <v>-22.0666682279809</v>
      </c>
      <c r="F114" s="45">
        <v>-72.1015292343157</v>
      </c>
      <c r="G114" s="45">
        <v>-82.5297479980935</v>
      </c>
      <c r="H114" s="45">
        <v>-74.2156380493103</v>
      </c>
      <c r="I114" s="45">
        <v>-61.2003661340189</v>
      </c>
      <c r="J114" s="58"/>
      <c r="K114" s="58"/>
      <c r="L114" s="58"/>
      <c r="M114" s="58"/>
      <c r="N114" s="59"/>
      <c r="O114" s="59"/>
      <c r="P114" s="59"/>
      <c r="Q114" s="59"/>
      <c r="R114" s="59"/>
      <c r="S114" s="59"/>
      <c r="T114" s="59"/>
      <c r="U114" s="59"/>
      <c r="V114" s="59"/>
      <c r="W114" s="58"/>
    </row>
    <row r="115">
      <c r="A115" s="57"/>
      <c r="B115" s="57"/>
      <c r="C115" s="13" t="s">
        <v>260</v>
      </c>
      <c r="D115" s="13" t="s">
        <v>261</v>
      </c>
      <c r="E115" s="45">
        <v>3.63761874163131</v>
      </c>
      <c r="F115" s="45">
        <v>-13.4227269774446</v>
      </c>
      <c r="G115" s="45">
        <v>-34.8167616978034</v>
      </c>
      <c r="H115" s="45">
        <v>-63.0939094710775</v>
      </c>
      <c r="I115" s="45">
        <v>-34.3429952863579</v>
      </c>
      <c r="J115" s="58"/>
      <c r="K115" s="58"/>
      <c r="L115" s="58"/>
      <c r="M115" s="58"/>
      <c r="N115" s="59"/>
      <c r="O115" s="59"/>
      <c r="P115" s="59"/>
      <c r="Q115" s="59"/>
      <c r="R115" s="59"/>
      <c r="S115" s="59"/>
      <c r="T115" s="59"/>
      <c r="U115" s="59"/>
      <c r="V115" s="59"/>
      <c r="W115" s="58"/>
    </row>
    <row r="116">
      <c r="A116" s="57"/>
      <c r="B116" s="57"/>
      <c r="C116" s="13" t="s">
        <v>262</v>
      </c>
      <c r="D116" s="13" t="s">
        <v>263</v>
      </c>
      <c r="E116" s="45">
        <v>-100.0</v>
      </c>
      <c r="F116" s="45">
        <v>-100.0</v>
      </c>
      <c r="G116" s="45">
        <v>-100.0</v>
      </c>
      <c r="H116" s="45">
        <v>-100.0</v>
      </c>
      <c r="I116" s="45">
        <v>-99.8844764707544</v>
      </c>
      <c r="J116" s="58"/>
      <c r="K116" s="58"/>
      <c r="L116" s="58"/>
      <c r="M116" s="58"/>
      <c r="N116" s="59"/>
      <c r="O116" s="59"/>
      <c r="P116" s="59"/>
      <c r="Q116" s="59"/>
      <c r="R116" s="59"/>
      <c r="S116" s="59"/>
      <c r="T116" s="59"/>
      <c r="U116" s="59"/>
      <c r="V116" s="59"/>
      <c r="W116" s="58"/>
    </row>
    <row r="117">
      <c r="A117" s="57"/>
      <c r="B117" s="57"/>
      <c r="C117" s="13" t="s">
        <v>264</v>
      </c>
      <c r="D117" s="13" t="s">
        <v>265</v>
      </c>
      <c r="E117" s="45">
        <v>-96.4862003381348</v>
      </c>
      <c r="F117" s="45">
        <v>-98.6116823829417</v>
      </c>
      <c r="G117" s="45">
        <v>-96.7404716816892</v>
      </c>
      <c r="H117" s="45">
        <v>-82.2234983381012</v>
      </c>
      <c r="I117" s="60">
        <v>-79.6061715340915</v>
      </c>
      <c r="J117" s="59"/>
      <c r="K117" s="59"/>
      <c r="L117" s="59"/>
      <c r="M117" s="59"/>
      <c r="N117" s="59"/>
      <c r="O117" s="59"/>
      <c r="P117" s="59"/>
      <c r="Q117" s="59"/>
      <c r="R117" s="59"/>
      <c r="S117" s="59"/>
      <c r="T117" s="59"/>
      <c r="U117" s="59"/>
      <c r="V117" s="59"/>
      <c r="W117" s="58"/>
    </row>
    <row r="118">
      <c r="A118" s="57"/>
      <c r="B118" s="57"/>
      <c r="C118" s="13" t="s">
        <v>268</v>
      </c>
      <c r="D118" s="13" t="s">
        <v>269</v>
      </c>
      <c r="E118" s="45">
        <v>-99.0404834159095</v>
      </c>
      <c r="F118" s="45">
        <v>-100.0</v>
      </c>
      <c r="G118" s="45">
        <v>-100.0</v>
      </c>
      <c r="H118" s="45">
        <v>-100.0</v>
      </c>
      <c r="I118" s="60">
        <v>-90.9606686453291</v>
      </c>
      <c r="J118" s="59"/>
      <c r="K118" s="59"/>
      <c r="L118" s="59"/>
      <c r="M118" s="59"/>
      <c r="N118" s="59"/>
      <c r="O118" s="59"/>
      <c r="P118" s="59"/>
      <c r="Q118" s="59"/>
      <c r="R118" s="59"/>
      <c r="S118" s="59"/>
      <c r="T118" s="59"/>
      <c r="U118" s="59"/>
      <c r="V118" s="59"/>
      <c r="W118" s="58"/>
    </row>
    <row r="119">
      <c r="A119" s="57"/>
      <c r="B119" s="57"/>
      <c r="C119" s="13" t="s">
        <v>270</v>
      </c>
      <c r="D119" s="13" t="s">
        <v>271</v>
      </c>
      <c r="E119" s="45">
        <v>0.018632019511286</v>
      </c>
      <c r="F119" s="45">
        <v>-81.8519824400982</v>
      </c>
      <c r="G119" s="45">
        <v>-95.1265234579111</v>
      </c>
      <c r="H119" s="45">
        <v>-90.3616292331122</v>
      </c>
      <c r="I119" s="60">
        <v>-91.7956639004418</v>
      </c>
      <c r="J119" s="59"/>
      <c r="K119" s="59"/>
      <c r="L119" s="59"/>
      <c r="M119" s="59"/>
      <c r="N119" s="59"/>
      <c r="O119" s="59"/>
      <c r="P119" s="59"/>
      <c r="Q119" s="59"/>
      <c r="R119" s="59"/>
      <c r="S119" s="59"/>
      <c r="T119" s="59"/>
      <c r="U119" s="59"/>
      <c r="V119" s="59"/>
      <c r="W119" s="58"/>
    </row>
    <row r="120">
      <c r="A120" s="57"/>
      <c r="B120" s="57"/>
      <c r="C120" s="13" t="s">
        <v>272</v>
      </c>
      <c r="D120" s="13" t="s">
        <v>273</v>
      </c>
      <c r="E120" s="45">
        <v>-26.1207158826956</v>
      </c>
      <c r="F120" s="45">
        <v>-96.8896656267807</v>
      </c>
      <c r="G120" s="45">
        <v>-96.7433225669057</v>
      </c>
      <c r="H120" s="45">
        <v>-93.0970827752169</v>
      </c>
      <c r="I120" s="45">
        <v>-82.2141166163685</v>
      </c>
      <c r="J120" s="58"/>
      <c r="K120" s="58"/>
      <c r="L120" s="58"/>
      <c r="M120" s="58"/>
      <c r="N120" s="59"/>
      <c r="O120" s="59"/>
      <c r="P120" s="59"/>
      <c r="Q120" s="59"/>
      <c r="R120" s="59"/>
      <c r="S120" s="59"/>
      <c r="T120" s="59"/>
      <c r="U120" s="59"/>
      <c r="V120" s="59"/>
      <c r="W120" s="59"/>
    </row>
    <row r="121">
      <c r="A121" s="57"/>
      <c r="B121" s="57"/>
      <c r="C121" s="13" t="s">
        <v>274</v>
      </c>
      <c r="D121" s="13" t="s">
        <v>275</v>
      </c>
      <c r="E121" s="60">
        <v>-7.33865852664851</v>
      </c>
      <c r="F121" s="60">
        <v>-67.0584087457585</v>
      </c>
      <c r="G121" s="60">
        <v>-74.5401774762841</v>
      </c>
      <c r="H121" s="60">
        <v>-74.7493239670133</v>
      </c>
      <c r="I121" s="60">
        <v>-66.0187126266346</v>
      </c>
      <c r="J121" s="59"/>
      <c r="K121" s="59"/>
      <c r="L121" s="59"/>
      <c r="M121" s="59"/>
      <c r="N121" s="59"/>
      <c r="O121" s="59"/>
      <c r="P121" s="59"/>
      <c r="Q121" s="59"/>
      <c r="R121" s="59"/>
      <c r="S121" s="59"/>
      <c r="T121" s="59"/>
      <c r="U121" s="59"/>
      <c r="V121" s="59"/>
      <c r="W121" s="58"/>
    </row>
    <row r="122">
      <c r="A122" s="57"/>
      <c r="B122" s="57"/>
      <c r="C122" s="13" t="s">
        <v>276</v>
      </c>
      <c r="D122" s="13" t="s">
        <v>277</v>
      </c>
      <c r="E122" s="60">
        <v>9.37E36</v>
      </c>
      <c r="F122" s="60">
        <v>9.37E36</v>
      </c>
      <c r="G122" s="60">
        <v>9.37E36</v>
      </c>
      <c r="H122" s="60">
        <v>9.37E36</v>
      </c>
      <c r="I122" s="60">
        <v>9.37E36</v>
      </c>
      <c r="J122" s="59"/>
      <c r="K122" s="59"/>
      <c r="L122" s="59"/>
      <c r="M122" s="59"/>
      <c r="N122" s="59"/>
      <c r="O122" s="59"/>
      <c r="P122" s="59"/>
      <c r="Q122" s="59"/>
      <c r="R122" s="59"/>
      <c r="S122" s="59"/>
      <c r="T122" s="59"/>
      <c r="U122" s="59"/>
      <c r="V122" s="59"/>
      <c r="W122" s="58"/>
    </row>
    <row r="123">
      <c r="A123" s="57"/>
      <c r="B123" s="57"/>
      <c r="C123" s="13" t="s">
        <v>278</v>
      </c>
      <c r="D123" s="13" t="s">
        <v>279</v>
      </c>
      <c r="E123" s="45">
        <v>-99.5935048289476</v>
      </c>
      <c r="F123" s="45">
        <v>-84.10152219884</v>
      </c>
      <c r="G123" s="45">
        <v>-47.3362922836575</v>
      </c>
      <c r="H123" s="45">
        <v>-40.2452098552992</v>
      </c>
      <c r="I123" s="60">
        <v>-22.0491946310216</v>
      </c>
      <c r="J123" s="59"/>
      <c r="K123" s="59"/>
      <c r="L123" s="59"/>
      <c r="M123" s="59"/>
      <c r="N123" s="59"/>
      <c r="O123" s="59"/>
      <c r="P123" s="59"/>
      <c r="Q123" s="59"/>
      <c r="R123" s="59"/>
      <c r="S123" s="59"/>
      <c r="T123" s="59"/>
      <c r="U123" s="59"/>
      <c r="V123" s="59"/>
      <c r="W123" s="58"/>
    </row>
    <row r="124">
      <c r="A124" s="57"/>
      <c r="B124" s="57"/>
      <c r="C124" s="13" t="s">
        <v>280</v>
      </c>
      <c r="D124" s="13" t="s">
        <v>326</v>
      </c>
      <c r="E124" s="45">
        <v>-98.7955539145467</v>
      </c>
      <c r="F124" s="45">
        <v>-99.7265181188939</v>
      </c>
      <c r="G124" s="45">
        <v>-98.6599387825804</v>
      </c>
      <c r="H124" s="45">
        <v>-94.2021841205517</v>
      </c>
      <c r="I124" s="45">
        <v>-79.0927483168583</v>
      </c>
      <c r="J124" s="58"/>
      <c r="K124" s="58"/>
      <c r="L124" s="58"/>
      <c r="M124" s="58"/>
      <c r="N124" s="59"/>
      <c r="O124" s="59"/>
      <c r="P124" s="59"/>
      <c r="Q124" s="59"/>
      <c r="R124" s="59"/>
      <c r="S124" s="59"/>
      <c r="T124" s="59"/>
      <c r="U124" s="59"/>
      <c r="V124" s="59"/>
      <c r="W124" s="58"/>
    </row>
    <row r="125">
      <c r="A125" s="57"/>
      <c r="B125" s="57"/>
      <c r="C125" s="13" t="s">
        <v>282</v>
      </c>
      <c r="D125" s="13" t="s">
        <v>283</v>
      </c>
      <c r="E125" s="45">
        <v>-93.1260026837519</v>
      </c>
      <c r="F125" s="45">
        <v>-100.0</v>
      </c>
      <c r="G125" s="45">
        <v>-100.0</v>
      </c>
      <c r="H125" s="45">
        <v>-95.7772796110106</v>
      </c>
      <c r="I125" s="45">
        <v>-80.9068002155697</v>
      </c>
      <c r="J125" s="58"/>
      <c r="K125" s="58"/>
      <c r="L125" s="58"/>
      <c r="M125" s="58"/>
      <c r="N125" s="59"/>
      <c r="O125" s="59"/>
      <c r="P125" s="59"/>
      <c r="Q125" s="59"/>
      <c r="R125" s="59"/>
      <c r="S125" s="59"/>
      <c r="T125" s="59"/>
      <c r="U125" s="59"/>
      <c r="V125" s="59"/>
      <c r="W125" s="59"/>
    </row>
    <row r="126">
      <c r="A126" s="57"/>
      <c r="B126" s="57"/>
      <c r="C126" s="13" t="s">
        <v>284</v>
      </c>
      <c r="D126" s="13" t="s">
        <v>285</v>
      </c>
      <c r="E126" s="45">
        <v>-31.1921695687243</v>
      </c>
      <c r="F126" s="45">
        <v>-94.8858041789865</v>
      </c>
      <c r="G126" s="45">
        <v>-92.3588367925001</v>
      </c>
      <c r="H126" s="45">
        <v>-83.9185971239551</v>
      </c>
      <c r="I126" s="45">
        <v>-87.4986404297305</v>
      </c>
      <c r="J126" s="58"/>
      <c r="K126" s="58"/>
      <c r="L126" s="58"/>
      <c r="M126" s="58"/>
      <c r="N126" s="59"/>
      <c r="O126" s="59"/>
      <c r="P126" s="59"/>
      <c r="Q126" s="59"/>
      <c r="R126" s="59"/>
      <c r="S126" s="59"/>
      <c r="T126" s="59"/>
      <c r="U126" s="59"/>
      <c r="V126" s="59"/>
      <c r="W126" s="58"/>
    </row>
    <row r="127">
      <c r="A127" s="57"/>
      <c r="B127" s="57"/>
      <c r="C127" s="13" t="s">
        <v>286</v>
      </c>
      <c r="D127" s="13" t="s">
        <v>287</v>
      </c>
      <c r="E127" s="45">
        <v>-100.0</v>
      </c>
      <c r="F127" s="45">
        <v>-100.0</v>
      </c>
      <c r="G127" s="45">
        <v>-100.0</v>
      </c>
      <c r="H127" s="45">
        <v>-100.0</v>
      </c>
      <c r="I127" s="45">
        <v>-99.8682137033453</v>
      </c>
      <c r="J127" s="58"/>
      <c r="K127" s="58"/>
      <c r="L127" s="58"/>
      <c r="M127" s="58"/>
      <c r="N127" s="59"/>
      <c r="O127" s="59"/>
      <c r="P127" s="59"/>
      <c r="Q127" s="59"/>
      <c r="R127" s="59"/>
      <c r="S127" s="59"/>
      <c r="T127" s="59"/>
      <c r="U127" s="59"/>
      <c r="V127" s="59"/>
      <c r="W127" s="59"/>
    </row>
    <row r="128">
      <c r="A128" s="57"/>
      <c r="B128" s="57"/>
      <c r="C128" s="13" t="s">
        <v>288</v>
      </c>
      <c r="D128" s="13" t="s">
        <v>289</v>
      </c>
      <c r="E128" s="60">
        <v>436.7813582896</v>
      </c>
      <c r="F128" s="60">
        <v>712.799301812135</v>
      </c>
      <c r="G128" s="60">
        <v>-100.0</v>
      </c>
      <c r="H128" s="60">
        <v>385.735320762971</v>
      </c>
      <c r="I128" s="60">
        <v>430.401014715728</v>
      </c>
      <c r="J128" s="59"/>
      <c r="K128" s="59"/>
      <c r="L128" s="59"/>
      <c r="M128" s="59"/>
      <c r="N128" s="59"/>
      <c r="O128" s="59"/>
      <c r="P128" s="59"/>
      <c r="Q128" s="59"/>
      <c r="R128" s="59"/>
      <c r="S128" s="59"/>
      <c r="T128" s="59"/>
      <c r="U128" s="59"/>
      <c r="V128" s="59"/>
      <c r="W128" s="59"/>
    </row>
    <row r="129">
      <c r="A129" s="57"/>
      <c r="B129" s="57"/>
      <c r="C129" s="13" t="s">
        <v>290</v>
      </c>
      <c r="D129" s="13" t="s">
        <v>291</v>
      </c>
      <c r="E129" s="45">
        <v>-94.2375229497056</v>
      </c>
      <c r="F129" s="45">
        <v>-99.6354808742962</v>
      </c>
      <c r="G129" s="45">
        <v>-98.824027911244</v>
      </c>
      <c r="H129" s="45">
        <v>-96.7381962820405</v>
      </c>
      <c r="I129" s="45">
        <v>-93.7905052792387</v>
      </c>
      <c r="J129" s="58"/>
      <c r="K129" s="58"/>
      <c r="L129" s="58"/>
      <c r="M129" s="58"/>
      <c r="N129" s="59"/>
      <c r="O129" s="59"/>
      <c r="P129" s="59"/>
      <c r="Q129" s="59"/>
      <c r="R129" s="59"/>
      <c r="S129" s="59"/>
      <c r="T129" s="59"/>
      <c r="U129" s="59"/>
      <c r="V129" s="59"/>
      <c r="W129" s="58"/>
    </row>
    <row r="130">
      <c r="A130" s="57"/>
      <c r="B130" s="57"/>
      <c r="C130" s="13" t="s">
        <v>292</v>
      </c>
      <c r="D130" s="13" t="s">
        <v>293</v>
      </c>
      <c r="E130" s="60">
        <v>-39.2565888730995</v>
      </c>
      <c r="F130" s="60">
        <v>-66.2832519463065</v>
      </c>
      <c r="G130" s="60">
        <v>-68.7229625355395</v>
      </c>
      <c r="H130" s="60">
        <v>-76.9219721906418</v>
      </c>
      <c r="I130" s="60">
        <v>-79.6471865883482</v>
      </c>
      <c r="J130" s="59"/>
      <c r="K130" s="59"/>
      <c r="L130" s="59"/>
      <c r="M130" s="59"/>
      <c r="N130" s="59"/>
      <c r="O130" s="59"/>
      <c r="P130" s="59"/>
      <c r="Q130" s="59"/>
      <c r="R130" s="59"/>
      <c r="S130" s="59"/>
      <c r="T130" s="59"/>
      <c r="U130" s="59"/>
      <c r="V130" s="59"/>
      <c r="W130" s="59"/>
    </row>
    <row r="131">
      <c r="A131" s="57"/>
      <c r="B131" s="57"/>
      <c r="C131" s="13" t="s">
        <v>294</v>
      </c>
      <c r="D131" s="13" t="s">
        <v>295</v>
      </c>
      <c r="E131" s="60">
        <v>-93.1771996514203</v>
      </c>
      <c r="F131" s="60">
        <v>-100.0</v>
      </c>
      <c r="G131" s="60">
        <v>-100.0</v>
      </c>
      <c r="H131" s="60">
        <v>-99.4744103299785</v>
      </c>
      <c r="I131" s="60">
        <v>-85.4075250277953</v>
      </c>
      <c r="J131" s="59"/>
      <c r="K131" s="59"/>
      <c r="L131" s="59"/>
      <c r="M131" s="59"/>
      <c r="N131" s="59"/>
      <c r="O131" s="59"/>
      <c r="P131" s="59"/>
      <c r="Q131" s="59"/>
      <c r="R131" s="59"/>
      <c r="S131" s="59"/>
      <c r="T131" s="59"/>
      <c r="U131" s="59"/>
      <c r="V131" s="59"/>
      <c r="W131" s="59"/>
    </row>
    <row r="132">
      <c r="A132" s="57"/>
      <c r="B132" s="57"/>
      <c r="C132" s="13" t="s">
        <v>296</v>
      </c>
      <c r="D132" s="13" t="s">
        <v>297</v>
      </c>
      <c r="E132" s="60">
        <v>-32.7150292051591</v>
      </c>
      <c r="F132" s="60">
        <v>-76.2053870751837</v>
      </c>
      <c r="G132" s="60">
        <v>-81.1713757090843</v>
      </c>
      <c r="H132" s="60">
        <v>-77.4828311351758</v>
      </c>
      <c r="I132" s="60">
        <v>-72.732407198132</v>
      </c>
      <c r="J132" s="59"/>
      <c r="K132" s="59"/>
      <c r="L132" s="59"/>
      <c r="M132" s="59"/>
      <c r="N132" s="59"/>
      <c r="O132" s="59"/>
      <c r="P132" s="59"/>
      <c r="Q132" s="59"/>
      <c r="R132" s="59"/>
      <c r="S132" s="59"/>
      <c r="T132" s="59"/>
      <c r="U132" s="59"/>
      <c r="V132" s="59"/>
      <c r="W132" s="59"/>
    </row>
    <row r="133">
      <c r="A133" s="57"/>
      <c r="B133" s="57"/>
      <c r="C133" s="13" t="s">
        <v>298</v>
      </c>
      <c r="D133" s="13" t="s">
        <v>299</v>
      </c>
      <c r="E133" s="45">
        <v>-58.3264108988848</v>
      </c>
      <c r="F133" s="45">
        <v>-96.2700616375146</v>
      </c>
      <c r="G133" s="45">
        <v>-94.5892278612103</v>
      </c>
      <c r="H133" s="45">
        <v>-87.9077075504535</v>
      </c>
      <c r="I133" s="45">
        <v>-82.7877008275318</v>
      </c>
      <c r="J133" s="58"/>
      <c r="K133" s="58"/>
      <c r="L133" s="58"/>
      <c r="M133" s="58"/>
      <c r="N133" s="59"/>
      <c r="O133" s="59"/>
      <c r="P133" s="59"/>
      <c r="Q133" s="59"/>
      <c r="R133" s="59"/>
      <c r="S133" s="59"/>
      <c r="T133" s="59"/>
      <c r="U133" s="59"/>
      <c r="V133" s="59"/>
      <c r="W133" s="59"/>
    </row>
    <row r="134">
      <c r="A134" s="57"/>
      <c r="B134" s="57"/>
      <c r="C134" s="13" t="s">
        <v>300</v>
      </c>
      <c r="D134" s="13" t="s">
        <v>301</v>
      </c>
      <c r="E134" s="60">
        <v>-1.73342362233203</v>
      </c>
      <c r="F134" s="60">
        <v>-71.1422873497617</v>
      </c>
      <c r="G134" s="60">
        <v>-66.7731988421742</v>
      </c>
      <c r="H134" s="60">
        <v>-52.1271971707777</v>
      </c>
      <c r="I134" s="60">
        <v>-57.4135984176521</v>
      </c>
      <c r="J134" s="59"/>
      <c r="K134" s="59"/>
      <c r="L134" s="59"/>
      <c r="M134" s="59"/>
      <c r="N134" s="59"/>
      <c r="O134" s="59"/>
      <c r="P134" s="59"/>
      <c r="Q134" s="59"/>
      <c r="R134" s="59"/>
      <c r="S134" s="59"/>
      <c r="T134" s="59"/>
      <c r="U134" s="59"/>
      <c r="V134" s="59"/>
      <c r="W134" s="59"/>
    </row>
    <row r="135">
      <c r="A135" s="57"/>
      <c r="B135" s="57"/>
      <c r="C135" s="13" t="s">
        <v>302</v>
      </c>
      <c r="D135" s="13" t="s">
        <v>303</v>
      </c>
      <c r="E135" s="60">
        <v>-16.6038181450226</v>
      </c>
      <c r="F135" s="60">
        <v>-63.6949679871197</v>
      </c>
      <c r="G135" s="60">
        <v>-96.5916962869094</v>
      </c>
      <c r="H135" s="60">
        <v>-95.6534165720873</v>
      </c>
      <c r="I135" s="60">
        <v>-94.1406393176533</v>
      </c>
      <c r="J135" s="59"/>
      <c r="K135" s="59"/>
      <c r="L135" s="59"/>
      <c r="M135" s="59"/>
      <c r="N135" s="59"/>
      <c r="O135" s="59"/>
      <c r="P135" s="59"/>
      <c r="Q135" s="59"/>
      <c r="R135" s="59"/>
      <c r="S135" s="59"/>
      <c r="T135" s="59"/>
      <c r="U135" s="59"/>
      <c r="V135" s="59"/>
      <c r="W135" s="59"/>
    </row>
    <row r="136">
      <c r="A136" s="57"/>
      <c r="B136" s="57"/>
      <c r="C136" s="13" t="s">
        <v>304</v>
      </c>
      <c r="D136" s="13" t="s">
        <v>305</v>
      </c>
      <c r="E136" s="45">
        <v>-26.2669125498051</v>
      </c>
      <c r="F136" s="45">
        <v>-59.9449237292079</v>
      </c>
      <c r="G136" s="45">
        <v>-91.7881028023342</v>
      </c>
      <c r="H136" s="45">
        <v>-92.0021068455569</v>
      </c>
      <c r="I136" s="45">
        <v>-87.6894244339202</v>
      </c>
      <c r="J136" s="58"/>
      <c r="K136" s="58"/>
      <c r="L136" s="58"/>
      <c r="M136" s="58"/>
      <c r="N136" s="59"/>
      <c r="O136" s="59"/>
      <c r="P136" s="59"/>
      <c r="Q136" s="59"/>
      <c r="R136" s="59"/>
      <c r="S136" s="59"/>
      <c r="T136" s="59"/>
      <c r="U136" s="59"/>
      <c r="V136" s="59"/>
      <c r="W136" s="58"/>
    </row>
    <row r="137">
      <c r="A137" s="57"/>
      <c r="B137" s="57"/>
      <c r="C137" s="13" t="s">
        <v>120</v>
      </c>
      <c r="D137" s="13" t="s">
        <v>121</v>
      </c>
      <c r="E137" s="60">
        <v>-99.9492784386118</v>
      </c>
      <c r="F137" s="60">
        <v>-100.0</v>
      </c>
      <c r="G137" s="60">
        <v>-99.3866236308779</v>
      </c>
      <c r="H137" s="60">
        <v>-96.9384740548566</v>
      </c>
      <c r="I137" s="60">
        <v>-58.8712718534008</v>
      </c>
      <c r="J137" s="59"/>
      <c r="K137" s="59"/>
      <c r="L137" s="59"/>
      <c r="M137" s="59"/>
      <c r="N137" s="59"/>
      <c r="O137" s="59"/>
      <c r="P137" s="59"/>
      <c r="Q137" s="59"/>
      <c r="R137" s="59"/>
      <c r="S137" s="59"/>
      <c r="T137" s="59"/>
      <c r="U137" s="59"/>
      <c r="V137" s="59"/>
      <c r="W137" s="59"/>
    </row>
    <row r="138">
      <c r="A138" s="57"/>
      <c r="B138" s="57"/>
      <c r="C138" s="57"/>
      <c r="D138" s="57"/>
      <c r="E138" s="58"/>
      <c r="F138" s="58"/>
      <c r="G138" s="58"/>
      <c r="H138" s="58"/>
      <c r="I138" s="59"/>
      <c r="J138" s="59"/>
      <c r="K138" s="59"/>
      <c r="L138" s="59"/>
      <c r="M138" s="59"/>
      <c r="N138" s="59"/>
      <c r="O138" s="59"/>
      <c r="P138" s="59"/>
      <c r="Q138" s="59"/>
      <c r="R138" s="59"/>
      <c r="S138" s="59"/>
      <c r="T138" s="59"/>
      <c r="U138" s="59"/>
      <c r="V138" s="59"/>
      <c r="W138" s="58"/>
    </row>
    <row r="139">
      <c r="A139" s="57"/>
      <c r="B139" s="57"/>
      <c r="C139" s="57"/>
      <c r="D139" s="57"/>
      <c r="E139" s="58"/>
      <c r="F139" s="58"/>
      <c r="G139" s="58"/>
      <c r="H139" s="58"/>
      <c r="I139" s="58"/>
      <c r="J139" s="58"/>
      <c r="K139" s="58"/>
      <c r="L139" s="58"/>
      <c r="M139" s="58"/>
      <c r="N139" s="59"/>
      <c r="O139" s="59"/>
      <c r="P139" s="59"/>
      <c r="Q139" s="59"/>
      <c r="R139" s="59"/>
      <c r="S139" s="59"/>
      <c r="T139" s="59"/>
      <c r="U139" s="59"/>
      <c r="V139" s="59"/>
      <c r="W139" s="58"/>
    </row>
    <row r="140">
      <c r="A140" s="57"/>
      <c r="B140" s="57"/>
      <c r="C140" s="57"/>
      <c r="D140" s="57"/>
      <c r="E140" s="58"/>
      <c r="F140" s="58"/>
      <c r="G140" s="58"/>
      <c r="H140" s="58"/>
      <c r="I140" s="59"/>
      <c r="J140" s="59"/>
      <c r="K140" s="59"/>
      <c r="L140" s="59"/>
      <c r="M140" s="59"/>
      <c r="N140" s="59"/>
      <c r="O140" s="59"/>
      <c r="P140" s="59"/>
      <c r="Q140" s="59"/>
      <c r="R140" s="59"/>
      <c r="S140" s="59"/>
      <c r="T140" s="59"/>
      <c r="U140" s="59"/>
      <c r="V140" s="59"/>
      <c r="W140" s="58"/>
    </row>
    <row r="141">
      <c r="A141" s="57"/>
      <c r="B141" s="57"/>
      <c r="C141" s="57"/>
      <c r="D141" s="57"/>
      <c r="E141" s="59"/>
      <c r="F141" s="59"/>
      <c r="G141" s="59"/>
      <c r="H141" s="59"/>
      <c r="I141" s="59"/>
      <c r="J141" s="59"/>
      <c r="K141" s="59"/>
      <c r="L141" s="59"/>
      <c r="M141" s="59"/>
      <c r="N141" s="59"/>
      <c r="O141" s="59"/>
      <c r="P141" s="59"/>
      <c r="Q141" s="59"/>
      <c r="R141" s="59"/>
      <c r="S141" s="59"/>
      <c r="T141" s="59"/>
      <c r="U141" s="59"/>
      <c r="V141" s="59"/>
      <c r="W141" s="59"/>
    </row>
    <row r="142">
      <c r="A142" s="57"/>
      <c r="B142" s="57"/>
      <c r="C142" s="57"/>
      <c r="D142" s="57"/>
      <c r="E142" s="58"/>
      <c r="F142" s="58"/>
      <c r="G142" s="58"/>
      <c r="H142" s="58"/>
      <c r="I142" s="58"/>
      <c r="J142" s="58"/>
      <c r="K142" s="58"/>
      <c r="L142" s="58"/>
      <c r="M142" s="58"/>
      <c r="N142" s="59"/>
      <c r="O142" s="59"/>
      <c r="P142" s="59"/>
      <c r="Q142" s="59"/>
      <c r="R142" s="59"/>
      <c r="S142" s="59"/>
      <c r="T142" s="59"/>
      <c r="U142" s="59"/>
      <c r="V142" s="59"/>
      <c r="W142" s="58"/>
    </row>
    <row r="143">
      <c r="A143" s="57"/>
      <c r="B143" s="57"/>
      <c r="C143" s="57"/>
      <c r="D143" s="57"/>
      <c r="E143" s="58"/>
      <c r="F143" s="58"/>
      <c r="G143" s="58"/>
      <c r="H143" s="58"/>
      <c r="I143" s="58"/>
      <c r="J143" s="58"/>
      <c r="K143" s="58"/>
      <c r="L143" s="58"/>
      <c r="M143" s="58"/>
      <c r="N143" s="59"/>
      <c r="O143" s="59"/>
      <c r="P143" s="59"/>
      <c r="Q143" s="59"/>
      <c r="R143" s="59"/>
      <c r="S143" s="59"/>
      <c r="T143" s="59"/>
      <c r="U143" s="59"/>
      <c r="V143" s="59"/>
      <c r="W143" s="58"/>
    </row>
    <row r="144">
      <c r="A144" s="57"/>
      <c r="B144" s="57"/>
      <c r="C144" s="57"/>
      <c r="D144" s="57"/>
      <c r="E144" s="58"/>
      <c r="F144" s="58"/>
      <c r="G144" s="58"/>
      <c r="H144" s="58"/>
      <c r="I144" s="58"/>
      <c r="J144" s="58"/>
      <c r="K144" s="58"/>
      <c r="L144" s="58"/>
      <c r="M144" s="58"/>
      <c r="N144" s="59"/>
      <c r="O144" s="59"/>
      <c r="P144" s="59"/>
      <c r="Q144" s="59"/>
      <c r="R144" s="59"/>
      <c r="S144" s="59"/>
      <c r="T144" s="59"/>
      <c r="U144" s="59"/>
      <c r="V144" s="59"/>
      <c r="W144" s="58"/>
    </row>
    <row r="145">
      <c r="A145" s="57"/>
      <c r="B145" s="57"/>
      <c r="C145" s="57"/>
      <c r="D145" s="57"/>
      <c r="E145" s="58"/>
      <c r="F145" s="58"/>
      <c r="G145" s="58"/>
      <c r="H145" s="58"/>
      <c r="I145" s="58"/>
      <c r="J145" s="58"/>
      <c r="K145" s="58"/>
      <c r="L145" s="58"/>
      <c r="M145" s="58"/>
      <c r="N145" s="59"/>
      <c r="O145" s="59"/>
      <c r="P145" s="59"/>
      <c r="Q145" s="59"/>
      <c r="R145" s="59"/>
      <c r="S145" s="59"/>
      <c r="T145" s="59"/>
      <c r="U145" s="59"/>
      <c r="V145" s="59"/>
      <c r="W145" s="58"/>
    </row>
    <row r="146">
      <c r="A146" s="57"/>
      <c r="B146" s="57"/>
      <c r="C146" s="57"/>
      <c r="D146" s="57"/>
      <c r="E146" s="59"/>
      <c r="F146" s="59"/>
      <c r="G146" s="59"/>
      <c r="H146" s="59"/>
      <c r="I146" s="59"/>
      <c r="J146" s="59"/>
      <c r="K146" s="59"/>
      <c r="L146" s="59"/>
      <c r="M146" s="59"/>
      <c r="N146" s="59"/>
      <c r="O146" s="59"/>
      <c r="P146" s="59"/>
      <c r="Q146" s="59"/>
      <c r="R146" s="59"/>
      <c r="S146" s="59"/>
      <c r="T146" s="59"/>
      <c r="U146" s="59"/>
      <c r="V146" s="59"/>
      <c r="W146" s="59"/>
    </row>
    <row r="147">
      <c r="A147" s="57"/>
      <c r="B147" s="57"/>
      <c r="C147" s="57"/>
      <c r="D147" s="57"/>
      <c r="E147" s="58"/>
      <c r="F147" s="58"/>
      <c r="G147" s="58"/>
      <c r="H147" s="58"/>
      <c r="I147" s="58"/>
      <c r="J147" s="58"/>
      <c r="K147" s="58"/>
      <c r="L147" s="58"/>
      <c r="M147" s="58"/>
      <c r="N147" s="59"/>
      <c r="O147" s="59"/>
      <c r="P147" s="59"/>
      <c r="Q147" s="59"/>
      <c r="R147" s="59"/>
      <c r="S147" s="59"/>
      <c r="T147" s="59"/>
      <c r="U147" s="59"/>
      <c r="V147" s="59"/>
      <c r="W147" s="58"/>
    </row>
    <row r="148">
      <c r="A148" s="57"/>
      <c r="B148" s="57"/>
      <c r="C148" s="57"/>
      <c r="D148" s="57"/>
      <c r="E148" s="58"/>
      <c r="F148" s="58"/>
      <c r="G148" s="58"/>
      <c r="H148" s="58"/>
      <c r="I148" s="59"/>
      <c r="J148" s="59"/>
      <c r="K148" s="59"/>
      <c r="L148" s="59"/>
      <c r="M148" s="59"/>
      <c r="N148" s="59"/>
      <c r="O148" s="59"/>
      <c r="P148" s="59"/>
      <c r="Q148" s="59"/>
      <c r="R148" s="59"/>
      <c r="S148" s="59"/>
      <c r="T148" s="59"/>
      <c r="U148" s="59"/>
      <c r="V148" s="59"/>
      <c r="W148" s="58"/>
    </row>
    <row r="149">
      <c r="A149" s="57"/>
      <c r="B149" s="57"/>
      <c r="C149" s="57"/>
      <c r="D149" s="57"/>
      <c r="E149" s="59"/>
      <c r="F149" s="59"/>
      <c r="G149" s="59"/>
      <c r="H149" s="59"/>
      <c r="I149" s="59"/>
      <c r="J149" s="59"/>
      <c r="K149" s="59"/>
      <c r="L149" s="59"/>
      <c r="M149" s="59"/>
      <c r="N149" s="59"/>
      <c r="O149" s="59"/>
      <c r="P149" s="59"/>
      <c r="Q149" s="59"/>
      <c r="R149" s="59"/>
      <c r="S149" s="59"/>
      <c r="T149" s="59"/>
      <c r="U149" s="59"/>
      <c r="V149" s="59"/>
      <c r="W149" s="59"/>
    </row>
    <row r="150">
      <c r="A150" s="57"/>
      <c r="B150" s="57"/>
      <c r="C150" s="57"/>
      <c r="D150" s="57"/>
      <c r="E150" s="58"/>
      <c r="F150" s="58"/>
      <c r="G150" s="58"/>
      <c r="H150" s="58"/>
      <c r="I150" s="59"/>
      <c r="J150" s="59"/>
      <c r="K150" s="59"/>
      <c r="L150" s="59"/>
      <c r="M150" s="59"/>
      <c r="N150" s="59"/>
      <c r="O150" s="59"/>
      <c r="P150" s="59"/>
      <c r="Q150" s="59"/>
      <c r="R150" s="59"/>
      <c r="S150" s="59"/>
      <c r="T150" s="59"/>
      <c r="U150" s="59"/>
      <c r="V150" s="59"/>
      <c r="W150" s="58"/>
    </row>
    <row r="151">
      <c r="A151" s="57"/>
      <c r="B151" s="57"/>
      <c r="C151" s="57"/>
      <c r="D151" s="57"/>
      <c r="E151" s="58"/>
      <c r="F151" s="58"/>
      <c r="G151" s="58"/>
      <c r="H151" s="58"/>
      <c r="I151" s="58"/>
      <c r="J151" s="58"/>
      <c r="K151" s="58"/>
      <c r="L151" s="58"/>
      <c r="M151" s="58"/>
      <c r="N151" s="59"/>
      <c r="O151" s="59"/>
      <c r="P151" s="59"/>
      <c r="Q151" s="59"/>
      <c r="R151" s="59"/>
      <c r="S151" s="59"/>
      <c r="T151" s="59"/>
      <c r="U151" s="59"/>
      <c r="V151" s="59"/>
      <c r="W151" s="59"/>
    </row>
    <row r="152">
      <c r="A152" s="57"/>
      <c r="B152" s="57"/>
      <c r="C152" s="57"/>
      <c r="D152" s="57"/>
      <c r="E152" s="58"/>
      <c r="F152" s="58"/>
      <c r="G152" s="58"/>
      <c r="H152" s="58"/>
      <c r="I152" s="58"/>
      <c r="J152" s="58"/>
      <c r="K152" s="58"/>
      <c r="L152" s="58"/>
      <c r="M152" s="58"/>
      <c r="N152" s="59"/>
      <c r="O152" s="59"/>
      <c r="P152" s="59"/>
      <c r="Q152" s="59"/>
      <c r="R152" s="59"/>
      <c r="S152" s="59"/>
      <c r="T152" s="59"/>
      <c r="U152" s="59"/>
      <c r="V152" s="59"/>
      <c r="W152" s="58"/>
    </row>
    <row r="153">
      <c r="A153" s="57"/>
      <c r="B153" s="57"/>
      <c r="C153" s="57"/>
      <c r="D153" s="57"/>
      <c r="E153" s="58"/>
      <c r="F153" s="58"/>
      <c r="G153" s="58"/>
      <c r="H153" s="58"/>
      <c r="I153" s="58"/>
      <c r="J153" s="58"/>
      <c r="K153" s="58"/>
      <c r="L153" s="58"/>
      <c r="M153" s="58"/>
      <c r="N153" s="59"/>
      <c r="O153" s="59"/>
      <c r="P153" s="59"/>
      <c r="Q153" s="59"/>
      <c r="R153" s="59"/>
      <c r="S153" s="59"/>
      <c r="T153" s="59"/>
      <c r="U153" s="59"/>
      <c r="V153" s="59"/>
      <c r="W153" s="58"/>
    </row>
    <row r="154">
      <c r="A154" s="57"/>
      <c r="B154" s="57"/>
      <c r="C154" s="57"/>
      <c r="D154" s="57"/>
      <c r="E154" s="59"/>
      <c r="F154" s="59"/>
      <c r="G154" s="59"/>
      <c r="H154" s="59"/>
      <c r="I154" s="59"/>
      <c r="J154" s="59"/>
      <c r="K154" s="59"/>
      <c r="L154" s="59"/>
      <c r="M154" s="59"/>
      <c r="N154" s="59"/>
      <c r="O154" s="59"/>
      <c r="P154" s="59"/>
      <c r="Q154" s="59"/>
      <c r="R154" s="59"/>
      <c r="S154" s="59"/>
      <c r="T154" s="59"/>
      <c r="U154" s="59"/>
      <c r="V154" s="59"/>
      <c r="W154" s="59"/>
    </row>
    <row r="155">
      <c r="A155" s="63"/>
      <c r="B155" s="63"/>
      <c r="C155" s="63"/>
      <c r="D155" s="57"/>
      <c r="E155" s="59"/>
      <c r="F155" s="59"/>
      <c r="G155" s="59"/>
      <c r="H155" s="59"/>
      <c r="I155" s="59"/>
      <c r="J155" s="59"/>
      <c r="K155" s="59"/>
      <c r="L155" s="59"/>
      <c r="M155" s="59"/>
      <c r="N155" s="59"/>
      <c r="O155" s="59"/>
      <c r="P155" s="59"/>
      <c r="Q155" s="59"/>
      <c r="R155" s="59"/>
      <c r="S155" s="59"/>
      <c r="T155" s="59"/>
      <c r="U155" s="59"/>
      <c r="V155" s="59"/>
      <c r="W155" s="59"/>
    </row>
    <row r="156">
      <c r="A156" s="57"/>
      <c r="B156" s="57"/>
      <c r="C156" s="57"/>
      <c r="D156" s="57"/>
      <c r="E156" s="58"/>
      <c r="F156" s="58"/>
      <c r="G156" s="58"/>
      <c r="H156" s="58"/>
      <c r="I156" s="58"/>
      <c r="J156" s="58"/>
      <c r="K156" s="58"/>
      <c r="L156" s="58"/>
      <c r="M156" s="58"/>
      <c r="N156" s="59"/>
      <c r="O156" s="59"/>
      <c r="P156" s="59"/>
      <c r="Q156" s="59"/>
      <c r="R156" s="59"/>
      <c r="S156" s="59"/>
      <c r="T156" s="59"/>
      <c r="U156" s="59"/>
      <c r="V156" s="59"/>
      <c r="W156" s="58"/>
    </row>
    <row r="157">
      <c r="A157" s="57"/>
      <c r="B157" s="57"/>
      <c r="C157" s="57"/>
      <c r="D157" s="57"/>
      <c r="E157" s="59"/>
      <c r="F157" s="59"/>
      <c r="G157" s="59"/>
      <c r="H157" s="59"/>
      <c r="I157" s="59"/>
      <c r="J157" s="59"/>
      <c r="K157" s="59"/>
      <c r="L157" s="59"/>
      <c r="M157" s="59"/>
      <c r="N157" s="59"/>
      <c r="O157" s="59"/>
      <c r="P157" s="59"/>
      <c r="Q157" s="59"/>
      <c r="R157" s="59"/>
      <c r="S157" s="59"/>
      <c r="T157" s="59"/>
      <c r="U157" s="59"/>
      <c r="V157" s="59"/>
      <c r="W157" s="59"/>
    </row>
    <row r="158">
      <c r="A158" s="57"/>
      <c r="B158" s="57"/>
      <c r="C158" s="57"/>
      <c r="D158" s="57"/>
      <c r="E158" s="59"/>
      <c r="F158" s="59"/>
      <c r="G158" s="59"/>
      <c r="H158" s="59"/>
      <c r="I158" s="58"/>
      <c r="J158" s="58"/>
      <c r="K158" s="58"/>
      <c r="L158" s="58"/>
      <c r="M158" s="58"/>
      <c r="N158" s="59"/>
      <c r="O158" s="59"/>
      <c r="P158" s="59"/>
      <c r="Q158" s="59"/>
      <c r="R158" s="59"/>
      <c r="S158" s="59"/>
      <c r="T158" s="59"/>
      <c r="U158" s="59"/>
      <c r="V158" s="59"/>
      <c r="W158" s="58"/>
    </row>
    <row r="159">
      <c r="A159" s="57"/>
      <c r="B159" s="57"/>
      <c r="C159" s="57"/>
      <c r="D159" s="57"/>
      <c r="E159" s="58"/>
      <c r="F159" s="58"/>
      <c r="G159" s="58"/>
      <c r="H159" s="58"/>
      <c r="I159" s="59"/>
      <c r="J159" s="59"/>
      <c r="K159" s="59"/>
      <c r="L159" s="59"/>
      <c r="M159" s="59"/>
      <c r="N159" s="59"/>
      <c r="O159" s="59"/>
      <c r="P159" s="59"/>
      <c r="Q159" s="59"/>
      <c r="R159" s="59"/>
      <c r="S159" s="59"/>
      <c r="T159" s="59"/>
      <c r="U159" s="59"/>
      <c r="V159" s="59"/>
      <c r="W159" s="58"/>
    </row>
    <row r="160">
      <c r="A160" s="57"/>
      <c r="B160" s="57"/>
      <c r="C160" s="57"/>
      <c r="D160" s="57"/>
      <c r="E160" s="58"/>
      <c r="F160" s="58"/>
      <c r="G160" s="58"/>
      <c r="H160" s="58"/>
      <c r="I160" s="58"/>
      <c r="J160" s="58"/>
      <c r="K160" s="58"/>
      <c r="L160" s="58"/>
      <c r="M160" s="58"/>
      <c r="N160" s="59"/>
      <c r="O160" s="59"/>
      <c r="P160" s="59"/>
      <c r="Q160" s="59"/>
      <c r="R160" s="59"/>
      <c r="S160" s="59"/>
      <c r="T160" s="59"/>
      <c r="U160" s="59"/>
      <c r="V160" s="59"/>
      <c r="W160" s="58"/>
    </row>
    <row r="161">
      <c r="A161" s="57"/>
      <c r="B161" s="57"/>
      <c r="C161" s="57"/>
      <c r="D161" s="57"/>
      <c r="E161" s="59"/>
      <c r="F161" s="59"/>
      <c r="G161" s="59"/>
      <c r="H161" s="59"/>
      <c r="I161" s="59"/>
      <c r="J161" s="59"/>
      <c r="K161" s="59"/>
      <c r="L161" s="59"/>
      <c r="M161" s="59"/>
      <c r="N161" s="59"/>
      <c r="O161" s="59"/>
      <c r="P161" s="59"/>
      <c r="Q161" s="59"/>
      <c r="R161" s="59"/>
      <c r="S161" s="59"/>
      <c r="T161" s="59"/>
      <c r="U161" s="59"/>
      <c r="V161" s="59"/>
      <c r="W161" s="59"/>
    </row>
    <row r="162">
      <c r="A162" s="57"/>
      <c r="B162" s="57"/>
      <c r="C162" s="57"/>
      <c r="D162" s="57"/>
      <c r="E162" s="59"/>
      <c r="F162" s="59"/>
      <c r="G162" s="59"/>
      <c r="H162" s="59"/>
      <c r="I162" s="59"/>
      <c r="J162" s="59"/>
      <c r="K162" s="59"/>
      <c r="L162" s="59"/>
      <c r="M162" s="59"/>
      <c r="N162" s="59"/>
      <c r="O162" s="59"/>
      <c r="P162" s="59"/>
      <c r="Q162" s="59"/>
      <c r="R162" s="59"/>
      <c r="S162" s="59"/>
      <c r="T162" s="59"/>
      <c r="U162" s="59"/>
      <c r="V162" s="59"/>
      <c r="W162" s="59"/>
    </row>
    <row r="163">
      <c r="A163" s="57"/>
      <c r="B163" s="57"/>
      <c r="C163" s="57"/>
      <c r="D163" s="57"/>
      <c r="E163" s="58"/>
      <c r="F163" s="58"/>
      <c r="G163" s="58"/>
      <c r="H163" s="58"/>
      <c r="I163" s="58"/>
      <c r="J163" s="58"/>
      <c r="K163" s="58"/>
      <c r="L163" s="58"/>
      <c r="M163" s="58"/>
      <c r="N163" s="59"/>
      <c r="O163" s="59"/>
      <c r="P163" s="59"/>
      <c r="Q163" s="59"/>
      <c r="R163" s="59"/>
      <c r="S163" s="59"/>
      <c r="T163" s="59"/>
      <c r="U163" s="59"/>
      <c r="V163" s="59"/>
      <c r="W163" s="59"/>
    </row>
    <row r="164">
      <c r="A164" s="57"/>
      <c r="B164" s="57"/>
      <c r="C164" s="57"/>
      <c r="D164" s="57"/>
      <c r="E164" s="59"/>
      <c r="F164" s="59"/>
      <c r="G164" s="59"/>
      <c r="H164" s="59"/>
      <c r="I164" s="59"/>
      <c r="J164" s="59"/>
      <c r="K164" s="59"/>
      <c r="L164" s="59"/>
      <c r="M164" s="59"/>
      <c r="N164" s="59"/>
      <c r="O164" s="59"/>
      <c r="P164" s="59"/>
      <c r="Q164" s="59"/>
      <c r="R164" s="59"/>
      <c r="S164" s="59"/>
      <c r="T164" s="59"/>
      <c r="U164" s="59"/>
      <c r="V164" s="59"/>
      <c r="W164" s="59"/>
    </row>
    <row r="165">
      <c r="A165" s="57"/>
      <c r="B165" s="57"/>
      <c r="C165" s="57"/>
      <c r="D165" s="57"/>
      <c r="E165" s="58"/>
      <c r="F165" s="58"/>
      <c r="G165" s="58"/>
      <c r="H165" s="58"/>
      <c r="I165" s="58"/>
      <c r="J165" s="58"/>
      <c r="K165" s="58"/>
      <c r="L165" s="58"/>
      <c r="M165" s="58"/>
      <c r="N165" s="59"/>
      <c r="O165" s="59"/>
      <c r="P165" s="59"/>
      <c r="Q165" s="59"/>
      <c r="R165" s="59"/>
      <c r="S165" s="59"/>
      <c r="T165" s="59"/>
      <c r="U165" s="59"/>
      <c r="V165" s="59"/>
      <c r="W165" s="58"/>
    </row>
    <row r="166">
      <c r="A166" s="57"/>
      <c r="B166" s="57"/>
      <c r="C166" s="57"/>
      <c r="D166" s="57"/>
      <c r="E166" s="58"/>
      <c r="F166" s="58"/>
      <c r="G166" s="58"/>
      <c r="H166" s="58"/>
      <c r="I166" s="58"/>
      <c r="J166" s="58"/>
      <c r="K166" s="58"/>
      <c r="L166" s="58"/>
      <c r="M166" s="58"/>
      <c r="N166" s="59"/>
      <c r="O166" s="59"/>
      <c r="P166" s="59"/>
      <c r="Q166" s="59"/>
      <c r="R166" s="59"/>
      <c r="S166" s="59"/>
      <c r="T166" s="59"/>
      <c r="U166" s="59"/>
      <c r="V166" s="59"/>
      <c r="W166" s="58"/>
    </row>
    <row r="167">
      <c r="A167" s="57"/>
      <c r="B167" s="57"/>
      <c r="C167" s="57"/>
      <c r="D167" s="57"/>
      <c r="E167" s="58"/>
      <c r="F167" s="58"/>
      <c r="G167" s="58"/>
      <c r="H167" s="58"/>
      <c r="I167" s="58"/>
      <c r="J167" s="58"/>
      <c r="K167" s="58"/>
      <c r="L167" s="58"/>
      <c r="M167" s="58"/>
      <c r="N167" s="59"/>
      <c r="O167" s="59"/>
      <c r="P167" s="59"/>
      <c r="Q167" s="59"/>
      <c r="R167" s="59"/>
      <c r="S167" s="59"/>
      <c r="T167" s="59"/>
      <c r="U167" s="59"/>
      <c r="V167" s="59"/>
      <c r="W167" s="59"/>
    </row>
    <row r="168">
      <c r="A168" s="63"/>
      <c r="B168" s="63"/>
      <c r="C168" s="63"/>
      <c r="D168" s="57"/>
      <c r="E168" s="59"/>
      <c r="F168" s="59"/>
      <c r="G168" s="59"/>
      <c r="H168" s="59"/>
      <c r="I168" s="59"/>
      <c r="J168" s="59"/>
      <c r="K168" s="59"/>
      <c r="L168" s="59"/>
      <c r="M168" s="59"/>
      <c r="N168" s="59"/>
      <c r="O168" s="59"/>
      <c r="P168" s="59"/>
      <c r="Q168" s="59"/>
      <c r="R168" s="59"/>
      <c r="S168" s="59"/>
      <c r="T168" s="59"/>
      <c r="U168" s="59"/>
      <c r="V168" s="59"/>
      <c r="W168" s="59"/>
    </row>
    <row r="169">
      <c r="A169" s="57"/>
      <c r="B169" s="57"/>
      <c r="C169" s="57"/>
      <c r="D169" s="57"/>
      <c r="E169" s="58"/>
      <c r="F169" s="58"/>
      <c r="G169" s="58"/>
      <c r="H169" s="58"/>
      <c r="I169" s="59"/>
      <c r="J169" s="59"/>
      <c r="K169" s="59"/>
      <c r="L169" s="59"/>
      <c r="M169" s="59"/>
      <c r="N169" s="59"/>
      <c r="O169" s="59"/>
      <c r="P169" s="59"/>
      <c r="Q169" s="59"/>
      <c r="R169" s="59"/>
      <c r="S169" s="59"/>
      <c r="T169" s="59"/>
      <c r="U169" s="59"/>
      <c r="V169" s="59"/>
      <c r="W169" s="58"/>
    </row>
    <row r="170">
      <c r="A170" s="57"/>
      <c r="B170" s="57"/>
      <c r="C170" s="57"/>
      <c r="D170" s="57"/>
      <c r="E170" s="58"/>
      <c r="F170" s="58"/>
      <c r="G170" s="58"/>
      <c r="H170" s="58"/>
      <c r="I170" s="58"/>
      <c r="J170" s="58"/>
      <c r="K170" s="58"/>
      <c r="L170" s="58"/>
      <c r="M170" s="58"/>
      <c r="N170" s="59"/>
      <c r="O170" s="59"/>
      <c r="P170" s="59"/>
      <c r="Q170" s="59"/>
      <c r="R170" s="59"/>
      <c r="S170" s="59"/>
      <c r="T170" s="59"/>
      <c r="U170" s="59"/>
      <c r="V170" s="59"/>
      <c r="W170" s="58"/>
    </row>
    <row r="171">
      <c r="A171" s="57"/>
      <c r="B171" s="57"/>
      <c r="C171" s="57"/>
      <c r="D171" s="57"/>
      <c r="E171" s="59"/>
      <c r="F171" s="59"/>
      <c r="G171" s="59"/>
      <c r="H171" s="59"/>
      <c r="I171" s="59"/>
      <c r="J171" s="59"/>
      <c r="K171" s="59"/>
      <c r="L171" s="59"/>
      <c r="M171" s="59"/>
      <c r="N171" s="59"/>
      <c r="O171" s="59"/>
      <c r="P171" s="59"/>
      <c r="Q171" s="59"/>
      <c r="R171" s="59"/>
      <c r="S171" s="59"/>
      <c r="T171" s="59"/>
      <c r="U171" s="59"/>
      <c r="V171" s="59"/>
      <c r="W171" s="59"/>
    </row>
    <row r="172">
      <c r="A172" s="57"/>
      <c r="B172" s="57"/>
      <c r="C172" s="57"/>
      <c r="D172" s="57"/>
      <c r="E172" s="58"/>
      <c r="F172" s="58"/>
      <c r="G172" s="58"/>
      <c r="H172" s="58"/>
      <c r="I172" s="59"/>
      <c r="J172" s="59"/>
      <c r="K172" s="59"/>
      <c r="L172" s="59"/>
      <c r="M172" s="59"/>
      <c r="N172" s="59"/>
      <c r="O172" s="59"/>
      <c r="P172" s="59"/>
      <c r="Q172" s="59"/>
      <c r="R172" s="59"/>
      <c r="S172" s="59"/>
      <c r="T172" s="59"/>
      <c r="U172" s="59"/>
      <c r="V172" s="59"/>
      <c r="W172" s="59"/>
    </row>
    <row r="173">
      <c r="A173" s="57"/>
      <c r="B173" s="57"/>
      <c r="C173" s="57"/>
      <c r="D173" s="57"/>
      <c r="E173" s="58"/>
      <c r="F173" s="58"/>
      <c r="G173" s="58"/>
      <c r="H173" s="58"/>
      <c r="I173" s="58"/>
      <c r="J173" s="58"/>
      <c r="K173" s="58"/>
      <c r="L173" s="58"/>
      <c r="M173" s="58"/>
      <c r="N173" s="59"/>
      <c r="O173" s="59"/>
      <c r="P173" s="59"/>
      <c r="Q173" s="59"/>
      <c r="R173" s="59"/>
      <c r="S173" s="59"/>
      <c r="T173" s="59"/>
      <c r="U173" s="59"/>
      <c r="V173" s="59"/>
      <c r="W173" s="59"/>
    </row>
    <row r="174">
      <c r="A174" s="57"/>
      <c r="B174" s="57"/>
      <c r="C174" s="57"/>
      <c r="D174" s="57"/>
      <c r="E174" s="59"/>
      <c r="F174" s="59"/>
      <c r="G174" s="59"/>
      <c r="H174" s="59"/>
      <c r="I174" s="59"/>
      <c r="J174" s="59"/>
      <c r="K174" s="59"/>
      <c r="L174" s="59"/>
      <c r="M174" s="59"/>
      <c r="N174" s="59"/>
      <c r="O174" s="59"/>
      <c r="P174" s="59"/>
      <c r="Q174" s="59"/>
      <c r="R174" s="59"/>
      <c r="S174" s="59"/>
      <c r="T174" s="59"/>
      <c r="U174" s="59"/>
      <c r="V174" s="59"/>
      <c r="W174" s="59"/>
    </row>
    <row r="175">
      <c r="A175" s="57"/>
      <c r="B175" s="57"/>
      <c r="C175" s="57"/>
      <c r="D175" s="57"/>
      <c r="E175" s="58"/>
      <c r="F175" s="58"/>
      <c r="G175" s="58"/>
      <c r="H175" s="58"/>
      <c r="I175" s="59"/>
      <c r="J175" s="59"/>
      <c r="K175" s="59"/>
      <c r="L175" s="59"/>
      <c r="M175" s="59"/>
      <c r="N175" s="59"/>
      <c r="O175" s="59"/>
      <c r="P175" s="59"/>
      <c r="Q175" s="59"/>
      <c r="R175" s="59"/>
      <c r="S175" s="59"/>
      <c r="T175" s="59"/>
      <c r="U175" s="59"/>
      <c r="V175" s="59"/>
      <c r="W175" s="58"/>
    </row>
    <row r="176">
      <c r="A176" s="57"/>
      <c r="B176" s="57"/>
      <c r="C176" s="57"/>
      <c r="D176" s="57"/>
      <c r="E176" s="58"/>
      <c r="F176" s="58"/>
      <c r="G176" s="58"/>
      <c r="H176" s="58"/>
      <c r="I176" s="58"/>
      <c r="J176" s="58"/>
      <c r="K176" s="58"/>
      <c r="L176" s="58"/>
      <c r="M176" s="58"/>
      <c r="N176" s="59"/>
      <c r="O176" s="59"/>
      <c r="P176" s="59"/>
      <c r="Q176" s="59"/>
      <c r="R176" s="59"/>
      <c r="S176" s="59"/>
      <c r="T176" s="59"/>
      <c r="U176" s="59"/>
      <c r="V176" s="59"/>
      <c r="W176" s="58"/>
    </row>
    <row r="177">
      <c r="A177" s="57"/>
      <c r="B177" s="57"/>
      <c r="C177" s="57"/>
      <c r="D177" s="57"/>
      <c r="E177" s="58"/>
      <c r="F177" s="58"/>
      <c r="G177" s="58"/>
      <c r="H177" s="58"/>
      <c r="I177" s="58"/>
      <c r="J177" s="58"/>
      <c r="K177" s="58"/>
      <c r="L177" s="58"/>
      <c r="M177" s="58"/>
      <c r="N177" s="59"/>
      <c r="O177" s="59"/>
      <c r="P177" s="59"/>
      <c r="Q177" s="59"/>
      <c r="R177" s="59"/>
      <c r="S177" s="59"/>
      <c r="T177" s="59"/>
      <c r="U177" s="59"/>
      <c r="V177" s="59"/>
      <c r="W177" s="59"/>
    </row>
    <row r="178">
      <c r="A178" s="57"/>
      <c r="B178" s="57"/>
      <c r="C178" s="57"/>
      <c r="D178" s="57"/>
      <c r="E178" s="59"/>
      <c r="F178" s="59"/>
      <c r="G178" s="59"/>
      <c r="H178" s="59"/>
      <c r="I178" s="59"/>
      <c r="J178" s="59"/>
      <c r="K178" s="59"/>
      <c r="L178" s="59"/>
      <c r="M178" s="59"/>
      <c r="N178" s="59"/>
      <c r="O178" s="59"/>
      <c r="P178" s="59"/>
      <c r="Q178" s="59"/>
      <c r="R178" s="59"/>
      <c r="S178" s="59"/>
      <c r="T178" s="59"/>
      <c r="U178" s="59"/>
      <c r="V178" s="59"/>
      <c r="W178" s="59"/>
    </row>
    <row r="179">
      <c r="A179" s="57"/>
      <c r="B179" s="57"/>
      <c r="C179" s="57"/>
      <c r="D179" s="57"/>
      <c r="E179" s="59"/>
      <c r="F179" s="59"/>
      <c r="G179" s="59"/>
      <c r="H179" s="59"/>
      <c r="I179" s="59"/>
      <c r="J179" s="59"/>
      <c r="K179" s="59"/>
      <c r="L179" s="59"/>
      <c r="M179" s="59"/>
      <c r="N179" s="59"/>
      <c r="O179" s="59"/>
      <c r="P179" s="59"/>
      <c r="Q179" s="59"/>
      <c r="R179" s="59"/>
      <c r="S179" s="59"/>
      <c r="T179" s="59"/>
      <c r="U179" s="59"/>
      <c r="V179" s="59"/>
      <c r="W179" s="59"/>
    </row>
    <row r="180">
      <c r="A180" s="57"/>
      <c r="B180" s="57"/>
      <c r="C180" s="57"/>
      <c r="D180" s="57"/>
      <c r="E180" s="59"/>
      <c r="F180" s="59"/>
      <c r="G180" s="59"/>
      <c r="H180" s="59"/>
      <c r="I180" s="59"/>
      <c r="J180" s="59"/>
      <c r="K180" s="59"/>
      <c r="L180" s="59"/>
      <c r="M180" s="59"/>
      <c r="N180" s="59"/>
      <c r="O180" s="59"/>
      <c r="P180" s="59"/>
      <c r="Q180" s="59"/>
      <c r="R180" s="59"/>
      <c r="S180" s="59"/>
      <c r="T180" s="59"/>
      <c r="U180" s="59"/>
      <c r="V180" s="59"/>
      <c r="W180" s="59"/>
    </row>
    <row r="181">
      <c r="A181" s="57"/>
      <c r="B181" s="57"/>
      <c r="C181" s="57"/>
      <c r="D181" s="57"/>
      <c r="E181" s="59"/>
      <c r="F181" s="59"/>
      <c r="G181" s="59"/>
      <c r="H181" s="59"/>
      <c r="I181" s="59"/>
      <c r="J181" s="59"/>
      <c r="K181" s="59"/>
      <c r="L181" s="59"/>
      <c r="M181" s="59"/>
      <c r="N181" s="59"/>
      <c r="O181" s="59"/>
      <c r="P181" s="59"/>
      <c r="Q181" s="59"/>
      <c r="R181" s="59"/>
      <c r="S181" s="59"/>
      <c r="T181" s="59"/>
      <c r="U181" s="59"/>
      <c r="V181" s="59"/>
      <c r="W181" s="59"/>
    </row>
    <row r="182">
      <c r="A182" s="57"/>
      <c r="B182" s="57"/>
      <c r="C182" s="57"/>
      <c r="D182" s="57"/>
      <c r="E182" s="59"/>
      <c r="F182" s="59"/>
      <c r="G182" s="59"/>
      <c r="H182" s="59"/>
      <c r="I182" s="59"/>
      <c r="J182" s="59"/>
      <c r="K182" s="59"/>
      <c r="L182" s="59"/>
      <c r="M182" s="59"/>
      <c r="N182" s="59"/>
      <c r="O182" s="59"/>
      <c r="P182" s="59"/>
      <c r="Q182" s="59"/>
      <c r="R182" s="59"/>
      <c r="S182" s="59"/>
      <c r="T182" s="59"/>
      <c r="U182" s="59"/>
      <c r="V182" s="59"/>
      <c r="W182" s="59"/>
    </row>
    <row r="183">
      <c r="A183" s="63"/>
      <c r="B183" s="63"/>
      <c r="C183" s="63"/>
      <c r="D183" s="57"/>
      <c r="E183" s="59"/>
      <c r="F183" s="59"/>
      <c r="G183" s="59"/>
      <c r="H183" s="59"/>
      <c r="I183" s="59"/>
      <c r="J183" s="59"/>
      <c r="K183" s="59"/>
      <c r="L183" s="59"/>
      <c r="M183" s="59"/>
      <c r="N183" s="59"/>
      <c r="O183" s="59"/>
      <c r="P183" s="59"/>
      <c r="Q183" s="59"/>
      <c r="R183" s="59"/>
      <c r="S183" s="59"/>
      <c r="T183" s="59"/>
      <c r="U183" s="59"/>
      <c r="V183" s="59"/>
      <c r="W183" s="59"/>
    </row>
    <row r="184">
      <c r="A184" s="57"/>
      <c r="B184" s="57"/>
      <c r="C184" s="57"/>
      <c r="D184" s="57"/>
      <c r="E184" s="59"/>
      <c r="F184" s="59"/>
      <c r="G184" s="59"/>
      <c r="H184" s="59"/>
      <c r="I184" s="59"/>
      <c r="J184" s="59"/>
      <c r="K184" s="59"/>
      <c r="L184" s="59"/>
      <c r="M184" s="59"/>
      <c r="N184" s="59"/>
      <c r="O184" s="59"/>
      <c r="P184" s="59"/>
      <c r="Q184" s="59"/>
      <c r="R184" s="59"/>
      <c r="S184" s="59"/>
      <c r="T184" s="59"/>
      <c r="U184" s="59"/>
      <c r="V184" s="59"/>
      <c r="W184" s="59"/>
    </row>
    <row r="185">
      <c r="A185" s="57"/>
      <c r="B185" s="57"/>
      <c r="C185" s="57"/>
      <c r="D185" s="57"/>
      <c r="E185" s="59"/>
      <c r="F185" s="59"/>
      <c r="G185" s="59"/>
      <c r="H185" s="59"/>
      <c r="I185" s="59"/>
      <c r="J185" s="59"/>
      <c r="K185" s="59"/>
      <c r="L185" s="59"/>
      <c r="M185" s="59"/>
      <c r="N185" s="59"/>
      <c r="O185" s="59"/>
      <c r="P185" s="59"/>
      <c r="Q185" s="59"/>
      <c r="R185" s="59"/>
      <c r="S185" s="59"/>
      <c r="T185" s="59"/>
      <c r="U185" s="59"/>
      <c r="V185" s="59"/>
      <c r="W185" s="59"/>
    </row>
    <row r="186">
      <c r="A186" s="57"/>
      <c r="B186" s="57"/>
      <c r="C186" s="57"/>
      <c r="D186" s="57"/>
      <c r="E186" s="58"/>
      <c r="F186" s="58"/>
      <c r="G186" s="58"/>
      <c r="H186" s="58"/>
      <c r="I186" s="58"/>
      <c r="J186" s="58"/>
      <c r="K186" s="58"/>
      <c r="L186" s="58"/>
      <c r="M186" s="58"/>
      <c r="N186" s="59"/>
      <c r="O186" s="59"/>
      <c r="P186" s="59"/>
      <c r="Q186" s="59"/>
      <c r="R186" s="59"/>
      <c r="S186" s="59"/>
      <c r="T186" s="59"/>
      <c r="U186" s="59"/>
      <c r="V186" s="59"/>
      <c r="W186" s="58"/>
    </row>
    <row r="187">
      <c r="A187" s="57"/>
      <c r="B187" s="57"/>
      <c r="C187" s="57"/>
      <c r="D187" s="57"/>
      <c r="E187" s="58"/>
      <c r="F187" s="58"/>
      <c r="G187" s="58"/>
      <c r="H187" s="58"/>
      <c r="I187" s="58"/>
      <c r="J187" s="58"/>
      <c r="K187" s="58"/>
      <c r="L187" s="58"/>
      <c r="M187" s="58"/>
      <c r="N187" s="59"/>
      <c r="O187" s="59"/>
      <c r="P187" s="59"/>
      <c r="Q187" s="59"/>
      <c r="R187" s="59"/>
      <c r="S187" s="59"/>
      <c r="T187" s="59"/>
      <c r="U187" s="59"/>
      <c r="V187" s="59"/>
      <c r="W187" s="59"/>
    </row>
    <row r="188">
      <c r="A188" s="57"/>
      <c r="B188" s="57"/>
      <c r="C188" s="57"/>
      <c r="D188" s="57"/>
      <c r="E188" s="58"/>
      <c r="F188" s="58"/>
      <c r="G188" s="58"/>
      <c r="H188" s="58"/>
      <c r="I188" s="59"/>
      <c r="J188" s="59"/>
      <c r="K188" s="59"/>
      <c r="L188" s="59"/>
      <c r="M188" s="59"/>
      <c r="N188" s="59"/>
      <c r="O188" s="59"/>
      <c r="P188" s="59"/>
      <c r="Q188" s="59"/>
      <c r="R188" s="59"/>
      <c r="S188" s="59"/>
      <c r="T188" s="59"/>
      <c r="U188" s="59"/>
      <c r="V188" s="59"/>
      <c r="W188" s="58"/>
    </row>
    <row r="189">
      <c r="A189" s="57"/>
      <c r="B189" s="57"/>
      <c r="C189" s="57"/>
      <c r="D189" s="57"/>
      <c r="E189" s="59"/>
      <c r="F189" s="59"/>
      <c r="G189" s="59"/>
      <c r="H189" s="59"/>
      <c r="I189" s="59"/>
      <c r="J189" s="59"/>
      <c r="K189" s="59"/>
      <c r="L189" s="59"/>
      <c r="M189" s="59"/>
      <c r="N189" s="59"/>
      <c r="O189" s="59"/>
      <c r="P189" s="59"/>
      <c r="Q189" s="59"/>
      <c r="R189" s="59"/>
      <c r="S189" s="59"/>
      <c r="T189" s="59"/>
      <c r="U189" s="59"/>
      <c r="V189" s="59"/>
      <c r="W189" s="59"/>
    </row>
    <row r="190">
      <c r="A190" s="57"/>
      <c r="B190" s="57"/>
      <c r="C190" s="57"/>
      <c r="D190" s="57"/>
      <c r="E190" s="58"/>
      <c r="F190" s="58"/>
      <c r="G190" s="58"/>
      <c r="H190" s="58"/>
      <c r="I190" s="58"/>
      <c r="J190" s="58"/>
      <c r="K190" s="58"/>
      <c r="L190" s="58"/>
      <c r="M190" s="58"/>
      <c r="N190" s="59"/>
      <c r="O190" s="59"/>
      <c r="P190" s="59"/>
      <c r="Q190" s="59"/>
      <c r="R190" s="59"/>
      <c r="S190" s="59"/>
      <c r="T190" s="59"/>
      <c r="U190" s="59"/>
      <c r="V190" s="59"/>
      <c r="W190" s="59"/>
    </row>
    <row r="191">
      <c r="A191" s="57"/>
      <c r="B191" s="57"/>
      <c r="C191" s="57"/>
      <c r="D191" s="57"/>
      <c r="E191" s="58"/>
      <c r="F191" s="58"/>
      <c r="G191" s="58"/>
      <c r="H191" s="58"/>
      <c r="I191" s="58"/>
      <c r="J191" s="58"/>
      <c r="K191" s="58"/>
      <c r="L191" s="58"/>
      <c r="M191" s="58"/>
      <c r="N191" s="59"/>
      <c r="O191" s="59"/>
      <c r="P191" s="59"/>
      <c r="Q191" s="59"/>
      <c r="R191" s="59"/>
      <c r="S191" s="59"/>
      <c r="T191" s="59"/>
      <c r="U191" s="59"/>
      <c r="V191" s="59"/>
      <c r="W191" s="59"/>
    </row>
    <row r="192">
      <c r="A192" s="57"/>
      <c r="B192" s="57"/>
      <c r="C192" s="57"/>
      <c r="D192" s="57"/>
      <c r="E192" s="58"/>
      <c r="F192" s="58"/>
      <c r="G192" s="58"/>
      <c r="H192" s="58"/>
      <c r="I192" s="59"/>
      <c r="J192" s="59"/>
      <c r="K192" s="59"/>
      <c r="L192" s="59"/>
      <c r="M192" s="59"/>
      <c r="N192" s="59"/>
      <c r="O192" s="59"/>
      <c r="P192" s="59"/>
      <c r="Q192" s="59"/>
      <c r="R192" s="59"/>
      <c r="S192" s="59"/>
      <c r="T192" s="59"/>
      <c r="U192" s="59"/>
      <c r="V192" s="59"/>
      <c r="W192" s="58"/>
    </row>
    <row r="193">
      <c r="A193" s="57"/>
      <c r="B193" s="57"/>
      <c r="C193" s="57"/>
      <c r="D193" s="57"/>
      <c r="E193" s="58"/>
      <c r="F193" s="58"/>
      <c r="G193" s="58"/>
      <c r="H193" s="58"/>
      <c r="I193" s="59"/>
      <c r="J193" s="59"/>
      <c r="K193" s="59"/>
      <c r="L193" s="59"/>
      <c r="M193" s="59"/>
      <c r="N193" s="59"/>
      <c r="O193" s="59"/>
      <c r="P193" s="59"/>
      <c r="Q193" s="59"/>
      <c r="R193" s="59"/>
      <c r="S193" s="59"/>
      <c r="T193" s="59"/>
      <c r="U193" s="59"/>
      <c r="V193" s="59"/>
      <c r="W193" s="58"/>
    </row>
    <row r="194">
      <c r="A194" s="57"/>
      <c r="B194" s="57"/>
      <c r="C194" s="57"/>
      <c r="D194" s="57"/>
      <c r="E194" s="59"/>
      <c r="F194" s="59"/>
      <c r="G194" s="59"/>
      <c r="H194" s="59"/>
      <c r="I194" s="59"/>
      <c r="J194" s="59"/>
      <c r="K194" s="59"/>
      <c r="L194" s="59"/>
      <c r="M194" s="59"/>
      <c r="N194" s="59"/>
      <c r="O194" s="59"/>
      <c r="P194" s="59"/>
      <c r="Q194" s="59"/>
      <c r="R194" s="59"/>
      <c r="S194" s="59"/>
      <c r="T194" s="59"/>
      <c r="U194" s="59"/>
      <c r="V194" s="59"/>
      <c r="W194" s="59"/>
    </row>
    <row r="195">
      <c r="A195" s="57"/>
      <c r="B195" s="57"/>
      <c r="C195" s="57"/>
      <c r="D195" s="57"/>
      <c r="E195" s="58"/>
      <c r="F195" s="58"/>
      <c r="G195" s="58"/>
      <c r="H195" s="58"/>
      <c r="I195" s="58"/>
      <c r="J195" s="58"/>
      <c r="K195" s="58"/>
      <c r="L195" s="58"/>
      <c r="M195" s="58"/>
      <c r="N195" s="59"/>
      <c r="O195" s="59"/>
      <c r="P195" s="59"/>
      <c r="Q195" s="59"/>
      <c r="R195" s="59"/>
      <c r="S195" s="59"/>
      <c r="T195" s="59"/>
      <c r="U195" s="59"/>
      <c r="V195" s="59"/>
      <c r="W195" s="58"/>
    </row>
    <row r="196">
      <c r="A196" s="57"/>
      <c r="B196" s="57"/>
      <c r="C196" s="57"/>
      <c r="D196" s="57"/>
      <c r="E196" s="58"/>
      <c r="F196" s="58"/>
      <c r="G196" s="58"/>
      <c r="H196" s="58"/>
      <c r="I196" s="58"/>
      <c r="J196" s="58"/>
      <c r="K196" s="58"/>
      <c r="L196" s="58"/>
      <c r="M196" s="58"/>
      <c r="N196" s="59"/>
      <c r="O196" s="59"/>
      <c r="P196" s="59"/>
      <c r="Q196" s="59"/>
      <c r="R196" s="59"/>
      <c r="S196" s="59"/>
      <c r="T196" s="59"/>
      <c r="U196" s="59"/>
      <c r="V196" s="59"/>
      <c r="W196" s="58"/>
    </row>
    <row r="197">
      <c r="A197" s="63"/>
      <c r="B197" s="63"/>
      <c r="C197" s="63"/>
      <c r="D197" s="57"/>
      <c r="E197" s="59"/>
      <c r="F197" s="59"/>
      <c r="G197" s="59"/>
      <c r="H197" s="59"/>
      <c r="I197" s="59"/>
      <c r="J197" s="59"/>
      <c r="K197" s="59"/>
      <c r="L197" s="59"/>
      <c r="M197" s="59"/>
      <c r="N197" s="59"/>
      <c r="O197" s="59"/>
      <c r="P197" s="59"/>
      <c r="Q197" s="59"/>
      <c r="R197" s="59"/>
      <c r="S197" s="59"/>
      <c r="T197" s="59"/>
      <c r="U197" s="59"/>
      <c r="V197" s="59"/>
      <c r="W197" s="59"/>
    </row>
    <row r="198">
      <c r="A198" s="57"/>
      <c r="B198" s="57"/>
      <c r="C198" s="57"/>
      <c r="D198" s="57"/>
      <c r="E198" s="58"/>
      <c r="F198" s="58"/>
      <c r="G198" s="58"/>
      <c r="H198" s="58"/>
      <c r="I198" s="58"/>
      <c r="J198" s="58"/>
      <c r="K198" s="58"/>
      <c r="L198" s="58"/>
      <c r="M198" s="58"/>
      <c r="N198" s="59"/>
      <c r="O198" s="59"/>
      <c r="P198" s="59"/>
      <c r="Q198" s="59"/>
      <c r="R198" s="59"/>
      <c r="S198" s="59"/>
      <c r="T198" s="59"/>
      <c r="U198" s="59"/>
      <c r="V198" s="59"/>
      <c r="W198" s="58"/>
    </row>
    <row r="199">
      <c r="A199" s="57"/>
      <c r="B199" s="57"/>
      <c r="C199" s="57"/>
      <c r="D199" s="57"/>
      <c r="E199" s="58"/>
      <c r="F199" s="58"/>
      <c r="G199" s="58"/>
      <c r="H199" s="58"/>
      <c r="I199" s="58"/>
      <c r="J199" s="58"/>
      <c r="K199" s="58"/>
      <c r="L199" s="58"/>
      <c r="M199" s="58"/>
      <c r="N199" s="59"/>
      <c r="O199" s="59"/>
      <c r="P199" s="59"/>
      <c r="Q199" s="59"/>
      <c r="R199" s="59"/>
      <c r="S199" s="59"/>
      <c r="T199" s="59"/>
      <c r="U199" s="59"/>
      <c r="V199" s="59"/>
      <c r="W199" s="58"/>
    </row>
    <row r="200">
      <c r="A200" s="57"/>
      <c r="B200" s="57"/>
      <c r="C200" s="57"/>
      <c r="D200" s="57"/>
      <c r="E200" s="58"/>
      <c r="F200" s="58"/>
      <c r="G200" s="58"/>
      <c r="H200" s="58"/>
      <c r="I200" s="58"/>
      <c r="J200" s="58"/>
      <c r="K200" s="58"/>
      <c r="L200" s="58"/>
      <c r="M200" s="58"/>
      <c r="N200" s="59"/>
      <c r="O200" s="59"/>
      <c r="P200" s="59"/>
      <c r="Q200" s="59"/>
      <c r="R200" s="59"/>
      <c r="S200" s="59"/>
      <c r="T200" s="59"/>
      <c r="U200" s="59"/>
      <c r="V200" s="59"/>
      <c r="W200" s="58"/>
    </row>
    <row r="201">
      <c r="A201" s="57"/>
      <c r="B201" s="57"/>
      <c r="C201" s="57"/>
      <c r="D201" s="57"/>
      <c r="E201" s="58"/>
      <c r="F201" s="58"/>
      <c r="G201" s="58"/>
      <c r="H201" s="58"/>
      <c r="I201" s="58"/>
      <c r="J201" s="58"/>
      <c r="K201" s="58"/>
      <c r="L201" s="58"/>
      <c r="M201" s="58"/>
      <c r="N201" s="59"/>
      <c r="O201" s="59"/>
      <c r="P201" s="59"/>
      <c r="Q201" s="59"/>
      <c r="R201" s="59"/>
      <c r="S201" s="59"/>
      <c r="T201" s="59"/>
      <c r="U201" s="59"/>
      <c r="V201" s="59"/>
      <c r="W201" s="59"/>
    </row>
    <row r="202">
      <c r="A202" s="57"/>
      <c r="B202" s="57"/>
      <c r="C202" s="57"/>
      <c r="D202" s="57"/>
      <c r="E202" s="58"/>
      <c r="F202" s="58"/>
      <c r="G202" s="58"/>
      <c r="H202" s="58"/>
      <c r="I202" s="58"/>
      <c r="J202" s="58"/>
      <c r="K202" s="58"/>
      <c r="L202" s="58"/>
      <c r="M202" s="58"/>
      <c r="N202" s="59"/>
      <c r="O202" s="59"/>
      <c r="P202" s="59"/>
      <c r="Q202" s="59"/>
      <c r="R202" s="59"/>
      <c r="S202" s="59"/>
      <c r="T202" s="59"/>
      <c r="U202" s="59"/>
      <c r="V202" s="59"/>
      <c r="W202" s="58"/>
    </row>
    <row r="203">
      <c r="A203" s="57"/>
      <c r="B203" s="57"/>
      <c r="C203" s="57"/>
      <c r="D203" s="57"/>
      <c r="E203" s="58"/>
      <c r="F203" s="58"/>
      <c r="G203" s="58"/>
      <c r="H203" s="58"/>
      <c r="I203" s="58"/>
      <c r="J203" s="58"/>
      <c r="K203" s="58"/>
      <c r="L203" s="58"/>
      <c r="M203" s="58"/>
      <c r="N203" s="59"/>
      <c r="O203" s="59"/>
      <c r="P203" s="59"/>
      <c r="Q203" s="59"/>
      <c r="R203" s="59"/>
      <c r="S203" s="59"/>
      <c r="T203" s="59"/>
      <c r="U203" s="59"/>
      <c r="V203" s="59"/>
      <c r="W203" s="59"/>
    </row>
    <row r="204">
      <c r="A204" s="63"/>
      <c r="B204" s="63"/>
      <c r="C204" s="63"/>
      <c r="D204" s="57"/>
      <c r="E204" s="59"/>
      <c r="F204" s="59"/>
      <c r="G204" s="59"/>
      <c r="H204" s="59"/>
      <c r="I204" s="59"/>
      <c r="J204" s="59"/>
      <c r="K204" s="59"/>
      <c r="L204" s="59"/>
      <c r="M204" s="59"/>
      <c r="N204" s="59"/>
      <c r="O204" s="59"/>
      <c r="P204" s="59"/>
      <c r="Q204" s="59"/>
      <c r="R204" s="59"/>
      <c r="S204" s="59"/>
      <c r="T204" s="59"/>
      <c r="U204" s="59"/>
      <c r="V204" s="59"/>
      <c r="W204" s="59"/>
    </row>
    <row r="205">
      <c r="A205" s="57"/>
      <c r="B205" s="57"/>
      <c r="C205" s="57"/>
      <c r="D205" s="57"/>
      <c r="E205" s="58"/>
      <c r="F205" s="58"/>
      <c r="G205" s="58"/>
      <c r="H205" s="58"/>
      <c r="I205" s="59"/>
      <c r="J205" s="59"/>
      <c r="K205" s="59"/>
      <c r="L205" s="59"/>
      <c r="M205" s="59"/>
      <c r="N205" s="59"/>
      <c r="O205" s="59"/>
      <c r="P205" s="59"/>
      <c r="Q205" s="59"/>
      <c r="R205" s="59"/>
      <c r="S205" s="59"/>
      <c r="T205" s="59"/>
      <c r="U205" s="59"/>
      <c r="V205" s="59"/>
      <c r="W205" s="58"/>
    </row>
    <row r="206">
      <c r="A206" s="57"/>
      <c r="B206" s="57"/>
      <c r="C206" s="57"/>
      <c r="D206" s="57"/>
      <c r="E206" s="58"/>
      <c r="F206" s="58"/>
      <c r="G206" s="58"/>
      <c r="H206" s="58"/>
      <c r="I206" s="58"/>
      <c r="J206" s="58"/>
      <c r="K206" s="58"/>
      <c r="L206" s="58"/>
      <c r="M206" s="58"/>
      <c r="N206" s="59"/>
      <c r="O206" s="59"/>
      <c r="P206" s="59"/>
      <c r="Q206" s="59"/>
      <c r="R206" s="59"/>
      <c r="S206" s="59"/>
      <c r="T206" s="59"/>
      <c r="U206" s="59"/>
      <c r="V206" s="59"/>
      <c r="W206" s="58"/>
    </row>
    <row r="207">
      <c r="A207" s="57"/>
      <c r="B207" s="57"/>
      <c r="C207" s="57"/>
      <c r="D207" s="57"/>
      <c r="E207" s="58"/>
      <c r="F207" s="58"/>
      <c r="G207" s="58"/>
      <c r="H207" s="58"/>
      <c r="I207" s="58"/>
      <c r="J207" s="58"/>
      <c r="K207" s="58"/>
      <c r="L207" s="58"/>
      <c r="M207" s="58"/>
      <c r="N207" s="59"/>
      <c r="O207" s="59"/>
      <c r="P207" s="59"/>
      <c r="Q207" s="59"/>
      <c r="R207" s="59"/>
      <c r="S207" s="59"/>
      <c r="T207" s="59"/>
      <c r="U207" s="59"/>
      <c r="V207" s="59"/>
      <c r="W207" s="58"/>
    </row>
    <row r="208">
      <c r="A208" s="57"/>
      <c r="B208" s="57"/>
      <c r="C208" s="57"/>
      <c r="D208" s="57"/>
      <c r="E208" s="58"/>
      <c r="F208" s="58"/>
      <c r="G208" s="58"/>
      <c r="H208" s="58"/>
      <c r="I208" s="58"/>
      <c r="J208" s="58"/>
      <c r="K208" s="58"/>
      <c r="L208" s="58"/>
      <c r="M208" s="58"/>
      <c r="N208" s="59"/>
      <c r="O208" s="59"/>
      <c r="P208" s="59"/>
      <c r="Q208" s="59"/>
      <c r="R208" s="59"/>
      <c r="S208" s="59"/>
      <c r="T208" s="59"/>
      <c r="U208" s="59"/>
      <c r="V208" s="59"/>
      <c r="W208" s="58"/>
    </row>
    <row r="209">
      <c r="A209" s="57"/>
      <c r="B209" s="57"/>
      <c r="C209" s="57"/>
      <c r="D209" s="57"/>
      <c r="E209" s="58"/>
      <c r="F209" s="58"/>
      <c r="G209" s="58"/>
      <c r="H209" s="58"/>
      <c r="I209" s="58"/>
      <c r="J209" s="58"/>
      <c r="K209" s="58"/>
      <c r="L209" s="58"/>
      <c r="M209" s="58"/>
      <c r="N209" s="59"/>
      <c r="O209" s="59"/>
      <c r="P209" s="59"/>
      <c r="Q209" s="59"/>
      <c r="R209" s="59"/>
      <c r="S209" s="59"/>
      <c r="T209" s="59"/>
      <c r="U209" s="59"/>
      <c r="V209" s="59"/>
      <c r="W209" s="58"/>
    </row>
    <row r="210">
      <c r="A210" s="57"/>
      <c r="B210" s="57"/>
      <c r="C210" s="57"/>
      <c r="D210" s="57"/>
      <c r="E210" s="58"/>
      <c r="F210" s="58"/>
      <c r="G210" s="58"/>
      <c r="H210" s="58"/>
      <c r="I210" s="58"/>
      <c r="J210" s="58"/>
      <c r="K210" s="58"/>
      <c r="L210" s="58"/>
      <c r="M210" s="58"/>
      <c r="N210" s="59"/>
      <c r="O210" s="59"/>
      <c r="P210" s="59"/>
      <c r="Q210" s="59"/>
      <c r="R210" s="59"/>
      <c r="S210" s="59"/>
      <c r="T210" s="59"/>
      <c r="U210" s="59"/>
      <c r="V210" s="59"/>
      <c r="W210" s="58"/>
    </row>
    <row r="211">
      <c r="A211" s="57"/>
      <c r="B211" s="57"/>
      <c r="C211" s="57"/>
      <c r="D211" s="57"/>
      <c r="E211" s="58"/>
      <c r="F211" s="58"/>
      <c r="G211" s="58"/>
      <c r="H211" s="58"/>
      <c r="I211" s="58"/>
      <c r="J211" s="58"/>
      <c r="K211" s="58"/>
      <c r="L211" s="58"/>
      <c r="M211" s="58"/>
      <c r="N211" s="59"/>
      <c r="O211" s="59"/>
      <c r="P211" s="59"/>
      <c r="Q211" s="59"/>
      <c r="R211" s="59"/>
      <c r="S211" s="59"/>
      <c r="T211" s="59"/>
      <c r="U211" s="59"/>
      <c r="V211" s="59"/>
      <c r="W211" s="58"/>
    </row>
    <row r="212">
      <c r="A212" s="57"/>
      <c r="B212" s="57"/>
      <c r="C212" s="57"/>
      <c r="D212" s="57"/>
      <c r="E212" s="58"/>
      <c r="F212" s="58"/>
      <c r="G212" s="58"/>
      <c r="H212" s="58"/>
      <c r="I212" s="58"/>
      <c r="J212" s="58"/>
      <c r="K212" s="58"/>
      <c r="L212" s="58"/>
      <c r="M212" s="58"/>
      <c r="N212" s="59"/>
      <c r="O212" s="59"/>
      <c r="P212" s="59"/>
      <c r="Q212" s="59"/>
      <c r="R212" s="59"/>
      <c r="S212" s="59"/>
      <c r="T212" s="59"/>
      <c r="U212" s="59"/>
      <c r="V212" s="59"/>
      <c r="W212" s="59"/>
    </row>
    <row r="213">
      <c r="A213" s="57"/>
      <c r="B213" s="57"/>
      <c r="C213" s="57"/>
      <c r="D213" s="57"/>
      <c r="E213" s="59"/>
      <c r="F213" s="59"/>
      <c r="G213" s="59"/>
      <c r="H213" s="59"/>
      <c r="I213" s="59"/>
      <c r="J213" s="59"/>
      <c r="K213" s="59"/>
      <c r="L213" s="59"/>
      <c r="M213" s="59"/>
      <c r="N213" s="59"/>
      <c r="O213" s="59"/>
      <c r="P213" s="59"/>
      <c r="Q213" s="59"/>
      <c r="R213" s="59"/>
      <c r="S213" s="59"/>
      <c r="T213" s="59"/>
      <c r="U213" s="59"/>
      <c r="V213" s="59"/>
      <c r="W213" s="59"/>
    </row>
    <row r="214">
      <c r="A214" s="57"/>
      <c r="B214" s="57"/>
      <c r="C214" s="57"/>
      <c r="D214" s="57"/>
      <c r="E214" s="59"/>
      <c r="F214" s="59"/>
      <c r="G214" s="59"/>
      <c r="H214" s="59"/>
      <c r="I214" s="59"/>
      <c r="J214" s="59"/>
      <c r="K214" s="59"/>
      <c r="L214" s="59"/>
      <c r="M214" s="59"/>
      <c r="N214" s="59"/>
      <c r="O214" s="59"/>
      <c r="P214" s="59"/>
      <c r="Q214" s="59"/>
      <c r="R214" s="59"/>
      <c r="S214" s="59"/>
      <c r="T214" s="59"/>
      <c r="U214" s="59"/>
      <c r="V214" s="59"/>
      <c r="W214" s="59"/>
    </row>
    <row r="215">
      <c r="A215" s="57"/>
      <c r="B215" s="57"/>
      <c r="C215" s="57"/>
      <c r="D215" s="57"/>
      <c r="E215" s="58"/>
      <c r="F215" s="58"/>
      <c r="G215" s="58"/>
      <c r="H215" s="58"/>
      <c r="I215" s="59"/>
      <c r="J215" s="59"/>
      <c r="K215" s="59"/>
      <c r="L215" s="59"/>
      <c r="M215" s="59"/>
      <c r="N215" s="59"/>
      <c r="O215" s="59"/>
      <c r="P215" s="59"/>
      <c r="Q215" s="59"/>
      <c r="R215" s="59"/>
      <c r="S215" s="59"/>
      <c r="T215" s="59"/>
      <c r="U215" s="59"/>
      <c r="V215" s="59"/>
      <c r="W215" s="58"/>
    </row>
    <row r="216">
      <c r="A216" s="57"/>
      <c r="B216" s="57"/>
      <c r="C216" s="57"/>
      <c r="D216" s="57"/>
      <c r="E216" s="58"/>
      <c r="F216" s="58"/>
      <c r="G216" s="58"/>
      <c r="H216" s="58"/>
      <c r="I216" s="58"/>
      <c r="J216" s="58"/>
      <c r="K216" s="58"/>
      <c r="L216" s="58"/>
      <c r="M216" s="58"/>
      <c r="N216" s="59"/>
      <c r="O216" s="59"/>
      <c r="P216" s="59"/>
      <c r="Q216" s="59"/>
      <c r="R216" s="59"/>
      <c r="S216" s="59"/>
      <c r="T216" s="59"/>
      <c r="U216" s="59"/>
      <c r="V216" s="59"/>
      <c r="W216" s="58"/>
    </row>
    <row r="217">
      <c r="A217" s="57"/>
      <c r="B217" s="57"/>
      <c r="C217" s="57"/>
      <c r="D217" s="57"/>
      <c r="E217" s="58"/>
      <c r="F217" s="58"/>
      <c r="G217" s="58"/>
      <c r="H217" s="58"/>
      <c r="I217" s="58"/>
      <c r="J217" s="58"/>
      <c r="K217" s="58"/>
      <c r="L217" s="58"/>
      <c r="M217" s="58"/>
      <c r="N217" s="59"/>
      <c r="O217" s="59"/>
      <c r="P217" s="59"/>
      <c r="Q217" s="59"/>
      <c r="R217" s="59"/>
      <c r="S217" s="59"/>
      <c r="T217" s="59"/>
      <c r="U217" s="59"/>
      <c r="V217" s="59"/>
      <c r="W217" s="58"/>
    </row>
    <row r="218">
      <c r="A218" s="57"/>
      <c r="B218" s="57"/>
      <c r="C218" s="57"/>
      <c r="D218" s="57"/>
      <c r="E218" s="59"/>
      <c r="F218" s="59"/>
      <c r="G218" s="59"/>
      <c r="H218" s="59"/>
      <c r="I218" s="59"/>
      <c r="J218" s="59"/>
      <c r="K218" s="59"/>
      <c r="L218" s="59"/>
      <c r="M218" s="59"/>
      <c r="N218" s="59"/>
      <c r="O218" s="59"/>
      <c r="P218" s="59"/>
      <c r="Q218" s="59"/>
      <c r="R218" s="59"/>
      <c r="S218" s="59"/>
      <c r="T218" s="59"/>
      <c r="U218" s="59"/>
      <c r="V218" s="59"/>
      <c r="W218" s="59"/>
    </row>
    <row r="219">
      <c r="A219" s="57"/>
      <c r="B219" s="57"/>
      <c r="C219" s="57"/>
      <c r="D219" s="57"/>
      <c r="E219" s="59"/>
      <c r="F219" s="59"/>
      <c r="G219" s="59"/>
      <c r="H219" s="59"/>
      <c r="I219" s="59"/>
      <c r="J219" s="59"/>
      <c r="K219" s="59"/>
      <c r="L219" s="59"/>
      <c r="M219" s="59"/>
      <c r="N219" s="59"/>
      <c r="O219" s="59"/>
      <c r="P219" s="59"/>
      <c r="Q219" s="59"/>
      <c r="R219" s="59"/>
      <c r="S219" s="59"/>
      <c r="T219" s="59"/>
      <c r="U219" s="59"/>
      <c r="V219" s="59"/>
      <c r="W219" s="59"/>
    </row>
    <row r="220">
      <c r="A220" s="57"/>
      <c r="B220" s="57"/>
      <c r="C220" s="57"/>
      <c r="D220" s="57"/>
      <c r="E220" s="58"/>
      <c r="F220" s="58"/>
      <c r="G220" s="58"/>
      <c r="H220" s="58"/>
      <c r="I220" s="58"/>
      <c r="J220" s="58"/>
      <c r="K220" s="58"/>
      <c r="L220" s="58"/>
      <c r="M220" s="58"/>
      <c r="N220" s="59"/>
      <c r="O220" s="59"/>
      <c r="P220" s="59"/>
      <c r="Q220" s="59"/>
      <c r="R220" s="59"/>
      <c r="S220" s="59"/>
      <c r="T220" s="59"/>
      <c r="U220" s="59"/>
      <c r="V220" s="59"/>
      <c r="W220" s="59"/>
    </row>
    <row r="221">
      <c r="A221" s="57"/>
      <c r="B221" s="57"/>
      <c r="C221" s="57"/>
      <c r="D221" s="57"/>
      <c r="E221" s="58"/>
      <c r="F221" s="58"/>
      <c r="G221" s="58"/>
      <c r="H221" s="58"/>
      <c r="I221" s="58"/>
      <c r="J221" s="58"/>
      <c r="K221" s="58"/>
      <c r="L221" s="58"/>
      <c r="M221" s="58"/>
      <c r="N221" s="59"/>
      <c r="O221" s="59"/>
      <c r="P221" s="59"/>
      <c r="Q221" s="59"/>
      <c r="R221" s="59"/>
      <c r="S221" s="59"/>
      <c r="T221" s="59"/>
      <c r="U221" s="59"/>
      <c r="V221" s="59"/>
      <c r="W221" s="58"/>
    </row>
    <row r="222">
      <c r="A222" s="57"/>
      <c r="B222" s="57"/>
      <c r="C222" s="57"/>
      <c r="D222" s="57"/>
      <c r="E222" s="58"/>
      <c r="F222" s="58"/>
      <c r="G222" s="58"/>
      <c r="H222" s="58"/>
      <c r="I222" s="59"/>
      <c r="J222" s="59"/>
      <c r="K222" s="59"/>
      <c r="L222" s="59"/>
      <c r="M222" s="59"/>
      <c r="N222" s="59"/>
      <c r="O222" s="59"/>
      <c r="P222" s="59"/>
      <c r="Q222" s="59"/>
      <c r="R222" s="59"/>
      <c r="S222" s="59"/>
      <c r="T222" s="59"/>
      <c r="U222" s="59"/>
      <c r="V222" s="59"/>
      <c r="W222" s="58"/>
    </row>
    <row r="223">
      <c r="A223" s="57"/>
      <c r="B223" s="57"/>
      <c r="C223" s="57"/>
      <c r="D223" s="57"/>
      <c r="E223" s="58"/>
      <c r="F223" s="58"/>
      <c r="G223" s="58"/>
      <c r="H223" s="58"/>
      <c r="I223" s="59"/>
      <c r="J223" s="59"/>
      <c r="K223" s="59"/>
      <c r="L223" s="59"/>
      <c r="M223" s="59"/>
      <c r="N223" s="59"/>
      <c r="O223" s="59"/>
      <c r="P223" s="59"/>
      <c r="Q223" s="59"/>
      <c r="R223" s="59"/>
      <c r="S223" s="59"/>
      <c r="T223" s="59"/>
      <c r="U223" s="59"/>
      <c r="V223" s="59"/>
      <c r="W223" s="58"/>
    </row>
    <row r="224">
      <c r="A224" s="57"/>
      <c r="B224" s="57"/>
      <c r="C224" s="57"/>
      <c r="D224" s="57"/>
      <c r="E224" s="58"/>
      <c r="F224" s="58"/>
      <c r="G224" s="58"/>
      <c r="H224" s="58"/>
      <c r="I224" s="58"/>
      <c r="J224" s="58"/>
      <c r="K224" s="58"/>
      <c r="L224" s="58"/>
      <c r="M224" s="58"/>
      <c r="N224" s="59"/>
      <c r="O224" s="59"/>
      <c r="P224" s="59"/>
      <c r="Q224" s="59"/>
      <c r="R224" s="59"/>
      <c r="S224" s="59"/>
      <c r="T224" s="59"/>
      <c r="U224" s="59"/>
      <c r="V224" s="59"/>
      <c r="W224" s="58"/>
    </row>
    <row r="225">
      <c r="A225" s="63"/>
      <c r="B225" s="63"/>
      <c r="C225" s="63"/>
      <c r="D225" s="57"/>
      <c r="E225" s="59"/>
      <c r="F225" s="59"/>
      <c r="G225" s="59"/>
      <c r="H225" s="59"/>
      <c r="I225" s="59"/>
      <c r="J225" s="59"/>
      <c r="K225" s="59"/>
      <c r="L225" s="59"/>
      <c r="M225" s="59"/>
      <c r="N225" s="59"/>
      <c r="O225" s="59"/>
      <c r="P225" s="59"/>
      <c r="Q225" s="59"/>
      <c r="R225" s="59"/>
      <c r="S225" s="59"/>
      <c r="T225" s="59"/>
      <c r="U225" s="59"/>
      <c r="V225" s="59"/>
      <c r="W225" s="59"/>
    </row>
    <row r="226">
      <c r="A226" s="57"/>
      <c r="B226" s="57"/>
      <c r="C226" s="57"/>
      <c r="D226" s="57"/>
      <c r="E226" s="58"/>
      <c r="F226" s="58"/>
      <c r="G226" s="58"/>
      <c r="H226" s="58"/>
      <c r="I226" s="58"/>
      <c r="J226" s="58"/>
      <c r="K226" s="58"/>
      <c r="L226" s="58"/>
      <c r="M226" s="58"/>
      <c r="N226" s="59"/>
      <c r="O226" s="59"/>
      <c r="P226" s="59"/>
      <c r="Q226" s="59"/>
      <c r="R226" s="59"/>
      <c r="S226" s="59"/>
      <c r="T226" s="59"/>
      <c r="U226" s="59"/>
      <c r="V226" s="59"/>
      <c r="W226" s="58"/>
    </row>
    <row r="227">
      <c r="A227" s="57"/>
      <c r="B227" s="57"/>
      <c r="C227" s="57"/>
      <c r="D227" s="57"/>
      <c r="E227" s="58"/>
      <c r="F227" s="58"/>
      <c r="G227" s="58"/>
      <c r="H227" s="58"/>
      <c r="I227" s="58"/>
      <c r="J227" s="58"/>
      <c r="K227" s="58"/>
      <c r="L227" s="58"/>
      <c r="M227" s="58"/>
      <c r="N227" s="59"/>
      <c r="O227" s="59"/>
      <c r="P227" s="59"/>
      <c r="Q227" s="59"/>
      <c r="R227" s="59"/>
      <c r="S227" s="59"/>
      <c r="T227" s="59"/>
      <c r="U227" s="59"/>
      <c r="V227" s="59"/>
      <c r="W227" s="58"/>
    </row>
    <row r="228">
      <c r="A228" s="57"/>
      <c r="B228" s="57"/>
      <c r="C228" s="57"/>
      <c r="D228" s="57"/>
      <c r="E228" s="59"/>
      <c r="F228" s="59"/>
      <c r="G228" s="59"/>
      <c r="H228" s="59"/>
      <c r="I228" s="59"/>
      <c r="J228" s="59"/>
      <c r="K228" s="59"/>
      <c r="L228" s="59"/>
      <c r="M228" s="59"/>
      <c r="N228" s="59"/>
      <c r="O228" s="59"/>
      <c r="P228" s="59"/>
      <c r="Q228" s="59"/>
      <c r="R228" s="59"/>
      <c r="S228" s="59"/>
      <c r="T228" s="59"/>
      <c r="U228" s="59"/>
      <c r="V228" s="59"/>
      <c r="W228" s="59"/>
    </row>
    <row r="229">
      <c r="A229" s="57"/>
      <c r="B229" s="57"/>
      <c r="C229" s="57"/>
      <c r="D229" s="57"/>
      <c r="E229" s="58"/>
      <c r="F229" s="58"/>
      <c r="G229" s="58"/>
      <c r="H229" s="58"/>
      <c r="I229" s="58"/>
      <c r="J229" s="58"/>
      <c r="K229" s="58"/>
      <c r="L229" s="58"/>
      <c r="M229" s="58"/>
      <c r="N229" s="59"/>
      <c r="O229" s="59"/>
      <c r="P229" s="59"/>
      <c r="Q229" s="59"/>
      <c r="R229" s="59"/>
      <c r="S229" s="59"/>
      <c r="T229" s="59"/>
      <c r="U229" s="59"/>
      <c r="V229" s="59"/>
      <c r="W229" s="58"/>
    </row>
    <row r="230">
      <c r="A230" s="57"/>
      <c r="B230" s="57"/>
      <c r="C230" s="57"/>
      <c r="D230" s="57"/>
      <c r="E230" s="58"/>
      <c r="F230" s="58"/>
      <c r="G230" s="58"/>
      <c r="H230" s="58"/>
      <c r="I230" s="58"/>
      <c r="J230" s="58"/>
      <c r="K230" s="58"/>
      <c r="L230" s="58"/>
      <c r="M230" s="58"/>
      <c r="N230" s="59"/>
      <c r="O230" s="59"/>
      <c r="P230" s="59"/>
      <c r="Q230" s="59"/>
      <c r="R230" s="59"/>
      <c r="S230" s="59"/>
      <c r="T230" s="59"/>
      <c r="U230" s="59"/>
      <c r="V230" s="59"/>
      <c r="W230" s="58"/>
    </row>
    <row r="231">
      <c r="A231" s="57"/>
      <c r="B231" s="57"/>
      <c r="C231" s="57"/>
      <c r="D231" s="57"/>
      <c r="E231" s="59"/>
      <c r="F231" s="59"/>
      <c r="G231" s="59"/>
      <c r="H231" s="59"/>
      <c r="I231" s="59"/>
      <c r="J231" s="59"/>
      <c r="K231" s="59"/>
      <c r="L231" s="59"/>
      <c r="M231" s="59"/>
      <c r="N231" s="59"/>
      <c r="O231" s="59"/>
      <c r="P231" s="59"/>
      <c r="Q231" s="59"/>
      <c r="R231" s="59"/>
      <c r="S231" s="59"/>
      <c r="T231" s="59"/>
      <c r="U231" s="59"/>
      <c r="V231" s="59"/>
      <c r="W231" s="59"/>
    </row>
    <row r="232">
      <c r="A232" s="57"/>
      <c r="B232" s="57"/>
      <c r="C232" s="57"/>
      <c r="D232" s="57"/>
      <c r="E232" s="59"/>
      <c r="F232" s="59"/>
      <c r="G232" s="59"/>
      <c r="H232" s="59"/>
      <c r="I232" s="59"/>
      <c r="J232" s="59"/>
      <c r="K232" s="59"/>
      <c r="L232" s="59"/>
      <c r="M232" s="59"/>
      <c r="N232" s="59"/>
      <c r="O232" s="59"/>
      <c r="P232" s="59"/>
      <c r="Q232" s="59"/>
      <c r="R232" s="59"/>
      <c r="S232" s="59"/>
      <c r="T232" s="59"/>
      <c r="U232" s="59"/>
      <c r="V232" s="59"/>
      <c r="W232" s="59"/>
    </row>
    <row r="233">
      <c r="A233" s="57"/>
      <c r="B233" s="57"/>
      <c r="C233" s="57"/>
      <c r="D233" s="57"/>
      <c r="E233" s="59"/>
      <c r="F233" s="59"/>
      <c r="G233" s="59"/>
      <c r="H233" s="59"/>
      <c r="I233" s="59"/>
      <c r="J233" s="59"/>
      <c r="K233" s="59"/>
      <c r="L233" s="59"/>
      <c r="M233" s="59"/>
      <c r="N233" s="59"/>
      <c r="O233" s="59"/>
      <c r="P233" s="59"/>
      <c r="Q233" s="59"/>
      <c r="R233" s="59"/>
      <c r="S233" s="59"/>
      <c r="T233" s="59"/>
      <c r="U233" s="59"/>
      <c r="V233" s="59"/>
      <c r="W233" s="59"/>
    </row>
    <row r="234">
      <c r="A234" s="57"/>
      <c r="B234" s="57"/>
      <c r="C234" s="57"/>
      <c r="D234" s="57"/>
      <c r="E234" s="58"/>
      <c r="F234" s="58"/>
      <c r="G234" s="58"/>
      <c r="H234" s="58"/>
      <c r="I234" s="59"/>
      <c r="J234" s="59"/>
      <c r="K234" s="59"/>
      <c r="L234" s="59"/>
      <c r="M234" s="59"/>
      <c r="N234" s="59"/>
      <c r="O234" s="59"/>
      <c r="P234" s="59"/>
      <c r="Q234" s="59"/>
      <c r="R234" s="59"/>
      <c r="S234" s="59"/>
      <c r="T234" s="59"/>
      <c r="U234" s="59"/>
      <c r="V234" s="59"/>
      <c r="W234" s="58"/>
    </row>
    <row r="235">
      <c r="A235" s="57"/>
      <c r="B235" s="57"/>
      <c r="C235" s="57"/>
      <c r="D235" s="57"/>
      <c r="E235" s="58"/>
      <c r="F235" s="58"/>
      <c r="G235" s="58"/>
      <c r="H235" s="58"/>
      <c r="I235" s="58"/>
      <c r="J235" s="58"/>
      <c r="K235" s="58"/>
      <c r="L235" s="58"/>
      <c r="M235" s="58"/>
      <c r="N235" s="59"/>
      <c r="O235" s="59"/>
      <c r="P235" s="59"/>
      <c r="Q235" s="59"/>
      <c r="R235" s="59"/>
      <c r="S235" s="59"/>
      <c r="T235" s="59"/>
      <c r="U235" s="59"/>
      <c r="V235" s="59"/>
      <c r="W235" s="58"/>
    </row>
    <row r="236">
      <c r="A236" s="57"/>
      <c r="B236" s="57"/>
      <c r="C236" s="57"/>
      <c r="D236" s="57"/>
      <c r="E236" s="58"/>
      <c r="F236" s="58"/>
      <c r="G236" s="58"/>
      <c r="H236" s="58"/>
      <c r="I236" s="58"/>
      <c r="J236" s="58"/>
      <c r="K236" s="58"/>
      <c r="L236" s="58"/>
      <c r="M236" s="58"/>
      <c r="N236" s="59"/>
      <c r="O236" s="59"/>
      <c r="P236" s="59"/>
      <c r="Q236" s="59"/>
      <c r="R236" s="59"/>
      <c r="S236" s="59"/>
      <c r="T236" s="59"/>
      <c r="U236" s="59"/>
      <c r="V236" s="59"/>
      <c r="W236" s="5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2" width="25.38"/>
    <col customWidth="1" min="3" max="5" width="26.63"/>
    <col customWidth="1" min="7" max="7" width="19.63"/>
  </cols>
  <sheetData>
    <row r="1">
      <c r="A1" s="47" t="s">
        <v>29</v>
      </c>
      <c r="B1" s="9" t="s">
        <v>30</v>
      </c>
      <c r="C1" s="10" t="s">
        <v>358</v>
      </c>
      <c r="D1" s="10" t="s">
        <v>359</v>
      </c>
      <c r="E1" s="10" t="s">
        <v>360</v>
      </c>
      <c r="F1" s="3"/>
      <c r="G1" s="10" t="s">
        <v>361</v>
      </c>
      <c r="H1" s="10" t="s">
        <v>362</v>
      </c>
      <c r="I1" s="10" t="s">
        <v>363</v>
      </c>
      <c r="J1" s="10" t="s">
        <v>364</v>
      </c>
      <c r="K1" s="10" t="s">
        <v>365</v>
      </c>
      <c r="L1" s="10" t="s">
        <v>342</v>
      </c>
      <c r="M1" s="10" t="s">
        <v>366</v>
      </c>
      <c r="N1" s="10" t="s">
        <v>367</v>
      </c>
      <c r="O1" s="10" t="s">
        <v>368</v>
      </c>
      <c r="P1" s="10" t="s">
        <v>369</v>
      </c>
      <c r="Q1" s="10" t="s">
        <v>370</v>
      </c>
      <c r="R1" s="10" t="s">
        <v>371</v>
      </c>
      <c r="S1" s="10" t="s">
        <v>372</v>
      </c>
      <c r="T1" s="10"/>
    </row>
    <row r="2">
      <c r="A2" s="13" t="s">
        <v>32</v>
      </c>
      <c r="B2" s="14" t="s">
        <v>33</v>
      </c>
      <c r="C2" s="64">
        <v>0.4327324166666667</v>
      </c>
      <c r="D2" s="65">
        <v>0.029818626666666653</v>
      </c>
      <c r="E2" s="64">
        <v>0.06920391666666671</v>
      </c>
      <c r="F2" s="66"/>
      <c r="G2" s="66"/>
      <c r="H2" s="66">
        <v>0.5695314166666667</v>
      </c>
      <c r="I2" s="66">
        <v>0.5352066666666667</v>
      </c>
      <c r="J2" s="66">
        <v>0.5008819166666667</v>
      </c>
      <c r="K2" s="66">
        <v>0.46655716666666663</v>
      </c>
      <c r="L2" s="66">
        <v>0.4327324166666667</v>
      </c>
      <c r="M2" s="66">
        <v>0.39890766666666666</v>
      </c>
      <c r="N2" s="66">
        <v>0.46755716666666663</v>
      </c>
      <c r="O2" s="66">
        <v>0.5362066666666666</v>
      </c>
      <c r="P2" s="66">
        <v>0.6043561666666667</v>
      </c>
      <c r="Q2" s="66">
        <v>0.6725056666666668</v>
      </c>
      <c r="R2" s="66">
        <v>0.6381809166666668</v>
      </c>
      <c r="S2" s="66">
        <v>0.6038561666666667</v>
      </c>
    </row>
    <row r="3">
      <c r="A3" s="13" t="s">
        <v>34</v>
      </c>
      <c r="B3" s="14" t="s">
        <v>35</v>
      </c>
      <c r="C3" s="64">
        <v>0.22033920833333343</v>
      </c>
      <c r="D3" s="65">
        <v>0.004337226666666667</v>
      </c>
      <c r="E3" s="64">
        <v>0.02503057999999999</v>
      </c>
      <c r="F3" s="66"/>
      <c r="G3" s="66"/>
      <c r="H3" s="66">
        <v>0.14590170833333344</v>
      </c>
      <c r="I3" s="66">
        <v>0.18656933333333345</v>
      </c>
      <c r="J3" s="66">
        <v>0.22723695833333346</v>
      </c>
      <c r="K3" s="66">
        <v>0.26790458333333345</v>
      </c>
      <c r="L3" s="66">
        <v>0.22033920833333343</v>
      </c>
      <c r="M3" s="66">
        <v>0.1727738333333333</v>
      </c>
      <c r="N3" s="66">
        <v>0.1805215833333333</v>
      </c>
      <c r="O3" s="66">
        <v>0.18826933333333334</v>
      </c>
      <c r="P3" s="66">
        <v>0.19516708333333335</v>
      </c>
      <c r="Q3" s="66">
        <v>0.20206483333333336</v>
      </c>
      <c r="R3" s="66">
        <v>0.15364945833333338</v>
      </c>
      <c r="S3" s="66">
        <v>0.19431708333333342</v>
      </c>
    </row>
    <row r="4">
      <c r="A4" s="13" t="s">
        <v>36</v>
      </c>
      <c r="B4" s="14" t="s">
        <v>37</v>
      </c>
      <c r="C4" s="64">
        <v>5.97144920833333</v>
      </c>
      <c r="D4" s="65">
        <v>0.3422106833333334</v>
      </c>
      <c r="E4" s="64">
        <v>0.8567405766666668</v>
      </c>
      <c r="F4" s="66"/>
      <c r="G4" s="66"/>
      <c r="H4" s="66">
        <v>7.063686041666664</v>
      </c>
      <c r="I4" s="66">
        <v>6.79062683333333</v>
      </c>
      <c r="J4" s="66">
        <v>6.517567624999995</v>
      </c>
      <c r="K4" s="66">
        <v>6.244508416666663</v>
      </c>
      <c r="L4" s="66">
        <v>5.97144920833333</v>
      </c>
      <c r="M4" s="66">
        <v>5.69839</v>
      </c>
      <c r="N4" s="66">
        <v>6.244508416666665</v>
      </c>
      <c r="O4" s="66">
        <v>6.790626833333332</v>
      </c>
      <c r="P4" s="66">
        <v>7.336745249999999</v>
      </c>
      <c r="Q4" s="66">
        <v>7.882863666666665</v>
      </c>
      <c r="R4" s="66">
        <v>7.609804458333331</v>
      </c>
      <c r="S4" s="66">
        <v>7.336745249999997</v>
      </c>
    </row>
    <row r="5">
      <c r="A5" s="13" t="s">
        <v>38</v>
      </c>
      <c r="B5" s="14" t="s">
        <v>39</v>
      </c>
      <c r="C5" s="64">
        <v>1.170343875</v>
      </c>
      <c r="D5" s="65">
        <v>0.06928949333333333</v>
      </c>
      <c r="E5" s="64">
        <v>0.07635629666666668</v>
      </c>
      <c r="F5" s="66"/>
      <c r="G5" s="66"/>
      <c r="H5" s="66">
        <v>1.3417714583333327</v>
      </c>
      <c r="I5" s="66">
        <v>1.1710429999999994</v>
      </c>
      <c r="J5" s="66">
        <v>1.000314541666666</v>
      </c>
      <c r="K5" s="66">
        <v>0.8295860833333333</v>
      </c>
      <c r="L5" s="66">
        <v>1.170343875</v>
      </c>
      <c r="M5" s="66">
        <v>1.5111016666666666</v>
      </c>
      <c r="N5" s="66">
        <v>1.852558583333333</v>
      </c>
      <c r="O5" s="66">
        <v>2.1940154999999995</v>
      </c>
      <c r="P5" s="66">
        <v>2.023986166666666</v>
      </c>
      <c r="Q5" s="66">
        <v>1.8539568333333327</v>
      </c>
      <c r="R5" s="66">
        <v>1.6832283749999994</v>
      </c>
      <c r="S5" s="66">
        <v>1.512499916666666</v>
      </c>
    </row>
    <row r="6">
      <c r="A6" s="13" t="s">
        <v>40</v>
      </c>
      <c r="B6" s="14" t="s">
        <v>41</v>
      </c>
      <c r="C6" s="64">
        <v>78.46533675</v>
      </c>
      <c r="D6" s="65">
        <v>10.340234586666668</v>
      </c>
      <c r="E6" s="64">
        <v>18.687291213333324</v>
      </c>
      <c r="F6" s="66"/>
      <c r="G6" s="66"/>
      <c r="H6" s="66">
        <v>81.68864300000001</v>
      </c>
      <c r="I6" s="66">
        <v>76.506818</v>
      </c>
      <c r="J6" s="66">
        <v>79.68577425000002</v>
      </c>
      <c r="K6" s="66">
        <v>78.8278055</v>
      </c>
      <c r="L6" s="66">
        <v>78.46533675</v>
      </c>
      <c r="M6" s="66">
        <v>78.10286800000002</v>
      </c>
      <c r="N6" s="66">
        <v>69.37961800000001</v>
      </c>
      <c r="O6" s="66">
        <v>60.45889925000001</v>
      </c>
      <c r="P6" s="66">
        <v>51.0426805</v>
      </c>
      <c r="Q6" s="66">
        <v>56.58697425</v>
      </c>
      <c r="R6" s="66">
        <v>66.36566175</v>
      </c>
      <c r="S6" s="66">
        <v>76.14434925000002</v>
      </c>
    </row>
    <row r="7">
      <c r="A7" s="13" t="s">
        <v>42</v>
      </c>
      <c r="B7" s="14" t="s">
        <v>43</v>
      </c>
      <c r="C7" s="64">
        <v>0.14438770833333345</v>
      </c>
      <c r="D7" s="65">
        <v>0.0026138133333333327</v>
      </c>
      <c r="E7" s="64">
        <v>0.02142257999999999</v>
      </c>
      <c r="F7" s="66"/>
      <c r="G7" s="66"/>
      <c r="H7" s="66">
        <v>0.16500854166666673</v>
      </c>
      <c r="I7" s="66">
        <v>0.16852533333333344</v>
      </c>
      <c r="J7" s="66">
        <v>0.17204212500000007</v>
      </c>
      <c r="K7" s="66">
        <v>0.17555891666666676</v>
      </c>
      <c r="L7" s="66">
        <v>0.14438770833333345</v>
      </c>
      <c r="M7" s="66">
        <v>0.11321650000000001</v>
      </c>
      <c r="N7" s="66">
        <v>0.14147091666666667</v>
      </c>
      <c r="O7" s="66">
        <v>0.16972533333333337</v>
      </c>
      <c r="P7" s="66">
        <v>0.19737975000000005</v>
      </c>
      <c r="Q7" s="66">
        <v>0.22503416666666673</v>
      </c>
      <c r="R7" s="66">
        <v>0.19326295833333343</v>
      </c>
      <c r="S7" s="66">
        <v>0.1967797500000001</v>
      </c>
    </row>
    <row r="8">
      <c r="A8" s="13" t="s">
        <v>44</v>
      </c>
      <c r="B8" s="14" t="s">
        <v>45</v>
      </c>
      <c r="C8" s="64">
        <v>16.542947416666674</v>
      </c>
      <c r="D8" s="65">
        <v>0.42578579333333333</v>
      </c>
      <c r="E8" s="64">
        <v>2.516437289999999</v>
      </c>
      <c r="F8" s="66"/>
      <c r="G8" s="66"/>
      <c r="H8" s="66">
        <v>24.92314404166667</v>
      </c>
      <c r="I8" s="66">
        <v>24.318220666666672</v>
      </c>
      <c r="J8" s="66">
        <v>21.71999591666667</v>
      </c>
      <c r="K8" s="66">
        <v>19.13147166666667</v>
      </c>
      <c r="L8" s="66">
        <v>16.542947416666674</v>
      </c>
      <c r="M8" s="66">
        <v>13.954423166666674</v>
      </c>
      <c r="N8" s="66">
        <v>12.371608291666673</v>
      </c>
      <c r="O8" s="66">
        <v>10.779092916666672</v>
      </c>
      <c r="P8" s="66">
        <v>9.18657754166667</v>
      </c>
      <c r="Q8" s="66">
        <v>12.380025166666664</v>
      </c>
      <c r="R8" s="66">
        <v>16.561064791666666</v>
      </c>
      <c r="S8" s="66">
        <v>20.742104416666667</v>
      </c>
    </row>
    <row r="9">
      <c r="A9" s="13" t="s">
        <v>46</v>
      </c>
      <c r="B9" s="14" t="s">
        <v>47</v>
      </c>
      <c r="C9" s="64">
        <v>0.6559203750000002</v>
      </c>
      <c r="D9" s="65">
        <v>0.012093680000000002</v>
      </c>
      <c r="E9" s="64">
        <v>0.09388054833333327</v>
      </c>
      <c r="F9" s="66"/>
      <c r="G9" s="66"/>
      <c r="H9" s="66">
        <v>1.4730350000000003</v>
      </c>
      <c r="I9" s="66">
        <v>1.2669933750000002</v>
      </c>
      <c r="J9" s="66">
        <v>1.06095175</v>
      </c>
      <c r="K9" s="66">
        <v>0.8549101250000003</v>
      </c>
      <c r="L9" s="66">
        <v>0.6559203750000002</v>
      </c>
      <c r="M9" s="66">
        <v>0.45693062500000003</v>
      </c>
      <c r="N9" s="66">
        <v>0.8702120000000001</v>
      </c>
      <c r="O9" s="66">
        <v>1.283493375</v>
      </c>
      <c r="P9" s="66">
        <v>1.6885247500000002</v>
      </c>
      <c r="Q9" s="66">
        <v>2.093556125</v>
      </c>
      <c r="R9" s="66">
        <v>1.8863163750000003</v>
      </c>
      <c r="S9" s="66">
        <v>1.6802747500000004</v>
      </c>
    </row>
    <row r="10">
      <c r="A10" s="13" t="s">
        <v>48</v>
      </c>
      <c r="B10" s="14" t="s">
        <v>49</v>
      </c>
      <c r="C10" s="64">
        <v>0.0417295</v>
      </c>
      <c r="D10" s="65">
        <v>7.0016E-4</v>
      </c>
      <c r="E10" s="64">
        <v>0.0052668</v>
      </c>
      <c r="F10" s="66"/>
      <c r="G10" s="66"/>
      <c r="H10" s="66">
        <v>0.0417295</v>
      </c>
      <c r="I10" s="66">
        <v>0.0417295</v>
      </c>
      <c r="J10" s="66">
        <v>0.0417295</v>
      </c>
      <c r="K10" s="66">
        <v>0.0417295</v>
      </c>
      <c r="L10" s="66">
        <v>0.0417295</v>
      </c>
      <c r="M10" s="66">
        <v>0.0417295</v>
      </c>
      <c r="N10" s="66">
        <v>0.0417295</v>
      </c>
      <c r="O10" s="66">
        <v>0.0417295</v>
      </c>
      <c r="P10" s="66">
        <v>0.0417295</v>
      </c>
      <c r="Q10" s="66">
        <v>0.0417295</v>
      </c>
      <c r="R10" s="66">
        <v>0.0417295</v>
      </c>
      <c r="S10" s="66">
        <v>0.0417295</v>
      </c>
    </row>
    <row r="11">
      <c r="A11" s="13" t="s">
        <v>50</v>
      </c>
      <c r="B11" s="14" t="s">
        <v>51</v>
      </c>
      <c r="C11" s="64">
        <v>9.601773708333335</v>
      </c>
      <c r="D11" s="65">
        <v>0.43039586666666674</v>
      </c>
      <c r="E11" s="64">
        <v>0.8743506383333336</v>
      </c>
      <c r="F11" s="66"/>
      <c r="G11" s="66"/>
      <c r="H11" s="66">
        <v>12.755049041666668</v>
      </c>
      <c r="I11" s="66">
        <v>9.895700833333333</v>
      </c>
      <c r="J11" s="66">
        <v>7.036352624999999</v>
      </c>
      <c r="K11" s="66">
        <v>4.177004416666666</v>
      </c>
      <c r="L11" s="66">
        <v>9.601773708333335</v>
      </c>
      <c r="M11" s="66">
        <v>15.026543</v>
      </c>
      <c r="N11" s="66">
        <v>20.745239416666667</v>
      </c>
      <c r="O11" s="66">
        <v>26.463935833333334</v>
      </c>
      <c r="P11" s="66">
        <v>23.89851475</v>
      </c>
      <c r="Q11" s="66">
        <v>21.333093666666663</v>
      </c>
      <c r="R11" s="66">
        <v>18.47374545833333</v>
      </c>
      <c r="S11" s="66">
        <v>15.614397249999998</v>
      </c>
    </row>
    <row r="12">
      <c r="A12" s="13" t="s">
        <v>52</v>
      </c>
      <c r="B12" s="14" t="s">
        <v>53</v>
      </c>
      <c r="C12" s="64">
        <v>0.009409333333333329</v>
      </c>
      <c r="D12" s="65">
        <v>4.991466666666666E-4</v>
      </c>
      <c r="E12" s="64">
        <v>8.76E-4</v>
      </c>
      <c r="F12" s="66"/>
      <c r="G12" s="66"/>
      <c r="H12" s="66">
        <v>0.013342666666666664</v>
      </c>
      <c r="I12" s="66">
        <v>0.01235933333333333</v>
      </c>
      <c r="J12" s="66">
        <v>0.011375999999999995</v>
      </c>
      <c r="K12" s="66">
        <v>0.010392666666666661</v>
      </c>
      <c r="L12" s="66">
        <v>0.009409333333333329</v>
      </c>
      <c r="M12" s="66">
        <v>0.008425999999999994</v>
      </c>
      <c r="N12" s="66">
        <v>0.0074426666666666625</v>
      </c>
      <c r="O12" s="66">
        <v>0.006459333333333328</v>
      </c>
      <c r="P12" s="66">
        <v>0.005475999999999999</v>
      </c>
      <c r="Q12" s="66">
        <v>0.007442666666666666</v>
      </c>
      <c r="R12" s="66">
        <v>0.009409333333333332</v>
      </c>
      <c r="S12" s="66">
        <v>0.011375999999999999</v>
      </c>
    </row>
    <row r="13">
      <c r="A13" s="13" t="s">
        <v>54</v>
      </c>
      <c r="B13" s="14" t="s">
        <v>55</v>
      </c>
      <c r="C13" s="64">
        <v>1.7681972083333333</v>
      </c>
      <c r="D13" s="65">
        <v>0.12325156666666666</v>
      </c>
      <c r="E13" s="64">
        <v>0.1898168833333334</v>
      </c>
      <c r="F13" s="66"/>
      <c r="G13" s="66"/>
      <c r="H13" s="66">
        <v>3.3089260416666666</v>
      </c>
      <c r="I13" s="66">
        <v>2.923743833333334</v>
      </c>
      <c r="J13" s="66">
        <v>2.5385616250000003</v>
      </c>
      <c r="K13" s="66">
        <v>2.1533794166666667</v>
      </c>
      <c r="L13" s="66">
        <v>1.7681972083333333</v>
      </c>
      <c r="M13" s="66">
        <v>1.3830149999999999</v>
      </c>
      <c r="N13" s="66">
        <v>1.9986294166666667</v>
      </c>
      <c r="O13" s="66">
        <v>2.614243833333334</v>
      </c>
      <c r="P13" s="66">
        <v>3.2298582500000004</v>
      </c>
      <c r="Q13" s="66">
        <v>4.000222666666667</v>
      </c>
      <c r="R13" s="66">
        <v>3.769790458333334</v>
      </c>
      <c r="S13" s="66">
        <v>3.5393582500000003</v>
      </c>
    </row>
    <row r="14">
      <c r="A14" s="13" t="s">
        <v>56</v>
      </c>
      <c r="B14" s="14" t="s">
        <v>57</v>
      </c>
      <c r="C14" s="64">
        <v>0.7046138333333337</v>
      </c>
      <c r="D14" s="65">
        <v>0.049550293333333335</v>
      </c>
      <c r="E14" s="64">
        <v>0.039271213333333325</v>
      </c>
      <c r="F14" s="66"/>
      <c r="G14" s="66"/>
      <c r="H14" s="66">
        <v>1.1853863333333334</v>
      </c>
      <c r="I14" s="66">
        <v>1.0645682083333337</v>
      </c>
      <c r="J14" s="66">
        <v>0.9437500833333335</v>
      </c>
      <c r="K14" s="66">
        <v>0.8229319583333337</v>
      </c>
      <c r="L14" s="66">
        <v>0.7046138333333337</v>
      </c>
      <c r="M14" s="66">
        <v>0.5862957083333337</v>
      </c>
      <c r="N14" s="66">
        <v>0.4679775833333338</v>
      </c>
      <c r="O14" s="66">
        <v>0.3496594583333338</v>
      </c>
      <c r="P14" s="66">
        <v>0.22884133333333329</v>
      </c>
      <c r="Q14" s="66">
        <v>0.46797758333333334</v>
      </c>
      <c r="R14" s="66">
        <v>0.7071138333333332</v>
      </c>
      <c r="S14" s="66">
        <v>0.9462500833333335</v>
      </c>
    </row>
    <row r="15">
      <c r="A15" s="13" t="s">
        <v>58</v>
      </c>
      <c r="B15" s="14" t="s">
        <v>59</v>
      </c>
      <c r="C15" s="64">
        <v>0.022991374999999998</v>
      </c>
      <c r="D15" s="65">
        <v>4.2144000000000036E-4</v>
      </c>
      <c r="E15" s="64">
        <v>0.0016554666666666665</v>
      </c>
      <c r="F15" s="66"/>
      <c r="G15" s="66"/>
      <c r="H15" s="66">
        <v>0.046681875000000005</v>
      </c>
      <c r="I15" s="66">
        <v>0.04075925000000001</v>
      </c>
      <c r="J15" s="66">
        <v>0.034836625</v>
      </c>
      <c r="K15" s="66">
        <v>0.028914000000000002</v>
      </c>
      <c r="L15" s="66">
        <v>0.022991374999999998</v>
      </c>
      <c r="M15" s="66">
        <v>0.01706875</v>
      </c>
      <c r="N15" s="66">
        <v>0.01184525</v>
      </c>
      <c r="O15" s="66">
        <v>0.006621749999999998</v>
      </c>
      <c r="P15" s="66">
        <v>0.0013982499999999998</v>
      </c>
      <c r="Q15" s="66">
        <v>0.013243499999999997</v>
      </c>
      <c r="R15" s="66">
        <v>0.024389624999999995</v>
      </c>
      <c r="S15" s="66">
        <v>0.03553575</v>
      </c>
    </row>
    <row r="16">
      <c r="A16" s="13" t="s">
        <v>60</v>
      </c>
      <c r="B16" s="19" t="s">
        <v>61</v>
      </c>
      <c r="C16" s="64">
        <v>3.2476420833333335</v>
      </c>
      <c r="D16" s="65">
        <v>0.5012333266666669</v>
      </c>
      <c r="E16" s="64">
        <v>0.8268872049999999</v>
      </c>
      <c r="F16" s="66"/>
      <c r="G16" s="66"/>
      <c r="H16" s="66">
        <v>2.3702435833333335</v>
      </c>
      <c r="I16" s="66">
        <v>1.9268432083333331</v>
      </c>
      <c r="J16" s="66">
        <v>2.3149540833333337</v>
      </c>
      <c r="K16" s="66">
        <v>2.7812980833333336</v>
      </c>
      <c r="L16" s="66">
        <v>3.2476420833333335</v>
      </c>
      <c r="M16" s="66">
        <v>3.713986083333334</v>
      </c>
      <c r="N16" s="66">
        <v>3.6545255833333337</v>
      </c>
      <c r="O16" s="66">
        <v>3.516831958333334</v>
      </c>
      <c r="P16" s="66">
        <v>3.3791383333333327</v>
      </c>
      <c r="Q16" s="66">
        <v>3.3561947083333328</v>
      </c>
      <c r="R16" s="66">
        <v>3.0275443333333336</v>
      </c>
      <c r="S16" s="66">
        <v>2.6988939583333336</v>
      </c>
    </row>
    <row r="17">
      <c r="A17" s="13" t="s">
        <v>62</v>
      </c>
      <c r="B17" s="14" t="s">
        <v>63</v>
      </c>
      <c r="C17" s="64">
        <v>0.7173747916666668</v>
      </c>
      <c r="D17" s="65">
        <v>0.02120612</v>
      </c>
      <c r="E17" s="64">
        <v>0.06937067333333333</v>
      </c>
      <c r="F17" s="66"/>
      <c r="G17" s="66"/>
      <c r="H17" s="66">
        <v>1.0983834583333332</v>
      </c>
      <c r="I17" s="66">
        <v>1.0031312916666668</v>
      </c>
      <c r="J17" s="66">
        <v>0.9078791250000001</v>
      </c>
      <c r="K17" s="66">
        <v>0.8126269583333336</v>
      </c>
      <c r="L17" s="66">
        <v>0.7173747916666668</v>
      </c>
      <c r="M17" s="66">
        <v>0.6221226250000003</v>
      </c>
      <c r="N17" s="66">
        <v>0.5942763333333336</v>
      </c>
      <c r="O17" s="66">
        <v>0.5664300416666669</v>
      </c>
      <c r="P17" s="66">
        <v>0.53858375</v>
      </c>
      <c r="Q17" s="66">
        <v>0.7290880833333334</v>
      </c>
      <c r="R17" s="66">
        <v>0.8521865416666667</v>
      </c>
      <c r="S17" s="66">
        <v>0.9752850000000001</v>
      </c>
    </row>
    <row r="18">
      <c r="A18" s="13" t="s">
        <v>64</v>
      </c>
      <c r="B18" s="14" t="s">
        <v>65</v>
      </c>
      <c r="C18" s="64">
        <v>0.006494166666666666</v>
      </c>
      <c r="D18" s="65">
        <v>5.9266666666666666E-5</v>
      </c>
      <c r="E18" s="64">
        <v>1.6946666666666665E-4</v>
      </c>
      <c r="F18" s="66"/>
      <c r="G18" s="66"/>
      <c r="H18" s="66">
        <v>0.007741250000000001</v>
      </c>
      <c r="I18" s="66">
        <v>0.006494166666666667</v>
      </c>
      <c r="J18" s="66">
        <v>0.0052470833333333345</v>
      </c>
      <c r="K18" s="66">
        <v>0.004</v>
      </c>
      <c r="L18" s="66">
        <v>0.006494166666666666</v>
      </c>
      <c r="M18" s="66">
        <v>0.008988333333333333</v>
      </c>
      <c r="N18" s="66">
        <v>0.011482499999999998</v>
      </c>
      <c r="O18" s="66">
        <v>0.013976666666666667</v>
      </c>
      <c r="P18" s="66">
        <v>0.012729583333333334</v>
      </c>
      <c r="Q18" s="66">
        <v>0.011482500000000001</v>
      </c>
      <c r="R18" s="66">
        <v>0.010235416666666667</v>
      </c>
      <c r="S18" s="66">
        <v>0.008988333333333333</v>
      </c>
    </row>
    <row r="19">
      <c r="A19" s="13" t="s">
        <v>66</v>
      </c>
      <c r="B19" s="14" t="s">
        <v>67</v>
      </c>
      <c r="C19" s="64">
        <v>141.11349016666668</v>
      </c>
      <c r="D19" s="65">
        <v>14.850190300000001</v>
      </c>
      <c r="E19" s="64">
        <v>27.890632398333338</v>
      </c>
      <c r="F19" s="66"/>
      <c r="G19" s="66"/>
      <c r="H19" s="66">
        <v>143.19951749999998</v>
      </c>
      <c r="I19" s="66">
        <v>122.34418866666665</v>
      </c>
      <c r="J19" s="66">
        <v>121.26729733333332</v>
      </c>
      <c r="K19" s="66">
        <v>131.19039375000003</v>
      </c>
      <c r="L19" s="66">
        <v>141.11349016666668</v>
      </c>
      <c r="M19" s="66">
        <v>151.03658658333336</v>
      </c>
      <c r="N19" s="66">
        <v>141.18124550000002</v>
      </c>
      <c r="O19" s="66">
        <v>120.25644066666669</v>
      </c>
      <c r="P19" s="66">
        <v>99.33163583333334</v>
      </c>
      <c r="Q19" s="66">
        <v>110.26386825000003</v>
      </c>
      <c r="R19" s="66">
        <v>121.26557666666669</v>
      </c>
      <c r="S19" s="66">
        <v>132.26728508333332</v>
      </c>
    </row>
    <row r="20">
      <c r="A20" s="13" t="s">
        <v>68</v>
      </c>
      <c r="B20" s="19" t="s">
        <v>69</v>
      </c>
      <c r="C20" s="64">
        <v>8.958333333333332E-4</v>
      </c>
      <c r="D20" s="65">
        <v>4.1199999999999995E-6</v>
      </c>
      <c r="E20" s="64">
        <v>2.3766666666666664E-5</v>
      </c>
      <c r="F20" s="66"/>
      <c r="G20" s="66"/>
      <c r="H20" s="66">
        <v>5.260416666666666E-4</v>
      </c>
      <c r="I20" s="66">
        <v>6.739583333333334E-4</v>
      </c>
      <c r="J20" s="66">
        <v>8.218749999999999E-4</v>
      </c>
      <c r="K20" s="66">
        <v>9.697916666666667E-4</v>
      </c>
      <c r="L20" s="66">
        <v>8.958333333333332E-4</v>
      </c>
      <c r="M20" s="66">
        <v>8.218749999999999E-4</v>
      </c>
      <c r="N20" s="66">
        <v>7.479166666666666E-4</v>
      </c>
      <c r="O20" s="66">
        <v>6.739583333333333E-4</v>
      </c>
      <c r="P20" s="66">
        <v>5.999999999999998E-4</v>
      </c>
      <c r="Q20" s="66">
        <v>5.260416666666665E-4</v>
      </c>
      <c r="R20" s="66">
        <v>4.5208333333333315E-4</v>
      </c>
      <c r="S20" s="66">
        <v>6.0E-4</v>
      </c>
    </row>
    <row r="21">
      <c r="A21" s="13" t="s">
        <v>70</v>
      </c>
      <c r="B21" s="14" t="s">
        <v>71</v>
      </c>
      <c r="C21" s="64">
        <v>0.002</v>
      </c>
      <c r="D21" s="65">
        <v>0.013093280000000007</v>
      </c>
      <c r="E21" s="64">
        <v>0.05351003333333334</v>
      </c>
      <c r="F21" s="66"/>
      <c r="G21" s="66"/>
      <c r="H21" s="66">
        <v>1.3089065</v>
      </c>
      <c r="I21" s="66">
        <v>1.1722056666666667</v>
      </c>
      <c r="J21" s="66">
        <v>1.0355048333333334</v>
      </c>
      <c r="K21" s="66">
        <v>0.8988040000000002</v>
      </c>
      <c r="L21" s="66">
        <v>0.7691031666666669</v>
      </c>
      <c r="M21" s="66">
        <v>0.6394023333333336</v>
      </c>
      <c r="N21" s="66">
        <v>0.5097015000000003</v>
      </c>
      <c r="O21" s="66">
        <v>0.38000066666666693</v>
      </c>
      <c r="P21" s="66">
        <v>0.24329983333333333</v>
      </c>
      <c r="Q21" s="66">
        <v>0.5097014999999999</v>
      </c>
      <c r="R21" s="66">
        <v>0.7761031666666667</v>
      </c>
      <c r="S21" s="66">
        <v>1.042504833333333</v>
      </c>
    </row>
    <row r="22">
      <c r="A22" s="13" t="s">
        <v>72</v>
      </c>
      <c r="B22" s="19" t="s">
        <v>73</v>
      </c>
      <c r="C22" s="64">
        <v>5.840700708333333</v>
      </c>
      <c r="D22" s="65">
        <v>0.15829225333333335</v>
      </c>
      <c r="E22" s="64">
        <v>0.45164834666666676</v>
      </c>
      <c r="F22" s="66"/>
      <c r="G22" s="66"/>
      <c r="H22" s="66">
        <v>1.8228242916666668</v>
      </c>
      <c r="I22" s="66">
        <v>3.491333333333334</v>
      </c>
      <c r="J22" s="66">
        <v>5.159842375</v>
      </c>
      <c r="K22" s="66">
        <v>6.871055916666666</v>
      </c>
      <c r="L22" s="66">
        <v>5.840700708333333</v>
      </c>
      <c r="M22" s="66">
        <v>4.8103455</v>
      </c>
      <c r="N22" s="66">
        <v>3.8126024166666674</v>
      </c>
      <c r="O22" s="66">
        <v>2.772154833333335</v>
      </c>
      <c r="P22" s="66">
        <v>1.6417072500000012</v>
      </c>
      <c r="Q22" s="66">
        <v>1.0035534166666678</v>
      </c>
      <c r="R22" s="66">
        <v>0.3327874583333342</v>
      </c>
      <c r="S22" s="66">
        <v>2.4935902499999996</v>
      </c>
    </row>
    <row r="23">
      <c r="A23" s="13" t="s">
        <v>74</v>
      </c>
      <c r="B23" s="14" t="s">
        <v>75</v>
      </c>
      <c r="C23" s="64">
        <v>0.07010249999999998</v>
      </c>
      <c r="D23" s="65">
        <v>0.0012108666666666664</v>
      </c>
      <c r="E23" s="64">
        <v>0.004344133333333335</v>
      </c>
      <c r="F23" s="66"/>
      <c r="G23" s="66"/>
      <c r="H23" s="66">
        <v>-0.008233958333333334</v>
      </c>
      <c r="I23" s="66">
        <v>0.02215062499999999</v>
      </c>
      <c r="J23" s="66">
        <v>0.05253520833333331</v>
      </c>
      <c r="K23" s="66">
        <v>0.08291979166666665</v>
      </c>
      <c r="L23" s="66">
        <v>0.07010249999999998</v>
      </c>
      <c r="M23" s="66">
        <v>0.05728520833333331</v>
      </c>
      <c r="N23" s="66">
        <v>0.04446791666666664</v>
      </c>
      <c r="O23" s="66">
        <v>0.031650624999999974</v>
      </c>
      <c r="P23" s="66">
        <v>0.014083333333333307</v>
      </c>
      <c r="Q23" s="66">
        <v>-0.0034839583333333584</v>
      </c>
      <c r="R23" s="66">
        <v>-0.021051250000000025</v>
      </c>
      <c r="S23" s="66">
        <v>0.00933333333333333</v>
      </c>
    </row>
    <row r="24">
      <c r="A24" s="13" t="s">
        <v>76</v>
      </c>
      <c r="B24" s="14" t="s">
        <v>77</v>
      </c>
      <c r="C24" s="64">
        <v>0.0024950000000000003</v>
      </c>
      <c r="D24" s="65">
        <v>2.488E-5</v>
      </c>
      <c r="E24" s="64">
        <v>7.439999999999997E-5</v>
      </c>
      <c r="F24" s="66"/>
      <c r="G24" s="66"/>
      <c r="H24" s="66">
        <v>0.00359</v>
      </c>
      <c r="I24" s="66">
        <v>0.00331625</v>
      </c>
      <c r="J24" s="66">
        <v>0.0030425</v>
      </c>
      <c r="K24" s="66">
        <v>0.00276875</v>
      </c>
      <c r="L24" s="66">
        <v>0.0024950000000000003</v>
      </c>
      <c r="M24" s="66">
        <v>0.0022212500000000006</v>
      </c>
      <c r="N24" s="66">
        <v>0.0019475000000000002</v>
      </c>
      <c r="O24" s="66">
        <v>0.0016737500000000003</v>
      </c>
      <c r="P24" s="66">
        <v>0.0014</v>
      </c>
      <c r="Q24" s="66">
        <v>0.0019475</v>
      </c>
      <c r="R24" s="66">
        <v>0.0024950000000000003</v>
      </c>
      <c r="S24" s="66">
        <v>0.0030425000000000005</v>
      </c>
    </row>
    <row r="25">
      <c r="A25" s="13" t="s">
        <v>78</v>
      </c>
      <c r="B25" s="14" t="s">
        <v>79</v>
      </c>
      <c r="C25" s="64">
        <v>2.2850839583333333</v>
      </c>
      <c r="D25" s="65">
        <v>0.018920929999999996</v>
      </c>
      <c r="E25" s="64">
        <v>0.16575720666666668</v>
      </c>
      <c r="F25" s="66"/>
      <c r="G25" s="66"/>
      <c r="H25" s="66">
        <v>0.6094947916666668</v>
      </c>
      <c r="I25" s="66">
        <v>1.3099183333333333</v>
      </c>
      <c r="J25" s="66">
        <v>2.010341875</v>
      </c>
      <c r="K25" s="66">
        <v>2.7107654166666664</v>
      </c>
      <c r="L25" s="66">
        <v>2.2850839583333333</v>
      </c>
      <c r="M25" s="66">
        <v>1.8594024999999996</v>
      </c>
      <c r="N25" s="66">
        <v>1.6304104166666664</v>
      </c>
      <c r="O25" s="66">
        <v>1.401418333333333</v>
      </c>
      <c r="P25" s="66">
        <v>1.1266762499999998</v>
      </c>
      <c r="Q25" s="66">
        <v>0.8519341666666664</v>
      </c>
      <c r="R25" s="66">
        <v>0.3805027083333331</v>
      </c>
      <c r="S25" s="66">
        <v>1.08092625</v>
      </c>
    </row>
    <row r="26">
      <c r="A26" s="13" t="s">
        <v>80</v>
      </c>
      <c r="B26" s="14" t="s">
        <v>81</v>
      </c>
      <c r="C26" s="64">
        <v>1.1984575000000004</v>
      </c>
      <c r="D26" s="65">
        <v>0.05128834666666667</v>
      </c>
      <c r="E26" s="64">
        <v>0.07556197333333332</v>
      </c>
      <c r="F26" s="66"/>
      <c r="G26" s="66"/>
      <c r="H26" s="66">
        <v>1.9106591666666668</v>
      </c>
      <c r="I26" s="66">
        <v>1.7267337500000004</v>
      </c>
      <c r="J26" s="66">
        <v>1.5428083333333333</v>
      </c>
      <c r="K26" s="66">
        <v>1.358882916666667</v>
      </c>
      <c r="L26" s="66">
        <v>1.1984575000000004</v>
      </c>
      <c r="M26" s="66">
        <v>1.0380320833333339</v>
      </c>
      <c r="N26" s="66">
        <v>0.8776066666666671</v>
      </c>
      <c r="O26" s="66">
        <v>0.7171812500000003</v>
      </c>
      <c r="P26" s="66">
        <v>0.5332558333333333</v>
      </c>
      <c r="Q26" s="66">
        <v>0.8776066666666665</v>
      </c>
      <c r="R26" s="66">
        <v>1.2219575</v>
      </c>
      <c r="S26" s="66">
        <v>1.5663083333333334</v>
      </c>
    </row>
    <row r="27">
      <c r="A27" s="13" t="s">
        <v>82</v>
      </c>
      <c r="B27" s="14" t="s">
        <v>83</v>
      </c>
      <c r="C27" s="64">
        <v>32.82548491666665</v>
      </c>
      <c r="D27" s="65">
        <v>1.6370210266666672</v>
      </c>
      <c r="E27" s="64">
        <v>5.171409766666665</v>
      </c>
      <c r="F27" s="66"/>
      <c r="G27" s="66"/>
      <c r="H27" s="66">
        <v>50.17207858333334</v>
      </c>
      <c r="I27" s="66">
        <v>45.82848016666666</v>
      </c>
      <c r="J27" s="66">
        <v>41.48488175</v>
      </c>
      <c r="K27" s="66">
        <v>37.14128333333333</v>
      </c>
      <c r="L27" s="66">
        <v>32.82548491666665</v>
      </c>
      <c r="M27" s="66">
        <v>28.50968649999999</v>
      </c>
      <c r="N27" s="66">
        <v>14.254885333333334</v>
      </c>
      <c r="O27" s="66">
        <v>16.814097166666667</v>
      </c>
      <c r="P27" s="66">
        <v>25.473494000000002</v>
      </c>
      <c r="Q27" s="66">
        <v>34.13289083333334</v>
      </c>
      <c r="R27" s="66">
        <v>42.792287666666674</v>
      </c>
      <c r="S27" s="66">
        <v>41.512681750000006</v>
      </c>
    </row>
    <row r="28">
      <c r="A28" s="13" t="s">
        <v>84</v>
      </c>
      <c r="B28" s="14" t="s">
        <v>85</v>
      </c>
      <c r="C28" s="64">
        <v>0.028813333333333337</v>
      </c>
      <c r="D28" s="65">
        <v>4.977066666666665E-4</v>
      </c>
      <c r="E28" s="64">
        <v>0.0017856</v>
      </c>
      <c r="F28" s="66"/>
      <c r="G28" s="66"/>
      <c r="H28" s="66">
        <v>0.055760000000000004</v>
      </c>
      <c r="I28" s="66">
        <v>0.048523333333333335</v>
      </c>
      <c r="J28" s="66">
        <v>0.041286666666666666</v>
      </c>
      <c r="K28" s="66">
        <v>0.034050000000000004</v>
      </c>
      <c r="L28" s="66">
        <v>0.028813333333333337</v>
      </c>
      <c r="M28" s="66">
        <v>0.02357666666666667</v>
      </c>
      <c r="N28" s="66">
        <v>0.01834</v>
      </c>
      <c r="O28" s="66">
        <v>0.013103333333333333</v>
      </c>
      <c r="P28" s="66">
        <v>0.005866666666666666</v>
      </c>
      <c r="Q28" s="66">
        <v>0.01834</v>
      </c>
      <c r="R28" s="66">
        <v>0.03081333333333333</v>
      </c>
      <c r="S28" s="66">
        <v>0.04328666666666667</v>
      </c>
    </row>
    <row r="29">
      <c r="A29" s="13" t="s">
        <v>86</v>
      </c>
      <c r="B29" s="14" t="s">
        <v>87</v>
      </c>
      <c r="C29" s="64">
        <v>0.19452799999999995</v>
      </c>
      <c r="D29" s="65">
        <v>0.0029725866666666678</v>
      </c>
      <c r="E29" s="64">
        <v>0.01326063333333333</v>
      </c>
      <c r="F29" s="66"/>
      <c r="G29" s="66"/>
      <c r="H29" s="66">
        <v>0.3630258333333333</v>
      </c>
      <c r="I29" s="66">
        <v>0.31965137499999996</v>
      </c>
      <c r="J29" s="66">
        <v>0.27627691666666665</v>
      </c>
      <c r="K29" s="66">
        <v>0.2329024583333333</v>
      </c>
      <c r="L29" s="66">
        <v>0.19452799999999995</v>
      </c>
      <c r="M29" s="66">
        <v>0.15615354166666662</v>
      </c>
      <c r="N29" s="66">
        <v>0.11810808333333328</v>
      </c>
      <c r="O29" s="66">
        <v>0.08006262499999996</v>
      </c>
      <c r="P29" s="66">
        <v>0.03701716666666667</v>
      </c>
      <c r="Q29" s="66">
        <v>0.11876608333333333</v>
      </c>
      <c r="R29" s="66">
        <v>0.20018599999999998</v>
      </c>
      <c r="S29" s="66">
        <v>0.2816059166666667</v>
      </c>
    </row>
    <row r="30">
      <c r="A30" s="13" t="s">
        <v>88</v>
      </c>
      <c r="B30" s="14" t="s">
        <v>89</v>
      </c>
      <c r="C30" s="64">
        <v>1.9355349166666669</v>
      </c>
      <c r="D30" s="65">
        <v>0.09278657333333333</v>
      </c>
      <c r="E30" s="64">
        <v>0.20347980499999999</v>
      </c>
      <c r="F30" s="66"/>
      <c r="G30" s="66"/>
      <c r="H30" s="66">
        <v>1.2739052916666664</v>
      </c>
      <c r="I30" s="66">
        <v>1.3772049166666671</v>
      </c>
      <c r="J30" s="66">
        <v>1.747821416666667</v>
      </c>
      <c r="K30" s="66">
        <v>1.8085531666666672</v>
      </c>
      <c r="L30" s="66">
        <v>1.9355349166666669</v>
      </c>
      <c r="M30" s="66">
        <v>2.0625166666666668</v>
      </c>
      <c r="N30" s="66">
        <v>1.922181541666667</v>
      </c>
      <c r="O30" s="66">
        <v>1.7581501666666668</v>
      </c>
      <c r="P30" s="66">
        <v>1.5278687916666667</v>
      </c>
      <c r="Q30" s="66">
        <v>1.2975874166666668</v>
      </c>
      <c r="R30" s="66">
        <v>1.4008870416666663</v>
      </c>
      <c r="S30" s="66">
        <v>1.5041866666666663</v>
      </c>
    </row>
    <row r="31">
      <c r="A31" s="13" t="s">
        <v>90</v>
      </c>
      <c r="B31" s="14" t="s">
        <v>91</v>
      </c>
      <c r="C31" s="64">
        <v>511.7301498749998</v>
      </c>
      <c r="D31" s="65">
        <v>15.50399244666666</v>
      </c>
      <c r="E31" s="64">
        <v>53.62057595666668</v>
      </c>
      <c r="F31" s="66"/>
      <c r="G31" s="66"/>
      <c r="H31" s="66">
        <v>679.6280833749998</v>
      </c>
      <c r="I31" s="66">
        <v>637.6535999999999</v>
      </c>
      <c r="J31" s="66">
        <v>595.6791166249998</v>
      </c>
      <c r="K31" s="66">
        <v>553.7046332499997</v>
      </c>
      <c r="L31" s="66">
        <v>511.7301498749998</v>
      </c>
      <c r="M31" s="66">
        <v>469.7556664999998</v>
      </c>
      <c r="N31" s="66">
        <v>487.7766862499997</v>
      </c>
      <c r="O31" s="66">
        <v>505.7977059999998</v>
      </c>
      <c r="P31" s="66">
        <v>523.81872575</v>
      </c>
      <c r="Q31" s="66">
        <v>607.7676924999998</v>
      </c>
      <c r="R31" s="66">
        <v>631.721156125</v>
      </c>
      <c r="S31" s="66">
        <v>655.6746197499998</v>
      </c>
    </row>
    <row r="32">
      <c r="A32" s="13" t="s">
        <v>92</v>
      </c>
      <c r="B32" s="14" t="s">
        <v>93</v>
      </c>
      <c r="C32" s="64">
        <v>4.146659708333333</v>
      </c>
      <c r="D32" s="65">
        <v>0.5461809066666667</v>
      </c>
      <c r="E32" s="64">
        <v>0.23093576666666665</v>
      </c>
      <c r="F32" s="66"/>
      <c r="G32" s="66"/>
      <c r="H32" s="66">
        <v>5.158638041666667</v>
      </c>
      <c r="I32" s="66">
        <v>4.7327584583333335</v>
      </c>
      <c r="J32" s="66">
        <v>4.306878875000001</v>
      </c>
      <c r="K32" s="66">
        <v>4.226769291666667</v>
      </c>
      <c r="L32" s="66">
        <v>4.146659708333333</v>
      </c>
      <c r="M32" s="66">
        <v>4.066550125</v>
      </c>
      <c r="N32" s="66">
        <v>3.9881266666666675</v>
      </c>
      <c r="O32" s="66">
        <v>3.5639332083333333</v>
      </c>
      <c r="P32" s="66">
        <v>3.13973975</v>
      </c>
      <c r="Q32" s="66">
        <v>3.645728916666667</v>
      </c>
      <c r="R32" s="66">
        <v>4.150031958333333</v>
      </c>
      <c r="S32" s="66">
        <v>4.654334999999999</v>
      </c>
    </row>
    <row r="33">
      <c r="A33" s="13" t="s">
        <v>94</v>
      </c>
      <c r="B33" s="14" t="s">
        <v>95</v>
      </c>
      <c r="C33" s="64">
        <v>0.05018583333333333</v>
      </c>
      <c r="D33" s="65">
        <v>4.710666666666667E-4</v>
      </c>
      <c r="E33" s="64">
        <v>0.0025827999999999997</v>
      </c>
      <c r="F33" s="66"/>
      <c r="G33" s="66"/>
      <c r="H33" s="66">
        <v>0.060117500000000004</v>
      </c>
      <c r="I33" s="66">
        <v>0.053197083333333346</v>
      </c>
      <c r="J33" s="66">
        <v>0.046276666666666674</v>
      </c>
      <c r="K33" s="66">
        <v>0.03935625</v>
      </c>
      <c r="L33" s="66">
        <v>0.05018583333333333</v>
      </c>
      <c r="M33" s="66">
        <v>0.061015416666666676</v>
      </c>
      <c r="N33" s="66">
        <v>0.07184500000000002</v>
      </c>
      <c r="O33" s="66">
        <v>0.08267458333333333</v>
      </c>
      <c r="P33" s="66">
        <v>0.07575416666666666</v>
      </c>
      <c r="Q33" s="66">
        <v>0.07184499999999999</v>
      </c>
      <c r="R33" s="66">
        <v>0.06793583333333333</v>
      </c>
      <c r="S33" s="66">
        <v>0.06402666666666668</v>
      </c>
    </row>
    <row r="34">
      <c r="A34" s="13" t="s">
        <v>96</v>
      </c>
      <c r="B34" s="20" t="s">
        <v>97</v>
      </c>
      <c r="C34" s="64">
        <v>0.5394264583333327</v>
      </c>
      <c r="D34" s="65">
        <v>0.0431397</v>
      </c>
      <c r="E34" s="64">
        <v>0.03292696666666666</v>
      </c>
      <c r="F34" s="66"/>
      <c r="G34" s="66"/>
      <c r="H34" s="66">
        <v>1.2044864583333328</v>
      </c>
      <c r="I34" s="66">
        <v>1.0204308333333327</v>
      </c>
      <c r="J34" s="66">
        <v>0.8363752083333328</v>
      </c>
      <c r="K34" s="66">
        <v>0.6523195833333327</v>
      </c>
      <c r="L34" s="66">
        <v>0.5394264583333327</v>
      </c>
      <c r="M34" s="66">
        <v>0.4265333333333333</v>
      </c>
      <c r="N34" s="66">
        <v>0.7946445833333333</v>
      </c>
      <c r="O34" s="66">
        <v>1.1627558333333332</v>
      </c>
      <c r="P34" s="66">
        <v>1.459704583333333</v>
      </c>
      <c r="Q34" s="66">
        <v>1.756653333333333</v>
      </c>
      <c r="R34" s="66">
        <v>1.572597708333333</v>
      </c>
      <c r="S34" s="66">
        <v>1.3885420833333328</v>
      </c>
    </row>
    <row r="35">
      <c r="A35" s="13" t="s">
        <v>98</v>
      </c>
      <c r="B35" s="14" t="s">
        <v>99</v>
      </c>
      <c r="C35" s="64">
        <v>0.6848323333333335</v>
      </c>
      <c r="D35" s="65">
        <v>0.03596454666666667</v>
      </c>
      <c r="E35" s="64">
        <v>0.02876784</v>
      </c>
      <c r="F35" s="66"/>
      <c r="G35" s="66"/>
      <c r="H35" s="66">
        <v>0.8730781666666667</v>
      </c>
      <c r="I35" s="66">
        <v>0.8260167083333335</v>
      </c>
      <c r="J35" s="66">
        <v>0.7789552500000002</v>
      </c>
      <c r="K35" s="66">
        <v>0.7318937916666669</v>
      </c>
      <c r="L35" s="66">
        <v>0.6848323333333335</v>
      </c>
      <c r="M35" s="66">
        <v>0.6377708750000002</v>
      </c>
      <c r="N35" s="66">
        <v>0.5907094166666668</v>
      </c>
      <c r="O35" s="66">
        <v>0.5436479583333335</v>
      </c>
      <c r="P35" s="66">
        <v>0.4965865</v>
      </c>
      <c r="Q35" s="66">
        <v>0.5907094166666668</v>
      </c>
      <c r="R35" s="66">
        <v>0.6848323333333335</v>
      </c>
      <c r="S35" s="66">
        <v>0.77895525</v>
      </c>
    </row>
    <row r="36">
      <c r="A36" s="13" t="s">
        <v>100</v>
      </c>
      <c r="B36" s="19" t="s">
        <v>101</v>
      </c>
      <c r="C36" s="64">
        <v>1.6701451666666662</v>
      </c>
      <c r="D36" s="65">
        <v>0.11827168</v>
      </c>
      <c r="E36" s="64">
        <v>0.11179197333333338</v>
      </c>
      <c r="F36" s="66"/>
      <c r="G36" s="66"/>
      <c r="H36" s="66">
        <v>2.3748276666666666</v>
      </c>
      <c r="I36" s="66">
        <v>2.1865320416666667</v>
      </c>
      <c r="J36" s="66">
        <v>1.9982364166666666</v>
      </c>
      <c r="K36" s="66">
        <v>1.8099407916666663</v>
      </c>
      <c r="L36" s="66">
        <v>1.6701451666666662</v>
      </c>
      <c r="M36" s="66">
        <v>1.5303495416666666</v>
      </c>
      <c r="N36" s="66">
        <v>1.3905539166666667</v>
      </c>
      <c r="O36" s="66">
        <v>1.2507582916666666</v>
      </c>
      <c r="P36" s="66">
        <v>1.0624626666666668</v>
      </c>
      <c r="Q36" s="66">
        <v>1.3905539166666667</v>
      </c>
      <c r="R36" s="66">
        <v>1.7186451666666667</v>
      </c>
      <c r="S36" s="66">
        <v>2.0467364166666666</v>
      </c>
    </row>
    <row r="37">
      <c r="A37" s="13" t="s">
        <v>102</v>
      </c>
      <c r="B37" s="14" t="s">
        <v>103</v>
      </c>
      <c r="C37" s="64">
        <v>0.935625125</v>
      </c>
      <c r="D37" s="65">
        <v>0.017000723333333335</v>
      </c>
      <c r="E37" s="64">
        <v>0.01677446166666666</v>
      </c>
      <c r="F37" s="66"/>
      <c r="G37" s="66"/>
      <c r="H37" s="66">
        <v>1.682602625</v>
      </c>
      <c r="I37" s="66">
        <v>1.49585825</v>
      </c>
      <c r="J37" s="66">
        <v>1.309113875</v>
      </c>
      <c r="K37" s="66">
        <v>1.1223694999999998</v>
      </c>
      <c r="L37" s="66">
        <v>0.935625125</v>
      </c>
      <c r="M37" s="66">
        <v>0.7488807499999999</v>
      </c>
      <c r="N37" s="66">
        <v>0.6308732499999998</v>
      </c>
      <c r="O37" s="66">
        <v>0.5128657499999999</v>
      </c>
      <c r="P37" s="66">
        <v>0.39485825</v>
      </c>
      <c r="Q37" s="66">
        <v>0.768347</v>
      </c>
      <c r="R37" s="66">
        <v>1.0730988750000001</v>
      </c>
      <c r="S37" s="66">
        <v>1.3778507500000001</v>
      </c>
    </row>
    <row r="38">
      <c r="A38" s="13" t="s">
        <v>104</v>
      </c>
      <c r="B38" s="14" t="s">
        <v>105</v>
      </c>
      <c r="C38" s="64">
        <v>0.041</v>
      </c>
      <c r="D38" s="65">
        <v>1.3120000000000002E-4</v>
      </c>
      <c r="E38" s="64">
        <v>0.0</v>
      </c>
      <c r="F38" s="66"/>
      <c r="G38" s="66"/>
      <c r="H38" s="66">
        <v>0.041</v>
      </c>
      <c r="I38" s="66">
        <v>0.041</v>
      </c>
      <c r="J38" s="66">
        <v>0.041</v>
      </c>
      <c r="K38" s="66">
        <v>0.041</v>
      </c>
      <c r="L38" s="66">
        <v>0.041</v>
      </c>
      <c r="M38" s="66">
        <v>0.041</v>
      </c>
      <c r="N38" s="66">
        <v>0.041</v>
      </c>
      <c r="O38" s="66">
        <v>0.041</v>
      </c>
      <c r="P38" s="66">
        <v>0.041</v>
      </c>
      <c r="Q38" s="66">
        <v>0.041</v>
      </c>
      <c r="R38" s="66">
        <v>0.041</v>
      </c>
      <c r="S38" s="66">
        <v>0.041</v>
      </c>
    </row>
    <row r="39">
      <c r="A39" s="13" t="s">
        <v>106</v>
      </c>
      <c r="B39" s="14" t="s">
        <v>107</v>
      </c>
      <c r="C39" s="64">
        <v>0.7417227916666669</v>
      </c>
      <c r="D39" s="65">
        <v>0.03673291</v>
      </c>
      <c r="E39" s="64">
        <v>0.041284948333333314</v>
      </c>
      <c r="F39" s="66"/>
      <c r="G39" s="66"/>
      <c r="H39" s="66">
        <v>1.0982419583333336</v>
      </c>
      <c r="I39" s="66">
        <v>1.0091121666666667</v>
      </c>
      <c r="J39" s="66">
        <v>0.919982375</v>
      </c>
      <c r="K39" s="66">
        <v>0.8308525833333336</v>
      </c>
      <c r="L39" s="66">
        <v>0.7417227916666669</v>
      </c>
      <c r="M39" s="66">
        <v>0.6525930000000001</v>
      </c>
      <c r="N39" s="66">
        <v>0.6916625833333334</v>
      </c>
      <c r="O39" s="66">
        <v>0.7307321666666666</v>
      </c>
      <c r="P39" s="66">
        <v>0.7698017500000001</v>
      </c>
      <c r="Q39" s="66">
        <v>0.9480613333333333</v>
      </c>
      <c r="R39" s="66">
        <v>0.9981215416666667</v>
      </c>
      <c r="S39" s="66">
        <v>1.0481817500000001</v>
      </c>
    </row>
    <row r="40">
      <c r="A40" s="13" t="s">
        <v>108</v>
      </c>
      <c r="B40" s="14" t="s">
        <v>109</v>
      </c>
      <c r="C40" s="64">
        <v>1.5737002083333334</v>
      </c>
      <c r="D40" s="65">
        <v>0.11625649999999998</v>
      </c>
      <c r="E40" s="64">
        <v>0.08159681333333337</v>
      </c>
      <c r="F40" s="66"/>
      <c r="G40" s="66"/>
      <c r="H40" s="66">
        <v>1.6172660833333332</v>
      </c>
      <c r="I40" s="66">
        <v>1.385137583333333</v>
      </c>
      <c r="J40" s="66">
        <v>1.153009083333333</v>
      </c>
      <c r="K40" s="66">
        <v>1.1233193333333333</v>
      </c>
      <c r="L40" s="66">
        <v>1.5737002083333334</v>
      </c>
      <c r="M40" s="66">
        <v>2.0335028333333334</v>
      </c>
      <c r="N40" s="66">
        <v>2.497759833333333</v>
      </c>
      <c r="O40" s="66">
        <v>2.759578083333333</v>
      </c>
      <c r="P40" s="66">
        <v>2.541325708333333</v>
      </c>
      <c r="Q40" s="66">
        <v>2.313651583333333</v>
      </c>
      <c r="R40" s="66">
        <v>2.081523083333333</v>
      </c>
      <c r="S40" s="66">
        <v>1.8493945833333332</v>
      </c>
    </row>
    <row r="41">
      <c r="A41" s="13" t="s">
        <v>110</v>
      </c>
      <c r="B41" s="14" t="s">
        <v>111</v>
      </c>
      <c r="C41" s="64">
        <v>12.082859333333342</v>
      </c>
      <c r="D41" s="65">
        <v>0.591566</v>
      </c>
      <c r="E41" s="64">
        <v>1.2588060466666666</v>
      </c>
      <c r="F41" s="66"/>
      <c r="G41" s="66"/>
      <c r="H41" s="66">
        <v>18.147172666666673</v>
      </c>
      <c r="I41" s="66">
        <v>16.63695733333334</v>
      </c>
      <c r="J41" s="66">
        <v>15.126742000000004</v>
      </c>
      <c r="K41" s="66">
        <v>13.616526666666672</v>
      </c>
      <c r="L41" s="66">
        <v>12.082859333333342</v>
      </c>
      <c r="M41" s="66">
        <v>10.549192000000005</v>
      </c>
      <c r="N41" s="66">
        <v>10.718099666666673</v>
      </c>
      <c r="O41" s="66">
        <v>10.887007333333338</v>
      </c>
      <c r="P41" s="66">
        <v>11.055915000000002</v>
      </c>
      <c r="Q41" s="66">
        <v>14.09979766666667</v>
      </c>
      <c r="R41" s="66">
        <v>15.441105333333338</v>
      </c>
      <c r="S41" s="66">
        <v>16.805865</v>
      </c>
    </row>
    <row r="42">
      <c r="A42" s="13" t="s">
        <v>112</v>
      </c>
      <c r="B42" s="14" t="s">
        <v>113</v>
      </c>
      <c r="C42" s="64">
        <v>0.8543986666666669</v>
      </c>
      <c r="D42" s="65">
        <v>0.02146541333333334</v>
      </c>
      <c r="E42" s="64">
        <v>0.04550843999999999</v>
      </c>
      <c r="F42" s="66"/>
      <c r="G42" s="66"/>
      <c r="H42" s="66">
        <v>1.3596778333333335</v>
      </c>
      <c r="I42" s="66">
        <v>1.233358041666667</v>
      </c>
      <c r="J42" s="66">
        <v>1.10703825</v>
      </c>
      <c r="K42" s="66">
        <v>0.9807184583333335</v>
      </c>
      <c r="L42" s="66">
        <v>0.8543986666666669</v>
      </c>
      <c r="M42" s="66">
        <v>0.7280788750000001</v>
      </c>
      <c r="N42" s="66">
        <v>0.6017590833333335</v>
      </c>
      <c r="O42" s="66">
        <v>0.47543929166666676</v>
      </c>
      <c r="P42" s="66">
        <v>0.34911949999999997</v>
      </c>
      <c r="Q42" s="66">
        <v>0.6017590833333334</v>
      </c>
      <c r="R42" s="66">
        <v>0.8543986666666668</v>
      </c>
      <c r="S42" s="66">
        <v>1.10703825</v>
      </c>
    </row>
    <row r="43">
      <c r="A43" s="13" t="s">
        <v>114</v>
      </c>
      <c r="B43" s="14" t="s">
        <v>115</v>
      </c>
      <c r="C43" s="64">
        <v>0.026810416666666684</v>
      </c>
      <c r="D43" s="65">
        <v>4.039999999999999E-4</v>
      </c>
      <c r="E43" s="64">
        <v>0.0028858999999999985</v>
      </c>
      <c r="F43" s="66"/>
      <c r="G43" s="66"/>
      <c r="H43" s="66">
        <v>0.058967083333333344</v>
      </c>
      <c r="I43" s="66">
        <v>0.05092791666666668</v>
      </c>
      <c r="J43" s="66">
        <v>0.04288875000000002</v>
      </c>
      <c r="K43" s="66">
        <v>0.034849583333333344</v>
      </c>
      <c r="L43" s="66">
        <v>0.026810416666666684</v>
      </c>
      <c r="M43" s="66">
        <v>0.018771250000000014</v>
      </c>
      <c r="N43" s="66">
        <v>0.016078333333333347</v>
      </c>
      <c r="O43" s="66">
        <v>0.01338541666666668</v>
      </c>
      <c r="P43" s="66">
        <v>0.010692499999999999</v>
      </c>
      <c r="Q43" s="66">
        <v>0.026770833333333334</v>
      </c>
      <c r="R43" s="66">
        <v>0.03750291666666667</v>
      </c>
      <c r="S43" s="66">
        <v>0.048235000000000014</v>
      </c>
    </row>
    <row r="44">
      <c r="A44" s="13" t="s">
        <v>116</v>
      </c>
      <c r="B44" s="14" t="s">
        <v>117</v>
      </c>
      <c r="C44" s="64">
        <v>0.163</v>
      </c>
      <c r="D44" s="65">
        <v>7.093333333333334E-4</v>
      </c>
      <c r="E44" s="64">
        <v>8.266666666666666E-4</v>
      </c>
      <c r="F44" s="66"/>
      <c r="G44" s="66"/>
      <c r="H44" s="66">
        <v>0.22399999999999992</v>
      </c>
      <c r="I44" s="66">
        <v>0.16299999999999992</v>
      </c>
      <c r="J44" s="66">
        <v>0.10199999999999992</v>
      </c>
      <c r="K44" s="66">
        <v>0.041</v>
      </c>
      <c r="L44" s="66">
        <v>0.163</v>
      </c>
      <c r="M44" s="66">
        <v>0.285</v>
      </c>
      <c r="N44" s="66">
        <v>0.407</v>
      </c>
      <c r="O44" s="66">
        <v>0.529</v>
      </c>
      <c r="P44" s="66">
        <v>0.4679999999999999</v>
      </c>
      <c r="Q44" s="66">
        <v>0.4069999999999999</v>
      </c>
      <c r="R44" s="66">
        <v>0.3459999999999999</v>
      </c>
      <c r="S44" s="66">
        <v>0.28499999999999986</v>
      </c>
    </row>
    <row r="45">
      <c r="A45" s="13" t="s">
        <v>118</v>
      </c>
      <c r="B45" s="14" t="s">
        <v>119</v>
      </c>
      <c r="C45" s="64">
        <v>6.3233561666666676</v>
      </c>
      <c r="D45" s="65">
        <v>0.16759087999999997</v>
      </c>
      <c r="E45" s="64">
        <v>0.6801789333333332</v>
      </c>
      <c r="F45" s="66"/>
      <c r="G45" s="66"/>
      <c r="H45" s="66">
        <v>10.601365833333332</v>
      </c>
      <c r="I45" s="66">
        <v>9.510488416666668</v>
      </c>
      <c r="J45" s="66">
        <v>8.419611000000002</v>
      </c>
      <c r="K45" s="66">
        <v>7.328733583333334</v>
      </c>
      <c r="L45" s="66">
        <v>6.3233561666666676</v>
      </c>
      <c r="M45" s="66">
        <v>5.31797875</v>
      </c>
      <c r="N45" s="66">
        <v>4.312601333333334</v>
      </c>
      <c r="O45" s="66">
        <v>3.3072239166666666</v>
      </c>
      <c r="P45" s="66">
        <v>2.2163465</v>
      </c>
      <c r="Q45" s="66">
        <v>4.312601333333333</v>
      </c>
      <c r="R45" s="66">
        <v>6.408856166666666</v>
      </c>
      <c r="S45" s="66">
        <v>8.505111</v>
      </c>
    </row>
    <row r="46">
      <c r="A46" s="13" t="s">
        <v>120</v>
      </c>
      <c r="B46" s="19" t="s">
        <v>121</v>
      </c>
      <c r="C46" s="64">
        <v>76.29526729166663</v>
      </c>
      <c r="D46" s="65">
        <v>3.667360006666667</v>
      </c>
      <c r="E46" s="64">
        <v>8.149431648333332</v>
      </c>
      <c r="F46" s="66"/>
      <c r="G46" s="66"/>
      <c r="H46" s="66">
        <v>158.06075795833337</v>
      </c>
      <c r="I46" s="66">
        <v>137.61938529166667</v>
      </c>
      <c r="J46" s="66">
        <v>117.17801262499998</v>
      </c>
      <c r="K46" s="66">
        <v>96.73663995833331</v>
      </c>
      <c r="L46" s="66">
        <v>76.29526729166663</v>
      </c>
      <c r="M46" s="66">
        <v>55.853894625</v>
      </c>
      <c r="N46" s="66">
        <v>76.71869583333334</v>
      </c>
      <c r="O46" s="66">
        <v>97.13593079166665</v>
      </c>
      <c r="P46" s="66">
        <v>118.44829825000001</v>
      </c>
      <c r="Q46" s="66">
        <v>159.33104358333338</v>
      </c>
      <c r="R46" s="66">
        <v>158.90761504166667</v>
      </c>
      <c r="S46" s="66">
        <v>158.48418650000002</v>
      </c>
    </row>
    <row r="47">
      <c r="A47" s="13" t="s">
        <v>122</v>
      </c>
      <c r="B47" s="14" t="s">
        <v>123</v>
      </c>
      <c r="C47" s="64">
        <v>0.06505383333333332</v>
      </c>
      <c r="D47" s="65">
        <v>6.356266666666667E-4</v>
      </c>
      <c r="E47" s="64">
        <v>0.0039732</v>
      </c>
      <c r="F47" s="66"/>
      <c r="G47" s="66"/>
      <c r="H47" s="66">
        <v>0.0824705</v>
      </c>
      <c r="I47" s="66">
        <v>0.06505383333333332</v>
      </c>
      <c r="J47" s="66">
        <v>0.04763716666666666</v>
      </c>
      <c r="K47" s="66">
        <v>0.0302205</v>
      </c>
      <c r="L47" s="66">
        <v>0.06505383333333332</v>
      </c>
      <c r="M47" s="66">
        <v>0.09988716666666665</v>
      </c>
      <c r="N47" s="66">
        <v>0.1347205</v>
      </c>
      <c r="O47" s="66">
        <v>0.16955383333333332</v>
      </c>
      <c r="P47" s="66">
        <v>0.1521371666666667</v>
      </c>
      <c r="Q47" s="66">
        <v>0.13472050000000002</v>
      </c>
      <c r="R47" s="66">
        <v>0.11730383333333334</v>
      </c>
      <c r="S47" s="66">
        <v>0.09988716666666667</v>
      </c>
    </row>
    <row r="48">
      <c r="A48" s="13" t="s">
        <v>124</v>
      </c>
      <c r="B48" s="14" t="s">
        <v>125</v>
      </c>
      <c r="C48" s="64">
        <v>0.012</v>
      </c>
      <c r="D48" s="65">
        <v>3.84E-5</v>
      </c>
      <c r="E48" s="64">
        <v>0.0</v>
      </c>
      <c r="F48" s="66"/>
      <c r="G48" s="66"/>
      <c r="H48" s="66">
        <v>0.0145</v>
      </c>
      <c r="I48" s="66">
        <v>0.012</v>
      </c>
      <c r="J48" s="66">
        <v>0.0095</v>
      </c>
      <c r="K48" s="66">
        <v>0.007</v>
      </c>
      <c r="L48" s="66">
        <v>0.012</v>
      </c>
      <c r="M48" s="66">
        <v>0.017</v>
      </c>
      <c r="N48" s="66">
        <v>0.022</v>
      </c>
      <c r="O48" s="66">
        <v>0.027</v>
      </c>
      <c r="P48" s="66">
        <v>0.0245</v>
      </c>
      <c r="Q48" s="66">
        <v>0.022</v>
      </c>
      <c r="R48" s="66">
        <v>0.0195</v>
      </c>
      <c r="S48" s="66">
        <v>0.017</v>
      </c>
    </row>
    <row r="49">
      <c r="A49" s="13" t="s">
        <v>126</v>
      </c>
      <c r="B49" s="19" t="s">
        <v>127</v>
      </c>
      <c r="C49" s="64">
        <v>0.06369333333333332</v>
      </c>
      <c r="D49" s="65">
        <v>0.0014121733333333334</v>
      </c>
      <c r="E49" s="64">
        <v>0.0025870533333333316</v>
      </c>
      <c r="F49" s="66"/>
      <c r="G49" s="66"/>
      <c r="H49" s="66">
        <v>0.08066416666666666</v>
      </c>
      <c r="I49" s="66">
        <v>0.07642145833333333</v>
      </c>
      <c r="J49" s="66">
        <v>0.07217875</v>
      </c>
      <c r="K49" s="66">
        <v>0.06793604166666666</v>
      </c>
      <c r="L49" s="66">
        <v>0.06369333333333332</v>
      </c>
      <c r="M49" s="66">
        <v>0.059450624999999986</v>
      </c>
      <c r="N49" s="66">
        <v>0.05520791666666666</v>
      </c>
      <c r="O49" s="66">
        <v>0.050965208333333324</v>
      </c>
      <c r="P49" s="66">
        <v>0.04672249999999999</v>
      </c>
      <c r="Q49" s="66">
        <v>0.05520791666666666</v>
      </c>
      <c r="R49" s="66">
        <v>0.06369333333333332</v>
      </c>
      <c r="S49" s="66">
        <v>0.07217875000000001</v>
      </c>
    </row>
    <row r="50">
      <c r="A50" s="13" t="s">
        <v>128</v>
      </c>
      <c r="B50" s="14" t="s">
        <v>129</v>
      </c>
      <c r="C50" s="64">
        <v>0.17925949999999985</v>
      </c>
      <c r="D50" s="65">
        <v>0.0033298400000000014</v>
      </c>
      <c r="E50" s="64">
        <v>0.02090001166666665</v>
      </c>
      <c r="F50" s="66"/>
      <c r="G50" s="66"/>
      <c r="H50" s="66">
        <v>0.2840974999999999</v>
      </c>
      <c r="I50" s="66">
        <v>0.2578879999999999</v>
      </c>
      <c r="J50" s="66">
        <v>0.23167849999999987</v>
      </c>
      <c r="K50" s="66">
        <v>0.20546899999999985</v>
      </c>
      <c r="L50" s="66">
        <v>0.17925949999999985</v>
      </c>
      <c r="M50" s="66">
        <v>0.15305000000000002</v>
      </c>
      <c r="N50" s="66">
        <v>0.20546899999999996</v>
      </c>
      <c r="O50" s="66">
        <v>0.257888</v>
      </c>
      <c r="P50" s="66">
        <v>0.31030699999999994</v>
      </c>
      <c r="Q50" s="66">
        <v>0.36272599999999994</v>
      </c>
      <c r="R50" s="66">
        <v>0.3365164999999999</v>
      </c>
      <c r="S50" s="66">
        <v>0.3103069999999999</v>
      </c>
    </row>
    <row r="51">
      <c r="A51" s="13" t="s">
        <v>130</v>
      </c>
      <c r="B51" s="14" t="s">
        <v>131</v>
      </c>
      <c r="C51" s="64">
        <v>1.1676947083333333</v>
      </c>
      <c r="D51" s="65">
        <v>0.13647780333333331</v>
      </c>
      <c r="E51" s="64">
        <v>0.07570135333333336</v>
      </c>
      <c r="F51" s="66"/>
      <c r="G51" s="66"/>
      <c r="H51" s="66">
        <v>1.8850555416666666</v>
      </c>
      <c r="I51" s="66">
        <v>1.705715333333333</v>
      </c>
      <c r="J51" s="66">
        <v>1.526375125</v>
      </c>
      <c r="K51" s="66">
        <v>1.3470349166666664</v>
      </c>
      <c r="L51" s="66">
        <v>1.1676947083333333</v>
      </c>
      <c r="M51" s="66">
        <v>0.9883545000000002</v>
      </c>
      <c r="N51" s="66">
        <v>1.2421324166666667</v>
      </c>
      <c r="O51" s="66">
        <v>1.4959103333333337</v>
      </c>
      <c r="P51" s="66">
        <v>1.7496882499999997</v>
      </c>
      <c r="Q51" s="66">
        <v>2.1083686666666663</v>
      </c>
      <c r="R51" s="66">
        <v>2.033930958333333</v>
      </c>
      <c r="S51" s="66">
        <v>1.95949325</v>
      </c>
    </row>
    <row r="52">
      <c r="A52" s="13" t="s">
        <v>132</v>
      </c>
      <c r="B52" s="14" t="s">
        <v>133</v>
      </c>
      <c r="C52" s="64">
        <v>1.9801587499999993</v>
      </c>
      <c r="D52" s="65">
        <v>0.09076993333333333</v>
      </c>
      <c r="E52" s="64">
        <v>0.061483826666666665</v>
      </c>
      <c r="F52" s="66"/>
      <c r="G52" s="66"/>
      <c r="H52" s="66">
        <v>3.4969177499999997</v>
      </c>
      <c r="I52" s="66">
        <v>3.1252542499999993</v>
      </c>
      <c r="J52" s="66">
        <v>2.74355575</v>
      </c>
      <c r="K52" s="66">
        <v>2.3618572499999995</v>
      </c>
      <c r="L52" s="66">
        <v>1.9801587499999993</v>
      </c>
      <c r="M52" s="66">
        <v>1.5984602499999994</v>
      </c>
      <c r="N52" s="66">
        <v>1.6343859999999992</v>
      </c>
      <c r="O52" s="66">
        <v>1.670311749999999</v>
      </c>
      <c r="P52" s="66">
        <v>1.7062374999999996</v>
      </c>
      <c r="Q52" s="66">
        <v>2.4595995</v>
      </c>
      <c r="R52" s="66">
        <v>2.80537225</v>
      </c>
      <c r="S52" s="66">
        <v>3.151145</v>
      </c>
    </row>
    <row r="53">
      <c r="A53" s="13" t="s">
        <v>134</v>
      </c>
      <c r="B53" s="14" t="s">
        <v>135</v>
      </c>
      <c r="C53" s="64">
        <v>0.936918166666667</v>
      </c>
      <c r="D53" s="65">
        <v>0.02703024</v>
      </c>
      <c r="E53" s="64">
        <v>0.07569307333333333</v>
      </c>
      <c r="F53" s="66"/>
      <c r="G53" s="66"/>
      <c r="H53" s="66">
        <v>1.5862323333333337</v>
      </c>
      <c r="I53" s="66">
        <v>1.423903791666667</v>
      </c>
      <c r="J53" s="66">
        <v>1.2615752500000004</v>
      </c>
      <c r="K53" s="66">
        <v>1.0992467083333335</v>
      </c>
      <c r="L53" s="66">
        <v>0.936918166666667</v>
      </c>
      <c r="M53" s="66">
        <v>0.7745896250000004</v>
      </c>
      <c r="N53" s="66">
        <v>0.6122610833333337</v>
      </c>
      <c r="O53" s="66">
        <v>0.449932541666667</v>
      </c>
      <c r="P53" s="66">
        <v>0.287604</v>
      </c>
      <c r="Q53" s="66">
        <v>0.6122610833333333</v>
      </c>
      <c r="R53" s="66">
        <v>0.9369181666666668</v>
      </c>
      <c r="S53" s="66">
        <v>1.2615752500000004</v>
      </c>
    </row>
    <row r="54">
      <c r="A54" s="13" t="s">
        <v>136</v>
      </c>
      <c r="B54" s="14" t="s">
        <v>137</v>
      </c>
      <c r="C54" s="64">
        <v>0.03996416666666665</v>
      </c>
      <c r="D54" s="65">
        <v>3.1628000000000006E-4</v>
      </c>
      <c r="E54" s="64">
        <v>0.0031214933333333344</v>
      </c>
      <c r="F54" s="66"/>
      <c r="G54" s="66"/>
      <c r="H54" s="66">
        <v>0.07149583333333333</v>
      </c>
      <c r="I54" s="66">
        <v>0.06361291666666666</v>
      </c>
      <c r="J54" s="66">
        <v>0.05572999999999999</v>
      </c>
      <c r="K54" s="66">
        <v>0.04784708333333332</v>
      </c>
      <c r="L54" s="66">
        <v>0.03996416666666665</v>
      </c>
      <c r="M54" s="66">
        <v>0.032081249999999985</v>
      </c>
      <c r="N54" s="66">
        <v>0.024198333333333325</v>
      </c>
      <c r="O54" s="66">
        <v>0.01631541666666666</v>
      </c>
      <c r="P54" s="66">
        <v>0.0084325</v>
      </c>
      <c r="Q54" s="66">
        <v>0.024198333333333336</v>
      </c>
      <c r="R54" s="66">
        <v>0.039964166666666655</v>
      </c>
      <c r="S54" s="66">
        <v>0.05572999999999999</v>
      </c>
    </row>
    <row r="55">
      <c r="A55" s="13" t="s">
        <v>138</v>
      </c>
      <c r="B55" s="14" t="s">
        <v>139</v>
      </c>
      <c r="C55" s="64">
        <v>0.39464383333333325</v>
      </c>
      <c r="D55" s="65">
        <v>0.0028154000000000005</v>
      </c>
      <c r="E55" s="64">
        <v>0.027048546666666663</v>
      </c>
      <c r="F55" s="66"/>
      <c r="G55" s="66"/>
      <c r="H55" s="66">
        <v>0.22711779166666668</v>
      </c>
      <c r="I55" s="66">
        <v>0.3035563333333333</v>
      </c>
      <c r="J55" s="66">
        <v>0.37999487499999995</v>
      </c>
      <c r="K55" s="66">
        <v>0.45643341666666665</v>
      </c>
      <c r="L55" s="66">
        <v>0.39464383333333325</v>
      </c>
      <c r="M55" s="66">
        <v>0.3328542499999999</v>
      </c>
      <c r="N55" s="66">
        <v>0.27106466666666656</v>
      </c>
      <c r="O55" s="66">
        <v>0.20927508333333322</v>
      </c>
      <c r="P55" s="66">
        <v>0.14748549999999985</v>
      </c>
      <c r="Q55" s="66">
        <v>0.13283654166666653</v>
      </c>
      <c r="R55" s="66">
        <v>0.1181875833333332</v>
      </c>
      <c r="S55" s="66">
        <v>0.24176675</v>
      </c>
    </row>
    <row r="56">
      <c r="A56" s="13" t="s">
        <v>140</v>
      </c>
      <c r="B56" s="14" t="s">
        <v>141</v>
      </c>
      <c r="C56" s="64">
        <v>0.17529241666666667</v>
      </c>
      <c r="D56" s="65">
        <v>0.0228394</v>
      </c>
      <c r="E56" s="64">
        <v>0.007334968333333336</v>
      </c>
      <c r="F56" s="66"/>
      <c r="G56" s="66"/>
      <c r="H56" s="66">
        <v>0.27054408333333335</v>
      </c>
      <c r="I56" s="66">
        <v>0.24673116666666667</v>
      </c>
      <c r="J56" s="66">
        <v>0.22291825</v>
      </c>
      <c r="K56" s="66">
        <v>0.19910533333333333</v>
      </c>
      <c r="L56" s="66">
        <v>0.17529241666666667</v>
      </c>
      <c r="M56" s="66">
        <v>0.1514795</v>
      </c>
      <c r="N56" s="66">
        <v>0.19910533333333333</v>
      </c>
      <c r="O56" s="66">
        <v>0.24673116666666667</v>
      </c>
      <c r="P56" s="66">
        <v>0.294357</v>
      </c>
      <c r="Q56" s="66">
        <v>0.34198283333333335</v>
      </c>
      <c r="R56" s="66">
        <v>0.31816991666666666</v>
      </c>
      <c r="S56" s="66">
        <v>0.294357</v>
      </c>
    </row>
    <row r="57">
      <c r="A57" s="13" t="s">
        <v>142</v>
      </c>
      <c r="B57" s="14" t="s">
        <v>143</v>
      </c>
      <c r="C57" s="64">
        <v>0.8884066666666668</v>
      </c>
      <c r="D57" s="65">
        <v>0.11756937333333331</v>
      </c>
      <c r="E57" s="64">
        <v>0.017702219999999998</v>
      </c>
      <c r="F57" s="66"/>
      <c r="G57" s="66"/>
      <c r="H57" s="66">
        <v>1.2225933333333334</v>
      </c>
      <c r="I57" s="66">
        <v>1.1390466666666668</v>
      </c>
      <c r="J57" s="66">
        <v>1.0555</v>
      </c>
      <c r="K57" s="66">
        <v>0.9719533333333334</v>
      </c>
      <c r="L57" s="66">
        <v>0.8884066666666668</v>
      </c>
      <c r="M57" s="66">
        <v>0.80486</v>
      </c>
      <c r="N57" s="66">
        <v>0.8280758333333333</v>
      </c>
      <c r="O57" s="66">
        <v>0.8512916666666667</v>
      </c>
      <c r="P57" s="66">
        <v>0.8745075000000001</v>
      </c>
      <c r="Q57" s="66">
        <v>1.041600833333333</v>
      </c>
      <c r="R57" s="66">
        <v>1.1019316666666665</v>
      </c>
      <c r="S57" s="66">
        <v>1.1622625</v>
      </c>
    </row>
    <row r="58">
      <c r="A58" s="13" t="s">
        <v>144</v>
      </c>
      <c r="B58" s="14" t="s">
        <v>145</v>
      </c>
      <c r="C58" s="64">
        <v>128.55081466666664</v>
      </c>
      <c r="D58" s="65">
        <v>4.115823026666667</v>
      </c>
      <c r="E58" s="64">
        <v>13.296375293333332</v>
      </c>
      <c r="F58" s="66"/>
      <c r="G58" s="66"/>
      <c r="H58" s="66">
        <v>162.7256830833333</v>
      </c>
      <c r="I58" s="66">
        <v>148.79660704166662</v>
      </c>
      <c r="J58" s="66">
        <v>128.97697849999997</v>
      </c>
      <c r="K58" s="66">
        <v>128.7638965833333</v>
      </c>
      <c r="L58" s="66">
        <v>128.55081466666664</v>
      </c>
      <c r="M58" s="66">
        <v>128.33773274999996</v>
      </c>
      <c r="N58" s="66">
        <v>128.12465083333328</v>
      </c>
      <c r="O58" s="66">
        <v>108.3050222916666</v>
      </c>
      <c r="P58" s="66">
        <v>88.48539374999996</v>
      </c>
      <c r="Q58" s="66">
        <v>102.62755170833331</v>
      </c>
      <c r="R58" s="66">
        <v>122.66026216666664</v>
      </c>
      <c r="S58" s="66">
        <v>142.69297262499995</v>
      </c>
    </row>
    <row r="59">
      <c r="A59" s="13" t="s">
        <v>146</v>
      </c>
      <c r="B59" s="14" t="s">
        <v>147</v>
      </c>
      <c r="C59" s="64">
        <v>30.98670966666667</v>
      </c>
      <c r="D59" s="65">
        <v>4.161300520000001</v>
      </c>
      <c r="E59" s="64">
        <v>1.8480933533333332</v>
      </c>
      <c r="F59" s="66"/>
      <c r="G59" s="66"/>
      <c r="H59" s="66">
        <v>21.37790508333333</v>
      </c>
      <c r="I59" s="66">
        <v>25.642774666666664</v>
      </c>
      <c r="J59" s="66">
        <v>29.907644249999997</v>
      </c>
      <c r="K59" s="66">
        <v>34.17251383333334</v>
      </c>
      <c r="L59" s="66">
        <v>30.98670966666667</v>
      </c>
      <c r="M59" s="66">
        <v>27.800905500000002</v>
      </c>
      <c r="N59" s="66">
        <v>24.615101333333335</v>
      </c>
      <c r="O59" s="66">
        <v>21.42929716666667</v>
      </c>
      <c r="P59" s="66">
        <v>17.714743000000002</v>
      </c>
      <c r="Q59" s="66">
        <v>16.635677583333337</v>
      </c>
      <c r="R59" s="66">
        <v>15.55661216666667</v>
      </c>
      <c r="S59" s="66">
        <v>22.4569705</v>
      </c>
    </row>
    <row r="60">
      <c r="A60" s="13" t="s">
        <v>148</v>
      </c>
      <c r="B60" s="19" t="s">
        <v>149</v>
      </c>
      <c r="C60" s="64">
        <v>16.8899595</v>
      </c>
      <c r="D60" s="65">
        <v>0.7509007866666667</v>
      </c>
      <c r="E60" s="64">
        <v>2.5425981666666666</v>
      </c>
      <c r="F60" s="66"/>
      <c r="G60" s="66"/>
      <c r="H60" s="66">
        <v>17.430244499999997</v>
      </c>
      <c r="I60" s="66">
        <v>15.845516999999997</v>
      </c>
      <c r="J60" s="66">
        <v>14.260789500000001</v>
      </c>
      <c r="K60" s="66">
        <v>15.575374499999999</v>
      </c>
      <c r="L60" s="66">
        <v>16.8899595</v>
      </c>
      <c r="M60" s="66">
        <v>18.2045445</v>
      </c>
      <c r="N60" s="66">
        <v>20.2241855</v>
      </c>
      <c r="O60" s="66">
        <v>19.344514</v>
      </c>
      <c r="P60" s="66">
        <v>18.4648425</v>
      </c>
      <c r="Q60" s="66">
        <v>18.734985</v>
      </c>
      <c r="R60" s="66">
        <v>18.3000715</v>
      </c>
      <c r="S60" s="66">
        <v>17.865158</v>
      </c>
    </row>
    <row r="61">
      <c r="A61" s="13" t="s">
        <v>150</v>
      </c>
      <c r="B61" s="14" t="s">
        <v>151</v>
      </c>
      <c r="C61" s="64">
        <v>1.848248833333333</v>
      </c>
      <c r="D61" s="65">
        <v>0.17718330333333332</v>
      </c>
      <c r="E61" s="64">
        <v>0.2214229216666668</v>
      </c>
      <c r="F61" s="66"/>
      <c r="G61" s="66"/>
      <c r="H61" s="66">
        <v>3.3504521666666656</v>
      </c>
      <c r="I61" s="66">
        <v>2.9749013333333325</v>
      </c>
      <c r="J61" s="66">
        <v>2.599350499999999</v>
      </c>
      <c r="K61" s="66">
        <v>2.223799666666666</v>
      </c>
      <c r="L61" s="66">
        <v>1.848248833333333</v>
      </c>
      <c r="M61" s="66">
        <v>1.472698</v>
      </c>
      <c r="N61" s="66">
        <v>2.1955771666666664</v>
      </c>
      <c r="O61" s="66">
        <v>2.918456333333333</v>
      </c>
      <c r="P61" s="66">
        <v>3.6413355</v>
      </c>
      <c r="Q61" s="66">
        <v>4.392437166666666</v>
      </c>
      <c r="R61" s="66">
        <v>4.045108833333332</v>
      </c>
      <c r="S61" s="66">
        <v>3.697780499999999</v>
      </c>
    </row>
    <row r="62">
      <c r="A62" s="13" t="s">
        <v>152</v>
      </c>
      <c r="B62" s="14" t="s">
        <v>153</v>
      </c>
      <c r="C62" s="64">
        <v>0.7598590833333335</v>
      </c>
      <c r="D62" s="65">
        <v>0.05310698666666667</v>
      </c>
      <c r="E62" s="64">
        <v>0.09363961333333329</v>
      </c>
      <c r="F62" s="66"/>
      <c r="G62" s="66"/>
      <c r="H62" s="66">
        <v>0.7962434166666668</v>
      </c>
      <c r="I62" s="66">
        <v>0.7871473333333334</v>
      </c>
      <c r="J62" s="66">
        <v>0.7780512500000002</v>
      </c>
      <c r="K62" s="66">
        <v>0.7689551666666669</v>
      </c>
      <c r="L62" s="66">
        <v>0.7598590833333335</v>
      </c>
      <c r="M62" s="66">
        <v>0.7507630000000001</v>
      </c>
      <c r="N62" s="66">
        <v>0.7660951666666667</v>
      </c>
      <c r="O62" s="66">
        <v>0.7814273333333334</v>
      </c>
      <c r="P62" s="66">
        <v>0.7967595000000001</v>
      </c>
      <c r="Q62" s="66">
        <v>0.8149516666666667</v>
      </c>
      <c r="R62" s="66">
        <v>0.8087155833333334</v>
      </c>
      <c r="S62" s="66">
        <v>0.8024795000000001</v>
      </c>
    </row>
    <row r="63">
      <c r="A63" s="13" t="s">
        <v>154</v>
      </c>
      <c r="B63" s="14" t="s">
        <v>155</v>
      </c>
      <c r="C63" s="64">
        <v>0.042215333333333334</v>
      </c>
      <c r="D63" s="65">
        <v>0.0030798133333333334</v>
      </c>
      <c r="E63" s="64">
        <v>9.589333333333334E-4</v>
      </c>
      <c r="F63" s="66"/>
      <c r="G63" s="66"/>
      <c r="H63" s="66">
        <v>0.051956166666666664</v>
      </c>
      <c r="I63" s="66">
        <v>0.04280845833333333</v>
      </c>
      <c r="J63" s="66">
        <v>0.033660749999999996</v>
      </c>
      <c r="K63" s="66">
        <v>0.024513041666666673</v>
      </c>
      <c r="L63" s="66">
        <v>0.042215333333333334</v>
      </c>
      <c r="M63" s="66">
        <v>0.059917625</v>
      </c>
      <c r="N63" s="66">
        <v>0.07761991666666666</v>
      </c>
      <c r="O63" s="66">
        <v>0.09532220833333335</v>
      </c>
      <c r="P63" s="66">
        <v>0.08617450000000001</v>
      </c>
      <c r="Q63" s="66">
        <v>0.07761991666666666</v>
      </c>
      <c r="R63" s="66">
        <v>0.06906533333333334</v>
      </c>
      <c r="S63" s="66">
        <v>0.06051075</v>
      </c>
    </row>
    <row r="64">
      <c r="A64" s="13" t="s">
        <v>156</v>
      </c>
      <c r="B64" s="14" t="s">
        <v>157</v>
      </c>
      <c r="C64" s="64">
        <v>8.916664500000003</v>
      </c>
      <c r="D64" s="65">
        <v>0.2433319333333334</v>
      </c>
      <c r="E64" s="64">
        <v>0.8340678266666668</v>
      </c>
      <c r="F64" s="66"/>
      <c r="G64" s="66"/>
      <c r="H64" s="66">
        <v>9.960206333333334</v>
      </c>
      <c r="I64" s="66">
        <v>10.958893374999999</v>
      </c>
      <c r="J64" s="66">
        <v>10.212400416666668</v>
      </c>
      <c r="K64" s="66">
        <v>9.465907458333335</v>
      </c>
      <c r="L64" s="66">
        <v>8.916664500000003</v>
      </c>
      <c r="M64" s="66">
        <v>8.36742154166667</v>
      </c>
      <c r="N64" s="66">
        <v>8.010808083333336</v>
      </c>
      <c r="O64" s="66">
        <v>7.6541946250000015</v>
      </c>
      <c r="P64" s="66">
        <v>7.10033116666667</v>
      </c>
      <c r="Q64" s="66">
        <v>6.650887083333334</v>
      </c>
      <c r="R64" s="66">
        <v>7.7539935</v>
      </c>
      <c r="S64" s="66">
        <v>8.857099916666668</v>
      </c>
    </row>
    <row r="65">
      <c r="A65" s="13" t="s">
        <v>158</v>
      </c>
      <c r="B65" s="14" t="s">
        <v>159</v>
      </c>
      <c r="C65" s="64">
        <v>0.9255999583333335</v>
      </c>
      <c r="D65" s="65">
        <v>0.056764593333333335</v>
      </c>
      <c r="E65" s="64">
        <v>0.11870955166666675</v>
      </c>
      <c r="F65" s="66"/>
      <c r="G65" s="66"/>
      <c r="H65" s="66">
        <v>0.9422807916666668</v>
      </c>
      <c r="I65" s="66">
        <v>0.9381105833333334</v>
      </c>
      <c r="J65" s="66">
        <v>0.9339403750000002</v>
      </c>
      <c r="K65" s="66">
        <v>0.9297701666666668</v>
      </c>
      <c r="L65" s="66">
        <v>0.9255999583333335</v>
      </c>
      <c r="M65" s="66">
        <v>0.9214297499999999</v>
      </c>
      <c r="N65" s="66">
        <v>0.9274889166666667</v>
      </c>
      <c r="O65" s="66">
        <v>0.9335480833333334</v>
      </c>
      <c r="P65" s="66">
        <v>0.93960725</v>
      </c>
      <c r="Q65" s="66">
        <v>0.9479476666666669</v>
      </c>
      <c r="R65" s="66">
        <v>0.9460587083333334</v>
      </c>
      <c r="S65" s="66">
        <v>0.9441697500000001</v>
      </c>
    </row>
    <row r="66">
      <c r="A66" s="13" t="s">
        <v>160</v>
      </c>
      <c r="B66" s="14" t="s">
        <v>161</v>
      </c>
      <c r="C66" s="64">
        <v>9.14457929166667</v>
      </c>
      <c r="D66" s="65">
        <v>0.2637189566666668</v>
      </c>
      <c r="E66" s="64">
        <v>1.5945084566666667</v>
      </c>
      <c r="F66" s="66"/>
      <c r="G66" s="66"/>
      <c r="H66" s="66">
        <v>14.050832208333333</v>
      </c>
      <c r="I66" s="66">
        <v>12.83882866666667</v>
      </c>
      <c r="J66" s="66">
        <v>11.626825125000003</v>
      </c>
      <c r="K66" s="66">
        <v>10.414821583333337</v>
      </c>
      <c r="L66" s="66">
        <v>9.14457929166667</v>
      </c>
      <c r="M66" s="66">
        <v>7.874337000000003</v>
      </c>
      <c r="N66" s="66">
        <v>7.4639250833333355</v>
      </c>
      <c r="O66" s="66">
        <v>4.155105416666667</v>
      </c>
      <c r="P66" s="66">
        <v>6.63735125</v>
      </c>
      <c r="Q66" s="66">
        <v>9.119597083333332</v>
      </c>
      <c r="R66" s="66">
        <v>10.742012541666666</v>
      </c>
      <c r="S66" s="66">
        <v>12.428416749999998</v>
      </c>
    </row>
    <row r="67">
      <c r="A67" s="13" t="s">
        <v>162</v>
      </c>
      <c r="B67" s="14" t="s">
        <v>163</v>
      </c>
      <c r="C67" s="64">
        <v>1.2652480833333337</v>
      </c>
      <c r="D67" s="65">
        <v>0.12149528999999998</v>
      </c>
      <c r="E67" s="64">
        <v>0.06868433166666671</v>
      </c>
      <c r="F67" s="66"/>
      <c r="G67" s="66"/>
      <c r="H67" s="66">
        <v>2.500632416666667</v>
      </c>
      <c r="I67" s="66">
        <v>2.1595363333333335</v>
      </c>
      <c r="J67" s="66">
        <v>1.81844025</v>
      </c>
      <c r="K67" s="66">
        <v>1.4773441666666667</v>
      </c>
      <c r="L67" s="66">
        <v>1.2652480833333337</v>
      </c>
      <c r="M67" s="66">
        <v>1.053152</v>
      </c>
      <c r="N67" s="66">
        <v>1.7200791666666664</v>
      </c>
      <c r="O67" s="66">
        <v>2.3870063333333333</v>
      </c>
      <c r="P67" s="66">
        <v>2.9249335000000003</v>
      </c>
      <c r="Q67" s="66">
        <v>3.4781256666666667</v>
      </c>
      <c r="R67" s="66">
        <v>3.152294583333333</v>
      </c>
      <c r="S67" s="66">
        <v>2.8264635000000005</v>
      </c>
    </row>
    <row r="68">
      <c r="A68" s="13" t="s">
        <v>164</v>
      </c>
      <c r="B68" s="19" t="s">
        <v>165</v>
      </c>
      <c r="C68" s="64">
        <v>0.8445231250000005</v>
      </c>
      <c r="D68" s="65">
        <v>0.059446483333333335</v>
      </c>
      <c r="E68" s="64">
        <v>0.08703267333333331</v>
      </c>
      <c r="F68" s="66"/>
      <c r="G68" s="66"/>
      <c r="H68" s="66">
        <v>1.0144488750000002</v>
      </c>
      <c r="I68" s="66">
        <v>1.0631802500000003</v>
      </c>
      <c r="J68" s="66">
        <v>1.1119116250000005</v>
      </c>
      <c r="K68" s="66">
        <v>1.1606430000000005</v>
      </c>
      <c r="L68" s="66">
        <v>0.8445231250000005</v>
      </c>
      <c r="M68" s="66">
        <v>0.5284032500000002</v>
      </c>
      <c r="N68" s="66">
        <v>0.7337977500000001</v>
      </c>
      <c r="O68" s="66">
        <v>0.9391922500000002</v>
      </c>
      <c r="P68" s="66">
        <v>1.14458675</v>
      </c>
      <c r="Q68" s="66">
        <v>1.4119752500000002</v>
      </c>
      <c r="R68" s="66">
        <v>1.1578493750000003</v>
      </c>
      <c r="S68" s="66">
        <v>1.26857475</v>
      </c>
    </row>
    <row r="69">
      <c r="A69" s="13" t="s">
        <v>166</v>
      </c>
      <c r="B69" s="19" t="s">
        <v>167</v>
      </c>
      <c r="C69" s="64">
        <v>6.671020750000002</v>
      </c>
      <c r="D69" s="65">
        <v>0.23053203000000003</v>
      </c>
      <c r="E69" s="64">
        <v>0.6170401816666669</v>
      </c>
      <c r="F69" s="66"/>
      <c r="G69" s="66"/>
      <c r="H69" s="66">
        <v>7.0800562083333345</v>
      </c>
      <c r="I69" s="66">
        <v>7.6635575000000005</v>
      </c>
      <c r="J69" s="66">
        <v>7.332711916666668</v>
      </c>
      <c r="K69" s="66">
        <v>7.001866333333334</v>
      </c>
      <c r="L69" s="66">
        <v>6.671020750000002</v>
      </c>
      <c r="M69" s="66">
        <v>6.340175166666668</v>
      </c>
      <c r="N69" s="66">
        <v>6.015539458333335</v>
      </c>
      <c r="O69" s="66">
        <v>5.690903750000001</v>
      </c>
      <c r="P69" s="66">
        <v>5.366268041666669</v>
      </c>
      <c r="Q69" s="66">
        <v>5.113612333333333</v>
      </c>
      <c r="R69" s="66">
        <v>5.769093624999999</v>
      </c>
      <c r="S69" s="66">
        <v>6.424574916666667</v>
      </c>
    </row>
    <row r="70">
      <c r="A70" s="13" t="s">
        <v>168</v>
      </c>
      <c r="B70" s="14" t="s">
        <v>169</v>
      </c>
      <c r="C70" s="64">
        <v>0.025963499999999997</v>
      </c>
      <c r="D70" s="65">
        <v>0.0016296</v>
      </c>
      <c r="E70" s="64">
        <v>8.060000000000001E-4</v>
      </c>
      <c r="F70" s="66"/>
      <c r="G70" s="66"/>
      <c r="H70" s="66">
        <v>0.025963499999999997</v>
      </c>
      <c r="I70" s="66">
        <v>0.025963499999999997</v>
      </c>
      <c r="J70" s="66">
        <v>0.025963499999999997</v>
      </c>
      <c r="K70" s="66">
        <v>0.025963499999999997</v>
      </c>
      <c r="L70" s="66">
        <v>0.025963499999999997</v>
      </c>
      <c r="M70" s="66">
        <v>0.025963499999999997</v>
      </c>
      <c r="N70" s="66">
        <v>0.025963499999999997</v>
      </c>
      <c r="O70" s="66">
        <v>0.025963499999999997</v>
      </c>
      <c r="P70" s="66">
        <v>0.025963499999999997</v>
      </c>
      <c r="Q70" s="66">
        <v>0.025963499999999997</v>
      </c>
      <c r="R70" s="66">
        <v>0.025963499999999997</v>
      </c>
      <c r="S70" s="66">
        <v>0.025963499999999997</v>
      </c>
    </row>
    <row r="71">
      <c r="A71" s="13" t="s">
        <v>170</v>
      </c>
      <c r="B71" s="14" t="s">
        <v>171</v>
      </c>
      <c r="C71" s="64">
        <v>0.40574291666666695</v>
      </c>
      <c r="D71" s="65">
        <v>0.007937783333333333</v>
      </c>
      <c r="E71" s="64">
        <v>0.05373692833333335</v>
      </c>
      <c r="F71" s="66"/>
      <c r="G71" s="66"/>
      <c r="H71" s="66">
        <v>0.8825792500000001</v>
      </c>
      <c r="I71" s="66">
        <v>0.7619951666666668</v>
      </c>
      <c r="J71" s="66">
        <v>0.6414110833333335</v>
      </c>
      <c r="K71" s="66">
        <v>0.5208270000000003</v>
      </c>
      <c r="L71" s="66">
        <v>0.40574291666666695</v>
      </c>
      <c r="M71" s="66">
        <v>0.2906588333333333</v>
      </c>
      <c r="N71" s="66">
        <v>0.531827</v>
      </c>
      <c r="O71" s="66">
        <v>0.7729951666666666</v>
      </c>
      <c r="P71" s="66">
        <v>1.0086633333333332</v>
      </c>
      <c r="Q71" s="66">
        <v>1.2443315</v>
      </c>
      <c r="R71" s="66">
        <v>1.1237474166666668</v>
      </c>
      <c r="S71" s="66">
        <v>1.0031633333333334</v>
      </c>
    </row>
    <row r="72">
      <c r="A72" s="13" t="s">
        <v>172</v>
      </c>
      <c r="B72" s="19" t="s">
        <v>173</v>
      </c>
      <c r="C72" s="64">
        <v>1.406116875</v>
      </c>
      <c r="D72" s="65">
        <v>0.014946763333333335</v>
      </c>
      <c r="E72" s="64">
        <v>0.10093620666666668</v>
      </c>
      <c r="F72" s="66"/>
      <c r="G72" s="66"/>
      <c r="H72" s="66">
        <v>1.117260625</v>
      </c>
      <c r="I72" s="66">
        <v>1.28171375</v>
      </c>
      <c r="J72" s="66">
        <v>1.4461668749999999</v>
      </c>
      <c r="K72" s="66">
        <v>1.61062</v>
      </c>
      <c r="L72" s="66">
        <v>1.406116875</v>
      </c>
      <c r="M72" s="66">
        <v>1.20161375</v>
      </c>
      <c r="N72" s="66">
        <v>1.29116375</v>
      </c>
      <c r="O72" s="66">
        <v>1.38071375</v>
      </c>
      <c r="P72" s="66">
        <v>1.4207637499999999</v>
      </c>
      <c r="Q72" s="66">
        <v>1.4608137499999998</v>
      </c>
      <c r="R72" s="66">
        <v>1.206810625</v>
      </c>
      <c r="S72" s="66">
        <v>1.3712637499999998</v>
      </c>
    </row>
    <row r="73">
      <c r="A73" s="13" t="s">
        <v>174</v>
      </c>
      <c r="B73" s="14" t="s">
        <v>175</v>
      </c>
      <c r="C73" s="64">
        <v>0.38147529166666666</v>
      </c>
      <c r="D73" s="65">
        <v>0.061161886666666665</v>
      </c>
      <c r="E73" s="64">
        <v>0.045993554999999985</v>
      </c>
      <c r="F73" s="66"/>
      <c r="G73" s="66"/>
      <c r="H73" s="66">
        <v>0.4287129583333333</v>
      </c>
      <c r="I73" s="66">
        <v>0.4169035416666667</v>
      </c>
      <c r="J73" s="66">
        <v>0.40509412499999997</v>
      </c>
      <c r="K73" s="66">
        <v>0.39328470833333334</v>
      </c>
      <c r="L73" s="66">
        <v>0.38147529166666666</v>
      </c>
      <c r="M73" s="66">
        <v>0.36966587500000003</v>
      </c>
      <c r="N73" s="66">
        <v>0.39260033333333344</v>
      </c>
      <c r="O73" s="66">
        <v>0.4155347916666667</v>
      </c>
      <c r="P73" s="66">
        <v>0.43846925</v>
      </c>
      <c r="Q73" s="66">
        <v>0.4620880833333333</v>
      </c>
      <c r="R73" s="66">
        <v>0.4509630416666666</v>
      </c>
      <c r="S73" s="66">
        <v>0.43983799999999995</v>
      </c>
    </row>
    <row r="74">
      <c r="A74" s="13" t="s">
        <v>176</v>
      </c>
      <c r="B74" s="14" t="s">
        <v>177</v>
      </c>
      <c r="C74" s="64">
        <v>0.016288666666666667</v>
      </c>
      <c r="D74" s="65">
        <v>3.1457333333333333E-4</v>
      </c>
      <c r="E74" s="64">
        <v>0.0013879999999999997</v>
      </c>
      <c r="F74" s="66"/>
      <c r="G74" s="66"/>
      <c r="H74" s="66">
        <v>0.025611916666666654</v>
      </c>
      <c r="I74" s="66">
        <v>0.018057041666666655</v>
      </c>
      <c r="J74" s="66">
        <v>0.010502166666666656</v>
      </c>
      <c r="K74" s="66">
        <v>0.0029472916666666675</v>
      </c>
      <c r="L74" s="66">
        <v>0.016288666666666667</v>
      </c>
      <c r="M74" s="66">
        <v>0.02963004166666667</v>
      </c>
      <c r="N74" s="66">
        <v>0.04297141666666667</v>
      </c>
      <c r="O74" s="66">
        <v>0.05631279166666666</v>
      </c>
      <c r="P74" s="66">
        <v>0.04875791666666666</v>
      </c>
      <c r="Q74" s="66">
        <v>0.04297141666666666</v>
      </c>
      <c r="R74" s="66">
        <v>0.03718491666666665</v>
      </c>
      <c r="S74" s="66">
        <v>0.03139841666666666</v>
      </c>
    </row>
    <row r="75">
      <c r="A75" s="13" t="s">
        <v>178</v>
      </c>
      <c r="B75" s="14" t="s">
        <v>179</v>
      </c>
      <c r="C75" s="64">
        <v>0.1168073333333333</v>
      </c>
      <c r="D75" s="65">
        <v>0.006259840000000001</v>
      </c>
      <c r="E75" s="64">
        <v>0.00819474666666667</v>
      </c>
      <c r="F75" s="66"/>
      <c r="G75" s="66"/>
      <c r="H75" s="66">
        <v>0.16804566666666665</v>
      </c>
      <c r="I75" s="66">
        <v>0.1552360833333333</v>
      </c>
      <c r="J75" s="66">
        <v>0.14242649999999998</v>
      </c>
      <c r="K75" s="66">
        <v>0.12961691666666664</v>
      </c>
      <c r="L75" s="66">
        <v>0.1168073333333333</v>
      </c>
      <c r="M75" s="66">
        <v>0.10399774999999997</v>
      </c>
      <c r="N75" s="66">
        <v>0.09118816666666663</v>
      </c>
      <c r="O75" s="66">
        <v>0.0783785833333333</v>
      </c>
      <c r="P75" s="66">
        <v>0.065569</v>
      </c>
      <c r="Q75" s="66">
        <v>0.09118816666666665</v>
      </c>
      <c r="R75" s="66">
        <v>0.11680733333333332</v>
      </c>
      <c r="S75" s="66">
        <v>0.14242649999999998</v>
      </c>
    </row>
    <row r="76">
      <c r="A76" s="13" t="s">
        <v>180</v>
      </c>
      <c r="B76" s="14" t="s">
        <v>181</v>
      </c>
      <c r="C76" s="64">
        <v>0.2760814999999999</v>
      </c>
      <c r="D76" s="65">
        <v>0.024759893333333335</v>
      </c>
      <c r="E76" s="64">
        <v>0.024078933333333326</v>
      </c>
      <c r="F76" s="66"/>
      <c r="G76" s="66"/>
      <c r="H76" s="66">
        <v>0.36036549999999995</v>
      </c>
      <c r="I76" s="66">
        <v>0.3392944999999999</v>
      </c>
      <c r="J76" s="66">
        <v>0.31822349999999994</v>
      </c>
      <c r="K76" s="66">
        <v>0.29715249999999993</v>
      </c>
      <c r="L76" s="66">
        <v>0.2760814999999999</v>
      </c>
      <c r="M76" s="66">
        <v>0.2550105</v>
      </c>
      <c r="N76" s="66">
        <v>0.27506449999999993</v>
      </c>
      <c r="O76" s="66">
        <v>0.29511849999999995</v>
      </c>
      <c r="P76" s="66">
        <v>0.3151725</v>
      </c>
      <c r="Q76" s="66">
        <v>0.3573145</v>
      </c>
      <c r="R76" s="66">
        <v>0.3583315</v>
      </c>
      <c r="S76" s="66">
        <v>0.35934849999999996</v>
      </c>
    </row>
    <row r="77">
      <c r="A77" s="13" t="s">
        <v>182</v>
      </c>
      <c r="B77" s="14" t="s">
        <v>183</v>
      </c>
      <c r="C77" s="64">
        <v>0.4769824166666667</v>
      </c>
      <c r="D77" s="65">
        <v>0.007537913333333333</v>
      </c>
      <c r="E77" s="64">
        <v>0.03253574000000001</v>
      </c>
      <c r="F77" s="66"/>
      <c r="G77" s="66"/>
      <c r="H77" s="66">
        <v>0.689075125</v>
      </c>
      <c r="I77" s="66">
        <v>0.4769824166666665</v>
      </c>
      <c r="J77" s="66">
        <v>0.2648897083333332</v>
      </c>
      <c r="K77" s="66">
        <v>0.052797000000000004</v>
      </c>
      <c r="L77" s="66">
        <v>0.4769824166666667</v>
      </c>
      <c r="M77" s="66">
        <v>0.9011678333333334</v>
      </c>
      <c r="N77" s="66">
        <v>1.3253532499999998</v>
      </c>
      <c r="O77" s="66">
        <v>1.7495386666666664</v>
      </c>
      <c r="P77" s="66">
        <v>1.5374459583333333</v>
      </c>
      <c r="Q77" s="66">
        <v>1.3253532499999996</v>
      </c>
      <c r="R77" s="66">
        <v>1.1132605416666663</v>
      </c>
      <c r="S77" s="66">
        <v>0.9011678333333332</v>
      </c>
    </row>
    <row r="78">
      <c r="A78" s="13" t="s">
        <v>184</v>
      </c>
      <c r="B78" s="14" t="s">
        <v>185</v>
      </c>
      <c r="C78" s="64">
        <v>0.7762737916666667</v>
      </c>
      <c r="D78" s="65">
        <v>0.01322218</v>
      </c>
      <c r="E78" s="64">
        <v>0.04878223333333333</v>
      </c>
      <c r="F78" s="66"/>
      <c r="G78" s="66"/>
      <c r="H78" s="66">
        <v>1.0315073333333336</v>
      </c>
      <c r="I78" s="66">
        <v>0.7764794166666669</v>
      </c>
      <c r="J78" s="66">
        <v>0.5214515000000002</v>
      </c>
      <c r="K78" s="66">
        <v>0.2664235833333333</v>
      </c>
      <c r="L78" s="66">
        <v>0.7762737916666667</v>
      </c>
      <c r="M78" s="66">
        <v>1.286124</v>
      </c>
      <c r="N78" s="66">
        <v>1.7961798333333334</v>
      </c>
      <c r="O78" s="66">
        <v>2.3062356666666664</v>
      </c>
      <c r="P78" s="66">
        <v>2.051413375</v>
      </c>
      <c r="Q78" s="66">
        <v>1.7965910833333334</v>
      </c>
      <c r="R78" s="66">
        <v>1.5415631666666667</v>
      </c>
      <c r="S78" s="66">
        <v>1.2865352500000002</v>
      </c>
    </row>
    <row r="79">
      <c r="A79" s="13" t="s">
        <v>186</v>
      </c>
      <c r="B79" s="14" t="s">
        <v>187</v>
      </c>
      <c r="C79" s="64">
        <v>7.213065333333334</v>
      </c>
      <c r="D79" s="65">
        <v>2.31134044</v>
      </c>
      <c r="E79" s="64">
        <v>0.1801150066666667</v>
      </c>
      <c r="F79" s="66"/>
      <c r="G79" s="66"/>
      <c r="H79" s="66">
        <v>6.560653041666667</v>
      </c>
      <c r="I79" s="66">
        <v>6.823945958333334</v>
      </c>
      <c r="J79" s="66">
        <v>7.087238875</v>
      </c>
      <c r="K79" s="66">
        <v>7.350531791666667</v>
      </c>
      <c r="L79" s="66">
        <v>7.213065333333334</v>
      </c>
      <c r="M79" s="66">
        <v>7.075598875</v>
      </c>
      <c r="N79" s="66">
        <v>6.938132416666667</v>
      </c>
      <c r="O79" s="66">
        <v>6.800665958333333</v>
      </c>
      <c r="P79" s="66">
        <v>6.661699500000001</v>
      </c>
      <c r="Q79" s="66">
        <v>6.535873041666667</v>
      </c>
      <c r="R79" s="66">
        <v>6.410046583333333</v>
      </c>
      <c r="S79" s="66">
        <v>6.686479499999999</v>
      </c>
    </row>
    <row r="80">
      <c r="A80" s="13" t="s">
        <v>188</v>
      </c>
      <c r="B80" s="14" t="s">
        <v>189</v>
      </c>
      <c r="C80" s="64">
        <v>2.0840097916666664</v>
      </c>
      <c r="D80" s="65">
        <v>0.03098560000000001</v>
      </c>
      <c r="E80" s="64">
        <v>0.14962403333333324</v>
      </c>
      <c r="F80" s="66"/>
      <c r="G80" s="66"/>
      <c r="H80" s="66">
        <v>3.4620441250000002</v>
      </c>
      <c r="I80" s="66">
        <v>3.1120355416666667</v>
      </c>
      <c r="J80" s="66">
        <v>2.7620269583333332</v>
      </c>
      <c r="K80" s="66">
        <v>2.4120183749999997</v>
      </c>
      <c r="L80" s="66">
        <v>2.0840097916666664</v>
      </c>
      <c r="M80" s="66">
        <v>1.756001208333333</v>
      </c>
      <c r="N80" s="66">
        <v>1.4353539999999998</v>
      </c>
      <c r="O80" s="66">
        <v>1.1147067916666662</v>
      </c>
      <c r="P80" s="66">
        <v>0.7720595833333334</v>
      </c>
      <c r="Q80" s="66">
        <v>1.45007675</v>
      </c>
      <c r="R80" s="66">
        <v>2.120732541666667</v>
      </c>
      <c r="S80" s="66">
        <v>2.7913883333333334</v>
      </c>
    </row>
    <row r="81">
      <c r="A81" s="13" t="s">
        <v>190</v>
      </c>
      <c r="B81" s="14" t="s">
        <v>191</v>
      </c>
      <c r="C81" s="64">
        <v>0.20125916666666666</v>
      </c>
      <c r="D81" s="65">
        <v>0.001999973333333333</v>
      </c>
      <c r="E81" s="64">
        <v>0.01566682</v>
      </c>
      <c r="F81" s="66"/>
      <c r="G81" s="66"/>
      <c r="H81" s="66">
        <v>0.2532008333333334</v>
      </c>
      <c r="I81" s="66">
        <v>0.2402154166666667</v>
      </c>
      <c r="J81" s="66">
        <v>0.22723000000000002</v>
      </c>
      <c r="K81" s="66">
        <v>0.21424458333333338</v>
      </c>
      <c r="L81" s="66">
        <v>0.20125916666666666</v>
      </c>
      <c r="M81" s="66">
        <v>0.18827375000000002</v>
      </c>
      <c r="N81" s="66">
        <v>0.17528833333333335</v>
      </c>
      <c r="O81" s="66">
        <v>0.16230291666666669</v>
      </c>
      <c r="P81" s="66">
        <v>0.1493175</v>
      </c>
      <c r="Q81" s="66">
        <v>0.17528833333333332</v>
      </c>
      <c r="R81" s="66">
        <v>0.20125916666666666</v>
      </c>
      <c r="S81" s="66">
        <v>0.22723000000000002</v>
      </c>
    </row>
    <row r="82">
      <c r="A82" s="13" t="s">
        <v>192</v>
      </c>
      <c r="B82" s="14" t="s">
        <v>193</v>
      </c>
      <c r="C82" s="64">
        <v>0.09610233333333335</v>
      </c>
      <c r="D82" s="65">
        <v>0.002609186666666667</v>
      </c>
      <c r="E82" s="64">
        <v>0.0014784</v>
      </c>
      <c r="F82" s="66"/>
      <c r="G82" s="66"/>
      <c r="H82" s="66">
        <v>0.13026900000000002</v>
      </c>
      <c r="I82" s="66">
        <v>0.09610233333333337</v>
      </c>
      <c r="J82" s="66">
        <v>0.06193566666666671</v>
      </c>
      <c r="K82" s="66">
        <v>0.027769000000000002</v>
      </c>
      <c r="L82" s="66">
        <v>0.09610233333333335</v>
      </c>
      <c r="M82" s="66">
        <v>0.16443566666666667</v>
      </c>
      <c r="N82" s="66">
        <v>0.232769</v>
      </c>
      <c r="O82" s="66">
        <v>0.3011023333333333</v>
      </c>
      <c r="P82" s="66">
        <v>0.2669356666666666</v>
      </c>
      <c r="Q82" s="66">
        <v>0.23276899999999998</v>
      </c>
      <c r="R82" s="66">
        <v>0.19860233333333333</v>
      </c>
      <c r="S82" s="66">
        <v>0.16443566666666667</v>
      </c>
    </row>
    <row r="83">
      <c r="A83" s="13" t="s">
        <v>194</v>
      </c>
      <c r="B83" s="14" t="s">
        <v>195</v>
      </c>
      <c r="C83" s="64">
        <v>18.583227333333337</v>
      </c>
      <c r="D83" s="65">
        <v>0.66885474</v>
      </c>
      <c r="E83" s="64">
        <v>1.2184858466666664</v>
      </c>
      <c r="F83" s="66"/>
      <c r="G83" s="66"/>
      <c r="H83" s="66">
        <v>30.319728499999997</v>
      </c>
      <c r="I83" s="66">
        <v>27.38560320833333</v>
      </c>
      <c r="J83" s="66">
        <v>24.451477916666672</v>
      </c>
      <c r="K83" s="66">
        <v>21.517352625000004</v>
      </c>
      <c r="L83" s="66">
        <v>18.583227333333337</v>
      </c>
      <c r="M83" s="66">
        <v>15.649102041666671</v>
      </c>
      <c r="N83" s="66">
        <v>13.645174250000002</v>
      </c>
      <c r="O83" s="66">
        <v>11.528798708333333</v>
      </c>
      <c r="P83" s="66">
        <v>9.637318666666665</v>
      </c>
      <c r="Q83" s="66">
        <v>15.505569249999999</v>
      </c>
      <c r="R83" s="66">
        <v>20.44362233333333</v>
      </c>
      <c r="S83" s="66">
        <v>25.381675416666663</v>
      </c>
    </row>
    <row r="84">
      <c r="A84" s="13" t="s">
        <v>196</v>
      </c>
      <c r="B84" s="19" t="s">
        <v>197</v>
      </c>
      <c r="C84" s="64">
        <v>0.8322769583333334</v>
      </c>
      <c r="D84" s="65">
        <v>0.02778264000000002</v>
      </c>
      <c r="E84" s="64">
        <v>0.09017598666666676</v>
      </c>
      <c r="F84" s="66"/>
      <c r="G84" s="66"/>
      <c r="H84" s="66">
        <v>1.6997667916666668</v>
      </c>
      <c r="I84" s="66">
        <v>1.4746443333333332</v>
      </c>
      <c r="J84" s="66">
        <v>1.2495218750000001</v>
      </c>
      <c r="K84" s="66">
        <v>1.0243994166666666</v>
      </c>
      <c r="L84" s="66">
        <v>0.8322769583333334</v>
      </c>
      <c r="M84" s="66">
        <v>0.6401544999999998</v>
      </c>
      <c r="N84" s="66">
        <v>1.0903994166666666</v>
      </c>
      <c r="O84" s="66">
        <v>1.5406443333333333</v>
      </c>
      <c r="P84" s="66">
        <v>1.95788925</v>
      </c>
      <c r="Q84" s="66">
        <v>2.3751341666666668</v>
      </c>
      <c r="R84" s="66">
        <v>2.1500117083333334</v>
      </c>
      <c r="S84" s="66">
        <v>1.9248892499999999</v>
      </c>
    </row>
    <row r="85">
      <c r="A85" s="13" t="s">
        <v>198</v>
      </c>
      <c r="B85" s="14" t="s">
        <v>199</v>
      </c>
      <c r="C85" s="64">
        <v>0.02563141666666665</v>
      </c>
      <c r="D85" s="65">
        <v>5.8624E-4</v>
      </c>
      <c r="E85" s="64">
        <v>0.004686733333333328</v>
      </c>
      <c r="F85" s="66"/>
      <c r="G85" s="66"/>
      <c r="H85" s="66">
        <v>0.12575708333333332</v>
      </c>
      <c r="I85" s="66">
        <v>0.10072566666666666</v>
      </c>
      <c r="J85" s="66">
        <v>0.07569424999999998</v>
      </c>
      <c r="K85" s="66">
        <v>0.05066283333333332</v>
      </c>
      <c r="L85" s="66">
        <v>0.02563141666666665</v>
      </c>
      <c r="M85" s="66">
        <v>6.0E-4</v>
      </c>
      <c r="N85" s="66">
        <v>0.05066283333333333</v>
      </c>
      <c r="O85" s="66">
        <v>0.10072566666666666</v>
      </c>
      <c r="P85" s="66">
        <v>0.1507885</v>
      </c>
      <c r="Q85" s="66">
        <v>0.20085133333333335</v>
      </c>
      <c r="R85" s="66">
        <v>0.17581991666666666</v>
      </c>
      <c r="S85" s="66">
        <v>0.1507885</v>
      </c>
    </row>
    <row r="86">
      <c r="A86" s="13" t="s">
        <v>200</v>
      </c>
      <c r="B86" s="14" t="s">
        <v>201</v>
      </c>
      <c r="C86" s="64">
        <v>5.678234708333333</v>
      </c>
      <c r="D86" s="65">
        <v>0.15974031</v>
      </c>
      <c r="E86" s="64">
        <v>0.9032411466666668</v>
      </c>
      <c r="F86" s="66"/>
      <c r="G86" s="66"/>
      <c r="H86" s="66">
        <v>8.219631375</v>
      </c>
      <c r="I86" s="66">
        <v>7.584282208333336</v>
      </c>
      <c r="J86" s="66">
        <v>6.9489330416666695</v>
      </c>
      <c r="K86" s="66">
        <v>6.313583875000003</v>
      </c>
      <c r="L86" s="66">
        <v>5.678234708333333</v>
      </c>
      <c r="M86" s="66">
        <v>6.291234916666667</v>
      </c>
      <c r="N86" s="66">
        <v>7.415590750000001</v>
      </c>
      <c r="O86" s="66">
        <v>8.539946583333334</v>
      </c>
      <c r="P86" s="66">
        <v>9.664302416666667</v>
      </c>
      <c r="Q86" s="66">
        <v>9.686651375</v>
      </c>
      <c r="R86" s="66">
        <v>9.197644708333334</v>
      </c>
      <c r="S86" s="66">
        <v>8.708638041666667</v>
      </c>
    </row>
    <row r="87">
      <c r="A87" s="13" t="s">
        <v>202</v>
      </c>
      <c r="B87" s="14" t="s">
        <v>203</v>
      </c>
      <c r="C87" s="64">
        <v>0.7267263749999999</v>
      </c>
      <c r="D87" s="65">
        <v>0.11089608</v>
      </c>
      <c r="E87" s="64">
        <v>0.032600660000000004</v>
      </c>
      <c r="F87" s="66"/>
      <c r="G87" s="66"/>
      <c r="H87" s="66">
        <v>0.8912058749999999</v>
      </c>
      <c r="I87" s="66">
        <v>0.730551</v>
      </c>
      <c r="J87" s="66">
        <v>0.5698961249999999</v>
      </c>
      <c r="K87" s="66">
        <v>0.40924125000000006</v>
      </c>
      <c r="L87" s="66">
        <v>0.7267263749999999</v>
      </c>
      <c r="M87" s="66">
        <v>1.0442114999999998</v>
      </c>
      <c r="N87" s="66">
        <v>1.36552125</v>
      </c>
      <c r="O87" s="66">
        <v>1.686831</v>
      </c>
      <c r="P87" s="66">
        <v>1.53000075</v>
      </c>
      <c r="Q87" s="66">
        <v>1.3731704999999998</v>
      </c>
      <c r="R87" s="66">
        <v>1.212515625</v>
      </c>
      <c r="S87" s="66">
        <v>1.05186075</v>
      </c>
    </row>
    <row r="88">
      <c r="A88" s="13" t="s">
        <v>204</v>
      </c>
      <c r="B88" s="14" t="s">
        <v>205</v>
      </c>
      <c r="C88" s="64">
        <v>0.035965916666666674</v>
      </c>
      <c r="D88" s="65">
        <v>7.022266666666668E-4</v>
      </c>
      <c r="E88" s="64">
        <v>0.0032580666666666646</v>
      </c>
      <c r="F88" s="66"/>
      <c r="G88" s="66"/>
      <c r="H88" s="66">
        <v>0.04261849999999998</v>
      </c>
      <c r="I88" s="66">
        <v>0.03769316666666665</v>
      </c>
      <c r="J88" s="66">
        <v>0.032767833333333315</v>
      </c>
      <c r="K88" s="66">
        <v>0.02784250000000001</v>
      </c>
      <c r="L88" s="66">
        <v>0.035965916666666674</v>
      </c>
      <c r="M88" s="66">
        <v>0.04408933333333333</v>
      </c>
      <c r="N88" s="66">
        <v>0.053939999999999995</v>
      </c>
      <c r="O88" s="66">
        <v>0.06379066666666666</v>
      </c>
      <c r="P88" s="66">
        <v>0.060592583333333325</v>
      </c>
      <c r="Q88" s="66">
        <v>0.057394499999999994</v>
      </c>
      <c r="R88" s="66">
        <v>0.05246916666666665</v>
      </c>
      <c r="S88" s="66">
        <v>0.04754383333333333</v>
      </c>
    </row>
    <row r="89">
      <c r="A89" s="13" t="s">
        <v>206</v>
      </c>
      <c r="B89" s="14" t="s">
        <v>207</v>
      </c>
      <c r="C89" s="64">
        <v>2.0633652916666665</v>
      </c>
      <c r="D89" s="65">
        <v>0.027295346666666682</v>
      </c>
      <c r="E89" s="64">
        <v>0.1656283133333333</v>
      </c>
      <c r="F89" s="66"/>
      <c r="G89" s="66"/>
      <c r="H89" s="66">
        <v>4.322458458333333</v>
      </c>
      <c r="I89" s="66">
        <v>3.7494351666666668</v>
      </c>
      <c r="J89" s="66">
        <v>3.176411875</v>
      </c>
      <c r="K89" s="66">
        <v>2.603388583333333</v>
      </c>
      <c r="L89" s="66">
        <v>2.0633652916666665</v>
      </c>
      <c r="M89" s="66">
        <v>1.523342</v>
      </c>
      <c r="N89" s="66">
        <v>1.3759390833333331</v>
      </c>
      <c r="O89" s="66">
        <v>1.2285361666666668</v>
      </c>
      <c r="P89" s="66">
        <v>1.04813325</v>
      </c>
      <c r="Q89" s="66">
        <v>2.1611798333333336</v>
      </c>
      <c r="R89" s="66">
        <v>2.881606041666667</v>
      </c>
      <c r="S89" s="66">
        <v>3.6020322500000006</v>
      </c>
    </row>
    <row r="90">
      <c r="A90" s="13" t="s">
        <v>208</v>
      </c>
      <c r="B90" s="14" t="s">
        <v>209</v>
      </c>
      <c r="C90" s="64">
        <v>0.5449689583333329</v>
      </c>
      <c r="D90" s="65">
        <v>0.01196141333333333</v>
      </c>
      <c r="E90" s="64">
        <v>0.06822067999999999</v>
      </c>
      <c r="F90" s="66"/>
      <c r="G90" s="66"/>
      <c r="H90" s="66">
        <v>0.5831842916666663</v>
      </c>
      <c r="I90" s="66">
        <v>0.5943654583333331</v>
      </c>
      <c r="J90" s="66">
        <v>0.6055466249999997</v>
      </c>
      <c r="K90" s="66">
        <v>0.6167277916666662</v>
      </c>
      <c r="L90" s="66">
        <v>0.5449689583333329</v>
      </c>
      <c r="M90" s="66">
        <v>0.4732101249999999</v>
      </c>
      <c r="N90" s="66">
        <v>0.48629216666666664</v>
      </c>
      <c r="O90" s="66">
        <v>0.49937420833333324</v>
      </c>
      <c r="P90" s="66">
        <v>0.5124562499999998</v>
      </c>
      <c r="Q90" s="66">
        <v>0.5730339166666665</v>
      </c>
      <c r="R90" s="66">
        <v>0.5487707083333332</v>
      </c>
      <c r="S90" s="66">
        <v>0.6074474999999998</v>
      </c>
    </row>
    <row r="91">
      <c r="A91" s="13" t="s">
        <v>210</v>
      </c>
      <c r="B91" s="14" t="s">
        <v>211</v>
      </c>
      <c r="C91" s="64">
        <v>0.6134835833333333</v>
      </c>
      <c r="D91" s="65">
        <v>0.015548166666666667</v>
      </c>
      <c r="E91" s="64">
        <v>0.025180226666666663</v>
      </c>
      <c r="F91" s="66"/>
      <c r="G91" s="66"/>
      <c r="H91" s="66">
        <v>1.0631269166666668</v>
      </c>
      <c r="I91" s="66">
        <v>0.9507160833333332</v>
      </c>
      <c r="J91" s="66">
        <v>0.8383052499999999</v>
      </c>
      <c r="K91" s="66">
        <v>0.7258944166666667</v>
      </c>
      <c r="L91" s="66">
        <v>0.6134835833333333</v>
      </c>
      <c r="M91" s="66">
        <v>0.50107275</v>
      </c>
      <c r="N91" s="66">
        <v>0.4787256666666666</v>
      </c>
      <c r="O91" s="66">
        <v>0.4563785833333332</v>
      </c>
      <c r="P91" s="66">
        <v>0.4340315</v>
      </c>
      <c r="Q91" s="66">
        <v>0.6588531666666667</v>
      </c>
      <c r="R91" s="66">
        <v>0.7936110833333333</v>
      </c>
      <c r="S91" s="66">
        <v>0.9283689999999999</v>
      </c>
    </row>
    <row r="92">
      <c r="A92" s="13" t="s">
        <v>212</v>
      </c>
      <c r="B92" s="14" t="s">
        <v>213</v>
      </c>
      <c r="C92" s="64">
        <v>0.02592500000000001</v>
      </c>
      <c r="D92" s="65">
        <v>2.003200000000001E-4</v>
      </c>
      <c r="E92" s="64">
        <v>0.0019051199999999995</v>
      </c>
      <c r="F92" s="66"/>
      <c r="G92" s="66"/>
      <c r="H92" s="66">
        <v>0.046805000000000006</v>
      </c>
      <c r="I92" s="66">
        <v>0.04083500000000001</v>
      </c>
      <c r="J92" s="66">
        <v>0.03486500000000001</v>
      </c>
      <c r="K92" s="66">
        <v>0.028895000000000007</v>
      </c>
      <c r="L92" s="66">
        <v>0.02592500000000001</v>
      </c>
      <c r="M92" s="66">
        <v>0.022955000000000014</v>
      </c>
      <c r="N92" s="66">
        <v>0.019985000000000013</v>
      </c>
      <c r="O92" s="66">
        <v>0.017015000000000016</v>
      </c>
      <c r="P92" s="66">
        <v>0.011045</v>
      </c>
      <c r="Q92" s="66">
        <v>0.019985</v>
      </c>
      <c r="R92" s="66">
        <v>0.028925000000000003</v>
      </c>
      <c r="S92" s="66">
        <v>0.03786500000000001</v>
      </c>
    </row>
    <row r="93">
      <c r="A93" s="13" t="s">
        <v>214</v>
      </c>
      <c r="B93" s="14" t="s">
        <v>215</v>
      </c>
      <c r="C93" s="64">
        <v>7.308172916666666</v>
      </c>
      <c r="D93" s="65">
        <v>0.26891384000000007</v>
      </c>
      <c r="E93" s="64">
        <v>0.64752444</v>
      </c>
      <c r="F93" s="66"/>
      <c r="G93" s="66"/>
      <c r="H93" s="66">
        <v>12.149913916666664</v>
      </c>
      <c r="I93" s="66">
        <v>10.934853666666665</v>
      </c>
      <c r="J93" s="66">
        <v>9.719793416666663</v>
      </c>
      <c r="K93" s="66">
        <v>8.504733166666664</v>
      </c>
      <c r="L93" s="66">
        <v>7.308172916666666</v>
      </c>
      <c r="M93" s="66">
        <v>6.111612666666668</v>
      </c>
      <c r="N93" s="66">
        <v>4.9289526666666665</v>
      </c>
      <c r="O93" s="66">
        <v>3.746292666666667</v>
      </c>
      <c r="P93" s="66">
        <v>2.5451326666666665</v>
      </c>
      <c r="Q93" s="66">
        <v>4.956753166666666</v>
      </c>
      <c r="R93" s="66">
        <v>7.354473416666666</v>
      </c>
      <c r="S93" s="66">
        <v>9.752193666666665</v>
      </c>
    </row>
    <row r="94">
      <c r="A94" s="13" t="s">
        <v>216</v>
      </c>
      <c r="B94" s="14" t="s">
        <v>217</v>
      </c>
      <c r="C94" s="64">
        <v>0.16548466666666664</v>
      </c>
      <c r="D94" s="65">
        <v>0.0031922933333333337</v>
      </c>
      <c r="E94" s="64">
        <v>0.020559740000000014</v>
      </c>
      <c r="F94" s="66"/>
      <c r="G94" s="66"/>
      <c r="H94" s="66">
        <v>0.3143825</v>
      </c>
      <c r="I94" s="66">
        <v>0.2767580416666667</v>
      </c>
      <c r="J94" s="66">
        <v>0.23913358333333332</v>
      </c>
      <c r="K94" s="66">
        <v>0.20150912499999996</v>
      </c>
      <c r="L94" s="66">
        <v>0.16548466666666664</v>
      </c>
      <c r="M94" s="66">
        <v>0.12946020833333333</v>
      </c>
      <c r="N94" s="66">
        <v>0.17172225</v>
      </c>
      <c r="O94" s="66">
        <v>0.2139842916666667</v>
      </c>
      <c r="P94" s="66">
        <v>0.2546463333333333</v>
      </c>
      <c r="Q94" s="66">
        <v>0.32829525</v>
      </c>
      <c r="R94" s="66">
        <v>0.3236576666666667</v>
      </c>
      <c r="S94" s="66">
        <v>0.3190200833333333</v>
      </c>
    </row>
    <row r="95">
      <c r="A95" s="13" t="s">
        <v>218</v>
      </c>
      <c r="B95" s="14" t="s">
        <v>219</v>
      </c>
      <c r="C95" s="64">
        <v>0.6683614166666665</v>
      </c>
      <c r="D95" s="65">
        <v>0.09587567333333331</v>
      </c>
      <c r="E95" s="64">
        <v>0.07908963166666672</v>
      </c>
      <c r="F95" s="66"/>
      <c r="G95" s="66"/>
      <c r="H95" s="66">
        <v>0.9170190833333332</v>
      </c>
      <c r="I95" s="66">
        <v>0.8548546666666665</v>
      </c>
      <c r="J95" s="66">
        <v>0.7926902499999999</v>
      </c>
      <c r="K95" s="66">
        <v>0.7305258333333332</v>
      </c>
      <c r="L95" s="66">
        <v>0.6683614166666665</v>
      </c>
      <c r="M95" s="66">
        <v>0.606197</v>
      </c>
      <c r="N95" s="66">
        <v>0.7305258333333333</v>
      </c>
      <c r="O95" s="66">
        <v>0.8548546666666667</v>
      </c>
      <c r="P95" s="66">
        <v>0.9791834999999999</v>
      </c>
      <c r="Q95" s="66">
        <v>1.1035123333333332</v>
      </c>
      <c r="R95" s="66">
        <v>1.0413479166666664</v>
      </c>
      <c r="S95" s="66">
        <v>0.9791834999999999</v>
      </c>
    </row>
    <row r="96">
      <c r="A96" s="13" t="s">
        <v>220</v>
      </c>
      <c r="B96" s="14" t="s">
        <v>221</v>
      </c>
      <c r="C96" s="64">
        <v>0.349471</v>
      </c>
      <c r="D96" s="65">
        <v>0.04007508</v>
      </c>
      <c r="E96" s="64">
        <v>0.0345325</v>
      </c>
      <c r="F96" s="66"/>
      <c r="G96" s="66"/>
      <c r="H96" s="66">
        <v>0.349471</v>
      </c>
      <c r="I96" s="66">
        <v>0.349471</v>
      </c>
      <c r="J96" s="66">
        <v>0.349471</v>
      </c>
      <c r="K96" s="66">
        <v>0.349471</v>
      </c>
      <c r="L96" s="66">
        <v>0.349471</v>
      </c>
      <c r="M96" s="66">
        <v>0.349471</v>
      </c>
      <c r="N96" s="66">
        <v>0.349471</v>
      </c>
      <c r="O96" s="66">
        <v>0.349471</v>
      </c>
      <c r="P96" s="66">
        <v>0.349471</v>
      </c>
      <c r="Q96" s="66">
        <v>0.349471</v>
      </c>
      <c r="R96" s="66">
        <v>0.349471</v>
      </c>
      <c r="S96" s="66">
        <v>0.349471</v>
      </c>
    </row>
    <row r="97">
      <c r="A97" s="13" t="s">
        <v>222</v>
      </c>
      <c r="B97" s="14" t="s">
        <v>223</v>
      </c>
      <c r="C97" s="64">
        <v>17.094227333333336</v>
      </c>
      <c r="D97" s="65">
        <v>0.6377890533333332</v>
      </c>
      <c r="E97" s="64">
        <v>1.7073825633333333</v>
      </c>
      <c r="F97" s="66"/>
      <c r="G97" s="66"/>
      <c r="H97" s="66">
        <v>23.157791916666657</v>
      </c>
      <c r="I97" s="66">
        <v>21.492978583333326</v>
      </c>
      <c r="J97" s="66">
        <v>18.261461499999992</v>
      </c>
      <c r="K97" s="66">
        <v>15.02994441666667</v>
      </c>
      <c r="L97" s="66">
        <v>17.094227333333336</v>
      </c>
      <c r="M97" s="66">
        <v>19.158510250000003</v>
      </c>
      <c r="N97" s="66">
        <v>22.54911191666667</v>
      </c>
      <c r="O97" s="66">
        <v>25.93971358333333</v>
      </c>
      <c r="P97" s="66">
        <v>24.034515250000002</v>
      </c>
      <c r="Q97" s="66">
        <v>23.635045666666663</v>
      </c>
      <c r="R97" s="66">
        <v>23.475961083333328</v>
      </c>
      <c r="S97" s="66">
        <v>23.316876499999996</v>
      </c>
    </row>
    <row r="98">
      <c r="A98" s="13" t="s">
        <v>224</v>
      </c>
      <c r="B98" s="14" t="s">
        <v>225</v>
      </c>
      <c r="C98" s="64">
        <v>0.336123</v>
      </c>
      <c r="D98" s="65">
        <v>0.007345173333333331</v>
      </c>
      <c r="E98" s="64">
        <v>0.019347206666666665</v>
      </c>
      <c r="F98" s="66"/>
      <c r="G98" s="66"/>
      <c r="H98" s="66">
        <v>0.48984049999999996</v>
      </c>
      <c r="I98" s="66">
        <v>0.45141112499999997</v>
      </c>
      <c r="J98" s="66">
        <v>0.41298175</v>
      </c>
      <c r="K98" s="66">
        <v>0.374552375</v>
      </c>
      <c r="L98" s="66">
        <v>0.336123</v>
      </c>
      <c r="M98" s="66">
        <v>0.297693625</v>
      </c>
      <c r="N98" s="66">
        <v>0.25926425000000003</v>
      </c>
      <c r="O98" s="66">
        <v>0.22083487499999996</v>
      </c>
      <c r="P98" s="66">
        <v>0.1824055</v>
      </c>
      <c r="Q98" s="66">
        <v>0.25926425000000003</v>
      </c>
      <c r="R98" s="66">
        <v>0.336123</v>
      </c>
      <c r="S98" s="66">
        <v>0.41298175</v>
      </c>
    </row>
    <row r="99">
      <c r="A99" s="13" t="s">
        <v>226</v>
      </c>
      <c r="B99" s="14" t="s">
        <v>227</v>
      </c>
      <c r="C99" s="64">
        <v>0.09686566666666667</v>
      </c>
      <c r="D99" s="65">
        <v>0.021976053333333335</v>
      </c>
      <c r="E99" s="64">
        <v>0.005852</v>
      </c>
      <c r="F99" s="66"/>
      <c r="G99" s="66"/>
      <c r="H99" s="66">
        <v>0.09994900000000001</v>
      </c>
      <c r="I99" s="66">
        <v>0.09686566666666667</v>
      </c>
      <c r="J99" s="66">
        <v>0.09378233333333334</v>
      </c>
      <c r="K99" s="66">
        <v>0.090699</v>
      </c>
      <c r="L99" s="66">
        <v>0.09686566666666667</v>
      </c>
      <c r="M99" s="66">
        <v>0.10303233333333332</v>
      </c>
      <c r="N99" s="66">
        <v>0.10919900000000002</v>
      </c>
      <c r="O99" s="66">
        <v>0.11536566666666667</v>
      </c>
      <c r="P99" s="66">
        <v>0.11228233333333333</v>
      </c>
      <c r="Q99" s="66">
        <v>0.10919900000000002</v>
      </c>
      <c r="R99" s="66">
        <v>0.10611566666666666</v>
      </c>
      <c r="S99" s="66">
        <v>0.10303233333333334</v>
      </c>
    </row>
    <row r="100">
      <c r="A100" s="13" t="s">
        <v>228</v>
      </c>
      <c r="B100" s="14" t="s">
        <v>229</v>
      </c>
      <c r="C100" s="64">
        <v>6.677529000000002</v>
      </c>
      <c r="D100" s="65">
        <v>0.8378374266666665</v>
      </c>
      <c r="E100" s="64">
        <v>1.611679013333333</v>
      </c>
      <c r="F100" s="66"/>
      <c r="G100" s="66"/>
      <c r="H100" s="66">
        <v>3.595977458333333</v>
      </c>
      <c r="I100" s="66">
        <v>5.061443875</v>
      </c>
      <c r="J100" s="66">
        <v>6.526910291666667</v>
      </c>
      <c r="K100" s="66">
        <v>7.992376708333333</v>
      </c>
      <c r="L100" s="66">
        <v>6.677529000000002</v>
      </c>
      <c r="M100" s="66">
        <v>6.320806291666668</v>
      </c>
      <c r="N100" s="66">
        <v>5.964083583333334</v>
      </c>
      <c r="O100" s="66">
        <v>5.3685068750000005</v>
      </c>
      <c r="P100" s="66">
        <v>5.217888166666666</v>
      </c>
      <c r="Q100" s="66">
        <v>4.109144458333334</v>
      </c>
      <c r="R100" s="66">
        <v>3.000400749999999</v>
      </c>
      <c r="S100" s="66">
        <v>4.704721166666666</v>
      </c>
    </row>
    <row r="101">
      <c r="A101" s="13" t="s">
        <v>230</v>
      </c>
      <c r="B101" s="14" t="s">
        <v>231</v>
      </c>
      <c r="C101" s="64">
        <v>2.497508041666667</v>
      </c>
      <c r="D101" s="65">
        <v>0.09716777333333333</v>
      </c>
      <c r="E101" s="64">
        <v>0.20149902666666672</v>
      </c>
      <c r="F101" s="66"/>
      <c r="G101" s="66"/>
      <c r="H101" s="66">
        <v>2.732022041666667</v>
      </c>
      <c r="I101" s="66">
        <v>2.365162041666667</v>
      </c>
      <c r="J101" s="66">
        <v>1.9983020416666666</v>
      </c>
      <c r="K101" s="66">
        <v>2.1179251666666667</v>
      </c>
      <c r="L101" s="66">
        <v>2.497508041666667</v>
      </c>
      <c r="M101" s="66">
        <v>2.877090916666667</v>
      </c>
      <c r="N101" s="66">
        <v>3.297839916666667</v>
      </c>
      <c r="O101" s="66">
        <v>3.2321057916666662</v>
      </c>
      <c r="P101" s="66">
        <v>2.858671666666667</v>
      </c>
      <c r="Q101" s="66">
        <v>2.8459487916666673</v>
      </c>
      <c r="R101" s="66">
        <v>2.792059791666667</v>
      </c>
      <c r="S101" s="66">
        <v>2.785911041666667</v>
      </c>
    </row>
    <row r="102">
      <c r="A102" s="13" t="s">
        <v>232</v>
      </c>
      <c r="B102" s="14" t="s">
        <v>233</v>
      </c>
      <c r="C102" s="64">
        <v>7.745638208333334</v>
      </c>
      <c r="D102" s="65">
        <v>0.39739580999999996</v>
      </c>
      <c r="E102" s="64">
        <v>0.5715561783333334</v>
      </c>
      <c r="F102" s="66"/>
      <c r="G102" s="66"/>
      <c r="H102" s="66">
        <v>13.158541125000001</v>
      </c>
      <c r="I102" s="66">
        <v>12.092610083333334</v>
      </c>
      <c r="J102" s="66">
        <v>11.026679041666666</v>
      </c>
      <c r="K102" s="66">
        <v>9.386297999999998</v>
      </c>
      <c r="L102" s="66">
        <v>7.745638208333334</v>
      </c>
      <c r="M102" s="66">
        <v>6.1049784166666665</v>
      </c>
      <c r="N102" s="66">
        <v>8.81156925</v>
      </c>
      <c r="O102" s="66">
        <v>11.518160083333335</v>
      </c>
      <c r="P102" s="66">
        <v>14.224750916666668</v>
      </c>
      <c r="Q102" s="66">
        <v>16.931341749999998</v>
      </c>
      <c r="R102" s="66">
        <v>15.865131958333333</v>
      </c>
      <c r="S102" s="66">
        <v>14.799200916666665</v>
      </c>
    </row>
    <row r="103">
      <c r="A103" s="13" t="s">
        <v>234</v>
      </c>
      <c r="B103" s="14" t="s">
        <v>235</v>
      </c>
      <c r="C103" s="64">
        <v>6.0E-4</v>
      </c>
      <c r="D103" s="65">
        <v>1.9200000000000003E-6</v>
      </c>
      <c r="E103" s="64">
        <v>0.0</v>
      </c>
      <c r="F103" s="66"/>
      <c r="G103" s="66"/>
      <c r="H103" s="66">
        <v>6.0E-4</v>
      </c>
      <c r="I103" s="66">
        <v>6.0E-4</v>
      </c>
      <c r="J103" s="66">
        <v>6.0E-4</v>
      </c>
      <c r="K103" s="66">
        <v>6.0E-4</v>
      </c>
      <c r="L103" s="66">
        <v>6.0E-4</v>
      </c>
      <c r="M103" s="66">
        <v>6.0E-4</v>
      </c>
      <c r="N103" s="66">
        <v>6.0E-4</v>
      </c>
      <c r="O103" s="66">
        <v>6.0E-4</v>
      </c>
      <c r="P103" s="66">
        <v>6.0E-4</v>
      </c>
      <c r="Q103" s="66">
        <v>6.0E-4</v>
      </c>
      <c r="R103" s="66">
        <v>6.0E-4</v>
      </c>
      <c r="S103" s="66">
        <v>6.0E-4</v>
      </c>
    </row>
    <row r="104">
      <c r="A104" s="13" t="s">
        <v>236</v>
      </c>
      <c r="B104" s="19" t="s">
        <v>237</v>
      </c>
      <c r="C104" s="64">
        <v>23.88928504166667</v>
      </c>
      <c r="D104" s="65">
        <v>1.3132550733333337</v>
      </c>
      <c r="E104" s="64">
        <v>3.3975100133333322</v>
      </c>
      <c r="F104" s="66"/>
      <c r="G104" s="66"/>
      <c r="H104" s="66">
        <v>55.05211987500001</v>
      </c>
      <c r="I104" s="66">
        <v>47.29939616666667</v>
      </c>
      <c r="J104" s="66">
        <v>39.54667245833333</v>
      </c>
      <c r="K104" s="66">
        <v>31.793948750000002</v>
      </c>
      <c r="L104" s="66">
        <v>23.88928504166667</v>
      </c>
      <c r="M104" s="66">
        <v>15.984621333333333</v>
      </c>
      <c r="N104" s="66">
        <v>26.48392675</v>
      </c>
      <c r="O104" s="66">
        <v>36.09953891666667</v>
      </c>
      <c r="P104" s="66">
        <v>47.48253758333335</v>
      </c>
      <c r="Q104" s="66">
        <v>63.139925000000005</v>
      </c>
      <c r="R104" s="66">
        <v>60.393343291666675</v>
      </c>
      <c r="S104" s="66">
        <v>57.79870158333333</v>
      </c>
    </row>
    <row r="105">
      <c r="A105" s="13" t="s">
        <v>238</v>
      </c>
      <c r="B105" s="14" t="s">
        <v>239</v>
      </c>
      <c r="C105" s="64">
        <v>0.21275012499999998</v>
      </c>
      <c r="D105" s="65">
        <v>0.008505613333333335</v>
      </c>
      <c r="E105" s="64">
        <v>0.016106366666666667</v>
      </c>
      <c r="F105" s="66"/>
      <c r="G105" s="66"/>
      <c r="H105" s="66">
        <v>0.07539399999999999</v>
      </c>
      <c r="I105" s="66">
        <v>0.13291662499999998</v>
      </c>
      <c r="J105" s="66">
        <v>0.19043924999999995</v>
      </c>
      <c r="K105" s="66">
        <v>0.247961875</v>
      </c>
      <c r="L105" s="66">
        <v>0.21275012499999998</v>
      </c>
      <c r="M105" s="66">
        <v>0.17753837500000003</v>
      </c>
      <c r="N105" s="66">
        <v>0.15807749999999998</v>
      </c>
      <c r="O105" s="66">
        <v>0.138616625</v>
      </c>
      <c r="P105" s="66">
        <v>0.11630575000000001</v>
      </c>
      <c r="Q105" s="66">
        <v>0.093994875</v>
      </c>
      <c r="R105" s="66">
        <v>0.055933125</v>
      </c>
      <c r="S105" s="66">
        <v>0.11345574999999998</v>
      </c>
    </row>
    <row r="106">
      <c r="A106" s="13" t="s">
        <v>240</v>
      </c>
      <c r="B106" s="14" t="s">
        <v>241</v>
      </c>
      <c r="C106" s="64">
        <v>6.2481178333333345</v>
      </c>
      <c r="D106" s="65">
        <v>0.17726653999999997</v>
      </c>
      <c r="E106" s="64">
        <v>0.836028161666667</v>
      </c>
      <c r="F106" s="66"/>
      <c r="G106" s="66"/>
      <c r="H106" s="66">
        <v>6.297612666666667</v>
      </c>
      <c r="I106" s="66">
        <v>6.285238958333334</v>
      </c>
      <c r="J106" s="66">
        <v>6.272865250000001</v>
      </c>
      <c r="K106" s="66">
        <v>6.260491541666667</v>
      </c>
      <c r="L106" s="66">
        <v>6.2481178333333345</v>
      </c>
      <c r="M106" s="66">
        <v>6.235744125</v>
      </c>
      <c r="N106" s="66">
        <v>6.257890916666667</v>
      </c>
      <c r="O106" s="66">
        <v>6.280037708333334</v>
      </c>
      <c r="P106" s="66">
        <v>6.3021845</v>
      </c>
      <c r="Q106" s="66">
        <v>6.326931916666667</v>
      </c>
      <c r="R106" s="66">
        <v>6.317158833333334</v>
      </c>
      <c r="S106" s="66">
        <v>6.307385750000001</v>
      </c>
    </row>
    <row r="107">
      <c r="A107" s="13" t="s">
        <v>242</v>
      </c>
      <c r="B107" s="14" t="s">
        <v>243</v>
      </c>
      <c r="C107" s="64">
        <v>0.8174993333333334</v>
      </c>
      <c r="D107" s="65">
        <v>0.06890037333333333</v>
      </c>
      <c r="E107" s="64">
        <v>0.054878053333333315</v>
      </c>
      <c r="F107" s="66"/>
      <c r="G107" s="66"/>
      <c r="H107" s="66">
        <v>1.1146876666666667</v>
      </c>
      <c r="I107" s="66">
        <v>1.0343905833333333</v>
      </c>
      <c r="J107" s="66">
        <v>0.9540934999999999</v>
      </c>
      <c r="K107" s="66">
        <v>0.8737964166666667</v>
      </c>
      <c r="L107" s="66">
        <v>0.8174993333333334</v>
      </c>
      <c r="M107" s="66">
        <v>0.76120225</v>
      </c>
      <c r="N107" s="66">
        <v>0.7049051666666667</v>
      </c>
      <c r="O107" s="66">
        <v>0.6486080833333333</v>
      </c>
      <c r="P107" s="66">
        <v>0.568311</v>
      </c>
      <c r="Q107" s="66">
        <v>0.7049051666666667</v>
      </c>
      <c r="R107" s="66">
        <v>0.8414993333333333</v>
      </c>
      <c r="S107" s="66">
        <v>0.9780935000000001</v>
      </c>
    </row>
    <row r="108">
      <c r="A108" s="13" t="s">
        <v>244</v>
      </c>
      <c r="B108" s="14" t="s">
        <v>245</v>
      </c>
      <c r="C108" s="64">
        <v>3.887314666666667</v>
      </c>
      <c r="D108" s="65">
        <v>0.14887417333333336</v>
      </c>
      <c r="E108" s="64">
        <v>0.38284982</v>
      </c>
      <c r="F108" s="66"/>
      <c r="G108" s="66"/>
      <c r="H108" s="66">
        <v>7.103451333333333</v>
      </c>
      <c r="I108" s="66">
        <v>6.299417166666668</v>
      </c>
      <c r="J108" s="66">
        <v>5.495383</v>
      </c>
      <c r="K108" s="66">
        <v>4.691348833333333</v>
      </c>
      <c r="L108" s="66">
        <v>3.887314666666667</v>
      </c>
      <c r="M108" s="66">
        <v>3.0832805000000003</v>
      </c>
      <c r="N108" s="66">
        <v>2.9206738333333337</v>
      </c>
      <c r="O108" s="66">
        <v>2.7580671666666667</v>
      </c>
      <c r="P108" s="66">
        <v>2.5954604999999997</v>
      </c>
      <c r="Q108" s="66">
        <v>4.2035288333333325</v>
      </c>
      <c r="R108" s="66">
        <v>5.170169666666666</v>
      </c>
      <c r="S108" s="66">
        <v>6.1368105</v>
      </c>
    </row>
    <row r="109">
      <c r="A109" s="13" t="s">
        <v>246</v>
      </c>
      <c r="B109" s="14" t="s">
        <v>247</v>
      </c>
      <c r="C109" s="64">
        <v>0.2678566666666668</v>
      </c>
      <c r="D109" s="65">
        <v>0.0020362666666666673</v>
      </c>
      <c r="E109" s="64">
        <v>0.02096550666666666</v>
      </c>
      <c r="F109" s="66"/>
      <c r="G109" s="66"/>
      <c r="H109" s="66">
        <v>0.5304466666666667</v>
      </c>
      <c r="I109" s="66">
        <v>0.46429916666666676</v>
      </c>
      <c r="J109" s="66">
        <v>0.39815166666666674</v>
      </c>
      <c r="K109" s="66">
        <v>0.3320041666666668</v>
      </c>
      <c r="L109" s="66">
        <v>0.2678566666666668</v>
      </c>
      <c r="M109" s="66">
        <v>0.20370916666666677</v>
      </c>
      <c r="N109" s="66">
        <v>0.13956166666666675</v>
      </c>
      <c r="O109" s="66">
        <v>0.07541416666666677</v>
      </c>
      <c r="P109" s="66">
        <v>0.009266666666666668</v>
      </c>
      <c r="Q109" s="66">
        <v>0.13956166666666664</v>
      </c>
      <c r="R109" s="66">
        <v>0.2698566666666667</v>
      </c>
      <c r="S109" s="66">
        <v>0.40015166666666663</v>
      </c>
    </row>
    <row r="110">
      <c r="A110" s="13" t="s">
        <v>248</v>
      </c>
      <c r="B110" s="14" t="s">
        <v>249</v>
      </c>
      <c r="C110" s="64">
        <v>0.18881550000000002</v>
      </c>
      <c r="D110" s="65">
        <v>0.02079516</v>
      </c>
      <c r="E110" s="64">
        <v>0.0156772</v>
      </c>
      <c r="F110" s="66"/>
      <c r="G110" s="66"/>
      <c r="H110" s="66">
        <v>0.18881550000000002</v>
      </c>
      <c r="I110" s="66">
        <v>0.18881550000000002</v>
      </c>
      <c r="J110" s="66">
        <v>0.18881550000000002</v>
      </c>
      <c r="K110" s="66">
        <v>0.18881550000000002</v>
      </c>
      <c r="L110" s="66">
        <v>0.18881550000000002</v>
      </c>
      <c r="M110" s="66">
        <v>0.18881550000000002</v>
      </c>
      <c r="N110" s="66">
        <v>0.18881550000000002</v>
      </c>
      <c r="O110" s="66">
        <v>0.18881550000000002</v>
      </c>
      <c r="P110" s="66">
        <v>0.18881550000000002</v>
      </c>
      <c r="Q110" s="66">
        <v>0.18881550000000002</v>
      </c>
      <c r="R110" s="66">
        <v>0.18881550000000002</v>
      </c>
      <c r="S110" s="66">
        <v>0.18881550000000002</v>
      </c>
    </row>
    <row r="111">
      <c r="A111" s="13" t="s">
        <v>250</v>
      </c>
      <c r="B111" s="14" t="s">
        <v>251</v>
      </c>
      <c r="C111" s="64">
        <v>0.13587916666666666</v>
      </c>
      <c r="D111" s="65">
        <v>8.678533333333335E-4</v>
      </c>
      <c r="E111" s="64">
        <v>0.0019250999999999995</v>
      </c>
      <c r="F111" s="66"/>
      <c r="G111" s="66"/>
      <c r="H111" s="66">
        <v>0.16595833333333337</v>
      </c>
      <c r="I111" s="66">
        <v>0.15708854166666672</v>
      </c>
      <c r="J111" s="66">
        <v>0.14821875000000007</v>
      </c>
      <c r="K111" s="66">
        <v>0.13934895833333333</v>
      </c>
      <c r="L111" s="66">
        <v>0.13587916666666666</v>
      </c>
      <c r="M111" s="66">
        <v>0.13240937500000002</v>
      </c>
      <c r="N111" s="66">
        <v>0.12893958333333336</v>
      </c>
      <c r="O111" s="66">
        <v>0.1254697916666667</v>
      </c>
      <c r="P111" s="66">
        <v>0.11660000000000004</v>
      </c>
      <c r="Q111" s="66">
        <v>0.12893958333333336</v>
      </c>
      <c r="R111" s="66">
        <v>0.14127916666666673</v>
      </c>
      <c r="S111" s="66">
        <v>0.15361875000000005</v>
      </c>
    </row>
    <row r="112">
      <c r="A112" s="13" t="s">
        <v>252</v>
      </c>
      <c r="B112" s="14" t="s">
        <v>253</v>
      </c>
      <c r="C112" s="64">
        <v>6.445069166666667</v>
      </c>
      <c r="D112" s="65">
        <v>0.23753885333333336</v>
      </c>
      <c r="E112" s="64">
        <v>0.5578371566666666</v>
      </c>
      <c r="F112" s="66"/>
      <c r="G112" s="66"/>
      <c r="H112" s="66">
        <v>8.468701083333332</v>
      </c>
      <c r="I112" s="66">
        <v>7.195258041666667</v>
      </c>
      <c r="J112" s="66">
        <v>5.846223</v>
      </c>
      <c r="K112" s="66">
        <v>4.497187958333334</v>
      </c>
      <c r="L112" s="66">
        <v>6.445069166666667</v>
      </c>
      <c r="M112" s="66">
        <v>8.717861375</v>
      </c>
      <c r="N112" s="66">
        <v>10.990653583333334</v>
      </c>
      <c r="O112" s="66">
        <v>13.263445791666667</v>
      </c>
      <c r="P112" s="66">
        <v>12.239321749999997</v>
      </c>
      <c r="Q112" s="66">
        <v>11.239972583333332</v>
      </c>
      <c r="R112" s="66">
        <v>10.316215416666665</v>
      </c>
      <c r="S112" s="66">
        <v>9.392458249999999</v>
      </c>
    </row>
    <row r="113">
      <c r="A113" s="13" t="s">
        <v>254</v>
      </c>
      <c r="B113" s="14" t="s">
        <v>255</v>
      </c>
      <c r="C113" s="64">
        <v>0.042400833333333346</v>
      </c>
      <c r="D113" s="65">
        <v>7.899333333333327E-4</v>
      </c>
      <c r="E113" s="64">
        <v>0.002880933333333333</v>
      </c>
      <c r="F113" s="66"/>
      <c r="G113" s="66"/>
      <c r="H113" s="66">
        <v>0.08480166666666668</v>
      </c>
      <c r="I113" s="66">
        <v>0.07420145833333334</v>
      </c>
      <c r="J113" s="66">
        <v>0.06360125000000001</v>
      </c>
      <c r="K113" s="66">
        <v>0.05300104166666668</v>
      </c>
      <c r="L113" s="66">
        <v>0.042400833333333346</v>
      </c>
      <c r="M113" s="66">
        <v>0.03180062500000001</v>
      </c>
      <c r="N113" s="66">
        <v>0.021200416666666676</v>
      </c>
      <c r="O113" s="66">
        <v>0.010600208333333343</v>
      </c>
      <c r="P113" s="66">
        <v>0.0</v>
      </c>
      <c r="Q113" s="66">
        <v>0.02120041666666667</v>
      </c>
      <c r="R113" s="66">
        <v>0.04240083333333333</v>
      </c>
      <c r="S113" s="66">
        <v>0.06360125</v>
      </c>
    </row>
    <row r="114">
      <c r="A114" s="13" t="s">
        <v>256</v>
      </c>
      <c r="B114" s="14" t="s">
        <v>257</v>
      </c>
      <c r="C114" s="64">
        <v>1.9476373333333337</v>
      </c>
      <c r="D114" s="65">
        <v>0.06327081333333333</v>
      </c>
      <c r="E114" s="64">
        <v>0.16318353333333335</v>
      </c>
      <c r="F114" s="66"/>
      <c r="G114" s="66"/>
      <c r="H114" s="66">
        <v>2.7669777499999997</v>
      </c>
      <c r="I114" s="66">
        <v>2.544170458333333</v>
      </c>
      <c r="J114" s="66">
        <v>2.3213631666666665</v>
      </c>
      <c r="K114" s="66">
        <v>2.098555875</v>
      </c>
      <c r="L114" s="66">
        <v>1.9476373333333337</v>
      </c>
      <c r="M114" s="66">
        <v>1.7967187916666671</v>
      </c>
      <c r="N114" s="66">
        <v>1.6458002500000002</v>
      </c>
      <c r="O114" s="66">
        <v>1.494881708333334</v>
      </c>
      <c r="P114" s="66">
        <v>1.2720744166666667</v>
      </c>
      <c r="Q114" s="66">
        <v>1.64580025</v>
      </c>
      <c r="R114" s="66">
        <v>2.0195260833333335</v>
      </c>
      <c r="S114" s="66">
        <v>2.393251916666667</v>
      </c>
    </row>
    <row r="115">
      <c r="A115" s="13" t="s">
        <v>258</v>
      </c>
      <c r="B115" s="14" t="s">
        <v>259</v>
      </c>
      <c r="C115" s="64">
        <v>0.854171208333333</v>
      </c>
      <c r="D115" s="65">
        <v>0.026751733333333326</v>
      </c>
      <c r="E115" s="64">
        <v>0.056684833333333406</v>
      </c>
      <c r="F115" s="66"/>
      <c r="G115" s="66"/>
      <c r="H115" s="66">
        <v>1.2376640416666667</v>
      </c>
      <c r="I115" s="66">
        <v>1.1417908333333333</v>
      </c>
      <c r="J115" s="66">
        <v>1.0459176249999997</v>
      </c>
      <c r="K115" s="66">
        <v>0.9500444166666665</v>
      </c>
      <c r="L115" s="66">
        <v>0.854171208333333</v>
      </c>
      <c r="M115" s="66">
        <v>0.7582979999999999</v>
      </c>
      <c r="N115" s="66">
        <v>0.7830444166666665</v>
      </c>
      <c r="O115" s="66">
        <v>0.8077908333333331</v>
      </c>
      <c r="P115" s="66">
        <v>0.8325372499999999</v>
      </c>
      <c r="Q115" s="66">
        <v>1.0242836666666668</v>
      </c>
      <c r="R115" s="66">
        <v>1.0954104583333333</v>
      </c>
      <c r="S115" s="66">
        <v>1.1665372499999997</v>
      </c>
    </row>
    <row r="116">
      <c r="A116" s="13" t="s">
        <v>260</v>
      </c>
      <c r="B116" s="14" t="s">
        <v>261</v>
      </c>
      <c r="C116" s="64">
        <v>0.05418583333333333</v>
      </c>
      <c r="D116" s="65">
        <v>3.9222666666666666E-4</v>
      </c>
      <c r="E116" s="64">
        <v>0.004149660000000001</v>
      </c>
      <c r="F116" s="66"/>
      <c r="G116" s="66"/>
      <c r="H116" s="66">
        <v>-0.010313125</v>
      </c>
      <c r="I116" s="66">
        <v>0.015446458333333328</v>
      </c>
      <c r="J116" s="66">
        <v>0.04120604166666665</v>
      </c>
      <c r="K116" s="66">
        <v>0.066965625</v>
      </c>
      <c r="L116" s="66">
        <v>0.05418583333333333</v>
      </c>
      <c r="M116" s="66">
        <v>0.04140604166666666</v>
      </c>
      <c r="N116" s="66">
        <v>0.028626249999999995</v>
      </c>
      <c r="O116" s="66">
        <v>0.01584645833333333</v>
      </c>
      <c r="P116" s="66">
        <v>0.0028666666666666628</v>
      </c>
      <c r="Q116" s="66">
        <v>-0.010113125000000004</v>
      </c>
      <c r="R116" s="66">
        <v>-0.023092916666666668</v>
      </c>
      <c r="S116" s="66">
        <v>0.0026666666666666657</v>
      </c>
    </row>
    <row r="117">
      <c r="A117" s="13" t="s">
        <v>262</v>
      </c>
      <c r="B117" s="14" t="s">
        <v>263</v>
      </c>
      <c r="C117" s="64">
        <v>0.41146900000000003</v>
      </c>
      <c r="D117" s="65">
        <v>0.008697739999999997</v>
      </c>
      <c r="E117" s="64">
        <v>0.04209423166666664</v>
      </c>
      <c r="F117" s="66"/>
      <c r="G117" s="66"/>
      <c r="H117" s="66">
        <v>0.6833273333333333</v>
      </c>
      <c r="I117" s="66">
        <v>0.59798775</v>
      </c>
      <c r="J117" s="66">
        <v>0.5126481666666666</v>
      </c>
      <c r="K117" s="66">
        <v>0.4273085833333333</v>
      </c>
      <c r="L117" s="66">
        <v>0.41146900000000003</v>
      </c>
      <c r="M117" s="66">
        <v>0.39562941666666673</v>
      </c>
      <c r="N117" s="66">
        <v>0.5654723333333334</v>
      </c>
      <c r="O117" s="66">
        <v>0.7353152499999999</v>
      </c>
      <c r="P117" s="66">
        <v>0.8356581666666666</v>
      </c>
      <c r="Q117" s="66">
        <v>0.9368373333333333</v>
      </c>
      <c r="R117" s="66">
        <v>0.8523339999999999</v>
      </c>
      <c r="S117" s="66">
        <v>0.7678306666666668</v>
      </c>
    </row>
    <row r="118">
      <c r="A118" s="13" t="s">
        <v>264</v>
      </c>
      <c r="B118" s="19" t="s">
        <v>265</v>
      </c>
      <c r="C118" s="64">
        <v>1.8181116666666672</v>
      </c>
      <c r="D118" s="65">
        <v>0.058746266666666706</v>
      </c>
      <c r="E118" s="64">
        <v>0.2891337033333336</v>
      </c>
      <c r="F118" s="66"/>
      <c r="G118" s="66"/>
      <c r="H118" s="66">
        <v>2.738267166666667</v>
      </c>
      <c r="I118" s="66">
        <v>2.503555166666667</v>
      </c>
      <c r="J118" s="66">
        <v>2.268843166666667</v>
      </c>
      <c r="K118" s="66">
        <v>2.034131166666667</v>
      </c>
      <c r="L118" s="66">
        <v>1.8181116666666672</v>
      </c>
      <c r="M118" s="66">
        <v>1.6020921666666668</v>
      </c>
      <c r="N118" s="66">
        <v>2.072073666666667</v>
      </c>
      <c r="O118" s="66">
        <v>2.542055166666667</v>
      </c>
      <c r="P118" s="66">
        <v>2.9927866666666665</v>
      </c>
      <c r="Q118" s="66">
        <v>3.4435181666666663</v>
      </c>
      <c r="R118" s="66">
        <v>3.208248666666667</v>
      </c>
      <c r="S118" s="66">
        <v>2.9735366666666665</v>
      </c>
    </row>
    <row r="119">
      <c r="A119" s="13" t="s">
        <v>266</v>
      </c>
      <c r="B119" s="14" t="s">
        <v>267</v>
      </c>
      <c r="C119" s="64">
        <v>2.632073875000001</v>
      </c>
      <c r="D119" s="65">
        <v>0.36877272000000016</v>
      </c>
      <c r="E119" s="64">
        <v>0.17221596666666666</v>
      </c>
      <c r="F119" s="66"/>
      <c r="G119" s="66"/>
      <c r="H119" s="66">
        <v>2.213456458333334</v>
      </c>
      <c r="I119" s="66">
        <v>2.38296175</v>
      </c>
      <c r="J119" s="66">
        <v>2.552467041666667</v>
      </c>
      <c r="K119" s="66">
        <v>2.7219723333333334</v>
      </c>
      <c r="L119" s="66">
        <v>2.632073875000001</v>
      </c>
      <c r="M119" s="66">
        <v>2.542175416666667</v>
      </c>
      <c r="N119" s="66">
        <v>2.4534695833333333</v>
      </c>
      <c r="O119" s="66">
        <v>2.3647637500000007</v>
      </c>
      <c r="P119" s="66">
        <v>2.268057916666667</v>
      </c>
      <c r="Q119" s="66">
        <v>2.1884510833333333</v>
      </c>
      <c r="R119" s="66">
        <v>2.107651625</v>
      </c>
      <c r="S119" s="66">
        <v>2.2942559166666676</v>
      </c>
    </row>
    <row r="120">
      <c r="A120" s="13" t="s">
        <v>268</v>
      </c>
      <c r="B120" s="14" t="s">
        <v>269</v>
      </c>
      <c r="C120" s="64">
        <v>0.5701192916666663</v>
      </c>
      <c r="D120" s="65">
        <v>0.012958683333333321</v>
      </c>
      <c r="E120" s="64">
        <v>0.10030284000000003</v>
      </c>
      <c r="F120" s="66"/>
      <c r="G120" s="66"/>
      <c r="H120" s="66">
        <v>0.8889464583333331</v>
      </c>
      <c r="I120" s="66">
        <v>0.8092396666666665</v>
      </c>
      <c r="J120" s="66">
        <v>0.7295328749999996</v>
      </c>
      <c r="K120" s="66">
        <v>0.6498260833333329</v>
      </c>
      <c r="L120" s="66">
        <v>0.5701192916666663</v>
      </c>
      <c r="M120" s="66">
        <v>0.49041250000000003</v>
      </c>
      <c r="N120" s="66">
        <v>0.6498260833333332</v>
      </c>
      <c r="O120" s="66">
        <v>0.8092396666666667</v>
      </c>
      <c r="P120" s="66">
        <v>0.9686532499999999</v>
      </c>
      <c r="Q120" s="66">
        <v>1.1280668333333332</v>
      </c>
      <c r="R120" s="66">
        <v>1.0483600416666665</v>
      </c>
      <c r="S120" s="66">
        <v>0.9686532499999998</v>
      </c>
    </row>
    <row r="121">
      <c r="A121" s="13" t="s">
        <v>270</v>
      </c>
      <c r="B121" s="19" t="s">
        <v>271</v>
      </c>
      <c r="C121" s="64">
        <v>2.583488291666666</v>
      </c>
      <c r="D121" s="65">
        <v>0.19880821666666668</v>
      </c>
      <c r="E121" s="64">
        <v>0.15300825666666665</v>
      </c>
      <c r="F121" s="66"/>
      <c r="G121" s="66"/>
      <c r="H121" s="66">
        <v>4.708587333333332</v>
      </c>
      <c r="I121" s="66">
        <v>4.0491174166666655</v>
      </c>
      <c r="J121" s="66">
        <v>3.389647499999999</v>
      </c>
      <c r="K121" s="66">
        <v>2.7301775833333326</v>
      </c>
      <c r="L121" s="66">
        <v>2.583488291666666</v>
      </c>
      <c r="M121" s="66">
        <v>2.436799</v>
      </c>
      <c r="N121" s="66">
        <v>3.7557388333333335</v>
      </c>
      <c r="O121" s="66">
        <v>5.0746786666666654</v>
      </c>
      <c r="P121" s="66">
        <v>5.880837874999999</v>
      </c>
      <c r="Q121" s="66">
        <v>6.686997083333332</v>
      </c>
      <c r="R121" s="66">
        <v>6.0275271666666645</v>
      </c>
      <c r="S121" s="66">
        <v>5.368057249999998</v>
      </c>
    </row>
    <row r="122">
      <c r="A122" s="13" t="s">
        <v>272</v>
      </c>
      <c r="B122" s="14" t="s">
        <v>273</v>
      </c>
      <c r="C122" s="64">
        <v>22.218299166666668</v>
      </c>
      <c r="D122" s="65">
        <v>0.7398289133333334</v>
      </c>
      <c r="E122" s="64">
        <v>1.0638910200000002</v>
      </c>
      <c r="F122" s="66"/>
      <c r="G122" s="66"/>
      <c r="H122" s="66">
        <v>14.889938625000001</v>
      </c>
      <c r="I122" s="66">
        <v>19.18754079166667</v>
      </c>
      <c r="J122" s="66">
        <v>23.485142958333334</v>
      </c>
      <c r="K122" s="66">
        <v>24.952145125000005</v>
      </c>
      <c r="L122" s="66">
        <v>22.218299166666668</v>
      </c>
      <c r="M122" s="66">
        <v>19.484453208333335</v>
      </c>
      <c r="N122" s="66">
        <v>17.904919750000005</v>
      </c>
      <c r="O122" s="66">
        <v>16.309609041666672</v>
      </c>
      <c r="P122" s="66">
        <v>14.74585283333334</v>
      </c>
      <c r="Q122" s="66">
        <v>13.182096625000005</v>
      </c>
      <c r="R122" s="66">
        <v>13.294627916666666</v>
      </c>
      <c r="S122" s="66">
        <v>17.60800733333333</v>
      </c>
    </row>
    <row r="123">
      <c r="A123" s="13" t="s">
        <v>274</v>
      </c>
      <c r="B123" s="14" t="s">
        <v>275</v>
      </c>
      <c r="C123" s="64">
        <v>0.4899444999999997</v>
      </c>
      <c r="D123" s="65">
        <v>0.03708118666666667</v>
      </c>
      <c r="E123" s="64">
        <v>0.027441593333333337</v>
      </c>
      <c r="F123" s="66"/>
      <c r="G123" s="66"/>
      <c r="H123" s="66">
        <v>0.7730728333333332</v>
      </c>
      <c r="I123" s="66">
        <v>0.7019782499999998</v>
      </c>
      <c r="J123" s="66">
        <v>0.6308836666666665</v>
      </c>
      <c r="K123" s="66">
        <v>0.5597890833333331</v>
      </c>
      <c r="L123" s="66">
        <v>0.4899444999999997</v>
      </c>
      <c r="M123" s="66">
        <v>0.42009991666666646</v>
      </c>
      <c r="N123" s="66">
        <v>0.35025533333333303</v>
      </c>
      <c r="O123" s="66">
        <v>0.2804107499999997</v>
      </c>
      <c r="P123" s="66">
        <v>0.20931616666666666</v>
      </c>
      <c r="Q123" s="66">
        <v>0.3502553333333333</v>
      </c>
      <c r="R123" s="66">
        <v>0.4911944999999999</v>
      </c>
      <c r="S123" s="66">
        <v>0.6321336666666666</v>
      </c>
    </row>
    <row r="124">
      <c r="A124" s="13" t="s">
        <v>276</v>
      </c>
      <c r="B124" s="14" t="s">
        <v>277</v>
      </c>
      <c r="C124" s="64">
        <v>0.031942</v>
      </c>
      <c r="D124" s="65">
        <v>0.0011570533333333335</v>
      </c>
      <c r="E124" s="64">
        <v>0.0016667266666666664</v>
      </c>
      <c r="F124" s="66"/>
      <c r="G124" s="66"/>
      <c r="H124" s="66">
        <v>0.032501375</v>
      </c>
      <c r="I124" s="66">
        <v>0.03250575</v>
      </c>
      <c r="J124" s="66">
        <v>0.032510124999999994</v>
      </c>
      <c r="K124" s="66">
        <v>0.032514499999999995</v>
      </c>
      <c r="L124" s="66">
        <v>0.031942</v>
      </c>
      <c r="M124" s="66">
        <v>0.031369499999999995</v>
      </c>
      <c r="N124" s="66">
        <v>0.030796999999999995</v>
      </c>
      <c r="O124" s="66">
        <v>0.03022449999999999</v>
      </c>
      <c r="P124" s="66">
        <v>0.029652</v>
      </c>
      <c r="Q124" s="66">
        <v>0.030220125</v>
      </c>
      <c r="R124" s="66">
        <v>0.030788249999999996</v>
      </c>
      <c r="S124" s="66">
        <v>0.031933249999999996</v>
      </c>
    </row>
    <row r="125">
      <c r="A125" s="13" t="s">
        <v>278</v>
      </c>
      <c r="B125" s="14" t="s">
        <v>279</v>
      </c>
      <c r="C125" s="64">
        <v>1.2968154166666666</v>
      </c>
      <c r="D125" s="65">
        <v>0.15074689333333333</v>
      </c>
      <c r="E125" s="64">
        <v>0.1873543433333333</v>
      </c>
      <c r="F125" s="66"/>
      <c r="G125" s="66"/>
      <c r="H125" s="66">
        <v>1.7282824166666666</v>
      </c>
      <c r="I125" s="66">
        <v>1.6197281666666665</v>
      </c>
      <c r="J125" s="66">
        <v>1.5111739166666665</v>
      </c>
      <c r="K125" s="66">
        <v>1.4026196666666668</v>
      </c>
      <c r="L125" s="66">
        <v>1.2968154166666666</v>
      </c>
      <c r="M125" s="66">
        <v>1.1910111666666667</v>
      </c>
      <c r="N125" s="66">
        <v>1.4081196666666667</v>
      </c>
      <c r="O125" s="66">
        <v>1.6252281666666666</v>
      </c>
      <c r="P125" s="66">
        <v>1.8395866666666665</v>
      </c>
      <c r="Q125" s="66">
        <v>2.0539451666666664</v>
      </c>
      <c r="R125" s="66">
        <v>1.9453909166666665</v>
      </c>
      <c r="S125" s="66">
        <v>1.8368366666666667</v>
      </c>
    </row>
    <row r="126">
      <c r="A126" s="13" t="s">
        <v>280</v>
      </c>
      <c r="B126" s="19" t="s">
        <v>281</v>
      </c>
      <c r="C126" s="64">
        <v>8.240300333333334</v>
      </c>
      <c r="D126" s="65">
        <v>0.8172948266666665</v>
      </c>
      <c r="E126" s="64">
        <v>0.6592980333333331</v>
      </c>
      <c r="F126" s="66"/>
      <c r="G126" s="66"/>
      <c r="H126" s="66">
        <v>17.640378666666667</v>
      </c>
      <c r="I126" s="66">
        <v>15.290359083333334</v>
      </c>
      <c r="J126" s="66">
        <v>12.940339500000002</v>
      </c>
      <c r="K126" s="66">
        <v>10.590319916666667</v>
      </c>
      <c r="L126" s="66">
        <v>8.240300333333334</v>
      </c>
      <c r="M126" s="66">
        <v>10.973980750000003</v>
      </c>
      <c r="N126" s="66">
        <v>13.707661166666668</v>
      </c>
      <c r="O126" s="66">
        <v>15.071722833333332</v>
      </c>
      <c r="P126" s="66">
        <v>19.175022</v>
      </c>
      <c r="Q126" s="66">
        <v>18.791361166666665</v>
      </c>
      <c r="R126" s="66">
        <v>18.407700333333334</v>
      </c>
      <c r="S126" s="66">
        <v>18.0240395</v>
      </c>
    </row>
    <row r="127">
      <c r="A127" s="13" t="s">
        <v>282</v>
      </c>
      <c r="B127" s="14" t="s">
        <v>283</v>
      </c>
      <c r="C127" s="64">
        <v>0.5712395416666664</v>
      </c>
      <c r="D127" s="65">
        <v>0.013385476666666679</v>
      </c>
      <c r="E127" s="64">
        <v>0.10244824833333321</v>
      </c>
      <c r="F127" s="66"/>
      <c r="G127" s="66"/>
      <c r="H127" s="66">
        <v>0.8645020833333332</v>
      </c>
      <c r="I127" s="66">
        <v>0.7951512916666664</v>
      </c>
      <c r="J127" s="66">
        <v>0.7258004999999997</v>
      </c>
      <c r="K127" s="66">
        <v>0.6564497083333329</v>
      </c>
      <c r="L127" s="66">
        <v>0.5712395416666664</v>
      </c>
      <c r="M127" s="66">
        <v>0.48602937500000004</v>
      </c>
      <c r="N127" s="66">
        <v>0.6435903333333333</v>
      </c>
      <c r="O127" s="66">
        <v>0.8011512916666667</v>
      </c>
      <c r="P127" s="66">
        <v>0.95571225</v>
      </c>
      <c r="Q127" s="66">
        <v>1.1102732083333333</v>
      </c>
      <c r="R127" s="66">
        <v>1.0220630416666667</v>
      </c>
      <c r="S127" s="66">
        <v>0.9527122499999999</v>
      </c>
    </row>
    <row r="128">
      <c r="A128" s="13" t="s">
        <v>284</v>
      </c>
      <c r="B128" s="14" t="s">
        <v>285</v>
      </c>
      <c r="C128" s="64">
        <v>1.2904676250000002</v>
      </c>
      <c r="D128" s="65">
        <v>0.03854356</v>
      </c>
      <c r="E128" s="64">
        <v>0.11262296</v>
      </c>
      <c r="F128" s="66"/>
      <c r="G128" s="66"/>
      <c r="H128" s="66">
        <v>2.198530791666667</v>
      </c>
      <c r="I128" s="66">
        <v>1.94314</v>
      </c>
      <c r="J128" s="66">
        <v>1.6877492083333334</v>
      </c>
      <c r="K128" s="66">
        <v>1.432358416666667</v>
      </c>
      <c r="L128" s="66">
        <v>1.2904676250000002</v>
      </c>
      <c r="M128" s="66">
        <v>1.1485768333333335</v>
      </c>
      <c r="N128" s="66">
        <v>1.0112509166666668</v>
      </c>
      <c r="O128" s="66">
        <v>0.8739250000000004</v>
      </c>
      <c r="P128" s="66">
        <v>0.6230990833333333</v>
      </c>
      <c r="Q128" s="66">
        <v>1.0203806666666666</v>
      </c>
      <c r="R128" s="66">
        <v>1.413097375</v>
      </c>
      <c r="S128" s="66">
        <v>1.8058140833333334</v>
      </c>
    </row>
    <row r="129">
      <c r="A129" s="13" t="s">
        <v>286</v>
      </c>
      <c r="B129" s="14" t="s">
        <v>287</v>
      </c>
      <c r="C129" s="64">
        <v>19.560790874999995</v>
      </c>
      <c r="D129" s="65">
        <v>1.1242924666666667</v>
      </c>
      <c r="E129" s="64">
        <v>2.4487277099999996</v>
      </c>
      <c r="F129" s="66"/>
      <c r="G129" s="66"/>
      <c r="H129" s="66">
        <v>39.9701655</v>
      </c>
      <c r="I129" s="66">
        <v>34.870073874999996</v>
      </c>
      <c r="J129" s="66">
        <v>29.769982249999998</v>
      </c>
      <c r="K129" s="66">
        <v>24.669890625</v>
      </c>
      <c r="L129" s="66">
        <v>19.560790874999995</v>
      </c>
      <c r="M129" s="66">
        <v>14.451691124999995</v>
      </c>
      <c r="N129" s="66">
        <v>16.676376999999995</v>
      </c>
      <c r="O129" s="66">
        <v>17.733992375</v>
      </c>
      <c r="P129" s="66">
        <v>21.12574875</v>
      </c>
      <c r="Q129" s="66">
        <v>31.334940124999996</v>
      </c>
      <c r="R129" s="66">
        <v>34.210345874999994</v>
      </c>
      <c r="S129" s="66">
        <v>37.09475974999999</v>
      </c>
    </row>
    <row r="130">
      <c r="A130" s="13" t="s">
        <v>288</v>
      </c>
      <c r="B130" s="14" t="s">
        <v>289</v>
      </c>
      <c r="C130" s="64">
        <v>0.9463395</v>
      </c>
      <c r="D130" s="65">
        <v>0.17584788</v>
      </c>
      <c r="E130" s="64">
        <v>0.18670959999999998</v>
      </c>
      <c r="F130" s="66"/>
      <c r="G130" s="66"/>
      <c r="H130" s="66">
        <v>0.9463395</v>
      </c>
      <c r="I130" s="66">
        <v>0.9463395</v>
      </c>
      <c r="J130" s="66">
        <v>0.9463395</v>
      </c>
      <c r="K130" s="66">
        <v>0.9463395</v>
      </c>
      <c r="L130" s="66">
        <v>0.9463395</v>
      </c>
      <c r="M130" s="66">
        <v>0.9463395</v>
      </c>
      <c r="N130" s="66">
        <v>0.9463395</v>
      </c>
      <c r="O130" s="66">
        <v>0.9463395</v>
      </c>
      <c r="P130" s="66">
        <v>0.9463395</v>
      </c>
      <c r="Q130" s="66">
        <v>0.9463395</v>
      </c>
      <c r="R130" s="66">
        <v>0.9463395</v>
      </c>
      <c r="S130" s="66">
        <v>0.9463395</v>
      </c>
    </row>
    <row r="131">
      <c r="A131" s="13" t="s">
        <v>290</v>
      </c>
      <c r="B131" s="19" t="s">
        <v>291</v>
      </c>
      <c r="C131" s="64">
        <v>315.9563368333332</v>
      </c>
      <c r="D131" s="65">
        <v>24.550365706666668</v>
      </c>
      <c r="E131" s="64">
        <v>33.809764713333315</v>
      </c>
      <c r="F131" s="66"/>
      <c r="G131" s="66"/>
      <c r="H131" s="66">
        <v>490.29645249999993</v>
      </c>
      <c r="I131" s="66">
        <v>446.7114235833332</v>
      </c>
      <c r="J131" s="66">
        <v>403.1263946666665</v>
      </c>
      <c r="K131" s="66">
        <v>359.5413657499999</v>
      </c>
      <c r="L131" s="66">
        <v>315.9563368333332</v>
      </c>
      <c r="M131" s="66">
        <v>284.44825966666656</v>
      </c>
      <c r="N131" s="66">
        <v>251.47048249999992</v>
      </c>
      <c r="O131" s="66">
        <v>138.08535908333337</v>
      </c>
      <c r="P131" s="66">
        <v>191.3937281666667</v>
      </c>
      <c r="Q131" s="66">
        <v>266.48683425</v>
      </c>
      <c r="R131" s="66">
        <v>341.57994033333335</v>
      </c>
      <c r="S131" s="66">
        <v>415.2033464166666</v>
      </c>
    </row>
    <row r="132">
      <c r="A132" s="13" t="s">
        <v>292</v>
      </c>
      <c r="B132" s="14" t="s">
        <v>293</v>
      </c>
      <c r="C132" s="64">
        <v>2.1814036666666667</v>
      </c>
      <c r="D132" s="65">
        <v>0.2234000866666667</v>
      </c>
      <c r="E132" s="64">
        <v>0.4455208049999999</v>
      </c>
      <c r="F132" s="66"/>
      <c r="G132" s="66"/>
      <c r="H132" s="66">
        <v>1.3155522499999999</v>
      </c>
      <c r="I132" s="66">
        <v>1.1533535416666665</v>
      </c>
      <c r="J132" s="66">
        <v>0.9911548333333332</v>
      </c>
      <c r="K132" s="66">
        <v>1.5834542499999997</v>
      </c>
      <c r="L132" s="66">
        <v>2.1814036666666667</v>
      </c>
      <c r="M132" s="66">
        <v>2.779353083333333</v>
      </c>
      <c r="N132" s="66">
        <v>3.3773025</v>
      </c>
      <c r="O132" s="66">
        <v>2.947201791666666</v>
      </c>
      <c r="P132" s="66">
        <v>2.5114510833333332</v>
      </c>
      <c r="Q132" s="66">
        <v>2.075700375</v>
      </c>
      <c r="R132" s="66">
        <v>1.9135016666666669</v>
      </c>
      <c r="S132" s="66">
        <v>1.7513029583333333</v>
      </c>
    </row>
    <row r="133">
      <c r="A133" s="13" t="s">
        <v>294</v>
      </c>
      <c r="B133" s="14" t="s">
        <v>295</v>
      </c>
      <c r="C133" s="64">
        <v>2.4924450833333314</v>
      </c>
      <c r="D133" s="65">
        <v>0.08349265333333333</v>
      </c>
      <c r="E133" s="64">
        <v>0.4385665183333333</v>
      </c>
      <c r="F133" s="66"/>
      <c r="G133" s="66"/>
      <c r="H133" s="66">
        <v>4.476548666666664</v>
      </c>
      <c r="I133" s="66">
        <v>3.988310583333331</v>
      </c>
      <c r="J133" s="66">
        <v>3.5000724999999977</v>
      </c>
      <c r="K133" s="66">
        <v>3.0118344166666637</v>
      </c>
      <c r="L133" s="66">
        <v>2.4924450833333314</v>
      </c>
      <c r="M133" s="66">
        <v>1.9730557499999994</v>
      </c>
      <c r="N133" s="66">
        <v>2.980683166666666</v>
      </c>
      <c r="O133" s="66">
        <v>3.9883105833333325</v>
      </c>
      <c r="P133" s="66">
        <v>4.995937999999999</v>
      </c>
      <c r="Q133" s="66">
        <v>6.003565416666665</v>
      </c>
      <c r="R133" s="66">
        <v>5.484176083333331</v>
      </c>
      <c r="S133" s="66">
        <v>4.995937999999998</v>
      </c>
    </row>
    <row r="134">
      <c r="A134" s="13" t="s">
        <v>296</v>
      </c>
      <c r="B134" s="19" t="s">
        <v>297</v>
      </c>
      <c r="C134" s="64">
        <v>1.1041368333333335</v>
      </c>
      <c r="D134" s="65">
        <v>0.09611776000000004</v>
      </c>
      <c r="E134" s="64">
        <v>0.12232836666666669</v>
      </c>
      <c r="F134" s="66"/>
      <c r="G134" s="66"/>
      <c r="H134" s="66">
        <v>1.4880826666666667</v>
      </c>
      <c r="I134" s="66">
        <v>1.3599243333333333</v>
      </c>
      <c r="J134" s="66">
        <v>1.2317660000000001</v>
      </c>
      <c r="K134" s="66">
        <v>1.1679514166666667</v>
      </c>
      <c r="L134" s="66">
        <v>1.1041368333333335</v>
      </c>
      <c r="M134" s="66">
        <v>1.0403222500000002</v>
      </c>
      <c r="N134" s="66">
        <v>0.9765076666666668</v>
      </c>
      <c r="O134" s="66">
        <v>0.8483493333333335</v>
      </c>
      <c r="P134" s="66">
        <v>0.7201910000000001</v>
      </c>
      <c r="Q134" s="66">
        <v>0.9121639166666669</v>
      </c>
      <c r="R134" s="66">
        <v>1.1041368333333335</v>
      </c>
      <c r="S134" s="66">
        <v>1.29610975</v>
      </c>
    </row>
    <row r="135">
      <c r="A135" s="13" t="s">
        <v>298</v>
      </c>
      <c r="B135" s="19" t="s">
        <v>299</v>
      </c>
      <c r="C135" s="64">
        <v>13.642101166666665</v>
      </c>
      <c r="D135" s="65">
        <v>0.6903818533333334</v>
      </c>
      <c r="E135" s="64">
        <v>1.1085744</v>
      </c>
      <c r="F135" s="66"/>
      <c r="G135" s="66"/>
      <c r="H135" s="66">
        <v>4.271491374999999</v>
      </c>
      <c r="I135" s="66">
        <v>7.861290291666666</v>
      </c>
      <c r="J135" s="66">
        <v>11.451089208333334</v>
      </c>
      <c r="K135" s="66">
        <v>15.040888125000002</v>
      </c>
      <c r="L135" s="66">
        <v>13.642101166666665</v>
      </c>
      <c r="M135" s="66">
        <v>12.243314208333333</v>
      </c>
      <c r="N135" s="66">
        <v>10.84452725</v>
      </c>
      <c r="O135" s="66">
        <v>9.445740291666665</v>
      </c>
      <c r="P135" s="66">
        <v>6.873478333333335</v>
      </c>
      <c r="Q135" s="66">
        <v>4.682466375</v>
      </c>
      <c r="R135" s="66">
        <v>2.4914544166666674</v>
      </c>
      <c r="S135" s="66">
        <v>6.462503333333333</v>
      </c>
    </row>
    <row r="136">
      <c r="A136" s="13" t="s">
        <v>300</v>
      </c>
      <c r="B136" s="14" t="s">
        <v>301</v>
      </c>
      <c r="C136" s="64">
        <v>0.4202474583333333</v>
      </c>
      <c r="D136" s="65">
        <v>0.038891186666666674</v>
      </c>
      <c r="E136" s="64">
        <v>0.09550266000000002</v>
      </c>
      <c r="F136" s="66"/>
      <c r="G136" s="66"/>
      <c r="H136" s="66">
        <v>0.47638179166666667</v>
      </c>
      <c r="I136" s="66">
        <v>0.4611602083333334</v>
      </c>
      <c r="J136" s="66">
        <v>0.445938625</v>
      </c>
      <c r="K136" s="66">
        <v>0.4307170416666667</v>
      </c>
      <c r="L136" s="66">
        <v>0.4202474583333333</v>
      </c>
      <c r="M136" s="66">
        <v>0.40977787500000007</v>
      </c>
      <c r="N136" s="66">
        <v>0.42986416666666666</v>
      </c>
      <c r="O136" s="66">
        <v>0.4499504583333334</v>
      </c>
      <c r="P136" s="66">
        <v>0.4652847500000001</v>
      </c>
      <c r="Q136" s="66">
        <v>0.4909759166666668</v>
      </c>
      <c r="R136" s="66">
        <v>0.4861112083333334</v>
      </c>
      <c r="S136" s="66">
        <v>0.4812465</v>
      </c>
    </row>
    <row r="137">
      <c r="A137" s="13" t="s">
        <v>302</v>
      </c>
      <c r="B137" s="14" t="s">
        <v>303</v>
      </c>
      <c r="C137" s="64">
        <v>1.4748336666666666</v>
      </c>
      <c r="D137" s="65">
        <v>0.048249660000000014</v>
      </c>
      <c r="E137" s="64">
        <v>0.07043943333333334</v>
      </c>
      <c r="F137" s="66"/>
      <c r="G137" s="66"/>
      <c r="H137" s="66">
        <v>1.8862008333333335</v>
      </c>
      <c r="I137" s="66">
        <v>1.5871196666666667</v>
      </c>
      <c r="J137" s="66">
        <v>1.2880385</v>
      </c>
      <c r="K137" s="66">
        <v>0.9889573333333334</v>
      </c>
      <c r="L137" s="66">
        <v>1.4748336666666666</v>
      </c>
      <c r="M137" s="66">
        <v>1.96071</v>
      </c>
      <c r="N137" s="66">
        <v>2.558872333333334</v>
      </c>
      <c r="O137" s="66">
        <v>3.157034666666667</v>
      </c>
      <c r="P137" s="66">
        <v>2.970239500000001</v>
      </c>
      <c r="Q137" s="66">
        <v>2.783444333333334</v>
      </c>
      <c r="R137" s="66">
        <v>2.484363166666667</v>
      </c>
      <c r="S137" s="66">
        <v>2.1852820000000004</v>
      </c>
    </row>
    <row r="138">
      <c r="A138" s="13" t="s">
        <v>304</v>
      </c>
      <c r="B138" s="14" t="s">
        <v>305</v>
      </c>
      <c r="C138" s="64">
        <v>0.6656877083333335</v>
      </c>
      <c r="D138" s="65">
        <v>0.028817640000000002</v>
      </c>
      <c r="E138" s="64">
        <v>0.041910938333333335</v>
      </c>
      <c r="F138" s="66"/>
      <c r="G138" s="66"/>
      <c r="H138" s="66">
        <v>0.8365615000000004</v>
      </c>
      <c r="I138" s="66">
        <v>0.6843868333333337</v>
      </c>
      <c r="J138" s="66">
        <v>0.532212166666667</v>
      </c>
      <c r="K138" s="66">
        <v>0.39436525</v>
      </c>
      <c r="L138" s="66">
        <v>0.6656877083333335</v>
      </c>
      <c r="M138" s="66">
        <v>0.9370101666666667</v>
      </c>
      <c r="N138" s="66">
        <v>1.2413595</v>
      </c>
      <c r="O138" s="66">
        <v>1.5313810833333334</v>
      </c>
      <c r="P138" s="66">
        <v>1.4122332916666667</v>
      </c>
      <c r="Q138" s="66">
        <v>1.2930855</v>
      </c>
      <c r="R138" s="66">
        <v>1.1409108333333335</v>
      </c>
      <c r="S138" s="66">
        <v>0.988736166666667</v>
      </c>
    </row>
    <row r="139">
      <c r="B139" s="14"/>
      <c r="F139" s="66"/>
      <c r="G139" s="66"/>
      <c r="H139" s="66"/>
      <c r="I139" s="66"/>
      <c r="J139" s="66"/>
      <c r="K139" s="66"/>
      <c r="L139" s="66"/>
      <c r="M139" s="66"/>
      <c r="N139" s="66"/>
      <c r="O139" s="66"/>
      <c r="P139" s="66"/>
      <c r="Q139" s="66"/>
      <c r="R139" s="66"/>
      <c r="S139" s="66"/>
    </row>
    <row r="140">
      <c r="B140" s="14"/>
      <c r="C140" s="67">
        <f t="shared" ref="C140:E140" si="1">SUM(C2:C138)</f>
        <v>1666.964469</v>
      </c>
      <c r="D140" s="67">
        <f t="shared" si="1"/>
        <v>98.17812572</v>
      </c>
      <c r="E140" s="67">
        <f t="shared" si="1"/>
        <v>199.5750087</v>
      </c>
      <c r="F140" s="66"/>
      <c r="G140" s="66"/>
      <c r="H140" s="66">
        <f t="shared" ref="H140:S140" si="2">SUM(H2:H138)</f>
        <v>2269.418138</v>
      </c>
      <c r="I140" s="66">
        <f t="shared" si="2"/>
        <v>2092.772382</v>
      </c>
      <c r="J140" s="66">
        <f t="shared" si="2"/>
        <v>1933.168961</v>
      </c>
      <c r="K140" s="66">
        <f t="shared" si="2"/>
        <v>1801.318027</v>
      </c>
      <c r="L140" s="66">
        <f t="shared" si="2"/>
        <v>1667.731572</v>
      </c>
      <c r="M140" s="66">
        <f t="shared" si="2"/>
        <v>1553.846577</v>
      </c>
      <c r="N140" s="66">
        <f t="shared" si="2"/>
        <v>1554.981065</v>
      </c>
      <c r="O140" s="66">
        <f t="shared" si="2"/>
        <v>1449.320244</v>
      </c>
      <c r="P140" s="66">
        <f t="shared" si="2"/>
        <v>1504.994714</v>
      </c>
      <c r="Q140" s="66">
        <f t="shared" si="2"/>
        <v>1795.525465</v>
      </c>
      <c r="R140" s="66">
        <f t="shared" si="2"/>
        <v>1950.901748</v>
      </c>
      <c r="S140" s="66">
        <f t="shared" si="2"/>
        <v>2122.357908</v>
      </c>
    </row>
    <row r="141">
      <c r="B141" s="14"/>
      <c r="F141" s="66"/>
      <c r="G141" s="66"/>
      <c r="H141" s="66"/>
      <c r="I141" s="66"/>
      <c r="J141" s="66"/>
      <c r="K141" s="66"/>
      <c r="L141" s="66"/>
      <c r="M141" s="66"/>
      <c r="N141" s="66"/>
      <c r="O141" s="66"/>
      <c r="P141" s="66"/>
      <c r="Q141" s="66"/>
      <c r="R141" s="66"/>
      <c r="S141" s="66"/>
    </row>
    <row r="142">
      <c r="B142" s="14"/>
      <c r="F142" s="66"/>
      <c r="G142" s="66"/>
      <c r="H142" s="66"/>
      <c r="I142" s="66"/>
      <c r="J142" s="66"/>
      <c r="K142" s="66"/>
      <c r="L142" s="66"/>
      <c r="M142" s="66"/>
      <c r="N142" s="66"/>
      <c r="O142" s="66"/>
      <c r="P142" s="66"/>
      <c r="Q142" s="66"/>
      <c r="R142" s="66"/>
      <c r="S142" s="66"/>
    </row>
    <row r="143">
      <c r="B143" s="14"/>
      <c r="F143" s="66"/>
      <c r="G143" s="66"/>
      <c r="H143" s="66"/>
      <c r="I143" s="66"/>
      <c r="J143" s="66"/>
      <c r="K143" s="66"/>
      <c r="L143" s="66"/>
      <c r="M143" s="66"/>
      <c r="N143" s="66"/>
      <c r="O143" s="66"/>
      <c r="P143" s="66"/>
      <c r="Q143" s="66"/>
      <c r="R143" s="66"/>
      <c r="S143" s="66"/>
    </row>
    <row r="144">
      <c r="B144" s="14"/>
      <c r="F144" s="66"/>
      <c r="G144" s="66"/>
      <c r="H144" s="66"/>
      <c r="I144" s="66"/>
      <c r="J144" s="66"/>
      <c r="K144" s="66"/>
      <c r="L144" s="66"/>
      <c r="M144" s="66"/>
      <c r="N144" s="66"/>
      <c r="O144" s="66"/>
      <c r="P144" s="66"/>
      <c r="Q144" s="66"/>
      <c r="R144" s="66"/>
      <c r="S144" s="66"/>
    </row>
    <row r="145">
      <c r="B145" s="14"/>
      <c r="F145" s="66"/>
      <c r="G145" s="66"/>
      <c r="H145" s="66"/>
      <c r="I145" s="66"/>
      <c r="J145" s="66"/>
      <c r="K145" s="66"/>
      <c r="L145" s="66"/>
      <c r="M145" s="66"/>
      <c r="N145" s="66"/>
      <c r="O145" s="66"/>
      <c r="P145" s="66"/>
      <c r="Q145" s="66"/>
      <c r="R145" s="66"/>
      <c r="S145" s="66"/>
    </row>
    <row r="146">
      <c r="B146" s="14"/>
      <c r="F146" s="66"/>
      <c r="G146" s="66"/>
      <c r="H146" s="66"/>
      <c r="I146" s="66"/>
      <c r="J146" s="66"/>
      <c r="K146" s="66"/>
      <c r="L146" s="66"/>
      <c r="M146" s="66"/>
      <c r="N146" s="66"/>
      <c r="O146" s="66"/>
      <c r="P146" s="66"/>
      <c r="Q146" s="66"/>
      <c r="R146" s="66"/>
      <c r="S146" s="66"/>
    </row>
    <row r="147">
      <c r="B147" s="14"/>
      <c r="F147" s="66"/>
      <c r="G147" s="66"/>
      <c r="H147" s="66"/>
      <c r="I147" s="66"/>
      <c r="J147" s="66"/>
      <c r="K147" s="66"/>
      <c r="L147" s="66"/>
      <c r="M147" s="66"/>
      <c r="N147" s="66"/>
      <c r="O147" s="66"/>
      <c r="P147" s="66"/>
      <c r="Q147" s="66"/>
      <c r="R147" s="66"/>
      <c r="S147" s="66"/>
    </row>
    <row r="148">
      <c r="B148" s="14"/>
      <c r="F148" s="66"/>
      <c r="G148" s="66"/>
      <c r="H148" s="66"/>
      <c r="I148" s="66"/>
      <c r="J148" s="66"/>
      <c r="K148" s="66"/>
      <c r="L148" s="66"/>
      <c r="M148" s="66"/>
      <c r="N148" s="66"/>
      <c r="O148" s="66"/>
      <c r="P148" s="66"/>
      <c r="Q148" s="66"/>
      <c r="R148" s="66"/>
      <c r="S148" s="66"/>
    </row>
    <row r="149">
      <c r="B149" s="14"/>
      <c r="F149" s="66"/>
      <c r="G149" s="66"/>
      <c r="H149" s="66"/>
      <c r="I149" s="66"/>
      <c r="J149" s="66"/>
      <c r="K149" s="66"/>
      <c r="L149" s="66"/>
      <c r="M149" s="66"/>
      <c r="N149" s="66"/>
      <c r="O149" s="66"/>
      <c r="P149" s="66"/>
      <c r="Q149" s="66"/>
      <c r="R149" s="66"/>
      <c r="S149" s="66"/>
    </row>
    <row r="150">
      <c r="B150" s="14"/>
      <c r="F150" s="66"/>
      <c r="G150" s="66"/>
      <c r="H150" s="66"/>
      <c r="I150" s="66"/>
      <c r="J150" s="66"/>
      <c r="K150" s="66"/>
      <c r="L150" s="66"/>
      <c r="M150" s="66"/>
      <c r="N150" s="66"/>
      <c r="O150" s="66"/>
      <c r="P150" s="66"/>
      <c r="Q150" s="66"/>
      <c r="R150" s="66"/>
      <c r="S150" s="66"/>
    </row>
    <row r="151">
      <c r="B151" s="14"/>
      <c r="F151" s="66"/>
      <c r="G151" s="66"/>
      <c r="H151" s="66"/>
      <c r="I151" s="66"/>
      <c r="J151" s="66"/>
      <c r="K151" s="66"/>
      <c r="L151" s="66"/>
      <c r="M151" s="66"/>
      <c r="N151" s="66"/>
      <c r="O151" s="66"/>
      <c r="P151" s="66"/>
      <c r="Q151" s="66"/>
      <c r="R151" s="66"/>
      <c r="S151" s="66"/>
    </row>
    <row r="152">
      <c r="B152" s="14"/>
      <c r="F152" s="66"/>
      <c r="G152" s="66"/>
      <c r="H152" s="66"/>
      <c r="I152" s="66"/>
      <c r="J152" s="66"/>
      <c r="K152" s="66"/>
      <c r="L152" s="66"/>
      <c r="M152" s="66"/>
      <c r="N152" s="66"/>
      <c r="O152" s="66"/>
      <c r="P152" s="66"/>
      <c r="Q152" s="66"/>
      <c r="R152" s="66"/>
      <c r="S152" s="66"/>
    </row>
    <row r="153">
      <c r="B153" s="14"/>
      <c r="F153" s="66"/>
      <c r="G153" s="66"/>
      <c r="H153" s="66"/>
      <c r="I153" s="66"/>
      <c r="J153" s="66"/>
      <c r="K153" s="66"/>
      <c r="L153" s="66"/>
      <c r="M153" s="66"/>
      <c r="N153" s="66"/>
      <c r="O153" s="66"/>
      <c r="P153" s="66"/>
      <c r="Q153" s="66"/>
      <c r="R153" s="66"/>
      <c r="S153" s="66"/>
    </row>
    <row r="154">
      <c r="B154" s="14"/>
      <c r="F154" s="66"/>
      <c r="G154" s="66"/>
      <c r="H154" s="66"/>
      <c r="I154" s="66"/>
      <c r="J154" s="66"/>
      <c r="K154" s="66"/>
      <c r="L154" s="66"/>
      <c r="M154" s="66"/>
      <c r="N154" s="66"/>
      <c r="O154" s="66"/>
      <c r="P154" s="66"/>
      <c r="Q154" s="66"/>
      <c r="R154" s="66"/>
      <c r="S154" s="66"/>
    </row>
    <row r="155">
      <c r="B155" s="14"/>
      <c r="F155" s="66"/>
      <c r="G155" s="66"/>
      <c r="H155" s="66"/>
      <c r="I155" s="66"/>
      <c r="J155" s="66"/>
      <c r="K155" s="66"/>
      <c r="L155" s="66"/>
      <c r="M155" s="66"/>
      <c r="N155" s="66"/>
      <c r="O155" s="66"/>
      <c r="P155" s="66"/>
      <c r="Q155" s="66"/>
      <c r="R155" s="66"/>
      <c r="S155" s="66"/>
    </row>
    <row r="156">
      <c r="B156" s="14"/>
      <c r="F156" s="66"/>
      <c r="G156" s="66"/>
      <c r="H156" s="66"/>
      <c r="I156" s="66"/>
      <c r="J156" s="66"/>
      <c r="K156" s="66"/>
      <c r="L156" s="66"/>
      <c r="M156" s="66"/>
      <c r="N156" s="66"/>
      <c r="O156" s="66"/>
      <c r="P156" s="66"/>
      <c r="Q156" s="66"/>
      <c r="R156" s="66"/>
      <c r="S156" s="66"/>
    </row>
    <row r="157">
      <c r="B157" s="14"/>
      <c r="F157" s="66"/>
      <c r="G157" s="66"/>
      <c r="H157" s="66"/>
      <c r="I157" s="66"/>
      <c r="J157" s="66"/>
      <c r="K157" s="66"/>
      <c r="L157" s="66"/>
      <c r="M157" s="66"/>
      <c r="N157" s="66"/>
      <c r="O157" s="66"/>
      <c r="P157" s="66"/>
      <c r="Q157" s="66"/>
      <c r="R157" s="66"/>
      <c r="S157" s="66"/>
    </row>
    <row r="158">
      <c r="B158" s="14"/>
      <c r="F158" s="66"/>
      <c r="G158" s="66"/>
      <c r="H158" s="66"/>
      <c r="I158" s="66"/>
      <c r="J158" s="66"/>
      <c r="K158" s="66"/>
      <c r="L158" s="66"/>
      <c r="M158" s="66"/>
      <c r="N158" s="66"/>
      <c r="O158" s="66"/>
      <c r="P158" s="66"/>
      <c r="Q158" s="66"/>
      <c r="R158" s="66"/>
      <c r="S158" s="66"/>
    </row>
    <row r="159">
      <c r="B159" s="14"/>
      <c r="F159" s="66"/>
      <c r="G159" s="66"/>
      <c r="H159" s="66"/>
      <c r="I159" s="66"/>
      <c r="J159" s="66"/>
      <c r="K159" s="66"/>
      <c r="L159" s="66"/>
      <c r="M159" s="66"/>
      <c r="N159" s="66"/>
      <c r="O159" s="66"/>
      <c r="P159" s="66"/>
      <c r="Q159" s="66"/>
      <c r="R159" s="66"/>
      <c r="S159" s="66"/>
    </row>
    <row r="160">
      <c r="B160" s="14"/>
      <c r="F160" s="66"/>
      <c r="G160" s="66"/>
      <c r="H160" s="66"/>
      <c r="I160" s="66"/>
      <c r="J160" s="66"/>
      <c r="K160" s="66"/>
      <c r="L160" s="66"/>
      <c r="M160" s="66"/>
      <c r="N160" s="66"/>
      <c r="O160" s="66"/>
      <c r="P160" s="66"/>
      <c r="Q160" s="66"/>
      <c r="R160" s="66"/>
      <c r="S160" s="66"/>
    </row>
    <row r="161">
      <c r="B161" s="14"/>
      <c r="F161" s="66"/>
      <c r="G161" s="66"/>
      <c r="H161" s="66"/>
      <c r="I161" s="66"/>
      <c r="J161" s="66"/>
      <c r="K161" s="66"/>
      <c r="L161" s="66"/>
      <c r="M161" s="66"/>
      <c r="N161" s="66"/>
      <c r="O161" s="66"/>
      <c r="P161" s="66"/>
      <c r="Q161" s="66"/>
      <c r="R161" s="66"/>
      <c r="S161" s="66"/>
    </row>
    <row r="162">
      <c r="B162" s="14"/>
      <c r="F162" s="66"/>
      <c r="G162" s="66"/>
      <c r="H162" s="66"/>
      <c r="I162" s="66"/>
      <c r="J162" s="66"/>
      <c r="K162" s="66"/>
      <c r="L162" s="66"/>
      <c r="M162" s="66"/>
      <c r="N162" s="66"/>
      <c r="O162" s="66"/>
      <c r="P162" s="66"/>
      <c r="Q162" s="66"/>
      <c r="R162" s="66"/>
      <c r="S162" s="66"/>
    </row>
    <row r="163">
      <c r="B163" s="14"/>
      <c r="F163" s="66"/>
      <c r="G163" s="66"/>
      <c r="H163" s="66"/>
      <c r="I163" s="66"/>
      <c r="J163" s="66"/>
      <c r="K163" s="66"/>
      <c r="L163" s="66"/>
      <c r="M163" s="66"/>
      <c r="N163" s="66"/>
      <c r="O163" s="66"/>
      <c r="P163" s="66"/>
      <c r="Q163" s="66"/>
      <c r="R163" s="66"/>
      <c r="S163" s="66"/>
    </row>
    <row r="164">
      <c r="B164" s="14"/>
      <c r="F164" s="66"/>
      <c r="G164" s="66"/>
      <c r="H164" s="66"/>
      <c r="I164" s="66"/>
      <c r="J164" s="66"/>
      <c r="K164" s="66"/>
      <c r="L164" s="66"/>
      <c r="M164" s="66"/>
      <c r="N164" s="66"/>
      <c r="O164" s="66"/>
      <c r="P164" s="66"/>
      <c r="Q164" s="66"/>
      <c r="R164" s="66"/>
      <c r="S164" s="66"/>
    </row>
    <row r="165">
      <c r="B165" s="14"/>
      <c r="F165" s="66"/>
      <c r="G165" s="66"/>
      <c r="H165" s="66"/>
      <c r="I165" s="66"/>
      <c r="J165" s="66"/>
      <c r="K165" s="66"/>
      <c r="L165" s="66"/>
      <c r="M165" s="66"/>
      <c r="N165" s="66"/>
      <c r="O165" s="66"/>
      <c r="P165" s="66"/>
      <c r="Q165" s="66"/>
      <c r="R165" s="66"/>
      <c r="S165" s="66"/>
    </row>
    <row r="166">
      <c r="B166" s="14"/>
      <c r="F166" s="66"/>
      <c r="G166" s="66"/>
      <c r="H166" s="66"/>
      <c r="I166" s="66"/>
      <c r="J166" s="66"/>
      <c r="K166" s="66"/>
      <c r="L166" s="66"/>
      <c r="M166" s="66"/>
      <c r="N166" s="66"/>
      <c r="O166" s="66"/>
      <c r="P166" s="66"/>
      <c r="Q166" s="66"/>
      <c r="R166" s="66"/>
      <c r="S166" s="66"/>
    </row>
    <row r="167">
      <c r="B167" s="14"/>
      <c r="F167" s="66"/>
      <c r="G167" s="66"/>
      <c r="H167" s="66"/>
      <c r="I167" s="66"/>
      <c r="J167" s="66"/>
      <c r="K167" s="66"/>
      <c r="L167" s="66"/>
      <c r="M167" s="66"/>
      <c r="N167" s="66"/>
      <c r="O167" s="66"/>
      <c r="P167" s="66"/>
      <c r="Q167" s="66"/>
      <c r="R167" s="66"/>
      <c r="S167" s="66"/>
    </row>
    <row r="168">
      <c r="B168" s="14"/>
      <c r="F168" s="66"/>
      <c r="G168" s="66"/>
      <c r="H168" s="66"/>
      <c r="I168" s="66"/>
      <c r="J168" s="66"/>
      <c r="K168" s="66"/>
      <c r="L168" s="66"/>
      <c r="M168" s="66"/>
      <c r="N168" s="66"/>
      <c r="O168" s="66"/>
      <c r="P168" s="66"/>
      <c r="Q168" s="66"/>
      <c r="R168" s="66"/>
      <c r="S168" s="66"/>
    </row>
    <row r="169">
      <c r="B169" s="14"/>
      <c r="F169" s="66"/>
      <c r="G169" s="66"/>
      <c r="H169" s="66"/>
      <c r="I169" s="66"/>
      <c r="J169" s="66"/>
      <c r="K169" s="66"/>
      <c r="L169" s="66"/>
      <c r="M169" s="66"/>
      <c r="N169" s="66"/>
      <c r="O169" s="66"/>
      <c r="P169" s="66"/>
      <c r="Q169" s="66"/>
      <c r="R169" s="66"/>
      <c r="S169" s="66"/>
    </row>
    <row r="170">
      <c r="B170" s="14"/>
      <c r="F170" s="66"/>
      <c r="G170" s="66"/>
      <c r="H170" s="66"/>
      <c r="I170" s="66"/>
      <c r="J170" s="66"/>
      <c r="K170" s="66"/>
      <c r="L170" s="66"/>
      <c r="M170" s="66"/>
      <c r="N170" s="66"/>
      <c r="O170" s="66"/>
      <c r="P170" s="66"/>
      <c r="Q170" s="66"/>
      <c r="R170" s="66"/>
      <c r="S170" s="66"/>
    </row>
    <row r="171">
      <c r="B171" s="14"/>
      <c r="F171" s="66"/>
      <c r="G171" s="66"/>
      <c r="H171" s="66"/>
      <c r="I171" s="66"/>
      <c r="J171" s="66"/>
      <c r="K171" s="66"/>
      <c r="L171" s="66"/>
      <c r="M171" s="66"/>
      <c r="N171" s="66"/>
      <c r="O171" s="66"/>
      <c r="P171" s="66"/>
      <c r="Q171" s="66"/>
      <c r="R171" s="66"/>
      <c r="S171" s="66"/>
    </row>
    <row r="172">
      <c r="B172" s="14"/>
      <c r="F172" s="66"/>
      <c r="G172" s="66"/>
      <c r="H172" s="66"/>
      <c r="I172" s="66"/>
      <c r="J172" s="66"/>
      <c r="K172" s="66"/>
      <c r="L172" s="66"/>
      <c r="M172" s="66"/>
      <c r="N172" s="66"/>
      <c r="O172" s="66"/>
      <c r="P172" s="66"/>
      <c r="Q172" s="66"/>
      <c r="R172" s="66"/>
      <c r="S172" s="66"/>
    </row>
    <row r="173">
      <c r="B173" s="14"/>
      <c r="F173" s="66"/>
      <c r="G173" s="66"/>
      <c r="H173" s="66"/>
      <c r="I173" s="66"/>
    </row>
    <row r="174">
      <c r="B174" s="14"/>
      <c r="F174" s="66"/>
      <c r="G174" s="66"/>
      <c r="H174" s="66"/>
      <c r="I174" s="66"/>
    </row>
    <row r="175">
      <c r="B175" s="14"/>
      <c r="F175" s="66"/>
      <c r="G175" s="66"/>
      <c r="H175" s="66"/>
      <c r="I175" s="66"/>
    </row>
    <row r="176">
      <c r="B176" s="14"/>
      <c r="F176" s="66"/>
      <c r="G176" s="66"/>
      <c r="H176" s="66"/>
      <c r="I176" s="66"/>
    </row>
    <row r="177">
      <c r="B177" s="14"/>
      <c r="F177" s="66"/>
      <c r="G177" s="66"/>
      <c r="H177" s="66"/>
      <c r="I177" s="66"/>
    </row>
    <row r="178">
      <c r="B178" s="14"/>
      <c r="F178" s="66"/>
      <c r="G178" s="66"/>
      <c r="H178" s="66"/>
      <c r="I178" s="66"/>
    </row>
    <row r="179">
      <c r="B179" s="14"/>
      <c r="F179" s="66"/>
      <c r="G179" s="66"/>
      <c r="H179" s="66"/>
      <c r="I179" s="66"/>
    </row>
    <row r="180">
      <c r="B180" s="14"/>
      <c r="F180" s="66"/>
      <c r="G180" s="66"/>
      <c r="H180" s="66"/>
      <c r="I180" s="66"/>
    </row>
    <row r="181">
      <c r="B181" s="14"/>
      <c r="F181" s="66"/>
      <c r="G181" s="66"/>
      <c r="H181" s="66"/>
      <c r="I181" s="66"/>
    </row>
    <row r="182">
      <c r="B182" s="14"/>
      <c r="F182" s="66"/>
      <c r="G182" s="66"/>
      <c r="H182" s="66"/>
      <c r="I182" s="66"/>
    </row>
    <row r="183">
      <c r="B183" s="14"/>
      <c r="F183" s="66"/>
      <c r="G183" s="66"/>
      <c r="H183" s="66"/>
      <c r="I183" s="66"/>
    </row>
    <row r="184">
      <c r="B184" s="14"/>
      <c r="F184" s="66"/>
      <c r="G184" s="66"/>
      <c r="H184" s="66"/>
      <c r="I184" s="66"/>
    </row>
    <row r="185">
      <c r="B185" s="14"/>
      <c r="F185" s="66"/>
      <c r="G185" s="66"/>
      <c r="H185" s="66"/>
      <c r="I185" s="66"/>
    </row>
    <row r="186">
      <c r="B186" s="14"/>
      <c r="F186" s="66"/>
      <c r="G186" s="66"/>
      <c r="H186" s="66"/>
      <c r="I186" s="66"/>
    </row>
    <row r="187">
      <c r="B187" s="14"/>
      <c r="F187" s="66"/>
      <c r="G187" s="66"/>
      <c r="H187" s="66"/>
      <c r="I187" s="66"/>
    </row>
    <row r="188">
      <c r="B188" s="14"/>
      <c r="F188" s="66"/>
      <c r="G188" s="66"/>
      <c r="H188" s="66"/>
      <c r="I188" s="66"/>
    </row>
    <row r="189">
      <c r="B189" s="14"/>
      <c r="F189" s="66"/>
      <c r="G189" s="66"/>
      <c r="H189" s="66"/>
      <c r="I189" s="66"/>
    </row>
    <row r="190">
      <c r="B190" s="14"/>
      <c r="F190" s="66"/>
      <c r="G190" s="66"/>
      <c r="H190" s="66"/>
      <c r="I190" s="66"/>
    </row>
    <row r="191">
      <c r="B191" s="14"/>
      <c r="F191" s="66"/>
      <c r="G191" s="66"/>
      <c r="H191" s="66"/>
      <c r="I191" s="66"/>
    </row>
    <row r="192">
      <c r="B192" s="14"/>
      <c r="F192" s="66"/>
      <c r="G192" s="66"/>
      <c r="H192" s="66"/>
      <c r="I192" s="66"/>
    </row>
    <row r="193">
      <c r="B193" s="14"/>
      <c r="F193" s="66"/>
      <c r="G193" s="66"/>
      <c r="H193" s="66"/>
      <c r="I193" s="66"/>
    </row>
    <row r="194">
      <c r="B194" s="14"/>
      <c r="F194" s="66"/>
      <c r="G194" s="66"/>
      <c r="H194" s="66"/>
      <c r="I194" s="66"/>
    </row>
    <row r="195">
      <c r="B195" s="14"/>
      <c r="F195" s="66"/>
      <c r="G195" s="66"/>
      <c r="H195" s="66"/>
      <c r="I195" s="66"/>
    </row>
    <row r="196">
      <c r="B196" s="14"/>
      <c r="F196" s="66"/>
      <c r="G196" s="66"/>
      <c r="H196" s="66"/>
      <c r="I196" s="66"/>
    </row>
    <row r="197">
      <c r="B197" s="14"/>
      <c r="F197" s="66"/>
      <c r="G197" s="66"/>
      <c r="H197" s="66"/>
      <c r="I197" s="66"/>
    </row>
    <row r="198">
      <c r="B198" s="14"/>
      <c r="F198" s="66"/>
      <c r="G198" s="66"/>
      <c r="H198" s="66"/>
      <c r="I198" s="66"/>
    </row>
    <row r="199">
      <c r="B199" s="14"/>
      <c r="F199" s="66"/>
      <c r="G199" s="66"/>
      <c r="H199" s="66"/>
      <c r="I199" s="66"/>
    </row>
    <row r="200">
      <c r="B200" s="14"/>
      <c r="F200" s="66"/>
      <c r="G200" s="66"/>
      <c r="H200" s="66"/>
      <c r="I200" s="66"/>
    </row>
    <row r="201">
      <c r="B201" s="14"/>
      <c r="F201" s="66"/>
      <c r="G201" s="66"/>
      <c r="H201" s="66"/>
      <c r="I201" s="66"/>
    </row>
    <row r="202">
      <c r="B202" s="14"/>
      <c r="F202" s="66"/>
      <c r="G202" s="66"/>
      <c r="H202" s="66"/>
      <c r="I202" s="66"/>
    </row>
    <row r="203">
      <c r="B203" s="14"/>
      <c r="F203" s="66"/>
      <c r="G203" s="66"/>
      <c r="H203" s="66"/>
      <c r="I203" s="66"/>
    </row>
    <row r="204">
      <c r="B204" s="14"/>
      <c r="F204" s="66"/>
      <c r="G204" s="66"/>
      <c r="H204" s="66"/>
      <c r="I204" s="66"/>
    </row>
    <row r="205">
      <c r="B205" s="14"/>
      <c r="F205" s="66"/>
      <c r="G205" s="66"/>
      <c r="H205" s="66"/>
      <c r="I205" s="66"/>
    </row>
    <row r="206">
      <c r="B206" s="14"/>
      <c r="F206" s="66"/>
      <c r="G206" s="66"/>
      <c r="H206" s="66"/>
      <c r="I206" s="66"/>
    </row>
    <row r="207">
      <c r="B207" s="14"/>
      <c r="F207" s="66"/>
      <c r="G207" s="66"/>
      <c r="H207" s="66"/>
      <c r="I207" s="66"/>
    </row>
    <row r="208">
      <c r="B208" s="14"/>
      <c r="F208" s="66"/>
      <c r="G208" s="66"/>
      <c r="H208" s="66"/>
      <c r="I208" s="66"/>
    </row>
    <row r="209">
      <c r="B209" s="14"/>
      <c r="F209" s="66"/>
      <c r="G209" s="66"/>
      <c r="H209" s="66"/>
      <c r="I209" s="66"/>
    </row>
    <row r="210">
      <c r="B210" s="14"/>
      <c r="F210" s="66"/>
      <c r="G210" s="66"/>
      <c r="H210" s="66"/>
      <c r="I210" s="66"/>
    </row>
    <row r="211">
      <c r="B211" s="14"/>
      <c r="F211" s="66"/>
      <c r="G211" s="66"/>
      <c r="H211" s="66"/>
      <c r="I211" s="66"/>
    </row>
    <row r="212">
      <c r="B212" s="14"/>
      <c r="F212" s="66"/>
      <c r="G212" s="66"/>
      <c r="H212" s="66"/>
      <c r="I212" s="66"/>
    </row>
    <row r="213">
      <c r="B213" s="14"/>
      <c r="F213" s="66"/>
      <c r="G213" s="66"/>
      <c r="H213" s="66"/>
      <c r="I213" s="66"/>
    </row>
    <row r="214">
      <c r="B214" s="14"/>
      <c r="F214" s="66"/>
      <c r="G214" s="66"/>
      <c r="H214" s="66"/>
      <c r="I214" s="66"/>
    </row>
    <row r="215">
      <c r="B215" s="14"/>
      <c r="F215" s="66"/>
      <c r="G215" s="66"/>
      <c r="H215" s="66"/>
      <c r="I215" s="66"/>
    </row>
    <row r="216">
      <c r="B216" s="14"/>
      <c r="F216" s="66"/>
      <c r="G216" s="66"/>
      <c r="H216" s="66"/>
      <c r="I216" s="66"/>
    </row>
    <row r="217">
      <c r="B217" s="14"/>
      <c r="F217" s="66"/>
      <c r="G217" s="66"/>
      <c r="H217" s="66"/>
      <c r="I217" s="66"/>
    </row>
    <row r="218">
      <c r="B218" s="14"/>
      <c r="F218" s="66"/>
      <c r="G218" s="66"/>
      <c r="H218" s="66"/>
      <c r="I218" s="66"/>
    </row>
    <row r="219">
      <c r="B219" s="14"/>
      <c r="F219" s="66"/>
      <c r="G219" s="66"/>
      <c r="H219" s="66"/>
      <c r="I219" s="66"/>
    </row>
    <row r="220">
      <c r="B220" s="14"/>
      <c r="F220" s="66"/>
      <c r="G220" s="66"/>
      <c r="H220" s="66"/>
      <c r="I220" s="66"/>
    </row>
    <row r="221">
      <c r="B221" s="14"/>
      <c r="F221" s="66"/>
      <c r="G221" s="66"/>
      <c r="H221" s="66"/>
      <c r="I221" s="66"/>
    </row>
    <row r="222">
      <c r="B222" s="14"/>
      <c r="F222" s="66"/>
      <c r="G222" s="66"/>
      <c r="H222" s="66"/>
      <c r="I222" s="66"/>
    </row>
    <row r="223">
      <c r="B223" s="14"/>
      <c r="F223" s="66"/>
      <c r="G223" s="66"/>
      <c r="H223" s="66"/>
      <c r="I223" s="66"/>
    </row>
    <row r="224">
      <c r="B224" s="14"/>
      <c r="F224" s="66"/>
      <c r="G224" s="66"/>
      <c r="H224" s="66"/>
      <c r="I224" s="66"/>
    </row>
    <row r="225">
      <c r="B225" s="14"/>
      <c r="F225" s="66"/>
      <c r="G225" s="66"/>
      <c r="H225" s="66"/>
      <c r="I225" s="66"/>
    </row>
    <row r="226">
      <c r="B226" s="14"/>
      <c r="F226" s="66"/>
      <c r="G226" s="66"/>
      <c r="H226" s="66"/>
      <c r="I226" s="66"/>
    </row>
    <row r="227">
      <c r="B227" s="14"/>
      <c r="F227" s="66"/>
      <c r="G227" s="66"/>
      <c r="H227" s="66"/>
      <c r="I227" s="66"/>
    </row>
    <row r="228">
      <c r="B228" s="14"/>
      <c r="F228" s="66"/>
      <c r="G228" s="66"/>
      <c r="H228" s="66"/>
      <c r="I228" s="66"/>
    </row>
    <row r="229">
      <c r="B229" s="14"/>
      <c r="F229" s="66"/>
      <c r="G229" s="66"/>
      <c r="H229" s="66"/>
      <c r="I229" s="66"/>
    </row>
    <row r="230">
      <c r="B230" s="14"/>
      <c r="F230" s="66"/>
      <c r="G230" s="66"/>
      <c r="H230" s="66"/>
      <c r="I230" s="66"/>
    </row>
    <row r="231">
      <c r="B231" s="14"/>
      <c r="F231" s="66"/>
      <c r="G231" s="66"/>
      <c r="H231" s="66"/>
      <c r="I231" s="66"/>
    </row>
    <row r="232">
      <c r="B232" s="14"/>
      <c r="F232" s="66"/>
      <c r="G232" s="66"/>
      <c r="H232" s="66"/>
      <c r="I232" s="66"/>
    </row>
    <row r="233">
      <c r="B233" s="14"/>
      <c r="F233" s="66"/>
      <c r="G233" s="66"/>
      <c r="H233" s="66"/>
      <c r="I233" s="66"/>
    </row>
    <row r="234">
      <c r="B234" s="14"/>
      <c r="F234" s="66"/>
      <c r="G234" s="66"/>
      <c r="H234" s="66"/>
      <c r="I234" s="66"/>
    </row>
    <row r="235">
      <c r="B235" s="14"/>
      <c r="F235" s="66"/>
      <c r="G235" s="66"/>
      <c r="H235" s="66"/>
      <c r="I235" s="66"/>
    </row>
    <row r="236">
      <c r="B236" s="14"/>
      <c r="F236" s="66"/>
      <c r="G236" s="66"/>
      <c r="H236" s="66"/>
      <c r="I236" s="66"/>
    </row>
    <row r="237">
      <c r="B237" s="14"/>
      <c r="F237" s="66"/>
      <c r="G237" s="66"/>
      <c r="H237" s="66"/>
      <c r="I237" s="66"/>
    </row>
    <row r="238">
      <c r="B238" s="14"/>
      <c r="F238" s="66"/>
      <c r="G238" s="66"/>
      <c r="H238" s="66"/>
      <c r="I238" s="66"/>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row r="1001">
      <c r="B1001" s="2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2" width="25.38"/>
    <col customWidth="1" min="6" max="6" width="3.0"/>
  </cols>
  <sheetData>
    <row r="1">
      <c r="A1" s="10" t="s">
        <v>29</v>
      </c>
      <c r="B1" s="9" t="s">
        <v>30</v>
      </c>
      <c r="C1" s="10" t="s">
        <v>373</v>
      </c>
      <c r="D1" s="10" t="s">
        <v>374</v>
      </c>
      <c r="E1" s="10" t="s">
        <v>375</v>
      </c>
      <c r="F1" s="5"/>
      <c r="G1" s="5"/>
      <c r="H1" s="3"/>
      <c r="I1" s="3"/>
      <c r="J1" s="3"/>
      <c r="K1" s="3"/>
      <c r="L1" s="3"/>
      <c r="M1" s="3"/>
      <c r="N1" s="3"/>
      <c r="O1" s="3"/>
      <c r="P1" s="3"/>
      <c r="Q1" s="3"/>
      <c r="R1" s="3"/>
      <c r="S1" s="3"/>
      <c r="T1" s="3"/>
      <c r="U1" s="3"/>
      <c r="V1" s="3"/>
      <c r="W1" s="3"/>
    </row>
    <row r="2">
      <c r="A2" s="13" t="s">
        <v>32</v>
      </c>
      <c r="B2" s="14" t="s">
        <v>33</v>
      </c>
      <c r="C2" s="68">
        <v>0.00155</v>
      </c>
      <c r="D2" s="68">
        <v>9.8E-4</v>
      </c>
      <c r="E2" s="68">
        <v>2.3E-4</v>
      </c>
    </row>
    <row r="3">
      <c r="A3" s="13" t="s">
        <v>34</v>
      </c>
      <c r="B3" s="14" t="s">
        <v>35</v>
      </c>
      <c r="C3" s="68">
        <v>0.00211</v>
      </c>
      <c r="D3" s="68">
        <v>0.00124</v>
      </c>
      <c r="E3" s="68">
        <v>3.4E-4</v>
      </c>
    </row>
    <row r="4">
      <c r="A4" s="13" t="s">
        <v>36</v>
      </c>
      <c r="B4" s="14" t="s">
        <v>37</v>
      </c>
      <c r="C4" s="68">
        <v>0.01896</v>
      </c>
      <c r="D4" s="68">
        <v>0.01128</v>
      </c>
      <c r="E4" s="68">
        <v>0.00315</v>
      </c>
    </row>
    <row r="5">
      <c r="A5" s="13" t="s">
        <v>38</v>
      </c>
      <c r="B5" s="14" t="s">
        <v>39</v>
      </c>
      <c r="C5" s="68">
        <v>0.09918</v>
      </c>
      <c r="D5" s="68">
        <v>0.056600000000000004</v>
      </c>
      <c r="E5" s="68">
        <v>0.01751</v>
      </c>
    </row>
    <row r="6">
      <c r="A6" s="13" t="s">
        <v>40</v>
      </c>
      <c r="B6" s="14" t="s">
        <v>41</v>
      </c>
      <c r="C6" s="68">
        <v>0.13116</v>
      </c>
      <c r="D6" s="68">
        <v>0.08103</v>
      </c>
      <c r="E6" s="68">
        <v>0.01872</v>
      </c>
    </row>
    <row r="7">
      <c r="A7" s="13" t="s">
        <v>42</v>
      </c>
      <c r="B7" s="14" t="s">
        <v>43</v>
      </c>
      <c r="C7" s="68">
        <v>0.00289</v>
      </c>
      <c r="D7" s="68">
        <v>0.00186</v>
      </c>
      <c r="E7" s="68">
        <v>4.0E-4</v>
      </c>
    </row>
    <row r="8">
      <c r="A8" s="13" t="s">
        <v>44</v>
      </c>
      <c r="B8" s="14" t="s">
        <v>45</v>
      </c>
      <c r="C8" s="68">
        <v>0.04478</v>
      </c>
      <c r="D8" s="68">
        <v>0.02788</v>
      </c>
      <c r="E8" s="68">
        <v>0.00646</v>
      </c>
    </row>
    <row r="9">
      <c r="A9" s="13" t="s">
        <v>46</v>
      </c>
      <c r="B9" s="14" t="s">
        <v>47</v>
      </c>
      <c r="C9" s="68">
        <v>2.8000000000000003E-4</v>
      </c>
      <c r="D9" s="68">
        <v>1.7999999999999998E-4</v>
      </c>
      <c r="E9" s="68">
        <v>4.0E-5</v>
      </c>
    </row>
    <row r="10">
      <c r="A10" s="13" t="s">
        <v>48</v>
      </c>
      <c r="B10" s="14" t="s">
        <v>49</v>
      </c>
      <c r="C10" s="68">
        <v>0.0</v>
      </c>
      <c r="D10" s="68">
        <v>0.0</v>
      </c>
      <c r="E10" s="68">
        <v>0.0</v>
      </c>
    </row>
    <row r="11">
      <c r="A11" s="13" t="s">
        <v>50</v>
      </c>
      <c r="B11" s="14" t="s">
        <v>51</v>
      </c>
      <c r="C11" s="68">
        <v>0.70487</v>
      </c>
      <c r="D11" s="68">
        <v>0.45044</v>
      </c>
      <c r="E11" s="68">
        <v>0.10014</v>
      </c>
    </row>
    <row r="12">
      <c r="A12" s="13" t="s">
        <v>52</v>
      </c>
      <c r="B12" s="14" t="s">
        <v>53</v>
      </c>
      <c r="C12" s="68">
        <v>3.0E-4</v>
      </c>
      <c r="D12" s="68">
        <v>1.7999999999999998E-4</v>
      </c>
      <c r="E12" s="68">
        <v>5.0E-5</v>
      </c>
    </row>
    <row r="13">
      <c r="A13" s="13" t="s">
        <v>54</v>
      </c>
      <c r="B13" s="14" t="s">
        <v>55</v>
      </c>
      <c r="C13" s="68">
        <v>0.0019199999999999998</v>
      </c>
      <c r="D13" s="68">
        <v>0.00121</v>
      </c>
      <c r="E13" s="68">
        <v>2.8000000000000003E-4</v>
      </c>
    </row>
    <row r="14">
      <c r="A14" s="13" t="s">
        <v>56</v>
      </c>
      <c r="B14" s="14" t="s">
        <v>57</v>
      </c>
      <c r="C14" s="68">
        <v>0.00926</v>
      </c>
      <c r="D14" s="68">
        <v>0.00578</v>
      </c>
      <c r="E14" s="68">
        <v>0.00136</v>
      </c>
    </row>
    <row r="15">
      <c r="A15" s="13" t="s">
        <v>58</v>
      </c>
      <c r="B15" s="14" t="s">
        <v>59</v>
      </c>
      <c r="C15" s="68">
        <v>0.0</v>
      </c>
      <c r="D15" s="68">
        <v>0.0</v>
      </c>
      <c r="E15" s="68">
        <v>0.0</v>
      </c>
    </row>
    <row r="16">
      <c r="A16" s="13" t="s">
        <v>60</v>
      </c>
      <c r="B16" s="19" t="s">
        <v>61</v>
      </c>
      <c r="C16" s="68">
        <v>0.00181</v>
      </c>
      <c r="D16" s="68">
        <v>0.00114</v>
      </c>
      <c r="E16" s="68">
        <v>2.6000000000000003E-4</v>
      </c>
    </row>
    <row r="17">
      <c r="A17" s="13" t="s">
        <v>62</v>
      </c>
      <c r="B17" s="14" t="s">
        <v>63</v>
      </c>
      <c r="C17" s="68">
        <v>7.0E-4</v>
      </c>
      <c r="D17" s="68">
        <v>4.4E-4</v>
      </c>
      <c r="E17" s="68">
        <v>1.0E-4</v>
      </c>
    </row>
    <row r="18">
      <c r="A18" s="13" t="s">
        <v>64</v>
      </c>
      <c r="B18" s="14" t="s">
        <v>65</v>
      </c>
      <c r="C18" s="68">
        <v>1.0E-5</v>
      </c>
      <c r="D18" s="68">
        <v>1.0E-5</v>
      </c>
      <c r="E18" s="68">
        <v>0.0</v>
      </c>
    </row>
    <row r="19">
      <c r="A19" s="13" t="s">
        <v>66</v>
      </c>
      <c r="B19" s="14" t="s">
        <v>67</v>
      </c>
      <c r="C19" s="68">
        <v>0.22146000000000002</v>
      </c>
      <c r="D19" s="68">
        <v>0.13591</v>
      </c>
      <c r="E19" s="68">
        <v>0.03377</v>
      </c>
    </row>
    <row r="20">
      <c r="A20" s="13" t="s">
        <v>68</v>
      </c>
      <c r="B20" s="19" t="s">
        <v>69</v>
      </c>
      <c r="C20" s="68">
        <v>0.0</v>
      </c>
      <c r="D20" s="68">
        <v>0.0</v>
      </c>
      <c r="E20" s="68">
        <v>0.0</v>
      </c>
    </row>
    <row r="21">
      <c r="A21" s="13" t="s">
        <v>70</v>
      </c>
      <c r="B21" s="14" t="s">
        <v>71</v>
      </c>
      <c r="C21" s="68">
        <v>0.00385</v>
      </c>
      <c r="D21" s="68">
        <v>0.00244</v>
      </c>
      <c r="E21" s="68">
        <v>5.600000000000001E-4</v>
      </c>
    </row>
    <row r="22">
      <c r="A22" s="13" t="s">
        <v>72</v>
      </c>
      <c r="B22" s="19" t="s">
        <v>73</v>
      </c>
      <c r="C22" s="68">
        <v>0.5357000000000001</v>
      </c>
      <c r="D22" s="68">
        <v>0.35262</v>
      </c>
      <c r="E22" s="68">
        <v>0.07626000000000001</v>
      </c>
    </row>
    <row r="23">
      <c r="A23" s="13" t="s">
        <v>74</v>
      </c>
      <c r="B23" s="14" t="s">
        <v>75</v>
      </c>
      <c r="C23" s="68">
        <v>0.00352</v>
      </c>
      <c r="D23" s="68">
        <v>0.00222</v>
      </c>
      <c r="E23" s="68">
        <v>5.1E-4</v>
      </c>
    </row>
    <row r="24">
      <c r="A24" s="13" t="s">
        <v>76</v>
      </c>
      <c r="B24" s="14" t="s">
        <v>77</v>
      </c>
      <c r="C24" s="68">
        <v>0.0038399999999999997</v>
      </c>
      <c r="D24" s="68">
        <v>0.0022299999999999998</v>
      </c>
      <c r="E24" s="68">
        <v>6.5E-4</v>
      </c>
    </row>
    <row r="25">
      <c r="A25" s="13" t="s">
        <v>78</v>
      </c>
      <c r="B25" s="14" t="s">
        <v>79</v>
      </c>
      <c r="C25" s="68">
        <v>0.14406</v>
      </c>
      <c r="D25" s="68">
        <v>0.09236</v>
      </c>
      <c r="E25" s="68">
        <v>0.02051</v>
      </c>
    </row>
    <row r="26">
      <c r="A26" s="13" t="s">
        <v>80</v>
      </c>
      <c r="B26" s="14" t="s">
        <v>81</v>
      </c>
      <c r="C26" s="68">
        <v>0.04272</v>
      </c>
      <c r="D26" s="68">
        <v>0.02515</v>
      </c>
      <c r="E26" s="68">
        <v>0.00701</v>
      </c>
    </row>
    <row r="27">
      <c r="A27" s="13" t="s">
        <v>82</v>
      </c>
      <c r="B27" s="14" t="s">
        <v>83</v>
      </c>
      <c r="C27" s="68">
        <v>0.15435</v>
      </c>
      <c r="D27" s="68">
        <v>0.09666</v>
      </c>
      <c r="E27" s="68">
        <v>0.02085</v>
      </c>
    </row>
    <row r="28">
      <c r="A28" s="13" t="s">
        <v>84</v>
      </c>
      <c r="B28" s="14" t="s">
        <v>85</v>
      </c>
      <c r="C28" s="68">
        <v>0.005030000000000001</v>
      </c>
      <c r="D28" s="68">
        <v>0.00318</v>
      </c>
      <c r="E28" s="68">
        <v>7.3E-4</v>
      </c>
    </row>
    <row r="29">
      <c r="A29" s="13" t="s">
        <v>86</v>
      </c>
      <c r="B29" s="14" t="s">
        <v>87</v>
      </c>
      <c r="C29" s="68">
        <v>0.01855</v>
      </c>
      <c r="D29" s="68">
        <v>0.011720000000000001</v>
      </c>
      <c r="E29" s="68">
        <v>0.00269</v>
      </c>
    </row>
    <row r="30">
      <c r="A30" s="13" t="s">
        <v>88</v>
      </c>
      <c r="B30" s="14" t="s">
        <v>89</v>
      </c>
      <c r="C30" s="68">
        <v>0.54992</v>
      </c>
      <c r="D30" s="68">
        <v>0.3321</v>
      </c>
      <c r="E30" s="68">
        <v>0.08367000000000001</v>
      </c>
    </row>
    <row r="31">
      <c r="A31" s="13" t="s">
        <v>90</v>
      </c>
      <c r="B31" s="14" t="s">
        <v>91</v>
      </c>
      <c r="C31" s="68">
        <v>9.01586</v>
      </c>
      <c r="D31" s="68">
        <v>5.73247</v>
      </c>
      <c r="E31" s="68">
        <v>1.17198</v>
      </c>
    </row>
    <row r="32">
      <c r="A32" s="13" t="s">
        <v>92</v>
      </c>
      <c r="B32" s="14" t="s">
        <v>93</v>
      </c>
      <c r="C32" s="68">
        <v>0.03386</v>
      </c>
      <c r="D32" s="68">
        <v>0.02084</v>
      </c>
      <c r="E32" s="68">
        <v>0.00519</v>
      </c>
    </row>
    <row r="33">
      <c r="A33" s="13" t="s">
        <v>94</v>
      </c>
      <c r="B33" s="14" t="s">
        <v>95</v>
      </c>
      <c r="C33" s="68">
        <v>0.01727</v>
      </c>
      <c r="D33" s="68">
        <v>0.01033</v>
      </c>
      <c r="E33" s="68">
        <v>0.00285</v>
      </c>
    </row>
    <row r="34">
      <c r="A34" s="13" t="s">
        <v>96</v>
      </c>
      <c r="B34" s="20" t="s">
        <v>97</v>
      </c>
      <c r="C34" s="68">
        <v>0.04161</v>
      </c>
      <c r="D34" s="68">
        <v>0.02616</v>
      </c>
      <c r="E34" s="68">
        <v>0.00611</v>
      </c>
    </row>
    <row r="35">
      <c r="A35" s="13" t="s">
        <v>98</v>
      </c>
      <c r="B35" s="14" t="s">
        <v>99</v>
      </c>
      <c r="C35" s="68">
        <v>0.00611</v>
      </c>
      <c r="D35" s="68">
        <v>0.0038399999999999997</v>
      </c>
      <c r="E35" s="68">
        <v>8.900000000000001E-4</v>
      </c>
    </row>
    <row r="36">
      <c r="A36" s="13" t="s">
        <v>100</v>
      </c>
      <c r="B36" s="19" t="s">
        <v>101</v>
      </c>
      <c r="C36" s="68">
        <v>0.014</v>
      </c>
      <c r="D36" s="68">
        <v>0.009089999999999999</v>
      </c>
      <c r="E36" s="68">
        <v>0.00216</v>
      </c>
    </row>
    <row r="37">
      <c r="A37" s="13" t="s">
        <v>102</v>
      </c>
      <c r="B37" s="14" t="s">
        <v>103</v>
      </c>
      <c r="C37" s="68">
        <v>0.00856</v>
      </c>
      <c r="D37" s="68">
        <v>0.00552</v>
      </c>
      <c r="E37" s="68">
        <v>0.00116</v>
      </c>
    </row>
    <row r="38">
      <c r="A38" s="13" t="s">
        <v>104</v>
      </c>
      <c r="B38" s="14" t="s">
        <v>105</v>
      </c>
      <c r="C38" s="68">
        <v>3.9E-4</v>
      </c>
      <c r="D38" s="68">
        <v>2.2E-4</v>
      </c>
      <c r="E38" s="68">
        <v>7.000000000000001E-5</v>
      </c>
    </row>
    <row r="39">
      <c r="A39" s="13" t="s">
        <v>106</v>
      </c>
      <c r="B39" s="14" t="s">
        <v>107</v>
      </c>
      <c r="C39" s="68">
        <v>0.0029300000000000003</v>
      </c>
      <c r="D39" s="68">
        <v>0.00184</v>
      </c>
      <c r="E39" s="68">
        <v>4.4E-4</v>
      </c>
    </row>
    <row r="40">
      <c r="A40" s="13" t="s">
        <v>108</v>
      </c>
      <c r="B40" s="14" t="s">
        <v>109</v>
      </c>
      <c r="C40" s="68">
        <v>0.19616</v>
      </c>
      <c r="D40" s="68">
        <v>0.12665</v>
      </c>
      <c r="E40" s="68">
        <v>0.02563</v>
      </c>
    </row>
    <row r="41">
      <c r="A41" s="13" t="s">
        <v>110</v>
      </c>
      <c r="B41" s="14" t="s">
        <v>111</v>
      </c>
      <c r="C41" s="68">
        <v>0.31365</v>
      </c>
      <c r="D41" s="68">
        <v>0.18968000000000002</v>
      </c>
      <c r="E41" s="68">
        <v>0.04975</v>
      </c>
    </row>
    <row r="42">
      <c r="A42" s="13" t="s">
        <v>112</v>
      </c>
      <c r="B42" s="14" t="s">
        <v>113</v>
      </c>
      <c r="C42" s="68">
        <v>0.011710000000000002</v>
      </c>
      <c r="D42" s="68">
        <v>0.00707</v>
      </c>
      <c r="E42" s="68">
        <v>0.00188</v>
      </c>
    </row>
    <row r="43">
      <c r="A43" s="13" t="s">
        <v>114</v>
      </c>
      <c r="B43" s="14" t="s">
        <v>115</v>
      </c>
      <c r="C43" s="68">
        <v>0.0</v>
      </c>
      <c r="D43" s="68">
        <v>0.0</v>
      </c>
      <c r="E43" s="68">
        <v>0.0</v>
      </c>
    </row>
    <row r="44">
      <c r="A44" s="13" t="s">
        <v>116</v>
      </c>
      <c r="B44" s="14" t="s">
        <v>117</v>
      </c>
      <c r="C44" s="68">
        <v>2.9999999999999997E-5</v>
      </c>
      <c r="D44" s="68">
        <v>2.0E-5</v>
      </c>
      <c r="E44" s="68">
        <v>0.0</v>
      </c>
    </row>
    <row r="45">
      <c r="A45" s="13" t="s">
        <v>118</v>
      </c>
      <c r="B45" s="14" t="s">
        <v>119</v>
      </c>
      <c r="C45" s="68">
        <v>0.009689999999999999</v>
      </c>
      <c r="D45" s="68">
        <v>0.0061200000000000004</v>
      </c>
      <c r="E45" s="68">
        <v>0.0014</v>
      </c>
    </row>
    <row r="46">
      <c r="A46" s="22" t="s">
        <v>120</v>
      </c>
      <c r="B46" s="19" t="s">
        <v>121</v>
      </c>
      <c r="C46" s="68">
        <v>1.21266</v>
      </c>
      <c r="D46" s="68">
        <v>0.69286</v>
      </c>
      <c r="E46" s="68">
        <v>0.20615</v>
      </c>
    </row>
    <row r="47">
      <c r="A47" s="13" t="s">
        <v>122</v>
      </c>
      <c r="B47" s="14" t="s">
        <v>123</v>
      </c>
      <c r="C47" s="68">
        <v>0.00838</v>
      </c>
      <c r="D47" s="68">
        <v>0.0052</v>
      </c>
      <c r="E47" s="68">
        <v>0.00134</v>
      </c>
    </row>
    <row r="48">
      <c r="A48" s="13" t="s">
        <v>124</v>
      </c>
      <c r="B48" s="14" t="s">
        <v>125</v>
      </c>
      <c r="C48" s="68">
        <v>0.00526</v>
      </c>
      <c r="D48" s="68">
        <v>0.0030600000000000002</v>
      </c>
      <c r="E48" s="68">
        <v>9.0E-4</v>
      </c>
    </row>
    <row r="49">
      <c r="A49" s="13" t="s">
        <v>126</v>
      </c>
      <c r="B49" s="19" t="s">
        <v>127</v>
      </c>
      <c r="C49" s="68">
        <v>0.012060000000000001</v>
      </c>
      <c r="D49" s="68">
        <v>0.00696</v>
      </c>
      <c r="E49" s="68">
        <v>0.0020800000000000003</v>
      </c>
    </row>
    <row r="50">
      <c r="A50" s="13" t="s">
        <v>128</v>
      </c>
      <c r="B50" s="14" t="s">
        <v>129</v>
      </c>
      <c r="C50" s="68">
        <v>0.02115</v>
      </c>
      <c r="D50" s="68">
        <v>0.01236</v>
      </c>
      <c r="E50" s="68">
        <v>0.0035499999999999998</v>
      </c>
    </row>
    <row r="51">
      <c r="A51" s="13" t="s">
        <v>130</v>
      </c>
      <c r="B51" s="14" t="s">
        <v>131</v>
      </c>
      <c r="C51" s="68">
        <v>0.08468</v>
      </c>
      <c r="D51" s="68">
        <v>0.05048</v>
      </c>
      <c r="E51" s="68">
        <v>0.01383</v>
      </c>
    </row>
    <row r="52">
      <c r="A52" s="13" t="s">
        <v>132</v>
      </c>
      <c r="B52" s="14" t="s">
        <v>133</v>
      </c>
      <c r="C52" s="68">
        <v>0.0072699999999999996</v>
      </c>
      <c r="D52" s="68">
        <v>0.004849999999999999</v>
      </c>
      <c r="E52" s="68">
        <v>8.7E-4</v>
      </c>
    </row>
    <row r="53">
      <c r="A53" s="13" t="s">
        <v>134</v>
      </c>
      <c r="B53" s="14" t="s">
        <v>135</v>
      </c>
      <c r="C53" s="68">
        <v>0.02527</v>
      </c>
      <c r="D53" s="68">
        <v>0.01474</v>
      </c>
      <c r="E53" s="68">
        <v>0.00429</v>
      </c>
    </row>
    <row r="54">
      <c r="A54" s="13" t="s">
        <v>136</v>
      </c>
      <c r="B54" s="14" t="s">
        <v>137</v>
      </c>
      <c r="C54" s="68">
        <v>0.00114</v>
      </c>
      <c r="D54" s="68">
        <v>6.6E-4</v>
      </c>
      <c r="E54" s="68">
        <v>2.0999999999999998E-4</v>
      </c>
    </row>
    <row r="55">
      <c r="A55" s="13" t="s">
        <v>138</v>
      </c>
      <c r="B55" s="14" t="s">
        <v>139</v>
      </c>
      <c r="C55" s="68">
        <v>0.0064800000000000005</v>
      </c>
      <c r="D55" s="68">
        <v>0.00475</v>
      </c>
      <c r="E55" s="68">
        <v>6.3E-4</v>
      </c>
    </row>
    <row r="56">
      <c r="A56" s="13" t="s">
        <v>140</v>
      </c>
      <c r="B56" s="14" t="s">
        <v>141</v>
      </c>
      <c r="C56" s="68">
        <v>0.0028799999999999997</v>
      </c>
      <c r="D56" s="68">
        <v>0.00196</v>
      </c>
      <c r="E56" s="68">
        <v>4.1999999999999996E-4</v>
      </c>
    </row>
    <row r="57">
      <c r="A57" s="13" t="s">
        <v>142</v>
      </c>
      <c r="B57" s="14" t="s">
        <v>143</v>
      </c>
      <c r="C57" s="68">
        <v>0.01077</v>
      </c>
      <c r="D57" s="68">
        <v>0.007690000000000001</v>
      </c>
      <c r="E57" s="68">
        <v>0.001</v>
      </c>
    </row>
    <row r="58">
      <c r="A58" s="13" t="s">
        <v>144</v>
      </c>
      <c r="B58" s="14" t="s">
        <v>145</v>
      </c>
      <c r="C58" s="68">
        <v>2.00628</v>
      </c>
      <c r="D58" s="68">
        <v>1.25378</v>
      </c>
      <c r="E58" s="68">
        <v>0.2935</v>
      </c>
    </row>
    <row r="59">
      <c r="A59" s="13" t="s">
        <v>146</v>
      </c>
      <c r="B59" s="14" t="s">
        <v>147</v>
      </c>
      <c r="C59" s="68">
        <v>2.25752</v>
      </c>
      <c r="D59" s="68">
        <v>1.39613</v>
      </c>
      <c r="E59" s="68">
        <v>0.33811</v>
      </c>
    </row>
    <row r="60">
      <c r="A60" s="13" t="s">
        <v>148</v>
      </c>
      <c r="B60" s="19" t="s">
        <v>149</v>
      </c>
      <c r="C60" s="68">
        <v>0.22285</v>
      </c>
      <c r="D60" s="68">
        <v>0.13340000000000002</v>
      </c>
      <c r="E60" s="68">
        <v>0.03603</v>
      </c>
    </row>
    <row r="61">
      <c r="A61" s="13" t="s">
        <v>150</v>
      </c>
      <c r="B61" s="14" t="s">
        <v>151</v>
      </c>
      <c r="C61" s="68">
        <v>0.01151</v>
      </c>
      <c r="D61" s="68">
        <v>0.00723</v>
      </c>
      <c r="E61" s="68">
        <v>0.0016899999999999999</v>
      </c>
    </row>
    <row r="62">
      <c r="A62" s="13" t="s">
        <v>152</v>
      </c>
      <c r="B62" s="14" t="s">
        <v>153</v>
      </c>
      <c r="C62" s="68">
        <v>0.00328</v>
      </c>
      <c r="D62" s="68">
        <v>0.00195</v>
      </c>
      <c r="E62" s="68">
        <v>5.4E-4</v>
      </c>
    </row>
    <row r="63">
      <c r="A63" s="13" t="s">
        <v>154</v>
      </c>
      <c r="B63" s="14" t="s">
        <v>155</v>
      </c>
      <c r="C63" s="68">
        <v>0.00279</v>
      </c>
      <c r="D63" s="68">
        <v>0.0019</v>
      </c>
      <c r="E63" s="68">
        <v>4.1E-4</v>
      </c>
    </row>
    <row r="64">
      <c r="A64" s="13" t="s">
        <v>156</v>
      </c>
      <c r="B64" s="14" t="s">
        <v>157</v>
      </c>
      <c r="C64" s="68">
        <v>0.6719400000000001</v>
      </c>
      <c r="D64" s="68">
        <v>0.39644</v>
      </c>
      <c r="E64" s="68">
        <v>0.1072</v>
      </c>
    </row>
    <row r="65">
      <c r="A65" s="13" t="s">
        <v>158</v>
      </c>
      <c r="B65" s="14" t="s">
        <v>159</v>
      </c>
      <c r="C65" s="68">
        <v>3.1E-4</v>
      </c>
      <c r="D65" s="68">
        <v>1.9E-4</v>
      </c>
      <c r="E65" s="68">
        <v>5.0E-5</v>
      </c>
    </row>
    <row r="66">
      <c r="A66" s="13" t="s">
        <v>160</v>
      </c>
      <c r="B66" s="14" t="s">
        <v>161</v>
      </c>
      <c r="C66" s="68">
        <v>0.00564</v>
      </c>
      <c r="D66" s="68">
        <v>0.0035499999999999998</v>
      </c>
      <c r="E66" s="68">
        <v>8.3E-4</v>
      </c>
    </row>
    <row r="67">
      <c r="A67" s="13" t="s">
        <v>162</v>
      </c>
      <c r="B67" s="14" t="s">
        <v>163</v>
      </c>
      <c r="C67" s="68">
        <v>0.02345</v>
      </c>
      <c r="D67" s="68">
        <v>0.01452</v>
      </c>
      <c r="E67" s="68">
        <v>0.0035499999999999998</v>
      </c>
    </row>
    <row r="68">
      <c r="A68" s="13" t="s">
        <v>164</v>
      </c>
      <c r="B68" s="19" t="s">
        <v>165</v>
      </c>
      <c r="C68" s="68">
        <v>0.040060000000000005</v>
      </c>
      <c r="D68" s="68">
        <v>0.02535</v>
      </c>
      <c r="E68" s="68">
        <v>0.00583</v>
      </c>
    </row>
    <row r="69">
      <c r="A69" s="13" t="s">
        <v>166</v>
      </c>
      <c r="B69" s="19" t="s">
        <v>167</v>
      </c>
      <c r="C69" s="68">
        <v>0.30019999999999997</v>
      </c>
      <c r="D69" s="68">
        <v>0.18059999999999998</v>
      </c>
      <c r="E69" s="68">
        <v>0.04406</v>
      </c>
    </row>
    <row r="70">
      <c r="A70" s="13" t="s">
        <v>168</v>
      </c>
      <c r="B70" s="14" t="s">
        <v>169</v>
      </c>
      <c r="C70" s="68">
        <v>7.099999999999999E-4</v>
      </c>
      <c r="D70" s="68">
        <v>4.3E-4</v>
      </c>
      <c r="E70" s="68">
        <v>1.1E-4</v>
      </c>
    </row>
    <row r="71">
      <c r="A71" s="13" t="s">
        <v>170</v>
      </c>
      <c r="B71" s="14" t="s">
        <v>171</v>
      </c>
      <c r="C71" s="68">
        <v>3.8E-4</v>
      </c>
      <c r="D71" s="68">
        <v>2.3999999999999998E-4</v>
      </c>
      <c r="E71" s="68">
        <v>5.0E-5</v>
      </c>
    </row>
    <row r="72">
      <c r="A72" s="13" t="s">
        <v>172</v>
      </c>
      <c r="B72" s="19" t="s">
        <v>173</v>
      </c>
      <c r="C72" s="68">
        <v>0.03018</v>
      </c>
      <c r="D72" s="68">
        <v>0.01907</v>
      </c>
      <c r="E72" s="68">
        <v>0.00438</v>
      </c>
    </row>
    <row r="73">
      <c r="A73" s="13" t="s">
        <v>174</v>
      </c>
      <c r="B73" s="14" t="s">
        <v>175</v>
      </c>
      <c r="C73" s="68">
        <v>8.7E-4</v>
      </c>
      <c r="D73" s="68">
        <v>4.9E-4</v>
      </c>
      <c r="E73" s="68">
        <v>1.5E-4</v>
      </c>
    </row>
    <row r="74">
      <c r="A74" s="13" t="s">
        <v>176</v>
      </c>
      <c r="B74" s="14" t="s">
        <v>177</v>
      </c>
      <c r="C74" s="68">
        <v>2.3E-4</v>
      </c>
      <c r="D74" s="68">
        <v>1.5E-4</v>
      </c>
      <c r="E74" s="68">
        <v>2.9999999999999997E-5</v>
      </c>
    </row>
    <row r="75">
      <c r="A75" s="13" t="s">
        <v>178</v>
      </c>
      <c r="B75" s="14" t="s">
        <v>179</v>
      </c>
      <c r="C75" s="68">
        <v>0.0028</v>
      </c>
      <c r="D75" s="68">
        <v>0.00161</v>
      </c>
      <c r="E75" s="68">
        <v>4.9E-4</v>
      </c>
    </row>
    <row r="76">
      <c r="A76" s="13" t="s">
        <v>180</v>
      </c>
      <c r="B76" s="14" t="s">
        <v>181</v>
      </c>
      <c r="C76" s="68">
        <v>0.00587</v>
      </c>
      <c r="D76" s="68">
        <v>0.00321</v>
      </c>
      <c r="E76" s="68">
        <v>0.0011</v>
      </c>
    </row>
    <row r="77">
      <c r="A77" s="13" t="s">
        <v>182</v>
      </c>
      <c r="B77" s="14" t="s">
        <v>183</v>
      </c>
      <c r="C77" s="68">
        <v>0.027379999999999998</v>
      </c>
      <c r="D77" s="68">
        <v>0.01856</v>
      </c>
      <c r="E77" s="68">
        <v>0.0035800000000000003</v>
      </c>
    </row>
    <row r="78">
      <c r="A78" s="13" t="s">
        <v>184</v>
      </c>
      <c r="B78" s="14" t="s">
        <v>185</v>
      </c>
      <c r="C78" s="68">
        <v>0.03653</v>
      </c>
      <c r="D78" s="68">
        <v>0.02308</v>
      </c>
      <c r="E78" s="68">
        <v>0.0053</v>
      </c>
    </row>
    <row r="79">
      <c r="A79" s="13" t="s">
        <v>186</v>
      </c>
      <c r="B79" s="14" t="s">
        <v>187</v>
      </c>
      <c r="C79" s="68">
        <v>0.29894</v>
      </c>
      <c r="D79" s="68">
        <v>0.18315</v>
      </c>
      <c r="E79" s="68">
        <v>0.046939999999999996</v>
      </c>
    </row>
    <row r="80">
      <c r="A80" s="13" t="s">
        <v>188</v>
      </c>
      <c r="B80" s="14" t="s">
        <v>189</v>
      </c>
      <c r="C80" s="68">
        <v>0.019010000000000003</v>
      </c>
      <c r="D80" s="68">
        <v>0.01201</v>
      </c>
      <c r="E80" s="68">
        <v>0.00276</v>
      </c>
    </row>
    <row r="81">
      <c r="A81" s="13" t="s">
        <v>190</v>
      </c>
      <c r="B81" s="14" t="s">
        <v>191</v>
      </c>
      <c r="C81" s="68">
        <v>0.15713999999999997</v>
      </c>
      <c r="D81" s="68">
        <v>0.09303</v>
      </c>
      <c r="E81" s="68">
        <v>0.02606</v>
      </c>
    </row>
    <row r="82">
      <c r="A82" s="13" t="s">
        <v>192</v>
      </c>
      <c r="B82" s="14" t="s">
        <v>193</v>
      </c>
      <c r="C82" s="68">
        <v>0.00525</v>
      </c>
      <c r="D82" s="68">
        <v>0.00307</v>
      </c>
      <c r="E82" s="68">
        <v>9.0E-4</v>
      </c>
    </row>
    <row r="83">
      <c r="A83" s="13" t="s">
        <v>194</v>
      </c>
      <c r="B83" s="14" t="s">
        <v>195</v>
      </c>
      <c r="C83" s="68">
        <v>0.32421</v>
      </c>
      <c r="D83" s="68">
        <v>0.1991</v>
      </c>
      <c r="E83" s="68">
        <v>0.0476</v>
      </c>
    </row>
    <row r="84">
      <c r="A84" s="13" t="s">
        <v>196</v>
      </c>
      <c r="B84" s="19" t="s">
        <v>197</v>
      </c>
      <c r="C84" s="68">
        <v>0.00209</v>
      </c>
      <c r="D84" s="68">
        <v>0.00132</v>
      </c>
      <c r="E84" s="68">
        <v>3.0E-4</v>
      </c>
    </row>
    <row r="85">
      <c r="A85" s="13" t="s">
        <v>198</v>
      </c>
      <c r="B85" s="14" t="s">
        <v>199</v>
      </c>
      <c r="C85" s="68">
        <v>0.0</v>
      </c>
      <c r="D85" s="68">
        <v>0.0</v>
      </c>
      <c r="E85" s="68">
        <v>0.0</v>
      </c>
    </row>
    <row r="86">
      <c r="A86" s="13" t="s">
        <v>200</v>
      </c>
      <c r="B86" s="14" t="s">
        <v>201</v>
      </c>
      <c r="C86" s="68">
        <v>0.28241000000000005</v>
      </c>
      <c r="D86" s="68">
        <v>0.16776</v>
      </c>
      <c r="E86" s="68">
        <v>0.046020000000000005</v>
      </c>
    </row>
    <row r="87">
      <c r="A87" s="13" t="s">
        <v>202</v>
      </c>
      <c r="B87" s="14" t="s">
        <v>203</v>
      </c>
      <c r="C87" s="68">
        <v>0.05464</v>
      </c>
      <c r="D87" s="68">
        <v>0.03686</v>
      </c>
      <c r="E87" s="68">
        <v>0.00775</v>
      </c>
    </row>
    <row r="88">
      <c r="A88" s="13" t="s">
        <v>204</v>
      </c>
      <c r="B88" s="14" t="s">
        <v>205</v>
      </c>
      <c r="C88" s="68">
        <v>0.09848</v>
      </c>
      <c r="D88" s="68">
        <v>0.055119999999999995</v>
      </c>
      <c r="E88" s="68">
        <v>0.01782</v>
      </c>
    </row>
    <row r="89">
      <c r="A89" s="13" t="s">
        <v>206</v>
      </c>
      <c r="B89" s="14" t="s">
        <v>207</v>
      </c>
      <c r="C89" s="68">
        <v>0.01332</v>
      </c>
      <c r="D89" s="68">
        <v>0.00841</v>
      </c>
      <c r="E89" s="68">
        <v>0.0019299999999999999</v>
      </c>
    </row>
    <row r="90">
      <c r="A90" s="13" t="s">
        <v>208</v>
      </c>
      <c r="B90" s="14" t="s">
        <v>209</v>
      </c>
      <c r="C90" s="68">
        <v>0.08428000000000001</v>
      </c>
      <c r="D90" s="68">
        <v>0.04518</v>
      </c>
      <c r="E90" s="68">
        <v>0.015560000000000001</v>
      </c>
    </row>
    <row r="91">
      <c r="A91" s="13" t="s">
        <v>210</v>
      </c>
      <c r="B91" s="14" t="s">
        <v>211</v>
      </c>
      <c r="C91" s="68">
        <v>0.01083</v>
      </c>
      <c r="D91" s="68">
        <v>0.00717</v>
      </c>
      <c r="E91" s="68">
        <v>0.00117</v>
      </c>
    </row>
    <row r="92">
      <c r="A92" s="13" t="s">
        <v>212</v>
      </c>
      <c r="B92" s="14" t="s">
        <v>213</v>
      </c>
      <c r="C92" s="68">
        <v>0.006030000000000001</v>
      </c>
      <c r="D92" s="68">
        <v>0.00381</v>
      </c>
      <c r="E92" s="68">
        <v>8.7E-4</v>
      </c>
    </row>
    <row r="93">
      <c r="A93" s="13" t="s">
        <v>214</v>
      </c>
      <c r="B93" s="14" t="s">
        <v>215</v>
      </c>
      <c r="C93" s="68">
        <v>0.21143</v>
      </c>
      <c r="D93" s="68">
        <v>0.12913999999999998</v>
      </c>
      <c r="E93" s="68">
        <v>0.033030000000000004</v>
      </c>
    </row>
    <row r="94">
      <c r="A94" s="13" t="s">
        <v>216</v>
      </c>
      <c r="B94" s="14" t="s">
        <v>217</v>
      </c>
      <c r="C94" s="68">
        <v>2.8000000000000003E-4</v>
      </c>
      <c r="D94" s="68">
        <v>1.7E-4</v>
      </c>
      <c r="E94" s="68">
        <v>4.0E-5</v>
      </c>
    </row>
    <row r="95">
      <c r="A95" s="13" t="s">
        <v>218</v>
      </c>
      <c r="B95" s="14" t="s">
        <v>219</v>
      </c>
      <c r="C95" s="68">
        <v>0.6545</v>
      </c>
      <c r="D95" s="68">
        <v>0.37773</v>
      </c>
      <c r="E95" s="68">
        <v>0.11251</v>
      </c>
    </row>
    <row r="96">
      <c r="A96" s="13" t="s">
        <v>220</v>
      </c>
      <c r="B96" s="14" t="s">
        <v>221</v>
      </c>
      <c r="C96" s="68">
        <v>0.06849</v>
      </c>
      <c r="D96" s="68">
        <v>0.038979999999999994</v>
      </c>
      <c r="E96" s="68">
        <v>0.01209</v>
      </c>
    </row>
    <row r="97">
      <c r="A97" s="13" t="s">
        <v>222</v>
      </c>
      <c r="B97" s="14" t="s">
        <v>223</v>
      </c>
      <c r="C97" s="68">
        <v>0.12293000000000001</v>
      </c>
      <c r="D97" s="68">
        <v>0.07365000000000001</v>
      </c>
      <c r="E97" s="68">
        <v>0.01982</v>
      </c>
    </row>
    <row r="98">
      <c r="A98" s="13" t="s">
        <v>224</v>
      </c>
      <c r="B98" s="14" t="s">
        <v>225</v>
      </c>
      <c r="C98" s="68">
        <v>0.03165</v>
      </c>
      <c r="D98" s="68">
        <v>0.01873</v>
      </c>
      <c r="E98" s="68">
        <v>0.00518</v>
      </c>
    </row>
    <row r="99">
      <c r="A99" s="13" t="s">
        <v>226</v>
      </c>
      <c r="B99" s="14" t="s">
        <v>227</v>
      </c>
      <c r="C99" s="68">
        <v>0.06789</v>
      </c>
      <c r="D99" s="68">
        <v>0.03983</v>
      </c>
      <c r="E99" s="68">
        <v>0.011349999999999999</v>
      </c>
    </row>
    <row r="100">
      <c r="A100" s="13" t="s">
        <v>228</v>
      </c>
      <c r="B100" s="14" t="s">
        <v>229</v>
      </c>
      <c r="C100" s="68">
        <v>0.00417</v>
      </c>
      <c r="D100" s="68">
        <v>0.00264</v>
      </c>
      <c r="E100" s="68">
        <v>6.1E-4</v>
      </c>
    </row>
    <row r="101">
      <c r="A101" s="13" t="s">
        <v>230</v>
      </c>
      <c r="B101" s="14" t="s">
        <v>231</v>
      </c>
      <c r="C101" s="68">
        <v>0.8712000000000001</v>
      </c>
      <c r="D101" s="68">
        <v>0.51846</v>
      </c>
      <c r="E101" s="68">
        <v>0.14065</v>
      </c>
    </row>
    <row r="102">
      <c r="A102" s="13" t="s">
        <v>232</v>
      </c>
      <c r="B102" s="14" t="s">
        <v>233</v>
      </c>
      <c r="C102" s="68">
        <v>0.49957</v>
      </c>
      <c r="D102" s="68">
        <v>0.30007</v>
      </c>
      <c r="E102" s="68">
        <v>0.07897</v>
      </c>
    </row>
    <row r="103">
      <c r="A103" s="13" t="s">
        <v>234</v>
      </c>
      <c r="B103" s="14" t="s">
        <v>235</v>
      </c>
      <c r="C103" s="68">
        <v>0.0</v>
      </c>
      <c r="D103" s="68">
        <v>0.0</v>
      </c>
      <c r="E103" s="68">
        <v>0.0</v>
      </c>
    </row>
    <row r="104">
      <c r="A104" s="13" t="s">
        <v>236</v>
      </c>
      <c r="B104" s="19" t="s">
        <v>237</v>
      </c>
      <c r="C104" s="68">
        <v>0.89764</v>
      </c>
      <c r="D104" s="68">
        <v>0.49231</v>
      </c>
      <c r="E104" s="68">
        <v>0.16724</v>
      </c>
    </row>
    <row r="105">
      <c r="A105" s="13" t="s">
        <v>238</v>
      </c>
      <c r="B105" s="14" t="s">
        <v>239</v>
      </c>
      <c r="C105" s="68">
        <v>0.004889999999999999</v>
      </c>
      <c r="D105" s="68">
        <v>0.00309</v>
      </c>
      <c r="E105" s="68">
        <v>7.099999999999999E-4</v>
      </c>
    </row>
    <row r="106">
      <c r="A106" s="13" t="s">
        <v>240</v>
      </c>
      <c r="B106" s="14" t="s">
        <v>241</v>
      </c>
      <c r="C106" s="68">
        <v>0.02001</v>
      </c>
      <c r="D106" s="68">
        <v>0.01288</v>
      </c>
      <c r="E106" s="68">
        <v>0.00263</v>
      </c>
    </row>
    <row r="107">
      <c r="A107" s="13" t="s">
        <v>242</v>
      </c>
      <c r="B107" s="14" t="s">
        <v>243</v>
      </c>
      <c r="C107" s="68">
        <v>0.09779</v>
      </c>
      <c r="D107" s="68">
        <v>0.05688</v>
      </c>
      <c r="E107" s="68">
        <v>0.01647</v>
      </c>
    </row>
    <row r="108">
      <c r="A108" s="13" t="s">
        <v>244</v>
      </c>
      <c r="B108" s="14" t="s">
        <v>245</v>
      </c>
      <c r="C108" s="68">
        <v>0.00126</v>
      </c>
      <c r="D108" s="68">
        <v>7.9E-4</v>
      </c>
      <c r="E108" s="68">
        <v>1.7999999999999998E-4</v>
      </c>
    </row>
    <row r="109">
      <c r="A109" s="13" t="s">
        <v>246</v>
      </c>
      <c r="B109" s="14" t="s">
        <v>247</v>
      </c>
      <c r="C109" s="68">
        <v>0.03935</v>
      </c>
      <c r="D109" s="68">
        <v>0.0225</v>
      </c>
      <c r="E109" s="68">
        <v>0.00694</v>
      </c>
    </row>
    <row r="110">
      <c r="A110" s="13" t="s">
        <v>248</v>
      </c>
      <c r="B110" s="14" t="s">
        <v>249</v>
      </c>
      <c r="C110" s="68">
        <v>0.0</v>
      </c>
      <c r="D110" s="68">
        <v>0.0</v>
      </c>
      <c r="E110" s="68">
        <v>0.0</v>
      </c>
    </row>
    <row r="111">
      <c r="A111" s="13" t="s">
        <v>250</v>
      </c>
      <c r="B111" s="14" t="s">
        <v>251</v>
      </c>
      <c r="C111" s="68">
        <v>0.0</v>
      </c>
      <c r="D111" s="68">
        <v>0.0</v>
      </c>
      <c r="E111" s="68">
        <v>0.0</v>
      </c>
    </row>
    <row r="112">
      <c r="A112" s="13" t="s">
        <v>252</v>
      </c>
      <c r="B112" s="14" t="s">
        <v>253</v>
      </c>
      <c r="C112" s="68">
        <v>0.10337</v>
      </c>
      <c r="D112" s="68">
        <v>0.05805</v>
      </c>
      <c r="E112" s="68">
        <v>0.01863</v>
      </c>
    </row>
    <row r="113">
      <c r="A113" s="13" t="s">
        <v>254</v>
      </c>
      <c r="B113" s="14" t="s">
        <v>255</v>
      </c>
      <c r="C113" s="68">
        <v>0.0</v>
      </c>
      <c r="D113" s="68">
        <v>0.0</v>
      </c>
      <c r="E113" s="68">
        <v>0.0</v>
      </c>
    </row>
    <row r="114">
      <c r="A114" s="13" t="s">
        <v>256</v>
      </c>
      <c r="B114" s="14" t="s">
        <v>257</v>
      </c>
      <c r="C114" s="68">
        <v>0.10117</v>
      </c>
      <c r="D114" s="68">
        <v>0.06148</v>
      </c>
      <c r="E114" s="68">
        <v>0.01598</v>
      </c>
    </row>
    <row r="115">
      <c r="A115" s="13" t="s">
        <v>258</v>
      </c>
      <c r="B115" s="14" t="s">
        <v>259</v>
      </c>
      <c r="C115" s="68">
        <v>0.008140000000000001</v>
      </c>
      <c r="D115" s="68">
        <v>0.00518</v>
      </c>
      <c r="E115" s="68">
        <v>0.0011799999999999998</v>
      </c>
    </row>
    <row r="116">
      <c r="A116" s="13" t="s">
        <v>260</v>
      </c>
      <c r="B116" s="14" t="s">
        <v>261</v>
      </c>
      <c r="C116" s="68">
        <v>0.00763</v>
      </c>
      <c r="D116" s="68">
        <v>0.0052699999999999995</v>
      </c>
      <c r="E116" s="68">
        <v>0.0010400000000000001</v>
      </c>
    </row>
    <row r="117">
      <c r="A117" s="22" t="s">
        <v>262</v>
      </c>
      <c r="B117" s="14" t="s">
        <v>263</v>
      </c>
      <c r="C117" s="68">
        <v>6.3E-4</v>
      </c>
      <c r="D117" s="68">
        <v>4.0E-4</v>
      </c>
      <c r="E117" s="68">
        <v>8.999999999999999E-5</v>
      </c>
    </row>
    <row r="118">
      <c r="A118" s="13" t="s">
        <v>264</v>
      </c>
      <c r="B118" s="19" t="s">
        <v>265</v>
      </c>
      <c r="C118" s="68">
        <v>0.0011799999999999998</v>
      </c>
      <c r="D118" s="68">
        <v>7.199999999999999E-4</v>
      </c>
      <c r="E118" s="68">
        <v>1.7999999999999998E-4</v>
      </c>
    </row>
    <row r="119">
      <c r="A119" s="13" t="s">
        <v>266</v>
      </c>
      <c r="B119" s="14" t="s">
        <v>267</v>
      </c>
      <c r="C119" s="68">
        <v>0.0</v>
      </c>
      <c r="D119" s="68">
        <v>0.0</v>
      </c>
      <c r="E119" s="68">
        <v>0.0</v>
      </c>
    </row>
    <row r="120">
      <c r="A120" s="13" t="s">
        <v>268</v>
      </c>
      <c r="B120" s="14" t="s">
        <v>269</v>
      </c>
      <c r="C120" s="68">
        <v>2.7E-4</v>
      </c>
      <c r="D120" s="68">
        <v>1.7E-4</v>
      </c>
      <c r="E120" s="68">
        <v>4.0E-5</v>
      </c>
    </row>
    <row r="121">
      <c r="A121" s="13" t="s">
        <v>270</v>
      </c>
      <c r="B121" s="19" t="s">
        <v>271</v>
      </c>
      <c r="C121" s="68">
        <v>0.07597</v>
      </c>
      <c r="D121" s="68">
        <v>0.046810000000000004</v>
      </c>
      <c r="E121" s="68">
        <v>0.011609999999999999</v>
      </c>
    </row>
    <row r="122">
      <c r="A122" s="13" t="s">
        <v>272</v>
      </c>
      <c r="B122" s="14" t="s">
        <v>273</v>
      </c>
      <c r="C122" s="68">
        <v>0.38898</v>
      </c>
      <c r="D122" s="68">
        <v>0.25091</v>
      </c>
      <c r="E122" s="68">
        <v>0.05221</v>
      </c>
    </row>
    <row r="123">
      <c r="A123" s="13" t="s">
        <v>274</v>
      </c>
      <c r="B123" s="14" t="s">
        <v>275</v>
      </c>
      <c r="C123" s="68">
        <v>0.0053</v>
      </c>
      <c r="D123" s="68">
        <v>0.00316</v>
      </c>
      <c r="E123" s="68">
        <v>8.7E-4</v>
      </c>
    </row>
    <row r="124">
      <c r="A124" s="13" t="s">
        <v>276</v>
      </c>
      <c r="B124" s="14" t="s">
        <v>277</v>
      </c>
      <c r="C124" s="68">
        <v>0.00225</v>
      </c>
      <c r="D124" s="68">
        <v>0.00139</v>
      </c>
      <c r="E124" s="68">
        <v>3.7E-4</v>
      </c>
    </row>
    <row r="125">
      <c r="A125" s="13" t="s">
        <v>278</v>
      </c>
      <c r="B125" s="14" t="s">
        <v>279</v>
      </c>
      <c r="C125" s="68">
        <v>0.024489999999999998</v>
      </c>
      <c r="D125" s="68">
        <v>0.01413</v>
      </c>
      <c r="E125" s="68">
        <v>0.004200000000000001</v>
      </c>
    </row>
    <row r="126">
      <c r="A126" s="13" t="s">
        <v>280</v>
      </c>
      <c r="B126" s="19" t="s">
        <v>281</v>
      </c>
      <c r="C126" s="68">
        <v>0.11198000000000001</v>
      </c>
      <c r="D126" s="68">
        <v>0.06393</v>
      </c>
      <c r="E126" s="68">
        <v>0.01933</v>
      </c>
    </row>
    <row r="127">
      <c r="A127" s="13" t="s">
        <v>282</v>
      </c>
      <c r="B127" s="14" t="s">
        <v>283</v>
      </c>
      <c r="C127" s="68">
        <v>0.0026</v>
      </c>
      <c r="D127" s="68">
        <v>0.00164</v>
      </c>
      <c r="E127" s="68">
        <v>3.8E-4</v>
      </c>
    </row>
    <row r="128">
      <c r="A128" s="13" t="s">
        <v>284</v>
      </c>
      <c r="B128" s="14" t="s">
        <v>285</v>
      </c>
      <c r="C128" s="68">
        <v>0.08663</v>
      </c>
      <c r="D128" s="68">
        <v>0.054740000000000004</v>
      </c>
      <c r="E128" s="68">
        <v>0.01256</v>
      </c>
    </row>
    <row r="129">
      <c r="A129" s="13" t="s">
        <v>286</v>
      </c>
      <c r="B129" s="14" t="s">
        <v>287</v>
      </c>
      <c r="C129" s="68">
        <v>0.01966</v>
      </c>
      <c r="D129" s="68">
        <v>0.01185</v>
      </c>
      <c r="E129" s="68">
        <v>0.00311</v>
      </c>
    </row>
    <row r="130">
      <c r="A130" s="13" t="s">
        <v>288</v>
      </c>
      <c r="B130" s="14" t="s">
        <v>289</v>
      </c>
      <c r="C130" s="68">
        <v>0.01418</v>
      </c>
      <c r="D130" s="68">
        <v>0.00771</v>
      </c>
      <c r="E130" s="68">
        <v>0.0027</v>
      </c>
    </row>
    <row r="131">
      <c r="A131" s="13" t="s">
        <v>290</v>
      </c>
      <c r="B131" s="19" t="s">
        <v>291</v>
      </c>
      <c r="C131" s="68">
        <v>0.89195</v>
      </c>
      <c r="D131" s="68">
        <v>0.50012</v>
      </c>
      <c r="E131" s="68">
        <v>0.15612</v>
      </c>
    </row>
    <row r="132">
      <c r="A132" s="13" t="s">
        <v>292</v>
      </c>
      <c r="B132" s="14" t="s">
        <v>293</v>
      </c>
      <c r="C132" s="68">
        <v>0.01066</v>
      </c>
      <c r="D132" s="68">
        <v>0.00555</v>
      </c>
      <c r="E132" s="68">
        <v>0.00216</v>
      </c>
    </row>
    <row r="133">
      <c r="A133" s="13" t="s">
        <v>294</v>
      </c>
      <c r="B133" s="14" t="s">
        <v>295</v>
      </c>
      <c r="C133" s="68">
        <v>0.01448</v>
      </c>
      <c r="D133" s="68">
        <v>0.00915</v>
      </c>
      <c r="E133" s="68">
        <v>0.0021000000000000003</v>
      </c>
    </row>
    <row r="134">
      <c r="A134" s="13" t="s">
        <v>296</v>
      </c>
      <c r="B134" s="19" t="s">
        <v>297</v>
      </c>
      <c r="C134" s="68">
        <v>0.05497</v>
      </c>
      <c r="D134" s="68">
        <v>0.03281</v>
      </c>
      <c r="E134" s="68">
        <v>0.00862</v>
      </c>
    </row>
    <row r="135">
      <c r="A135" s="13" t="s">
        <v>298</v>
      </c>
      <c r="B135" s="19" t="s">
        <v>299</v>
      </c>
      <c r="C135" s="68">
        <v>1.14989</v>
      </c>
      <c r="D135" s="68">
        <v>0.77163</v>
      </c>
      <c r="E135" s="68">
        <v>0.14812999999999998</v>
      </c>
    </row>
    <row r="136">
      <c r="A136" s="13" t="s">
        <v>300</v>
      </c>
      <c r="B136" s="14" t="s">
        <v>301</v>
      </c>
      <c r="C136" s="68">
        <v>0.02632</v>
      </c>
      <c r="D136" s="68">
        <v>0.01534</v>
      </c>
      <c r="E136" s="68">
        <v>0.00442</v>
      </c>
    </row>
    <row r="137">
      <c r="A137" s="13" t="s">
        <v>302</v>
      </c>
      <c r="B137" s="14" t="s">
        <v>303</v>
      </c>
      <c r="C137" s="68">
        <v>0.01973</v>
      </c>
      <c r="D137" s="68">
        <v>0.01246</v>
      </c>
      <c r="E137" s="68">
        <v>0.0028599999999999997</v>
      </c>
    </row>
    <row r="138">
      <c r="A138" s="13" t="s">
        <v>304</v>
      </c>
      <c r="B138" s="14" t="s">
        <v>305</v>
      </c>
      <c r="C138" s="68">
        <v>0.00463</v>
      </c>
      <c r="D138" s="68">
        <v>0.00292</v>
      </c>
      <c r="E138" s="68">
        <v>6.7E-4</v>
      </c>
    </row>
    <row r="139">
      <c r="A139" s="53"/>
      <c r="B139" s="14"/>
    </row>
    <row r="140">
      <c r="A140" s="53"/>
      <c r="B140" s="14"/>
      <c r="C140" s="69">
        <f t="shared" ref="C140:E140" si="1">sum(C2:C138)</f>
        <v>27.50013</v>
      </c>
      <c r="D140" s="69">
        <f t="shared" si="1"/>
        <v>16.9655</v>
      </c>
      <c r="E140" s="69">
        <f t="shared" si="1"/>
        <v>4.04168</v>
      </c>
    </row>
    <row r="141">
      <c r="B141" s="14"/>
    </row>
    <row r="142">
      <c r="B142" s="14"/>
      <c r="C142" s="6">
        <f>55326772.525/1000000</f>
        <v>55.32677253</v>
      </c>
      <c r="D142" s="6">
        <f>810896.208/1000000</f>
        <v>0.810896208</v>
      </c>
      <c r="E142" s="6">
        <f>3446308.884/1000000</f>
        <v>3.446308884</v>
      </c>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1" width="16.0"/>
    <col customWidth="1" min="2" max="2" width="25.38"/>
    <col customWidth="1" min="3" max="3" width="3.13"/>
    <col customWidth="1" min="4" max="4" width="17.5"/>
    <col customWidth="1" min="6" max="6" width="16.75"/>
  </cols>
  <sheetData>
    <row r="1">
      <c r="A1" s="2" t="s">
        <v>29</v>
      </c>
      <c r="B1" s="9" t="s">
        <v>30</v>
      </c>
      <c r="D1" s="11" t="s">
        <v>376</v>
      </c>
      <c r="E1" s="11" t="s">
        <v>377</v>
      </c>
      <c r="F1" s="11" t="s">
        <v>378</v>
      </c>
      <c r="H1" s="70"/>
      <c r="I1" s="70"/>
      <c r="J1" s="71"/>
      <c r="K1" s="71"/>
      <c r="L1" s="71"/>
      <c r="M1" s="70"/>
      <c r="N1" s="70"/>
      <c r="O1" s="70"/>
      <c r="Q1" s="17"/>
      <c r="R1" s="71"/>
      <c r="S1" s="70"/>
      <c r="T1" s="70"/>
      <c r="U1" s="70"/>
      <c r="V1" s="70"/>
      <c r="W1" s="70"/>
      <c r="Y1" s="17"/>
      <c r="Z1" s="71"/>
      <c r="AA1" s="70"/>
      <c r="AB1" s="70"/>
      <c r="AC1" s="70"/>
      <c r="AD1" s="70"/>
      <c r="AE1" s="70"/>
      <c r="AG1" s="17"/>
      <c r="AH1" s="71"/>
      <c r="AI1" s="70"/>
      <c r="AJ1" s="70"/>
      <c r="AK1" s="70"/>
      <c r="AL1" s="70"/>
      <c r="AM1" s="70"/>
      <c r="AN1" s="71"/>
      <c r="AO1" s="17"/>
      <c r="AP1" s="71"/>
      <c r="AQ1" s="17"/>
      <c r="AR1" s="71"/>
    </row>
    <row r="2">
      <c r="A2" s="13" t="s">
        <v>32</v>
      </c>
      <c r="B2" s="14" t="s">
        <v>33</v>
      </c>
      <c r="D2" s="16">
        <v>0.73</v>
      </c>
      <c r="E2" s="16">
        <v>0.07</v>
      </c>
      <c r="F2" s="16">
        <v>0.13</v>
      </c>
      <c r="G2" s="16"/>
      <c r="H2" s="72"/>
      <c r="I2" s="72"/>
      <c r="J2" s="16"/>
      <c r="K2" s="16"/>
      <c r="L2" s="16"/>
      <c r="M2" s="16"/>
      <c r="N2" s="16"/>
      <c r="O2" s="16"/>
      <c r="Q2" s="17"/>
      <c r="R2" s="16"/>
      <c r="S2" s="16"/>
      <c r="T2" s="16"/>
      <c r="U2" s="16"/>
      <c r="V2" s="16"/>
      <c r="W2" s="16"/>
      <c r="Y2" s="17"/>
      <c r="Z2" s="16"/>
      <c r="AA2" s="16"/>
      <c r="AB2" s="16"/>
      <c r="AC2" s="16"/>
      <c r="AD2" s="16"/>
      <c r="AE2" s="16"/>
      <c r="AG2" s="17"/>
      <c r="AH2" s="16"/>
      <c r="AI2" s="16"/>
      <c r="AJ2" s="16"/>
      <c r="AK2" s="16"/>
      <c r="AL2" s="16"/>
      <c r="AM2" s="16"/>
      <c r="AN2" s="16"/>
      <c r="AO2" s="17"/>
      <c r="AP2" s="16"/>
      <c r="AQ2" s="17"/>
      <c r="AR2" s="16"/>
    </row>
    <row r="3">
      <c r="A3" s="13" t="s">
        <v>34</v>
      </c>
      <c r="B3" s="14" t="s">
        <v>35</v>
      </c>
      <c r="D3" s="16">
        <v>0.51</v>
      </c>
      <c r="E3" s="16">
        <v>0.03</v>
      </c>
      <c r="F3" s="16">
        <v>0.06</v>
      </c>
      <c r="G3" s="16"/>
      <c r="H3" s="73"/>
      <c r="I3" s="74"/>
      <c r="J3" s="16"/>
      <c r="K3" s="16"/>
      <c r="L3" s="16"/>
      <c r="M3" s="16"/>
      <c r="N3" s="16"/>
      <c r="O3" s="16"/>
      <c r="Q3" s="17"/>
      <c r="R3" s="16"/>
      <c r="S3" s="16"/>
      <c r="T3" s="16"/>
      <c r="U3" s="16"/>
      <c r="V3" s="16"/>
      <c r="W3" s="16"/>
      <c r="Y3" s="17"/>
      <c r="Z3" s="16"/>
      <c r="AA3" s="16"/>
      <c r="AB3" s="16"/>
      <c r="AC3" s="16"/>
      <c r="AD3" s="16"/>
      <c r="AE3" s="16"/>
      <c r="AG3" s="17"/>
      <c r="AH3" s="16"/>
      <c r="AI3" s="16"/>
      <c r="AJ3" s="16"/>
      <c r="AK3" s="16"/>
      <c r="AL3" s="16"/>
      <c r="AM3" s="16"/>
      <c r="AN3" s="16"/>
      <c r="AO3" s="17"/>
      <c r="AP3" s="16"/>
      <c r="AQ3" s="17"/>
      <c r="AR3" s="16"/>
    </row>
    <row r="4">
      <c r="A4" s="13" t="s">
        <v>36</v>
      </c>
      <c r="B4" s="14" t="s">
        <v>37</v>
      </c>
      <c r="D4" s="16">
        <v>5.52</v>
      </c>
      <c r="E4" s="16">
        <v>0.24</v>
      </c>
      <c r="F4" s="16">
        <v>0.78</v>
      </c>
      <c r="G4" s="16"/>
      <c r="H4" s="73"/>
      <c r="I4" s="74"/>
      <c r="J4" s="16"/>
      <c r="K4" s="16"/>
      <c r="L4" s="16"/>
      <c r="M4" s="16"/>
      <c r="N4" s="16"/>
      <c r="O4" s="16"/>
      <c r="Q4" s="17"/>
      <c r="R4" s="16"/>
      <c r="S4" s="16"/>
      <c r="T4" s="16"/>
      <c r="U4" s="16"/>
      <c r="V4" s="16"/>
      <c r="W4" s="16"/>
      <c r="Y4" s="17"/>
      <c r="Z4" s="16"/>
      <c r="AA4" s="16"/>
      <c r="AB4" s="16"/>
      <c r="AC4" s="16"/>
      <c r="AD4" s="16"/>
      <c r="AE4" s="16"/>
      <c r="AG4" s="17"/>
      <c r="AH4" s="16"/>
      <c r="AI4" s="16"/>
      <c r="AJ4" s="16"/>
      <c r="AK4" s="16"/>
      <c r="AL4" s="16"/>
      <c r="AM4" s="16"/>
      <c r="AN4" s="16"/>
      <c r="AO4" s="17"/>
      <c r="AP4" s="16"/>
      <c r="AQ4" s="17"/>
      <c r="AR4" s="16"/>
    </row>
    <row r="5">
      <c r="A5" s="13" t="s">
        <v>38</v>
      </c>
      <c r="B5" s="14" t="s">
        <v>39</v>
      </c>
      <c r="D5" s="16">
        <v>1.14</v>
      </c>
      <c r="E5" s="16">
        <v>0.05</v>
      </c>
      <c r="F5" s="16">
        <v>0.11</v>
      </c>
      <c r="G5" s="16"/>
      <c r="H5" s="73"/>
      <c r="I5" s="74"/>
      <c r="J5" s="16"/>
      <c r="K5" s="16"/>
      <c r="L5" s="16"/>
      <c r="M5" s="16"/>
      <c r="N5" s="16"/>
      <c r="O5" s="16"/>
      <c r="Q5" s="17"/>
      <c r="R5" s="16"/>
      <c r="S5" s="16"/>
      <c r="T5" s="16"/>
      <c r="U5" s="16"/>
      <c r="V5" s="16"/>
      <c r="W5" s="16"/>
      <c r="Y5" s="17"/>
      <c r="Z5" s="16"/>
      <c r="AA5" s="16"/>
      <c r="AB5" s="16"/>
      <c r="AC5" s="16"/>
      <c r="AD5" s="16"/>
      <c r="AE5" s="16"/>
      <c r="AG5" s="17"/>
      <c r="AH5" s="16"/>
      <c r="AI5" s="16"/>
      <c r="AJ5" s="16"/>
      <c r="AK5" s="16"/>
      <c r="AL5" s="16"/>
      <c r="AM5" s="16"/>
      <c r="AN5" s="16"/>
      <c r="AO5" s="17"/>
      <c r="AP5" s="16"/>
      <c r="AQ5" s="17"/>
      <c r="AR5" s="16"/>
    </row>
    <row r="6">
      <c r="A6" s="13" t="s">
        <v>40</v>
      </c>
      <c r="B6" s="14" t="s">
        <v>41</v>
      </c>
      <c r="D6" s="16">
        <v>52.0</v>
      </c>
      <c r="E6" s="16">
        <v>2.33</v>
      </c>
      <c r="F6" s="16">
        <v>19.17</v>
      </c>
      <c r="G6" s="16"/>
      <c r="H6" s="73"/>
      <c r="I6" s="74"/>
      <c r="J6" s="16"/>
      <c r="K6" s="16"/>
      <c r="L6" s="16"/>
      <c r="M6" s="16"/>
      <c r="N6" s="16"/>
      <c r="O6" s="16"/>
      <c r="Q6" s="17"/>
      <c r="R6" s="16"/>
      <c r="S6" s="16"/>
      <c r="T6" s="16"/>
      <c r="U6" s="16"/>
      <c r="V6" s="16"/>
      <c r="W6" s="16"/>
      <c r="Y6" s="17"/>
      <c r="Z6" s="16"/>
      <c r="AA6" s="16"/>
      <c r="AB6" s="16"/>
      <c r="AC6" s="16"/>
      <c r="AD6" s="16"/>
      <c r="AE6" s="16"/>
      <c r="AG6" s="17"/>
      <c r="AH6" s="16"/>
      <c r="AI6" s="16"/>
      <c r="AJ6" s="16"/>
      <c r="AK6" s="16"/>
      <c r="AL6" s="16"/>
      <c r="AM6" s="16"/>
      <c r="AN6" s="16"/>
      <c r="AO6" s="17"/>
      <c r="AP6" s="16"/>
      <c r="AQ6" s="17"/>
      <c r="AR6" s="16"/>
    </row>
    <row r="7">
      <c r="A7" s="13" t="s">
        <v>42</v>
      </c>
      <c r="B7" s="14" t="s">
        <v>43</v>
      </c>
      <c r="D7" s="16">
        <v>0.31</v>
      </c>
      <c r="E7" s="16">
        <v>0.01</v>
      </c>
      <c r="F7" s="16">
        <v>0.05</v>
      </c>
      <c r="G7" s="16"/>
      <c r="H7" s="73"/>
      <c r="I7" s="74"/>
      <c r="J7" s="16"/>
      <c r="K7" s="16"/>
      <c r="L7" s="16"/>
      <c r="M7" s="16"/>
      <c r="N7" s="16"/>
      <c r="O7" s="16"/>
      <c r="Q7" s="17"/>
      <c r="R7" s="16"/>
      <c r="S7" s="16"/>
      <c r="T7" s="16"/>
      <c r="U7" s="16"/>
      <c r="V7" s="16"/>
      <c r="W7" s="16"/>
      <c r="Y7" s="17"/>
      <c r="Z7" s="16"/>
      <c r="AA7" s="16"/>
      <c r="AB7" s="16"/>
      <c r="AC7" s="16"/>
      <c r="AD7" s="16"/>
      <c r="AE7" s="16"/>
      <c r="AG7" s="17"/>
      <c r="AH7" s="16"/>
      <c r="AI7" s="16"/>
      <c r="AJ7" s="16"/>
      <c r="AK7" s="16"/>
      <c r="AL7" s="16"/>
      <c r="AM7" s="16"/>
      <c r="AN7" s="16"/>
      <c r="AO7" s="17"/>
      <c r="AP7" s="16"/>
      <c r="AQ7" s="17"/>
      <c r="AR7" s="16"/>
    </row>
    <row r="8">
      <c r="A8" s="13" t="s">
        <v>44</v>
      </c>
      <c r="B8" s="14" t="s">
        <v>45</v>
      </c>
      <c r="D8" s="16">
        <v>12.01</v>
      </c>
      <c r="E8" s="16">
        <v>0.73</v>
      </c>
      <c r="F8" s="16">
        <v>2.18</v>
      </c>
      <c r="G8" s="16"/>
      <c r="H8" s="73"/>
      <c r="I8" s="74"/>
      <c r="J8" s="16"/>
      <c r="K8" s="16"/>
      <c r="L8" s="16"/>
      <c r="M8" s="16"/>
      <c r="N8" s="16"/>
      <c r="O8" s="16"/>
      <c r="Q8" s="17"/>
      <c r="R8" s="16"/>
      <c r="S8" s="16"/>
      <c r="T8" s="16"/>
      <c r="U8" s="16"/>
      <c r="V8" s="16"/>
      <c r="W8" s="16"/>
      <c r="Y8" s="17"/>
      <c r="Z8" s="16"/>
      <c r="AA8" s="16"/>
      <c r="AB8" s="16"/>
      <c r="AC8" s="16"/>
      <c r="AD8" s="16"/>
      <c r="AE8" s="16"/>
      <c r="AG8" s="17"/>
      <c r="AH8" s="16"/>
      <c r="AI8" s="16"/>
      <c r="AJ8" s="16"/>
      <c r="AK8" s="16"/>
      <c r="AL8" s="16"/>
      <c r="AM8" s="16"/>
      <c r="AN8" s="16"/>
      <c r="AO8" s="17"/>
      <c r="AP8" s="16"/>
      <c r="AQ8" s="17"/>
      <c r="AR8" s="16"/>
    </row>
    <row r="9">
      <c r="A9" s="13" t="s">
        <v>46</v>
      </c>
      <c r="B9" s="14" t="s">
        <v>47</v>
      </c>
      <c r="D9" s="16">
        <v>1.76</v>
      </c>
      <c r="E9" s="16">
        <v>0.1</v>
      </c>
      <c r="F9" s="16">
        <v>0.31</v>
      </c>
      <c r="G9" s="16"/>
      <c r="H9" s="73"/>
      <c r="I9" s="74"/>
      <c r="J9" s="16"/>
      <c r="K9" s="16"/>
      <c r="L9" s="16"/>
      <c r="M9" s="16"/>
      <c r="N9" s="16"/>
      <c r="O9" s="16"/>
      <c r="Q9" s="17"/>
      <c r="R9" s="16"/>
      <c r="S9" s="16"/>
      <c r="T9" s="16"/>
      <c r="U9" s="16"/>
      <c r="V9" s="16"/>
      <c r="W9" s="16"/>
      <c r="Y9" s="17"/>
      <c r="Z9" s="16"/>
      <c r="AA9" s="16"/>
      <c r="AB9" s="16"/>
      <c r="AC9" s="16"/>
      <c r="AD9" s="16"/>
      <c r="AE9" s="16"/>
      <c r="AG9" s="17"/>
      <c r="AH9" s="16"/>
      <c r="AI9" s="16"/>
      <c r="AJ9" s="16"/>
      <c r="AK9" s="16"/>
      <c r="AL9" s="16"/>
      <c r="AM9" s="16"/>
      <c r="AN9" s="16"/>
      <c r="AO9" s="17"/>
      <c r="AP9" s="16"/>
      <c r="AQ9" s="17"/>
      <c r="AR9" s="16"/>
    </row>
    <row r="10">
      <c r="A10" s="13" t="s">
        <v>48</v>
      </c>
      <c r="B10" s="14" t="s">
        <v>49</v>
      </c>
      <c r="D10" s="16">
        <v>0.0</v>
      </c>
      <c r="E10" s="16">
        <v>0.0</v>
      </c>
      <c r="F10" s="16">
        <v>0.0</v>
      </c>
      <c r="G10" s="16"/>
      <c r="H10" s="73"/>
      <c r="I10" s="74"/>
      <c r="J10" s="16"/>
      <c r="K10" s="16"/>
      <c r="L10" s="16"/>
      <c r="M10" s="16"/>
      <c r="N10" s="16"/>
      <c r="O10" s="16"/>
      <c r="Q10" s="17"/>
      <c r="R10" s="16"/>
      <c r="S10" s="16"/>
      <c r="T10" s="16"/>
      <c r="U10" s="16"/>
      <c r="V10" s="16"/>
      <c r="W10" s="16"/>
      <c r="Y10" s="17"/>
      <c r="Z10" s="16"/>
      <c r="AA10" s="16"/>
      <c r="AB10" s="16"/>
      <c r="AC10" s="16"/>
      <c r="AD10" s="16"/>
      <c r="AE10" s="16"/>
      <c r="AG10" s="17"/>
      <c r="AH10" s="16"/>
      <c r="AI10" s="16"/>
      <c r="AJ10" s="16"/>
      <c r="AK10" s="16"/>
      <c r="AL10" s="16"/>
      <c r="AM10" s="16"/>
      <c r="AN10" s="16"/>
      <c r="AO10" s="17"/>
      <c r="AP10" s="16"/>
      <c r="AQ10" s="17"/>
      <c r="AR10" s="16"/>
    </row>
    <row r="11">
      <c r="A11" s="13" t="s">
        <v>50</v>
      </c>
      <c r="B11" s="14" t="s">
        <v>51</v>
      </c>
      <c r="D11" s="16">
        <v>11.7</v>
      </c>
      <c r="E11" s="16">
        <v>0.92</v>
      </c>
      <c r="F11" s="16">
        <v>2.17</v>
      </c>
      <c r="G11" s="16"/>
      <c r="H11" s="73"/>
      <c r="I11" s="74"/>
      <c r="J11" s="16"/>
      <c r="K11" s="16"/>
      <c r="L11" s="16"/>
      <c r="M11" s="16"/>
      <c r="N11" s="16"/>
      <c r="O11" s="16"/>
      <c r="Q11" s="17"/>
      <c r="R11" s="16"/>
      <c r="S11" s="16"/>
      <c r="T11" s="16"/>
      <c r="U11" s="16"/>
      <c r="V11" s="16"/>
      <c r="W11" s="16"/>
      <c r="Y11" s="17"/>
      <c r="Z11" s="16"/>
      <c r="AA11" s="16"/>
      <c r="AB11" s="16"/>
      <c r="AC11" s="16"/>
      <c r="AD11" s="16"/>
      <c r="AE11" s="16"/>
      <c r="AG11" s="17"/>
      <c r="AH11" s="16"/>
      <c r="AI11" s="16"/>
      <c r="AJ11" s="16"/>
      <c r="AK11" s="16"/>
      <c r="AL11" s="16"/>
      <c r="AM11" s="16"/>
      <c r="AN11" s="16"/>
      <c r="AO11" s="17"/>
      <c r="AP11" s="16"/>
      <c r="AQ11" s="17"/>
      <c r="AR11" s="16"/>
    </row>
    <row r="12">
      <c r="A12" s="13" t="s">
        <v>52</v>
      </c>
      <c r="B12" s="14" t="s">
        <v>53</v>
      </c>
      <c r="D12" s="16">
        <v>0.05</v>
      </c>
      <c r="E12" s="16">
        <v>0.0</v>
      </c>
      <c r="F12" s="16">
        <v>0.01</v>
      </c>
      <c r="G12" s="16"/>
      <c r="H12" s="73"/>
      <c r="I12" s="74"/>
      <c r="J12" s="16"/>
      <c r="K12" s="16"/>
      <c r="L12" s="16"/>
      <c r="M12" s="16"/>
      <c r="N12" s="16"/>
      <c r="O12" s="16"/>
      <c r="Q12" s="17"/>
      <c r="R12" s="16"/>
      <c r="S12" s="16"/>
      <c r="T12" s="16"/>
      <c r="U12" s="16"/>
      <c r="V12" s="16"/>
      <c r="W12" s="16"/>
      <c r="Y12" s="17"/>
      <c r="Z12" s="16"/>
      <c r="AA12" s="16"/>
      <c r="AB12" s="16"/>
      <c r="AC12" s="16"/>
      <c r="AD12" s="16"/>
      <c r="AE12" s="16"/>
      <c r="AG12" s="17"/>
      <c r="AH12" s="16"/>
      <c r="AI12" s="16"/>
      <c r="AJ12" s="16"/>
      <c r="AK12" s="16"/>
      <c r="AL12" s="16"/>
      <c r="AM12" s="16"/>
      <c r="AN12" s="16"/>
      <c r="AO12" s="17"/>
      <c r="AP12" s="16"/>
      <c r="AQ12" s="17"/>
      <c r="AR12" s="16"/>
    </row>
    <row r="13">
      <c r="A13" s="13" t="s">
        <v>54</v>
      </c>
      <c r="B13" s="14" t="s">
        <v>55</v>
      </c>
      <c r="D13" s="16">
        <v>5.55</v>
      </c>
      <c r="E13" s="16">
        <v>0.42</v>
      </c>
      <c r="F13" s="16">
        <v>1.07</v>
      </c>
      <c r="G13" s="16"/>
      <c r="H13" s="73"/>
      <c r="I13" s="74"/>
      <c r="J13" s="16"/>
      <c r="K13" s="16"/>
      <c r="L13" s="16"/>
      <c r="M13" s="16"/>
      <c r="N13" s="16"/>
      <c r="O13" s="16"/>
      <c r="Q13" s="17"/>
      <c r="R13" s="16"/>
      <c r="S13" s="16"/>
      <c r="T13" s="16"/>
      <c r="U13" s="16"/>
      <c r="V13" s="16"/>
      <c r="W13" s="16"/>
      <c r="Y13" s="17"/>
      <c r="Z13" s="16"/>
      <c r="AA13" s="16"/>
      <c r="AB13" s="16"/>
      <c r="AC13" s="16"/>
      <c r="AD13" s="16"/>
      <c r="AE13" s="16"/>
      <c r="AG13" s="17"/>
      <c r="AH13" s="16"/>
      <c r="AI13" s="16"/>
      <c r="AJ13" s="16"/>
      <c r="AK13" s="16"/>
      <c r="AL13" s="16"/>
      <c r="AM13" s="16"/>
      <c r="AN13" s="16"/>
      <c r="AO13" s="17"/>
      <c r="AP13" s="16"/>
      <c r="AQ13" s="17"/>
      <c r="AR13" s="16"/>
    </row>
    <row r="14">
      <c r="A14" s="13" t="s">
        <v>56</v>
      </c>
      <c r="B14" s="14" t="s">
        <v>57</v>
      </c>
      <c r="D14" s="16">
        <v>1.23</v>
      </c>
      <c r="E14" s="16">
        <v>0.08</v>
      </c>
      <c r="F14" s="16">
        <v>0.21</v>
      </c>
      <c r="G14" s="16"/>
      <c r="H14" s="73"/>
      <c r="I14" s="74"/>
      <c r="J14" s="16"/>
      <c r="K14" s="16"/>
      <c r="L14" s="16"/>
      <c r="M14" s="16"/>
      <c r="N14" s="16"/>
      <c r="O14" s="16"/>
      <c r="Q14" s="17"/>
      <c r="R14" s="16"/>
      <c r="S14" s="16"/>
      <c r="T14" s="16"/>
      <c r="U14" s="16"/>
      <c r="V14" s="16"/>
      <c r="W14" s="16"/>
      <c r="Y14" s="17"/>
      <c r="Z14" s="16"/>
      <c r="AA14" s="16"/>
      <c r="AB14" s="16"/>
      <c r="AC14" s="16"/>
      <c r="AD14" s="16"/>
      <c r="AE14" s="16"/>
      <c r="AG14" s="17"/>
      <c r="AH14" s="16"/>
      <c r="AI14" s="16"/>
      <c r="AJ14" s="16"/>
      <c r="AK14" s="16"/>
      <c r="AL14" s="16"/>
      <c r="AM14" s="16"/>
      <c r="AN14" s="16"/>
      <c r="AO14" s="17"/>
      <c r="AP14" s="16"/>
      <c r="AQ14" s="17"/>
      <c r="AR14" s="16"/>
    </row>
    <row r="15">
      <c r="A15" s="13" t="s">
        <v>58</v>
      </c>
      <c r="B15" s="14" t="s">
        <v>59</v>
      </c>
      <c r="D15" s="16">
        <v>0.0</v>
      </c>
      <c r="E15" s="16">
        <v>0.0</v>
      </c>
      <c r="F15" s="16">
        <v>0.0</v>
      </c>
      <c r="G15" s="16"/>
      <c r="H15" s="73"/>
      <c r="I15" s="74"/>
      <c r="J15" s="16"/>
      <c r="K15" s="16"/>
      <c r="L15" s="16"/>
      <c r="M15" s="16"/>
      <c r="N15" s="16"/>
      <c r="O15" s="16"/>
      <c r="Q15" s="17"/>
      <c r="R15" s="16"/>
      <c r="S15" s="16"/>
      <c r="T15" s="16"/>
      <c r="U15" s="16"/>
      <c r="V15" s="16"/>
      <c r="W15" s="16"/>
      <c r="Y15" s="17"/>
      <c r="Z15" s="16"/>
      <c r="AA15" s="16"/>
      <c r="AB15" s="16"/>
      <c r="AC15" s="16"/>
      <c r="AD15" s="16"/>
      <c r="AE15" s="16"/>
      <c r="AG15" s="17"/>
      <c r="AH15" s="16"/>
      <c r="AI15" s="16"/>
      <c r="AJ15" s="16"/>
      <c r="AK15" s="16"/>
      <c r="AL15" s="16"/>
      <c r="AM15" s="16"/>
      <c r="AN15" s="16"/>
      <c r="AO15" s="17"/>
      <c r="AP15" s="16"/>
      <c r="AQ15" s="17"/>
      <c r="AR15" s="16"/>
    </row>
    <row r="16">
      <c r="A16" s="13" t="s">
        <v>60</v>
      </c>
      <c r="B16" s="19" t="s">
        <v>61</v>
      </c>
      <c r="D16" s="16">
        <v>3.41</v>
      </c>
      <c r="E16" s="16">
        <v>0.09</v>
      </c>
      <c r="F16" s="16">
        <v>1.2</v>
      </c>
      <c r="G16" s="16"/>
      <c r="H16" s="73"/>
      <c r="I16" s="74"/>
      <c r="J16" s="16"/>
      <c r="K16" s="16"/>
      <c r="L16" s="16"/>
      <c r="M16" s="16"/>
      <c r="N16" s="16"/>
      <c r="O16" s="16"/>
      <c r="Q16" s="17"/>
      <c r="R16" s="16"/>
      <c r="S16" s="16"/>
      <c r="T16" s="16"/>
      <c r="U16" s="16"/>
      <c r="V16" s="16"/>
      <c r="W16" s="16"/>
      <c r="Y16" s="17"/>
      <c r="Z16" s="16"/>
      <c r="AA16" s="16"/>
      <c r="AB16" s="16"/>
      <c r="AC16" s="16"/>
      <c r="AD16" s="16"/>
      <c r="AE16" s="16"/>
      <c r="AG16" s="17"/>
      <c r="AH16" s="16"/>
      <c r="AI16" s="16"/>
      <c r="AJ16" s="16"/>
      <c r="AK16" s="16"/>
      <c r="AL16" s="16"/>
      <c r="AM16" s="16"/>
      <c r="AN16" s="16"/>
      <c r="AO16" s="17"/>
      <c r="AP16" s="16"/>
      <c r="AQ16" s="17"/>
      <c r="AR16" s="16"/>
    </row>
    <row r="17">
      <c r="A17" s="13" t="s">
        <v>62</v>
      </c>
      <c r="B17" s="14" t="s">
        <v>63</v>
      </c>
      <c r="D17" s="16">
        <v>1.01</v>
      </c>
      <c r="E17" s="16">
        <v>0.04</v>
      </c>
      <c r="F17" s="16">
        <v>0.16</v>
      </c>
      <c r="G17" s="16"/>
      <c r="H17" s="73"/>
      <c r="I17" s="74"/>
      <c r="J17" s="16"/>
      <c r="K17" s="16"/>
      <c r="L17" s="16"/>
      <c r="M17" s="16"/>
      <c r="N17" s="16"/>
      <c r="O17" s="16"/>
      <c r="Q17" s="17"/>
      <c r="R17" s="16"/>
      <c r="S17" s="16"/>
      <c r="T17" s="16"/>
      <c r="U17" s="16"/>
      <c r="V17" s="16"/>
      <c r="W17" s="16"/>
      <c r="Y17" s="17"/>
      <c r="Z17" s="16"/>
      <c r="AA17" s="16"/>
      <c r="AB17" s="16"/>
      <c r="AC17" s="16"/>
      <c r="AD17" s="16"/>
      <c r="AE17" s="16"/>
      <c r="AG17" s="17"/>
      <c r="AH17" s="16"/>
      <c r="AI17" s="16"/>
      <c r="AJ17" s="16"/>
      <c r="AK17" s="16"/>
      <c r="AL17" s="16"/>
      <c r="AM17" s="16"/>
      <c r="AN17" s="16"/>
      <c r="AO17" s="17"/>
      <c r="AP17" s="16"/>
      <c r="AQ17" s="17"/>
      <c r="AR17" s="16"/>
    </row>
    <row r="18">
      <c r="A18" s="13" t="s">
        <v>64</v>
      </c>
      <c r="B18" s="14" t="s">
        <v>65</v>
      </c>
      <c r="D18" s="16">
        <v>0.05</v>
      </c>
      <c r="E18" s="16">
        <v>0.0</v>
      </c>
      <c r="F18" s="16">
        <v>0.01</v>
      </c>
      <c r="G18" s="16"/>
      <c r="H18" s="73"/>
      <c r="I18" s="74"/>
      <c r="J18" s="16"/>
      <c r="K18" s="16"/>
      <c r="L18" s="16"/>
      <c r="M18" s="16"/>
      <c r="N18" s="16"/>
      <c r="O18" s="16"/>
      <c r="Q18" s="17"/>
      <c r="R18" s="16"/>
      <c r="S18" s="16"/>
      <c r="T18" s="16"/>
      <c r="U18" s="16"/>
      <c r="V18" s="16"/>
      <c r="W18" s="16"/>
      <c r="Y18" s="17"/>
      <c r="Z18" s="16"/>
      <c r="AA18" s="16"/>
      <c r="AB18" s="16"/>
      <c r="AC18" s="16"/>
      <c r="AD18" s="16"/>
      <c r="AE18" s="16"/>
      <c r="AG18" s="17"/>
      <c r="AH18" s="16"/>
      <c r="AI18" s="16"/>
      <c r="AJ18" s="16"/>
      <c r="AK18" s="16"/>
      <c r="AL18" s="16"/>
      <c r="AM18" s="16"/>
      <c r="AN18" s="16"/>
      <c r="AO18" s="17"/>
      <c r="AP18" s="16"/>
      <c r="AQ18" s="17"/>
      <c r="AR18" s="16"/>
    </row>
    <row r="19">
      <c r="A19" s="13" t="s">
        <v>66</v>
      </c>
      <c r="B19" s="14" t="s">
        <v>67</v>
      </c>
      <c r="D19" s="16">
        <v>88.59</v>
      </c>
      <c r="E19" s="16">
        <v>3.34</v>
      </c>
      <c r="F19" s="16">
        <v>23.84</v>
      </c>
      <c r="G19" s="16"/>
      <c r="H19" s="73"/>
      <c r="I19" s="74"/>
      <c r="J19" s="16"/>
      <c r="K19" s="16"/>
      <c r="L19" s="16"/>
      <c r="M19" s="16"/>
      <c r="N19" s="16"/>
      <c r="O19" s="16"/>
      <c r="Q19" s="17"/>
      <c r="R19" s="16"/>
      <c r="S19" s="16"/>
      <c r="T19" s="16"/>
      <c r="U19" s="16"/>
      <c r="V19" s="16"/>
      <c r="W19" s="16"/>
      <c r="Y19" s="17"/>
      <c r="Z19" s="16"/>
      <c r="AA19" s="16"/>
      <c r="AB19" s="16"/>
      <c r="AC19" s="16"/>
      <c r="AD19" s="16"/>
      <c r="AE19" s="16"/>
      <c r="AG19" s="17"/>
      <c r="AH19" s="16"/>
      <c r="AI19" s="16"/>
      <c r="AJ19" s="16"/>
      <c r="AK19" s="16"/>
      <c r="AL19" s="16"/>
      <c r="AM19" s="16"/>
      <c r="AN19" s="16"/>
      <c r="AO19" s="17"/>
      <c r="AP19" s="16"/>
      <c r="AQ19" s="17"/>
      <c r="AR19" s="16"/>
    </row>
    <row r="20">
      <c r="A20" s="13" t="s">
        <v>68</v>
      </c>
      <c r="B20" s="19" t="s">
        <v>69</v>
      </c>
      <c r="D20" s="16">
        <v>0.0</v>
      </c>
      <c r="E20" s="16">
        <v>0.0</v>
      </c>
      <c r="F20" s="16">
        <v>0.0</v>
      </c>
      <c r="G20" s="16"/>
      <c r="H20" s="73"/>
      <c r="I20" s="74"/>
      <c r="J20" s="16"/>
      <c r="K20" s="16"/>
      <c r="L20" s="16"/>
      <c r="M20" s="16"/>
      <c r="N20" s="16"/>
      <c r="O20" s="16"/>
      <c r="Q20" s="17"/>
      <c r="R20" s="16"/>
      <c r="S20" s="16"/>
      <c r="T20" s="16"/>
      <c r="U20" s="16"/>
      <c r="V20" s="16"/>
      <c r="W20" s="16"/>
      <c r="Y20" s="17"/>
      <c r="Z20" s="16"/>
      <c r="AA20" s="16"/>
      <c r="AB20" s="16"/>
      <c r="AC20" s="16"/>
      <c r="AD20" s="16"/>
      <c r="AE20" s="16"/>
      <c r="AG20" s="17"/>
      <c r="AH20" s="16"/>
      <c r="AI20" s="16"/>
      <c r="AJ20" s="16"/>
      <c r="AK20" s="16"/>
      <c r="AL20" s="16"/>
      <c r="AM20" s="16"/>
      <c r="AN20" s="16"/>
      <c r="AO20" s="17"/>
      <c r="AP20" s="16"/>
      <c r="AQ20" s="17"/>
      <c r="AR20" s="16"/>
    </row>
    <row r="21">
      <c r="A21" s="13" t="s">
        <v>70</v>
      </c>
      <c r="B21" s="14" t="s">
        <v>71</v>
      </c>
      <c r="D21" s="16">
        <v>0.63</v>
      </c>
      <c r="E21" s="16">
        <v>0.03</v>
      </c>
      <c r="F21" s="16">
        <v>0.15</v>
      </c>
      <c r="G21" s="16"/>
      <c r="H21" s="73"/>
      <c r="I21" s="74"/>
      <c r="J21" s="16"/>
      <c r="K21" s="16"/>
      <c r="L21" s="16"/>
      <c r="M21" s="16"/>
      <c r="N21" s="16"/>
      <c r="O21" s="16"/>
      <c r="Q21" s="17"/>
      <c r="R21" s="16"/>
      <c r="S21" s="16"/>
      <c r="T21" s="16"/>
      <c r="U21" s="16"/>
      <c r="V21" s="16"/>
      <c r="W21" s="16"/>
      <c r="Y21" s="17"/>
      <c r="Z21" s="16"/>
      <c r="AA21" s="16"/>
      <c r="AB21" s="16"/>
      <c r="AC21" s="16"/>
      <c r="AD21" s="16"/>
      <c r="AE21" s="16"/>
      <c r="AG21" s="17"/>
      <c r="AH21" s="16"/>
      <c r="AI21" s="16"/>
      <c r="AJ21" s="16"/>
      <c r="AK21" s="16"/>
      <c r="AL21" s="16"/>
      <c r="AM21" s="16"/>
      <c r="AN21" s="16"/>
      <c r="AO21" s="17"/>
      <c r="AP21" s="16"/>
      <c r="AQ21" s="17"/>
      <c r="AR21" s="16"/>
    </row>
    <row r="22">
      <c r="A22" s="13" t="s">
        <v>72</v>
      </c>
      <c r="B22" s="19" t="s">
        <v>73</v>
      </c>
      <c r="D22" s="16">
        <v>9.56</v>
      </c>
      <c r="E22" s="16">
        <v>0.45</v>
      </c>
      <c r="F22" s="16">
        <v>1.49</v>
      </c>
      <c r="G22" s="16"/>
      <c r="H22" s="73"/>
      <c r="I22" s="74"/>
      <c r="J22" s="16"/>
      <c r="K22" s="16"/>
      <c r="L22" s="16"/>
      <c r="M22" s="16"/>
      <c r="N22" s="16"/>
      <c r="O22" s="16"/>
      <c r="Q22" s="17"/>
      <c r="R22" s="16"/>
      <c r="S22" s="16"/>
      <c r="T22" s="16"/>
      <c r="U22" s="16"/>
      <c r="V22" s="16"/>
      <c r="W22" s="16"/>
      <c r="Y22" s="17"/>
      <c r="Z22" s="16"/>
      <c r="AA22" s="16"/>
      <c r="AB22" s="16"/>
      <c r="AC22" s="16"/>
      <c r="AD22" s="16"/>
      <c r="AE22" s="16"/>
      <c r="AG22" s="17"/>
      <c r="AH22" s="16"/>
      <c r="AI22" s="16"/>
      <c r="AJ22" s="16"/>
      <c r="AK22" s="16"/>
      <c r="AL22" s="16"/>
      <c r="AM22" s="16"/>
      <c r="AN22" s="16"/>
      <c r="AO22" s="17"/>
      <c r="AP22" s="16"/>
      <c r="AQ22" s="17"/>
      <c r="AR22" s="16"/>
    </row>
    <row r="23">
      <c r="A23" s="13" t="s">
        <v>74</v>
      </c>
      <c r="B23" s="14" t="s">
        <v>75</v>
      </c>
      <c r="D23" s="16">
        <v>0.0</v>
      </c>
      <c r="E23" s="16">
        <v>0.0</v>
      </c>
      <c r="F23" s="16">
        <v>0.0</v>
      </c>
      <c r="G23" s="16"/>
      <c r="H23" s="73"/>
      <c r="I23" s="74"/>
      <c r="J23" s="16"/>
      <c r="K23" s="16"/>
      <c r="L23" s="16"/>
      <c r="M23" s="16"/>
      <c r="N23" s="16"/>
      <c r="O23" s="16"/>
      <c r="Q23" s="17"/>
      <c r="R23" s="16"/>
      <c r="S23" s="16"/>
      <c r="T23" s="16"/>
      <c r="U23" s="16"/>
      <c r="V23" s="16"/>
      <c r="W23" s="16"/>
      <c r="Y23" s="17"/>
      <c r="Z23" s="16"/>
      <c r="AA23" s="16"/>
      <c r="AB23" s="16"/>
      <c r="AC23" s="16"/>
      <c r="AD23" s="16"/>
      <c r="AE23" s="16"/>
      <c r="AG23" s="17"/>
      <c r="AH23" s="16"/>
      <c r="AI23" s="16"/>
      <c r="AJ23" s="16"/>
      <c r="AK23" s="16"/>
      <c r="AL23" s="16"/>
      <c r="AM23" s="16"/>
      <c r="AN23" s="16"/>
      <c r="AO23" s="17"/>
      <c r="AP23" s="16"/>
      <c r="AQ23" s="17"/>
      <c r="AR23" s="16"/>
    </row>
    <row r="24">
      <c r="A24" s="13" t="s">
        <v>76</v>
      </c>
      <c r="B24" s="14" t="s">
        <v>77</v>
      </c>
      <c r="D24" s="16">
        <v>0.01</v>
      </c>
      <c r="E24" s="16">
        <v>0.0</v>
      </c>
      <c r="F24" s="16">
        <v>0.0</v>
      </c>
      <c r="G24" s="16"/>
      <c r="H24" s="73"/>
      <c r="I24" s="74"/>
      <c r="J24" s="16"/>
      <c r="K24" s="16"/>
      <c r="L24" s="16"/>
      <c r="M24" s="16"/>
      <c r="N24" s="16"/>
      <c r="O24" s="16"/>
      <c r="Q24" s="17"/>
      <c r="R24" s="16"/>
      <c r="S24" s="16"/>
      <c r="T24" s="16"/>
      <c r="U24" s="16"/>
      <c r="V24" s="16"/>
      <c r="W24" s="16"/>
      <c r="Y24" s="17"/>
      <c r="Z24" s="16"/>
      <c r="AA24" s="16"/>
      <c r="AB24" s="16"/>
      <c r="AC24" s="16"/>
      <c r="AD24" s="16"/>
      <c r="AE24" s="16"/>
      <c r="AG24" s="17"/>
      <c r="AH24" s="16"/>
      <c r="AI24" s="16"/>
      <c r="AJ24" s="16"/>
      <c r="AK24" s="16"/>
      <c r="AL24" s="16"/>
      <c r="AM24" s="16"/>
      <c r="AN24" s="16"/>
      <c r="AO24" s="17"/>
      <c r="AP24" s="16"/>
      <c r="AQ24" s="17"/>
      <c r="AR24" s="16"/>
    </row>
    <row r="25">
      <c r="A25" s="13" t="s">
        <v>78</v>
      </c>
      <c r="B25" s="14" t="s">
        <v>79</v>
      </c>
      <c r="D25" s="16">
        <v>1.14</v>
      </c>
      <c r="E25" s="16">
        <v>0.14</v>
      </c>
      <c r="F25" s="16">
        <v>0.16</v>
      </c>
      <c r="G25" s="16"/>
      <c r="H25" s="73"/>
      <c r="I25" s="74"/>
      <c r="J25" s="16"/>
      <c r="K25" s="16"/>
      <c r="L25" s="16"/>
      <c r="M25" s="16"/>
      <c r="N25" s="16"/>
      <c r="O25" s="16"/>
      <c r="Q25" s="17"/>
      <c r="R25" s="16"/>
      <c r="S25" s="16"/>
      <c r="T25" s="16"/>
      <c r="U25" s="16"/>
      <c r="V25" s="16"/>
      <c r="W25" s="16"/>
      <c r="Y25" s="17"/>
      <c r="Z25" s="16"/>
      <c r="AA25" s="16"/>
      <c r="AB25" s="16"/>
      <c r="AC25" s="16"/>
      <c r="AD25" s="16"/>
      <c r="AE25" s="16"/>
      <c r="AG25" s="17"/>
      <c r="AH25" s="16"/>
      <c r="AI25" s="16"/>
      <c r="AJ25" s="16"/>
      <c r="AK25" s="16"/>
      <c r="AL25" s="16"/>
      <c r="AM25" s="16"/>
      <c r="AN25" s="16"/>
      <c r="AO25" s="17"/>
      <c r="AP25" s="16"/>
      <c r="AQ25" s="17"/>
      <c r="AR25" s="16"/>
    </row>
    <row r="26">
      <c r="A26" s="13" t="s">
        <v>80</v>
      </c>
      <c r="B26" s="14" t="s">
        <v>81</v>
      </c>
      <c r="D26" s="16">
        <v>1.59</v>
      </c>
      <c r="E26" s="16">
        <v>0.06</v>
      </c>
      <c r="F26" s="16">
        <v>0.24</v>
      </c>
      <c r="G26" s="16"/>
      <c r="H26" s="73"/>
      <c r="I26" s="74"/>
      <c r="J26" s="16"/>
      <c r="K26" s="16"/>
      <c r="L26" s="16"/>
      <c r="M26" s="16"/>
      <c r="N26" s="16"/>
      <c r="O26" s="16"/>
      <c r="Q26" s="17"/>
      <c r="R26" s="16"/>
      <c r="S26" s="16"/>
      <c r="T26" s="16"/>
      <c r="U26" s="16"/>
      <c r="V26" s="16"/>
      <c r="W26" s="16"/>
      <c r="Y26" s="17"/>
      <c r="Z26" s="16"/>
      <c r="AA26" s="16"/>
      <c r="AB26" s="16"/>
      <c r="AC26" s="16"/>
      <c r="AD26" s="16"/>
      <c r="AE26" s="16"/>
      <c r="AG26" s="17"/>
      <c r="AH26" s="16"/>
      <c r="AI26" s="16"/>
      <c r="AJ26" s="16"/>
      <c r="AK26" s="16"/>
      <c r="AL26" s="16"/>
      <c r="AM26" s="16"/>
      <c r="AN26" s="16"/>
      <c r="AO26" s="17"/>
      <c r="AP26" s="16"/>
      <c r="AQ26" s="17"/>
      <c r="AR26" s="16"/>
    </row>
    <row r="27">
      <c r="A27" s="13" t="s">
        <v>82</v>
      </c>
      <c r="B27" s="14" t="s">
        <v>83</v>
      </c>
      <c r="D27" s="16">
        <v>28.18</v>
      </c>
      <c r="E27" s="16">
        <v>1.0</v>
      </c>
      <c r="F27" s="16">
        <v>6.65</v>
      </c>
      <c r="G27" s="16"/>
      <c r="H27" s="73"/>
      <c r="I27" s="74"/>
      <c r="J27" s="16"/>
      <c r="K27" s="16"/>
      <c r="L27" s="16"/>
      <c r="M27" s="16"/>
      <c r="N27" s="16"/>
      <c r="O27" s="16"/>
      <c r="Q27" s="17"/>
      <c r="R27" s="16"/>
      <c r="S27" s="16"/>
      <c r="T27" s="16"/>
      <c r="U27" s="16"/>
      <c r="V27" s="16"/>
      <c r="W27" s="16"/>
      <c r="Y27" s="17"/>
      <c r="Z27" s="16"/>
      <c r="AA27" s="16"/>
      <c r="AB27" s="16"/>
      <c r="AC27" s="16"/>
      <c r="AD27" s="16"/>
      <c r="AE27" s="16"/>
      <c r="AG27" s="17"/>
      <c r="AH27" s="16"/>
      <c r="AI27" s="16"/>
      <c r="AJ27" s="16"/>
      <c r="AK27" s="16"/>
      <c r="AL27" s="16"/>
      <c r="AM27" s="16"/>
      <c r="AN27" s="16"/>
      <c r="AO27" s="17"/>
      <c r="AP27" s="16"/>
      <c r="AQ27" s="17"/>
      <c r="AR27" s="16"/>
    </row>
    <row r="28">
      <c r="A28" s="13" t="s">
        <v>84</v>
      </c>
      <c r="B28" s="14" t="s">
        <v>85</v>
      </c>
      <c r="D28" s="16">
        <v>0.03</v>
      </c>
      <c r="E28" s="16">
        <v>0.0</v>
      </c>
      <c r="F28" s="16">
        <v>0.01</v>
      </c>
      <c r="G28" s="16"/>
      <c r="H28" s="73"/>
      <c r="I28" s="74"/>
      <c r="J28" s="16"/>
      <c r="K28" s="16"/>
      <c r="L28" s="16"/>
      <c r="M28" s="16"/>
      <c r="N28" s="16"/>
      <c r="O28" s="16"/>
      <c r="Q28" s="17"/>
      <c r="R28" s="16"/>
      <c r="S28" s="16"/>
      <c r="T28" s="16"/>
      <c r="U28" s="16"/>
      <c r="V28" s="16"/>
      <c r="W28" s="16"/>
      <c r="Y28" s="17"/>
      <c r="Z28" s="16"/>
      <c r="AA28" s="16"/>
      <c r="AB28" s="16"/>
      <c r="AC28" s="16"/>
      <c r="AD28" s="16"/>
      <c r="AE28" s="16"/>
      <c r="AG28" s="17"/>
      <c r="AH28" s="16"/>
      <c r="AI28" s="16"/>
      <c r="AJ28" s="16"/>
      <c r="AK28" s="16"/>
      <c r="AL28" s="16"/>
      <c r="AM28" s="16"/>
      <c r="AN28" s="16"/>
      <c r="AO28" s="17"/>
      <c r="AP28" s="16"/>
      <c r="AQ28" s="17"/>
      <c r="AR28" s="16"/>
    </row>
    <row r="29">
      <c r="A29" s="13" t="s">
        <v>86</v>
      </c>
      <c r="B29" s="14" t="s">
        <v>87</v>
      </c>
      <c r="D29" s="16">
        <v>0.69</v>
      </c>
      <c r="E29" s="16">
        <v>0.14</v>
      </c>
      <c r="F29" s="16">
        <v>0.13</v>
      </c>
      <c r="G29" s="16"/>
      <c r="H29" s="73"/>
      <c r="I29" s="74"/>
      <c r="J29" s="16"/>
      <c r="K29" s="16"/>
      <c r="L29" s="16"/>
      <c r="M29" s="16"/>
      <c r="N29" s="16"/>
      <c r="O29" s="16"/>
      <c r="Q29" s="17"/>
      <c r="R29" s="16"/>
      <c r="S29" s="16"/>
      <c r="T29" s="16"/>
      <c r="U29" s="16"/>
      <c r="V29" s="16"/>
      <c r="W29" s="16"/>
      <c r="Y29" s="17"/>
      <c r="Z29" s="16"/>
      <c r="AA29" s="16"/>
      <c r="AB29" s="16"/>
      <c r="AC29" s="16"/>
      <c r="AD29" s="16"/>
      <c r="AE29" s="16"/>
      <c r="AG29" s="17"/>
      <c r="AH29" s="16"/>
      <c r="AI29" s="16"/>
      <c r="AJ29" s="16"/>
      <c r="AK29" s="16"/>
      <c r="AL29" s="16"/>
      <c r="AM29" s="16"/>
      <c r="AN29" s="16"/>
      <c r="AO29" s="17"/>
      <c r="AP29" s="16"/>
      <c r="AQ29" s="17"/>
      <c r="AR29" s="16"/>
    </row>
    <row r="30">
      <c r="A30" s="13" t="s">
        <v>88</v>
      </c>
      <c r="B30" s="14" t="s">
        <v>89</v>
      </c>
      <c r="D30" s="16">
        <v>4.23</v>
      </c>
      <c r="E30" s="16">
        <v>0.33</v>
      </c>
      <c r="F30" s="16">
        <v>0.84</v>
      </c>
      <c r="G30" s="16"/>
      <c r="H30" s="73"/>
      <c r="I30" s="74"/>
      <c r="J30" s="16"/>
      <c r="K30" s="16"/>
      <c r="L30" s="16"/>
      <c r="M30" s="16"/>
      <c r="N30" s="16"/>
      <c r="O30" s="16"/>
      <c r="Q30" s="17"/>
      <c r="R30" s="16"/>
      <c r="S30" s="16"/>
      <c r="T30" s="16"/>
      <c r="U30" s="16"/>
      <c r="V30" s="16"/>
      <c r="W30" s="16"/>
      <c r="Y30" s="17"/>
      <c r="Z30" s="16"/>
      <c r="AA30" s="16"/>
      <c r="AB30" s="16"/>
      <c r="AC30" s="16"/>
      <c r="AD30" s="16"/>
      <c r="AE30" s="16"/>
      <c r="AG30" s="17"/>
      <c r="AH30" s="16"/>
      <c r="AI30" s="16"/>
      <c r="AJ30" s="16"/>
      <c r="AK30" s="16"/>
      <c r="AL30" s="16"/>
      <c r="AM30" s="16"/>
      <c r="AN30" s="16"/>
      <c r="AO30" s="17"/>
      <c r="AP30" s="16"/>
      <c r="AQ30" s="17"/>
      <c r="AR30" s="16"/>
    </row>
    <row r="31">
      <c r="A31" s="13" t="s">
        <v>90</v>
      </c>
      <c r="B31" s="14" t="s">
        <v>91</v>
      </c>
      <c r="D31" s="16">
        <v>387.45</v>
      </c>
      <c r="E31" s="16">
        <v>18.97</v>
      </c>
      <c r="F31" s="16">
        <v>79.33</v>
      </c>
      <c r="G31" s="16"/>
      <c r="H31" s="73"/>
      <c r="I31" s="74"/>
      <c r="J31" s="16"/>
      <c r="K31" s="16"/>
      <c r="L31" s="16"/>
      <c r="M31" s="16"/>
      <c r="N31" s="16"/>
      <c r="O31" s="16"/>
      <c r="Q31" s="17"/>
      <c r="R31" s="16"/>
      <c r="S31" s="16"/>
      <c r="T31" s="16"/>
      <c r="U31" s="16"/>
      <c r="V31" s="16"/>
      <c r="W31" s="16"/>
      <c r="Y31" s="17"/>
      <c r="Z31" s="16"/>
      <c r="AA31" s="16"/>
      <c r="AB31" s="16"/>
      <c r="AC31" s="16"/>
      <c r="AD31" s="16"/>
      <c r="AE31" s="16"/>
      <c r="AG31" s="17"/>
      <c r="AH31" s="16"/>
      <c r="AI31" s="16"/>
      <c r="AJ31" s="16"/>
      <c r="AK31" s="16"/>
      <c r="AL31" s="16"/>
      <c r="AM31" s="16"/>
      <c r="AN31" s="16"/>
      <c r="AO31" s="17"/>
      <c r="AP31" s="16"/>
      <c r="AQ31" s="17"/>
      <c r="AR31" s="16"/>
    </row>
    <row r="32">
      <c r="A32" s="13" t="s">
        <v>92</v>
      </c>
      <c r="B32" s="14" t="s">
        <v>93</v>
      </c>
      <c r="D32" s="16">
        <v>7.02</v>
      </c>
      <c r="E32" s="16">
        <v>0.43</v>
      </c>
      <c r="F32" s="16">
        <v>1.28</v>
      </c>
      <c r="G32" s="16"/>
      <c r="H32" s="74"/>
      <c r="I32" s="74"/>
      <c r="J32" s="16"/>
      <c r="K32" s="16"/>
      <c r="L32" s="16"/>
      <c r="M32" s="16"/>
      <c r="N32" s="16"/>
      <c r="O32" s="16"/>
      <c r="Q32" s="17"/>
      <c r="R32" s="16"/>
      <c r="S32" s="16"/>
      <c r="T32" s="16"/>
      <c r="U32" s="16"/>
      <c r="V32" s="16"/>
      <c r="W32" s="16"/>
      <c r="Y32" s="17"/>
      <c r="Z32" s="16"/>
      <c r="AA32" s="16"/>
      <c r="AB32" s="16"/>
      <c r="AC32" s="16"/>
      <c r="AD32" s="16"/>
      <c r="AE32" s="16"/>
      <c r="AG32" s="17"/>
      <c r="AH32" s="16"/>
      <c r="AI32" s="16"/>
      <c r="AJ32" s="16"/>
      <c r="AK32" s="16"/>
      <c r="AL32" s="16"/>
      <c r="AM32" s="16"/>
      <c r="AN32" s="16"/>
      <c r="AO32" s="17"/>
      <c r="AP32" s="16"/>
      <c r="AQ32" s="17"/>
      <c r="AR32" s="16"/>
    </row>
    <row r="33">
      <c r="A33" s="13" t="s">
        <v>94</v>
      </c>
      <c r="B33" s="14" t="s">
        <v>95</v>
      </c>
      <c r="D33" s="16">
        <v>0.04</v>
      </c>
      <c r="E33" s="16">
        <v>0.0</v>
      </c>
      <c r="F33" s="16">
        <v>0.0</v>
      </c>
      <c r="G33" s="16"/>
      <c r="H33" s="73"/>
      <c r="I33" s="74"/>
      <c r="J33" s="16"/>
      <c r="K33" s="16"/>
      <c r="L33" s="16"/>
      <c r="M33" s="16"/>
      <c r="N33" s="16"/>
      <c r="O33" s="16"/>
      <c r="Q33" s="17"/>
      <c r="R33" s="16"/>
      <c r="S33" s="16"/>
      <c r="T33" s="16"/>
      <c r="U33" s="16"/>
      <c r="V33" s="16"/>
      <c r="W33" s="16"/>
      <c r="Y33" s="17"/>
      <c r="Z33" s="16"/>
      <c r="AA33" s="16"/>
      <c r="AB33" s="16"/>
      <c r="AC33" s="16"/>
      <c r="AD33" s="16"/>
      <c r="AE33" s="16"/>
      <c r="AG33" s="17"/>
      <c r="AH33" s="16"/>
      <c r="AI33" s="16"/>
      <c r="AJ33" s="16"/>
      <c r="AK33" s="16"/>
      <c r="AL33" s="16"/>
      <c r="AM33" s="16"/>
      <c r="AN33" s="16"/>
      <c r="AO33" s="17"/>
      <c r="AP33" s="16"/>
      <c r="AQ33" s="17"/>
      <c r="AR33" s="16"/>
    </row>
    <row r="34">
      <c r="A34" s="13" t="s">
        <v>96</v>
      </c>
      <c r="B34" s="20" t="s">
        <v>97</v>
      </c>
      <c r="D34" s="16">
        <v>0.06</v>
      </c>
      <c r="E34" s="16">
        <v>0.0</v>
      </c>
      <c r="F34" s="16">
        <v>0.02</v>
      </c>
      <c r="G34" s="16"/>
      <c r="H34" s="73"/>
      <c r="I34" s="74"/>
      <c r="J34" s="16"/>
      <c r="K34" s="16"/>
      <c r="L34" s="16"/>
      <c r="M34" s="16"/>
      <c r="N34" s="16"/>
      <c r="O34" s="16"/>
      <c r="Q34" s="17"/>
      <c r="R34" s="16"/>
      <c r="S34" s="16"/>
      <c r="T34" s="16"/>
      <c r="U34" s="16"/>
      <c r="V34" s="16"/>
      <c r="W34" s="16"/>
      <c r="Y34" s="17"/>
      <c r="Z34" s="16"/>
      <c r="AA34" s="16"/>
      <c r="AB34" s="16"/>
      <c r="AC34" s="16"/>
      <c r="AD34" s="16"/>
      <c r="AE34" s="16"/>
      <c r="AG34" s="17"/>
      <c r="AH34" s="16"/>
      <c r="AI34" s="16"/>
      <c r="AJ34" s="16"/>
      <c r="AK34" s="16"/>
      <c r="AL34" s="16"/>
      <c r="AM34" s="16"/>
      <c r="AN34" s="16"/>
      <c r="AO34" s="17"/>
      <c r="AP34" s="16"/>
      <c r="AQ34" s="17"/>
      <c r="AR34" s="16"/>
    </row>
    <row r="35">
      <c r="A35" s="13" t="s">
        <v>98</v>
      </c>
      <c r="B35" s="14" t="s">
        <v>99</v>
      </c>
      <c r="D35" s="16">
        <v>1.06</v>
      </c>
      <c r="E35" s="16">
        <v>0.06</v>
      </c>
      <c r="F35" s="16">
        <v>0.22</v>
      </c>
      <c r="G35" s="16"/>
      <c r="H35" s="73"/>
      <c r="I35" s="74"/>
      <c r="J35" s="16"/>
      <c r="K35" s="16"/>
      <c r="L35" s="16"/>
      <c r="M35" s="16"/>
      <c r="N35" s="16"/>
      <c r="O35" s="16"/>
      <c r="Q35" s="17"/>
      <c r="R35" s="16"/>
      <c r="S35" s="16"/>
      <c r="T35" s="16"/>
      <c r="U35" s="16"/>
      <c r="V35" s="16"/>
      <c r="W35" s="16"/>
      <c r="Y35" s="17"/>
      <c r="Z35" s="16"/>
      <c r="AA35" s="16"/>
      <c r="AB35" s="16"/>
      <c r="AC35" s="16"/>
      <c r="AD35" s="16"/>
      <c r="AE35" s="16"/>
      <c r="AG35" s="17"/>
      <c r="AH35" s="16"/>
      <c r="AI35" s="16"/>
      <c r="AJ35" s="16"/>
      <c r="AK35" s="16"/>
      <c r="AL35" s="16"/>
      <c r="AM35" s="16"/>
      <c r="AN35" s="16"/>
      <c r="AO35" s="17"/>
      <c r="AP35" s="16"/>
      <c r="AQ35" s="17"/>
      <c r="AR35" s="16"/>
    </row>
    <row r="36">
      <c r="A36" s="13" t="s">
        <v>100</v>
      </c>
      <c r="B36" s="19" t="s">
        <v>101</v>
      </c>
      <c r="D36" s="16">
        <v>1.3</v>
      </c>
      <c r="E36" s="16">
        <v>0.04</v>
      </c>
      <c r="F36" s="16">
        <v>0.12</v>
      </c>
      <c r="G36" s="16"/>
      <c r="H36" s="73"/>
      <c r="I36" s="74"/>
      <c r="J36" s="16"/>
      <c r="K36" s="16"/>
      <c r="L36" s="16"/>
      <c r="M36" s="16"/>
      <c r="N36" s="16"/>
      <c r="O36" s="16"/>
      <c r="Q36" s="17"/>
      <c r="R36" s="16"/>
      <c r="S36" s="16"/>
      <c r="T36" s="16"/>
      <c r="U36" s="16"/>
      <c r="V36" s="16"/>
      <c r="W36" s="16"/>
      <c r="Y36" s="17"/>
      <c r="Z36" s="16"/>
      <c r="AA36" s="16"/>
      <c r="AB36" s="16"/>
      <c r="AC36" s="16"/>
      <c r="AD36" s="16"/>
      <c r="AE36" s="16"/>
      <c r="AG36" s="17"/>
      <c r="AH36" s="16"/>
      <c r="AI36" s="16"/>
      <c r="AJ36" s="16"/>
      <c r="AK36" s="16"/>
      <c r="AL36" s="16"/>
      <c r="AM36" s="16"/>
      <c r="AN36" s="16"/>
      <c r="AO36" s="17"/>
      <c r="AP36" s="16"/>
      <c r="AQ36" s="17"/>
      <c r="AR36" s="16"/>
    </row>
    <row r="37">
      <c r="A37" s="13" t="s">
        <v>102</v>
      </c>
      <c r="B37" s="14" t="s">
        <v>103</v>
      </c>
      <c r="D37" s="16">
        <v>1.7</v>
      </c>
      <c r="E37" s="16">
        <v>0.07</v>
      </c>
      <c r="F37" s="16">
        <v>0.34</v>
      </c>
      <c r="G37" s="16"/>
      <c r="H37" s="74"/>
      <c r="I37" s="74"/>
      <c r="J37" s="16"/>
      <c r="K37" s="16"/>
      <c r="L37" s="16"/>
      <c r="M37" s="16"/>
      <c r="N37" s="16"/>
      <c r="O37" s="16"/>
      <c r="Q37" s="17"/>
      <c r="R37" s="16"/>
      <c r="S37" s="16"/>
      <c r="T37" s="16"/>
      <c r="U37" s="16"/>
      <c r="V37" s="16"/>
      <c r="W37" s="16"/>
      <c r="Y37" s="17"/>
      <c r="Z37" s="16"/>
      <c r="AA37" s="16"/>
      <c r="AB37" s="16"/>
      <c r="AC37" s="16"/>
      <c r="AD37" s="16"/>
      <c r="AE37" s="16"/>
      <c r="AG37" s="17"/>
      <c r="AH37" s="16"/>
      <c r="AI37" s="16"/>
      <c r="AJ37" s="16"/>
      <c r="AK37" s="16"/>
      <c r="AL37" s="16"/>
      <c r="AM37" s="16"/>
      <c r="AN37" s="16"/>
      <c r="AO37" s="17"/>
      <c r="AP37" s="16"/>
      <c r="AQ37" s="17"/>
      <c r="AR37" s="16"/>
    </row>
    <row r="38">
      <c r="A38" s="13" t="s">
        <v>104</v>
      </c>
      <c r="B38" s="14" t="s">
        <v>105</v>
      </c>
      <c r="D38" s="16">
        <v>0.1</v>
      </c>
      <c r="E38" s="16">
        <v>0.0</v>
      </c>
      <c r="F38" s="16">
        <v>0.01</v>
      </c>
      <c r="G38" s="16"/>
      <c r="H38" s="73"/>
      <c r="I38" s="74"/>
      <c r="J38" s="16"/>
      <c r="K38" s="16"/>
      <c r="L38" s="16"/>
      <c r="M38" s="16"/>
      <c r="N38" s="16"/>
      <c r="O38" s="16"/>
      <c r="Q38" s="17"/>
      <c r="R38" s="16"/>
      <c r="S38" s="16"/>
      <c r="T38" s="16"/>
      <c r="U38" s="16"/>
      <c r="V38" s="16"/>
      <c r="W38" s="16"/>
      <c r="Y38" s="17"/>
      <c r="Z38" s="16"/>
      <c r="AA38" s="16"/>
      <c r="AB38" s="16"/>
      <c r="AC38" s="16"/>
      <c r="AD38" s="16"/>
      <c r="AE38" s="16"/>
      <c r="AG38" s="17"/>
      <c r="AH38" s="16"/>
      <c r="AI38" s="16"/>
      <c r="AJ38" s="16"/>
      <c r="AK38" s="16"/>
      <c r="AL38" s="16"/>
      <c r="AM38" s="16"/>
      <c r="AN38" s="16"/>
      <c r="AO38" s="17"/>
      <c r="AP38" s="16"/>
      <c r="AQ38" s="17"/>
      <c r="AR38" s="16"/>
    </row>
    <row r="39">
      <c r="A39" s="13" t="s">
        <v>106</v>
      </c>
      <c r="B39" s="14" t="s">
        <v>107</v>
      </c>
      <c r="D39" s="16">
        <v>1.77</v>
      </c>
      <c r="E39" s="16">
        <v>0.09</v>
      </c>
      <c r="F39" s="16">
        <v>0.22</v>
      </c>
      <c r="G39" s="16"/>
      <c r="H39" s="73"/>
      <c r="I39" s="74"/>
      <c r="J39" s="16"/>
      <c r="K39" s="16"/>
      <c r="L39" s="16"/>
      <c r="M39" s="16"/>
      <c r="N39" s="16"/>
      <c r="O39" s="16"/>
      <c r="Q39" s="17"/>
      <c r="R39" s="16"/>
      <c r="S39" s="16"/>
      <c r="T39" s="16"/>
      <c r="U39" s="16"/>
      <c r="V39" s="16"/>
      <c r="W39" s="16"/>
      <c r="Y39" s="17"/>
      <c r="Z39" s="16"/>
      <c r="AA39" s="16"/>
      <c r="AB39" s="16"/>
      <c r="AC39" s="16"/>
      <c r="AD39" s="16"/>
      <c r="AE39" s="16"/>
      <c r="AG39" s="17"/>
      <c r="AH39" s="16"/>
      <c r="AI39" s="16"/>
      <c r="AJ39" s="16"/>
      <c r="AK39" s="16"/>
      <c r="AL39" s="16"/>
      <c r="AM39" s="16"/>
      <c r="AN39" s="16"/>
      <c r="AO39" s="17"/>
      <c r="AP39" s="16"/>
      <c r="AQ39" s="17"/>
      <c r="AR39" s="16"/>
    </row>
    <row r="40">
      <c r="A40" s="13" t="s">
        <v>108</v>
      </c>
      <c r="B40" s="14" t="s">
        <v>109</v>
      </c>
      <c r="D40" s="16">
        <v>0.93</v>
      </c>
      <c r="E40" s="16">
        <v>0.06</v>
      </c>
      <c r="F40" s="16">
        <v>0.19</v>
      </c>
      <c r="G40" s="16"/>
      <c r="H40" s="73"/>
      <c r="I40" s="74"/>
      <c r="J40" s="16"/>
      <c r="K40" s="16"/>
      <c r="L40" s="16"/>
      <c r="M40" s="16"/>
      <c r="N40" s="16"/>
      <c r="O40" s="16"/>
      <c r="Q40" s="17"/>
      <c r="R40" s="16"/>
      <c r="S40" s="16"/>
      <c r="T40" s="16"/>
      <c r="U40" s="16"/>
      <c r="V40" s="16"/>
      <c r="W40" s="16"/>
      <c r="Y40" s="17"/>
      <c r="Z40" s="16"/>
      <c r="AA40" s="16"/>
      <c r="AB40" s="16"/>
      <c r="AC40" s="16"/>
      <c r="AD40" s="16"/>
      <c r="AE40" s="16"/>
      <c r="AG40" s="17"/>
      <c r="AH40" s="16"/>
      <c r="AI40" s="16"/>
      <c r="AJ40" s="16"/>
      <c r="AK40" s="16"/>
      <c r="AL40" s="16"/>
      <c r="AM40" s="16"/>
      <c r="AN40" s="16"/>
      <c r="AO40" s="17"/>
      <c r="AP40" s="16"/>
      <c r="AQ40" s="17"/>
      <c r="AR40" s="16"/>
    </row>
    <row r="41">
      <c r="A41" s="13" t="s">
        <v>110</v>
      </c>
      <c r="B41" s="14" t="s">
        <v>111</v>
      </c>
      <c r="D41" s="16">
        <v>14.98</v>
      </c>
      <c r="E41" s="16">
        <v>0.76</v>
      </c>
      <c r="F41" s="16">
        <v>3.47</v>
      </c>
      <c r="G41" s="16"/>
      <c r="H41" s="73"/>
      <c r="I41" s="74"/>
      <c r="J41" s="16"/>
      <c r="K41" s="16"/>
      <c r="L41" s="16"/>
      <c r="M41" s="16"/>
      <c r="N41" s="16"/>
      <c r="O41" s="16"/>
      <c r="Q41" s="17"/>
      <c r="R41" s="16"/>
      <c r="S41" s="16"/>
      <c r="T41" s="16"/>
      <c r="U41" s="16"/>
      <c r="V41" s="16"/>
      <c r="W41" s="16"/>
      <c r="Y41" s="17"/>
      <c r="Z41" s="16"/>
      <c r="AA41" s="16"/>
      <c r="AB41" s="16"/>
      <c r="AC41" s="16"/>
      <c r="AD41" s="16"/>
      <c r="AE41" s="16"/>
      <c r="AG41" s="17"/>
      <c r="AH41" s="16"/>
      <c r="AI41" s="16"/>
      <c r="AJ41" s="16"/>
      <c r="AK41" s="16"/>
      <c r="AL41" s="16"/>
      <c r="AM41" s="16"/>
      <c r="AN41" s="16"/>
      <c r="AO41" s="17"/>
      <c r="AP41" s="16"/>
      <c r="AQ41" s="17"/>
      <c r="AR41" s="16"/>
    </row>
    <row r="42">
      <c r="A42" s="13" t="s">
        <v>112</v>
      </c>
      <c r="B42" s="14" t="s">
        <v>113</v>
      </c>
      <c r="D42" s="16">
        <v>0.89</v>
      </c>
      <c r="E42" s="16">
        <v>0.05</v>
      </c>
      <c r="F42" s="16">
        <v>0.1</v>
      </c>
      <c r="G42" s="16"/>
      <c r="H42" s="73"/>
      <c r="I42" s="74"/>
      <c r="J42" s="16"/>
      <c r="K42" s="16"/>
      <c r="L42" s="16"/>
      <c r="M42" s="16"/>
      <c r="N42" s="16"/>
      <c r="O42" s="16"/>
      <c r="Q42" s="17"/>
      <c r="R42" s="16"/>
      <c r="S42" s="16"/>
      <c r="T42" s="16"/>
      <c r="U42" s="16"/>
      <c r="V42" s="16"/>
      <c r="W42" s="16"/>
      <c r="Y42" s="17"/>
      <c r="Z42" s="16"/>
      <c r="AA42" s="16"/>
      <c r="AB42" s="16"/>
      <c r="AC42" s="16"/>
      <c r="AD42" s="16"/>
      <c r="AE42" s="16"/>
      <c r="AG42" s="17"/>
      <c r="AH42" s="16"/>
      <c r="AI42" s="16"/>
      <c r="AJ42" s="16"/>
      <c r="AK42" s="16"/>
      <c r="AL42" s="16"/>
      <c r="AM42" s="16"/>
      <c r="AN42" s="16"/>
      <c r="AO42" s="17"/>
      <c r="AP42" s="16"/>
      <c r="AQ42" s="17"/>
      <c r="AR42" s="16"/>
    </row>
    <row r="43">
      <c r="A43" s="13" t="s">
        <v>114</v>
      </c>
      <c r="B43" s="14" t="s">
        <v>115</v>
      </c>
      <c r="D43" s="16">
        <v>0.0</v>
      </c>
      <c r="E43" s="16">
        <v>0.0</v>
      </c>
      <c r="F43" s="16">
        <v>0.0</v>
      </c>
      <c r="G43" s="16"/>
      <c r="H43" s="73"/>
      <c r="I43" s="74"/>
      <c r="J43" s="16"/>
      <c r="K43" s="16"/>
      <c r="L43" s="16"/>
      <c r="M43" s="16"/>
      <c r="N43" s="16"/>
      <c r="O43" s="16"/>
      <c r="Q43" s="17"/>
      <c r="R43" s="16"/>
      <c r="S43" s="16"/>
      <c r="T43" s="16"/>
      <c r="U43" s="16"/>
      <c r="V43" s="16"/>
      <c r="W43" s="16"/>
      <c r="Y43" s="17"/>
      <c r="Z43" s="16"/>
      <c r="AA43" s="16"/>
      <c r="AB43" s="16"/>
      <c r="AC43" s="16"/>
      <c r="AD43" s="16"/>
      <c r="AE43" s="16"/>
      <c r="AG43" s="17"/>
      <c r="AH43" s="16"/>
      <c r="AI43" s="16"/>
      <c r="AJ43" s="16"/>
      <c r="AK43" s="16"/>
      <c r="AL43" s="16"/>
      <c r="AM43" s="16"/>
      <c r="AN43" s="16"/>
      <c r="AO43" s="17"/>
      <c r="AP43" s="16"/>
      <c r="AQ43" s="17"/>
      <c r="AR43" s="16"/>
    </row>
    <row r="44">
      <c r="A44" s="13" t="s">
        <v>116</v>
      </c>
      <c r="B44" s="14" t="s">
        <v>117</v>
      </c>
      <c r="D44" s="16">
        <v>0.04</v>
      </c>
      <c r="E44" s="16">
        <v>0.0</v>
      </c>
      <c r="F44" s="16">
        <v>0.01</v>
      </c>
      <c r="G44" s="16"/>
      <c r="H44" s="73"/>
      <c r="I44" s="74"/>
      <c r="J44" s="16"/>
      <c r="K44" s="16"/>
      <c r="L44" s="16"/>
      <c r="M44" s="16"/>
      <c r="N44" s="16"/>
      <c r="O44" s="16"/>
      <c r="Q44" s="17"/>
      <c r="R44" s="16"/>
      <c r="S44" s="16"/>
      <c r="T44" s="16"/>
      <c r="U44" s="16"/>
      <c r="V44" s="16"/>
      <c r="W44" s="16"/>
      <c r="Y44" s="17"/>
      <c r="Z44" s="16"/>
      <c r="AA44" s="16"/>
      <c r="AB44" s="16"/>
      <c r="AC44" s="16"/>
      <c r="AD44" s="16"/>
      <c r="AE44" s="16"/>
      <c r="AG44" s="17"/>
      <c r="AH44" s="16"/>
      <c r="AI44" s="16"/>
      <c r="AJ44" s="16"/>
      <c r="AK44" s="16"/>
      <c r="AL44" s="16"/>
      <c r="AM44" s="16"/>
      <c r="AN44" s="16"/>
      <c r="AO44" s="17"/>
      <c r="AP44" s="16"/>
      <c r="AQ44" s="17"/>
      <c r="AR44" s="16"/>
    </row>
    <row r="45">
      <c r="A45" s="13" t="s">
        <v>118</v>
      </c>
      <c r="B45" s="14" t="s">
        <v>119</v>
      </c>
      <c r="D45" s="16">
        <v>2.32</v>
      </c>
      <c r="E45" s="16">
        <v>0.12</v>
      </c>
      <c r="F45" s="16">
        <v>0.35</v>
      </c>
      <c r="G45" s="16"/>
      <c r="H45" s="73"/>
      <c r="I45" s="74"/>
      <c r="J45" s="16"/>
      <c r="K45" s="16"/>
      <c r="L45" s="16"/>
      <c r="M45" s="16"/>
      <c r="N45" s="16"/>
      <c r="O45" s="16"/>
      <c r="Q45" s="17"/>
      <c r="R45" s="16"/>
      <c r="S45" s="16"/>
      <c r="T45" s="16"/>
      <c r="U45" s="16"/>
      <c r="V45" s="16"/>
      <c r="W45" s="16"/>
      <c r="Y45" s="17"/>
      <c r="Z45" s="16"/>
      <c r="AA45" s="16"/>
      <c r="AB45" s="16"/>
      <c r="AC45" s="16"/>
      <c r="AD45" s="16"/>
      <c r="AE45" s="16"/>
      <c r="AG45" s="17"/>
      <c r="AH45" s="16"/>
      <c r="AI45" s="16"/>
      <c r="AJ45" s="16"/>
      <c r="AK45" s="16"/>
      <c r="AL45" s="16"/>
      <c r="AM45" s="16"/>
      <c r="AN45" s="16"/>
      <c r="AO45" s="17"/>
      <c r="AP45" s="16"/>
      <c r="AQ45" s="17"/>
      <c r="AR45" s="16"/>
    </row>
    <row r="46">
      <c r="A46" s="22" t="s">
        <v>120</v>
      </c>
      <c r="B46" s="19" t="s">
        <v>121</v>
      </c>
      <c r="C46" s="13"/>
      <c r="D46" s="16">
        <v>199.18</v>
      </c>
      <c r="E46" s="16">
        <v>9.53</v>
      </c>
      <c r="F46" s="16">
        <v>37.81</v>
      </c>
      <c r="G46" s="16"/>
      <c r="H46" s="73"/>
      <c r="I46" s="74"/>
      <c r="J46" s="16"/>
      <c r="K46" s="16"/>
      <c r="L46" s="16"/>
      <c r="M46" s="16"/>
      <c r="N46" s="16"/>
      <c r="O46" s="16"/>
      <c r="Q46" s="17"/>
      <c r="R46" s="16"/>
      <c r="S46" s="16"/>
      <c r="T46" s="16"/>
      <c r="U46" s="16"/>
      <c r="V46" s="16"/>
      <c r="W46" s="16"/>
      <c r="Y46" s="17"/>
      <c r="Z46" s="16"/>
      <c r="AA46" s="16"/>
      <c r="AB46" s="16"/>
      <c r="AC46" s="16"/>
      <c r="AD46" s="16"/>
      <c r="AE46" s="16"/>
      <c r="AG46" s="17"/>
      <c r="AH46" s="16"/>
      <c r="AI46" s="16"/>
      <c r="AJ46" s="16"/>
      <c r="AK46" s="16"/>
      <c r="AL46" s="16"/>
      <c r="AM46" s="16"/>
      <c r="AN46" s="16"/>
      <c r="AO46" s="17"/>
      <c r="AP46" s="16"/>
      <c r="AQ46" s="17"/>
      <c r="AR46" s="16"/>
    </row>
    <row r="47">
      <c r="A47" s="13" t="s">
        <v>122</v>
      </c>
      <c r="B47" s="14" t="s">
        <v>123</v>
      </c>
      <c r="D47" s="16">
        <v>0.03</v>
      </c>
      <c r="E47" s="16">
        <v>0.0</v>
      </c>
      <c r="F47" s="16">
        <v>0.0</v>
      </c>
      <c r="G47" s="16"/>
      <c r="H47" s="73"/>
      <c r="I47" s="74"/>
      <c r="J47" s="16"/>
      <c r="K47" s="16"/>
      <c r="L47" s="16"/>
      <c r="M47" s="16"/>
      <c r="N47" s="16"/>
      <c r="O47" s="16"/>
      <c r="Q47" s="17"/>
      <c r="R47" s="16"/>
      <c r="S47" s="16"/>
      <c r="T47" s="16"/>
      <c r="U47" s="16"/>
      <c r="V47" s="16"/>
      <c r="W47" s="16"/>
      <c r="Y47" s="17"/>
      <c r="Z47" s="16"/>
      <c r="AA47" s="16"/>
      <c r="AB47" s="16"/>
      <c r="AC47" s="16"/>
      <c r="AD47" s="16"/>
      <c r="AE47" s="16"/>
      <c r="AG47" s="17"/>
      <c r="AH47" s="16"/>
      <c r="AI47" s="16"/>
      <c r="AJ47" s="16"/>
      <c r="AK47" s="16"/>
      <c r="AL47" s="16"/>
      <c r="AM47" s="16"/>
      <c r="AN47" s="16"/>
      <c r="AO47" s="17"/>
      <c r="AP47" s="16"/>
      <c r="AQ47" s="17"/>
      <c r="AR47" s="16"/>
    </row>
    <row r="48">
      <c r="A48" s="13" t="s">
        <v>124</v>
      </c>
      <c r="B48" s="14" t="s">
        <v>125</v>
      </c>
      <c r="D48" s="16">
        <v>0.08</v>
      </c>
      <c r="E48" s="16">
        <v>0.0</v>
      </c>
      <c r="F48" s="16">
        <v>0.01</v>
      </c>
      <c r="G48" s="16"/>
      <c r="H48" s="73"/>
      <c r="I48" s="74"/>
      <c r="J48" s="16"/>
      <c r="K48" s="16"/>
      <c r="L48" s="16"/>
      <c r="M48" s="16"/>
      <c r="N48" s="16"/>
      <c r="O48" s="16"/>
      <c r="Q48" s="17"/>
      <c r="R48" s="16"/>
      <c r="S48" s="16"/>
      <c r="T48" s="16"/>
      <c r="U48" s="16"/>
      <c r="V48" s="16"/>
      <c r="W48" s="16"/>
      <c r="Y48" s="17"/>
      <c r="Z48" s="16"/>
      <c r="AA48" s="16"/>
      <c r="AB48" s="16"/>
      <c r="AC48" s="16"/>
      <c r="AD48" s="16"/>
      <c r="AE48" s="16"/>
      <c r="AG48" s="17"/>
      <c r="AH48" s="16"/>
      <c r="AI48" s="16"/>
      <c r="AJ48" s="16"/>
      <c r="AK48" s="16"/>
      <c r="AL48" s="16"/>
      <c r="AM48" s="16"/>
      <c r="AN48" s="16"/>
      <c r="AO48" s="17"/>
      <c r="AP48" s="16"/>
      <c r="AQ48" s="17"/>
      <c r="AR48" s="16"/>
    </row>
    <row r="49">
      <c r="A49" s="13" t="s">
        <v>126</v>
      </c>
      <c r="B49" s="19" t="s">
        <v>127</v>
      </c>
      <c r="D49" s="16">
        <v>0.01</v>
      </c>
      <c r="E49" s="16">
        <v>0.0</v>
      </c>
      <c r="F49" s="16">
        <v>0.0</v>
      </c>
      <c r="G49" s="16"/>
      <c r="H49" s="73"/>
      <c r="I49" s="74"/>
      <c r="J49" s="16"/>
      <c r="K49" s="16"/>
      <c r="L49" s="16"/>
      <c r="M49" s="16"/>
      <c r="N49" s="16"/>
      <c r="O49" s="16"/>
      <c r="Q49" s="17"/>
      <c r="R49" s="16"/>
      <c r="S49" s="16"/>
      <c r="T49" s="16"/>
      <c r="U49" s="16"/>
      <c r="V49" s="16"/>
      <c r="W49" s="16"/>
      <c r="Y49" s="17"/>
      <c r="Z49" s="16"/>
      <c r="AA49" s="16"/>
      <c r="AB49" s="16"/>
      <c r="AC49" s="16"/>
      <c r="AD49" s="16"/>
      <c r="AE49" s="16"/>
      <c r="AG49" s="17"/>
      <c r="AH49" s="16"/>
      <c r="AI49" s="16"/>
      <c r="AJ49" s="16"/>
      <c r="AK49" s="16"/>
      <c r="AL49" s="16"/>
      <c r="AM49" s="16"/>
      <c r="AN49" s="16"/>
      <c r="AO49" s="17"/>
      <c r="AP49" s="16"/>
      <c r="AQ49" s="17"/>
      <c r="AR49" s="16"/>
    </row>
    <row r="50">
      <c r="A50" s="13" t="s">
        <v>128</v>
      </c>
      <c r="B50" s="14" t="s">
        <v>129</v>
      </c>
      <c r="D50" s="16">
        <v>0.21</v>
      </c>
      <c r="E50" s="16">
        <v>0.01</v>
      </c>
      <c r="F50" s="16">
        <v>0.04</v>
      </c>
      <c r="G50" s="16"/>
      <c r="H50" s="73"/>
      <c r="I50" s="74"/>
      <c r="J50" s="16"/>
      <c r="K50" s="16"/>
      <c r="L50" s="16"/>
      <c r="M50" s="16"/>
      <c r="N50" s="16"/>
      <c r="O50" s="16"/>
      <c r="Q50" s="17"/>
      <c r="R50" s="16"/>
      <c r="S50" s="16"/>
      <c r="T50" s="16"/>
      <c r="U50" s="16"/>
      <c r="V50" s="16"/>
      <c r="W50" s="16"/>
      <c r="Y50" s="17"/>
      <c r="Z50" s="16"/>
      <c r="AA50" s="16"/>
      <c r="AB50" s="16"/>
      <c r="AC50" s="16"/>
      <c r="AD50" s="16"/>
      <c r="AE50" s="16"/>
      <c r="AG50" s="17"/>
      <c r="AH50" s="16"/>
      <c r="AI50" s="16"/>
      <c r="AJ50" s="16"/>
      <c r="AK50" s="16"/>
      <c r="AL50" s="16"/>
      <c r="AM50" s="16"/>
      <c r="AN50" s="16"/>
      <c r="AO50" s="17"/>
      <c r="AP50" s="16"/>
      <c r="AQ50" s="17"/>
      <c r="AR50" s="16"/>
    </row>
    <row r="51">
      <c r="A51" s="13" t="s">
        <v>130</v>
      </c>
      <c r="B51" s="14" t="s">
        <v>131</v>
      </c>
      <c r="D51" s="16">
        <v>2.71</v>
      </c>
      <c r="E51" s="16">
        <v>0.09</v>
      </c>
      <c r="F51" s="16">
        <v>0.28</v>
      </c>
      <c r="G51" s="16"/>
      <c r="H51" s="73"/>
      <c r="I51" s="74"/>
      <c r="J51" s="16"/>
      <c r="K51" s="16"/>
      <c r="L51" s="16"/>
      <c r="M51" s="16"/>
      <c r="N51" s="16"/>
      <c r="O51" s="16"/>
      <c r="Q51" s="17"/>
      <c r="R51" s="16"/>
      <c r="S51" s="16"/>
      <c r="T51" s="16"/>
      <c r="U51" s="16"/>
      <c r="V51" s="16"/>
      <c r="W51" s="16"/>
      <c r="Y51" s="17"/>
      <c r="Z51" s="16"/>
      <c r="AA51" s="16"/>
      <c r="AB51" s="16"/>
      <c r="AC51" s="16"/>
      <c r="AD51" s="16"/>
      <c r="AE51" s="16"/>
      <c r="AG51" s="17"/>
      <c r="AH51" s="16"/>
      <c r="AI51" s="16"/>
      <c r="AJ51" s="16"/>
      <c r="AK51" s="16"/>
      <c r="AL51" s="16"/>
      <c r="AM51" s="16"/>
      <c r="AN51" s="16"/>
      <c r="AO51" s="17"/>
      <c r="AP51" s="16"/>
      <c r="AQ51" s="17"/>
      <c r="AR51" s="16"/>
    </row>
    <row r="52">
      <c r="A52" s="13" t="s">
        <v>132</v>
      </c>
      <c r="B52" s="14" t="s">
        <v>133</v>
      </c>
      <c r="D52" s="16">
        <v>1.41</v>
      </c>
      <c r="E52" s="16">
        <v>0.06</v>
      </c>
      <c r="F52" s="16">
        <v>0.23</v>
      </c>
      <c r="G52" s="16"/>
      <c r="H52" s="73"/>
      <c r="I52" s="74"/>
      <c r="J52" s="16"/>
      <c r="K52" s="16"/>
      <c r="L52" s="16"/>
      <c r="M52" s="16"/>
      <c r="N52" s="16"/>
      <c r="O52" s="16"/>
      <c r="Q52" s="17"/>
      <c r="R52" s="16"/>
      <c r="S52" s="16"/>
      <c r="T52" s="16"/>
      <c r="U52" s="16"/>
      <c r="V52" s="16"/>
      <c r="W52" s="16"/>
      <c r="Y52" s="17"/>
      <c r="Z52" s="16"/>
      <c r="AA52" s="16"/>
      <c r="AB52" s="16"/>
      <c r="AC52" s="16"/>
      <c r="AD52" s="16"/>
      <c r="AE52" s="16"/>
      <c r="AG52" s="17"/>
      <c r="AH52" s="16"/>
      <c r="AI52" s="16"/>
      <c r="AJ52" s="16"/>
      <c r="AK52" s="16"/>
      <c r="AL52" s="16"/>
      <c r="AM52" s="16"/>
      <c r="AN52" s="16"/>
      <c r="AO52" s="17"/>
      <c r="AP52" s="16"/>
      <c r="AQ52" s="17"/>
      <c r="AR52" s="16"/>
    </row>
    <row r="53">
      <c r="A53" s="13" t="s">
        <v>134</v>
      </c>
      <c r="B53" s="14" t="s">
        <v>135</v>
      </c>
      <c r="D53" s="16">
        <v>1.23</v>
      </c>
      <c r="E53" s="16">
        <v>0.07</v>
      </c>
      <c r="F53" s="16">
        <v>0.16</v>
      </c>
      <c r="G53" s="16"/>
      <c r="H53" s="73"/>
      <c r="I53" s="74"/>
      <c r="J53" s="16"/>
      <c r="K53" s="16"/>
      <c r="L53" s="16"/>
      <c r="M53" s="16"/>
      <c r="N53" s="16"/>
      <c r="O53" s="16"/>
      <c r="Q53" s="17"/>
      <c r="R53" s="16"/>
      <c r="S53" s="16"/>
      <c r="T53" s="16"/>
      <c r="U53" s="16"/>
      <c r="V53" s="16"/>
      <c r="W53" s="16"/>
      <c r="Y53" s="17"/>
      <c r="Z53" s="16"/>
      <c r="AA53" s="16"/>
      <c r="AB53" s="16"/>
      <c r="AC53" s="16"/>
      <c r="AD53" s="16"/>
      <c r="AE53" s="16"/>
      <c r="AG53" s="17"/>
      <c r="AH53" s="16"/>
      <c r="AI53" s="16"/>
      <c r="AJ53" s="16"/>
      <c r="AK53" s="16"/>
      <c r="AL53" s="16"/>
      <c r="AM53" s="16"/>
      <c r="AN53" s="16"/>
      <c r="AO53" s="17"/>
      <c r="AP53" s="16"/>
      <c r="AQ53" s="17"/>
      <c r="AR53" s="16"/>
    </row>
    <row r="54">
      <c r="A54" s="13" t="s">
        <v>136</v>
      </c>
      <c r="B54" s="14" t="s">
        <v>137</v>
      </c>
      <c r="D54" s="16">
        <v>0.02</v>
      </c>
      <c r="E54" s="16">
        <v>0.0</v>
      </c>
      <c r="F54" s="16">
        <v>0.0</v>
      </c>
      <c r="G54" s="16"/>
      <c r="H54" s="73"/>
      <c r="I54" s="74"/>
      <c r="J54" s="16"/>
      <c r="K54" s="16"/>
      <c r="L54" s="16"/>
      <c r="M54" s="16"/>
      <c r="N54" s="16"/>
      <c r="O54" s="16"/>
      <c r="Q54" s="17"/>
      <c r="R54" s="16"/>
      <c r="S54" s="16"/>
      <c r="T54" s="16"/>
      <c r="U54" s="16"/>
      <c r="V54" s="16"/>
      <c r="W54" s="16"/>
      <c r="Y54" s="17"/>
      <c r="Z54" s="16"/>
      <c r="AA54" s="16"/>
      <c r="AB54" s="16"/>
      <c r="AC54" s="16"/>
      <c r="AD54" s="16"/>
      <c r="AE54" s="16"/>
      <c r="AG54" s="17"/>
      <c r="AH54" s="16"/>
      <c r="AI54" s="16"/>
      <c r="AJ54" s="16"/>
      <c r="AK54" s="16"/>
      <c r="AL54" s="16"/>
      <c r="AM54" s="16"/>
      <c r="AN54" s="16"/>
      <c r="AO54" s="17"/>
      <c r="AP54" s="16"/>
      <c r="AQ54" s="17"/>
      <c r="AR54" s="16"/>
    </row>
    <row r="55">
      <c r="A55" s="13" t="s">
        <v>138</v>
      </c>
      <c r="B55" s="14" t="s">
        <v>139</v>
      </c>
      <c r="D55" s="16">
        <v>0.29</v>
      </c>
      <c r="E55" s="16">
        <v>0.02</v>
      </c>
      <c r="F55" s="16">
        <v>0.03</v>
      </c>
      <c r="G55" s="16"/>
      <c r="H55" s="73"/>
      <c r="I55" s="74"/>
      <c r="J55" s="16"/>
      <c r="K55" s="16"/>
      <c r="L55" s="16"/>
      <c r="M55" s="16"/>
      <c r="N55" s="16"/>
      <c r="O55" s="16"/>
      <c r="Q55" s="17"/>
      <c r="R55" s="16"/>
      <c r="S55" s="16"/>
      <c r="T55" s="16"/>
      <c r="U55" s="16"/>
      <c r="V55" s="16"/>
      <c r="W55" s="16"/>
      <c r="Y55" s="17"/>
      <c r="Z55" s="16"/>
      <c r="AA55" s="16"/>
      <c r="AB55" s="16"/>
      <c r="AC55" s="16"/>
      <c r="AD55" s="16"/>
      <c r="AE55" s="16"/>
      <c r="AG55" s="17"/>
      <c r="AH55" s="16"/>
      <c r="AI55" s="16"/>
      <c r="AJ55" s="16"/>
      <c r="AK55" s="16"/>
      <c r="AL55" s="16"/>
      <c r="AM55" s="16"/>
      <c r="AN55" s="16"/>
      <c r="AO55" s="17"/>
      <c r="AP55" s="16"/>
      <c r="AQ55" s="17"/>
      <c r="AR55" s="16"/>
    </row>
    <row r="56">
      <c r="A56" s="13" t="s">
        <v>140</v>
      </c>
      <c r="B56" s="14" t="s">
        <v>141</v>
      </c>
      <c r="D56" s="16">
        <v>0.16</v>
      </c>
      <c r="E56" s="16">
        <v>0.01</v>
      </c>
      <c r="F56" s="16">
        <v>0.02</v>
      </c>
      <c r="G56" s="16"/>
      <c r="H56" s="73"/>
      <c r="I56" s="74"/>
      <c r="J56" s="16"/>
      <c r="K56" s="16"/>
      <c r="L56" s="16"/>
      <c r="M56" s="16"/>
      <c r="N56" s="16"/>
      <c r="O56" s="16"/>
      <c r="Q56" s="17"/>
      <c r="R56" s="16"/>
      <c r="S56" s="16"/>
      <c r="T56" s="16"/>
      <c r="U56" s="16"/>
      <c r="V56" s="16"/>
      <c r="W56" s="16"/>
      <c r="Y56" s="17"/>
      <c r="Z56" s="16"/>
      <c r="AA56" s="16"/>
      <c r="AB56" s="16"/>
      <c r="AC56" s="16"/>
      <c r="AD56" s="16"/>
      <c r="AE56" s="16"/>
      <c r="AG56" s="17"/>
      <c r="AH56" s="16"/>
      <c r="AI56" s="16"/>
      <c r="AJ56" s="16"/>
      <c r="AK56" s="16"/>
      <c r="AL56" s="16"/>
      <c r="AM56" s="16"/>
      <c r="AN56" s="16"/>
      <c r="AO56" s="17"/>
      <c r="AP56" s="16"/>
      <c r="AQ56" s="17"/>
      <c r="AR56" s="16"/>
    </row>
    <row r="57">
      <c r="A57" s="13" t="s">
        <v>142</v>
      </c>
      <c r="B57" s="14" t="s">
        <v>143</v>
      </c>
      <c r="D57" s="16">
        <v>0.65</v>
      </c>
      <c r="E57" s="16">
        <v>0.03</v>
      </c>
      <c r="F57" s="16">
        <v>0.11</v>
      </c>
      <c r="G57" s="16"/>
      <c r="H57" s="73"/>
      <c r="I57" s="74"/>
      <c r="J57" s="16"/>
      <c r="K57" s="16"/>
      <c r="L57" s="16"/>
      <c r="M57" s="16"/>
      <c r="N57" s="16"/>
      <c r="O57" s="16"/>
      <c r="Q57" s="17"/>
      <c r="R57" s="16"/>
      <c r="S57" s="16"/>
      <c r="T57" s="16"/>
      <c r="U57" s="16"/>
      <c r="V57" s="16"/>
      <c r="W57" s="16"/>
      <c r="Y57" s="17"/>
      <c r="Z57" s="16"/>
      <c r="AA57" s="16"/>
      <c r="AB57" s="16"/>
      <c r="AC57" s="16"/>
      <c r="AD57" s="16"/>
      <c r="AE57" s="16"/>
      <c r="AG57" s="17"/>
      <c r="AH57" s="16"/>
      <c r="AI57" s="16"/>
      <c r="AJ57" s="16"/>
      <c r="AK57" s="16"/>
      <c r="AL57" s="16"/>
      <c r="AM57" s="16"/>
      <c r="AN57" s="16"/>
      <c r="AO57" s="17"/>
      <c r="AP57" s="16"/>
      <c r="AQ57" s="17"/>
      <c r="AR57" s="16"/>
    </row>
    <row r="58">
      <c r="A58" s="13" t="s">
        <v>144</v>
      </c>
      <c r="B58" s="14" t="s">
        <v>145</v>
      </c>
      <c r="D58" s="16">
        <v>49.61</v>
      </c>
      <c r="E58" s="16">
        <v>3.09</v>
      </c>
      <c r="F58" s="16">
        <v>12.96</v>
      </c>
      <c r="G58" s="16"/>
      <c r="H58" s="73"/>
      <c r="I58" s="74"/>
      <c r="J58" s="16"/>
      <c r="K58" s="16"/>
      <c r="L58" s="16"/>
      <c r="M58" s="16"/>
      <c r="N58" s="16"/>
      <c r="O58" s="16"/>
      <c r="Q58" s="17"/>
      <c r="R58" s="16"/>
      <c r="S58" s="16"/>
      <c r="T58" s="16"/>
      <c r="U58" s="16"/>
      <c r="V58" s="16"/>
      <c r="W58" s="16"/>
      <c r="Y58" s="17"/>
      <c r="Z58" s="16"/>
      <c r="AA58" s="16"/>
      <c r="AB58" s="16"/>
      <c r="AC58" s="16"/>
      <c r="AD58" s="16"/>
      <c r="AE58" s="16"/>
      <c r="AG58" s="17"/>
      <c r="AH58" s="16"/>
      <c r="AI58" s="16"/>
      <c r="AJ58" s="16"/>
      <c r="AK58" s="16"/>
      <c r="AL58" s="16"/>
      <c r="AM58" s="16"/>
      <c r="AN58" s="16"/>
      <c r="AO58" s="17"/>
      <c r="AP58" s="16"/>
      <c r="AQ58" s="17"/>
      <c r="AR58" s="16"/>
    </row>
    <row r="59">
      <c r="A59" s="13" t="s">
        <v>146</v>
      </c>
      <c r="B59" s="14" t="s">
        <v>147</v>
      </c>
      <c r="D59" s="16">
        <v>19.64</v>
      </c>
      <c r="E59" s="16">
        <v>1.72</v>
      </c>
      <c r="F59" s="16">
        <v>5.41</v>
      </c>
      <c r="G59" s="16"/>
      <c r="H59" s="73"/>
      <c r="I59" s="74"/>
      <c r="J59" s="16"/>
      <c r="K59" s="16"/>
      <c r="L59" s="16"/>
      <c r="M59" s="16"/>
      <c r="N59" s="16"/>
      <c r="O59" s="16"/>
      <c r="Q59" s="17"/>
      <c r="R59" s="16"/>
      <c r="S59" s="16"/>
      <c r="T59" s="16"/>
      <c r="U59" s="16"/>
      <c r="V59" s="16"/>
      <c r="W59" s="16"/>
      <c r="Y59" s="17"/>
      <c r="Z59" s="16"/>
      <c r="AA59" s="16"/>
      <c r="AB59" s="16"/>
      <c r="AC59" s="16"/>
      <c r="AD59" s="16"/>
      <c r="AE59" s="16"/>
      <c r="AG59" s="17"/>
      <c r="AH59" s="16"/>
      <c r="AI59" s="16"/>
      <c r="AJ59" s="16"/>
      <c r="AK59" s="16"/>
      <c r="AL59" s="16"/>
      <c r="AM59" s="16"/>
      <c r="AN59" s="16"/>
      <c r="AO59" s="17"/>
      <c r="AP59" s="16"/>
      <c r="AQ59" s="17"/>
      <c r="AR59" s="16"/>
    </row>
    <row r="60">
      <c r="A60" s="13" t="s">
        <v>148</v>
      </c>
      <c r="B60" s="19" t="s">
        <v>149</v>
      </c>
      <c r="D60" s="16">
        <v>17.53</v>
      </c>
      <c r="E60" s="16">
        <v>0.62</v>
      </c>
      <c r="F60" s="16">
        <v>2.91</v>
      </c>
      <c r="G60" s="16"/>
      <c r="H60" s="73"/>
      <c r="I60" s="74"/>
      <c r="J60" s="16"/>
      <c r="K60" s="16"/>
      <c r="L60" s="16"/>
      <c r="M60" s="16"/>
      <c r="N60" s="16"/>
      <c r="O60" s="16"/>
      <c r="Q60" s="17"/>
      <c r="R60" s="16"/>
      <c r="S60" s="16"/>
      <c r="T60" s="16"/>
      <c r="U60" s="16"/>
      <c r="V60" s="16"/>
      <c r="W60" s="16"/>
      <c r="Y60" s="17"/>
      <c r="Z60" s="16"/>
      <c r="AA60" s="16"/>
      <c r="AB60" s="16"/>
      <c r="AC60" s="16"/>
      <c r="AD60" s="16"/>
      <c r="AE60" s="16"/>
      <c r="AG60" s="17"/>
      <c r="AH60" s="16"/>
      <c r="AI60" s="16"/>
      <c r="AJ60" s="16"/>
      <c r="AK60" s="16"/>
      <c r="AL60" s="16"/>
      <c r="AM60" s="16"/>
      <c r="AN60" s="16"/>
      <c r="AO60" s="17"/>
      <c r="AP60" s="16"/>
      <c r="AQ60" s="17"/>
      <c r="AR60" s="16"/>
    </row>
    <row r="61">
      <c r="A61" s="13" t="s">
        <v>150</v>
      </c>
      <c r="B61" s="14" t="s">
        <v>151</v>
      </c>
      <c r="D61" s="16">
        <v>1.61</v>
      </c>
      <c r="E61" s="16">
        <v>0.08</v>
      </c>
      <c r="F61" s="16">
        <v>0.22</v>
      </c>
      <c r="G61" s="16"/>
      <c r="H61" s="73"/>
      <c r="I61" s="74"/>
      <c r="J61" s="16"/>
      <c r="K61" s="16"/>
      <c r="L61" s="16"/>
      <c r="M61" s="16"/>
      <c r="N61" s="16"/>
      <c r="O61" s="16"/>
      <c r="Q61" s="17"/>
      <c r="R61" s="16"/>
      <c r="S61" s="16"/>
      <c r="T61" s="16"/>
      <c r="U61" s="16"/>
      <c r="V61" s="16"/>
      <c r="W61" s="16"/>
      <c r="Y61" s="17"/>
      <c r="Z61" s="16"/>
      <c r="AA61" s="16"/>
      <c r="AB61" s="16"/>
      <c r="AC61" s="16"/>
      <c r="AD61" s="16"/>
      <c r="AE61" s="16"/>
      <c r="AG61" s="17"/>
      <c r="AH61" s="16"/>
      <c r="AI61" s="16"/>
      <c r="AJ61" s="16"/>
      <c r="AK61" s="16"/>
      <c r="AL61" s="16"/>
      <c r="AM61" s="16"/>
      <c r="AN61" s="16"/>
      <c r="AO61" s="17"/>
      <c r="AP61" s="16"/>
      <c r="AQ61" s="17"/>
      <c r="AR61" s="16"/>
    </row>
    <row r="62">
      <c r="A62" s="13" t="s">
        <v>152</v>
      </c>
      <c r="B62" s="14" t="s">
        <v>153</v>
      </c>
      <c r="D62" s="16">
        <v>2.84</v>
      </c>
      <c r="E62" s="16">
        <v>0.12</v>
      </c>
      <c r="F62" s="16">
        <v>0.48</v>
      </c>
      <c r="G62" s="16"/>
      <c r="H62" s="73"/>
      <c r="I62" s="74"/>
      <c r="J62" s="16"/>
      <c r="K62" s="16"/>
      <c r="L62" s="16"/>
      <c r="M62" s="16"/>
      <c r="N62" s="16"/>
      <c r="O62" s="16"/>
      <c r="Q62" s="17"/>
      <c r="R62" s="16"/>
      <c r="S62" s="16"/>
      <c r="T62" s="16"/>
      <c r="U62" s="16"/>
      <c r="V62" s="16"/>
      <c r="W62" s="16"/>
      <c r="Y62" s="17"/>
      <c r="Z62" s="16"/>
      <c r="AA62" s="16"/>
      <c r="AB62" s="16"/>
      <c r="AC62" s="16"/>
      <c r="AD62" s="16"/>
      <c r="AE62" s="16"/>
      <c r="AG62" s="17"/>
      <c r="AH62" s="16"/>
      <c r="AI62" s="16"/>
      <c r="AJ62" s="16"/>
      <c r="AK62" s="16"/>
      <c r="AL62" s="16"/>
      <c r="AM62" s="16"/>
      <c r="AN62" s="16"/>
      <c r="AO62" s="17"/>
      <c r="AP62" s="16"/>
      <c r="AQ62" s="17"/>
      <c r="AR62" s="16"/>
    </row>
    <row r="63">
      <c r="A63" s="13" t="s">
        <v>154</v>
      </c>
      <c r="B63" s="14" t="s">
        <v>155</v>
      </c>
      <c r="D63" s="16">
        <v>0.3</v>
      </c>
      <c r="E63" s="16">
        <v>0.01</v>
      </c>
      <c r="F63" s="16">
        <v>0.04</v>
      </c>
      <c r="G63" s="16"/>
      <c r="H63" s="73"/>
      <c r="I63" s="74"/>
      <c r="J63" s="16"/>
      <c r="K63" s="16"/>
      <c r="L63" s="16"/>
      <c r="M63" s="16"/>
      <c r="N63" s="16"/>
      <c r="O63" s="16"/>
      <c r="Q63" s="17"/>
      <c r="R63" s="16"/>
      <c r="S63" s="16"/>
      <c r="T63" s="16"/>
      <c r="U63" s="16"/>
      <c r="V63" s="16"/>
      <c r="W63" s="16"/>
      <c r="Y63" s="17"/>
      <c r="Z63" s="16"/>
      <c r="AA63" s="16"/>
      <c r="AB63" s="16"/>
      <c r="AC63" s="16"/>
      <c r="AD63" s="16"/>
      <c r="AE63" s="16"/>
      <c r="AG63" s="17"/>
      <c r="AH63" s="16"/>
      <c r="AI63" s="16"/>
      <c r="AJ63" s="16"/>
      <c r="AK63" s="16"/>
      <c r="AL63" s="16"/>
      <c r="AM63" s="16"/>
      <c r="AN63" s="16"/>
      <c r="AO63" s="17"/>
      <c r="AP63" s="16"/>
      <c r="AQ63" s="17"/>
      <c r="AR63" s="16"/>
    </row>
    <row r="64">
      <c r="A64" s="13" t="s">
        <v>156</v>
      </c>
      <c r="B64" s="14" t="s">
        <v>157</v>
      </c>
      <c r="D64" s="16">
        <v>17.49</v>
      </c>
      <c r="E64" s="16">
        <v>0.7</v>
      </c>
      <c r="F64" s="16">
        <v>3.75</v>
      </c>
      <c r="G64" s="16"/>
      <c r="H64" s="73"/>
      <c r="I64" s="74"/>
      <c r="J64" s="16"/>
      <c r="K64" s="16"/>
      <c r="L64" s="16"/>
      <c r="M64" s="16"/>
      <c r="N64" s="16"/>
      <c r="O64" s="16"/>
      <c r="Q64" s="17"/>
      <c r="R64" s="16"/>
      <c r="S64" s="16"/>
      <c r="T64" s="16"/>
      <c r="U64" s="16"/>
      <c r="V64" s="16"/>
      <c r="W64" s="16"/>
      <c r="Y64" s="17"/>
      <c r="Z64" s="16"/>
      <c r="AA64" s="16"/>
      <c r="AB64" s="16"/>
      <c r="AC64" s="16"/>
      <c r="AD64" s="16"/>
      <c r="AE64" s="16"/>
      <c r="AG64" s="17"/>
      <c r="AH64" s="16"/>
      <c r="AI64" s="16"/>
      <c r="AJ64" s="16"/>
      <c r="AK64" s="16"/>
      <c r="AL64" s="16"/>
      <c r="AM64" s="16"/>
      <c r="AN64" s="16"/>
      <c r="AO64" s="17"/>
      <c r="AP64" s="16"/>
      <c r="AQ64" s="17"/>
      <c r="AR64" s="16"/>
    </row>
    <row r="65">
      <c r="A65" s="13" t="s">
        <v>158</v>
      </c>
      <c r="B65" s="14" t="s">
        <v>159</v>
      </c>
      <c r="D65" s="16">
        <v>1.34</v>
      </c>
      <c r="E65" s="16">
        <v>0.05</v>
      </c>
      <c r="F65" s="16">
        <v>0.17</v>
      </c>
      <c r="G65" s="16"/>
      <c r="H65" s="73"/>
      <c r="I65" s="74"/>
      <c r="J65" s="16"/>
      <c r="K65" s="16"/>
      <c r="L65" s="16"/>
      <c r="M65" s="16"/>
      <c r="N65" s="16"/>
      <c r="O65" s="16"/>
      <c r="Q65" s="17"/>
      <c r="R65" s="16"/>
      <c r="S65" s="16"/>
      <c r="T65" s="16"/>
      <c r="U65" s="16"/>
      <c r="V65" s="16"/>
      <c r="W65" s="16"/>
      <c r="Y65" s="17"/>
      <c r="Z65" s="16"/>
      <c r="AA65" s="16"/>
      <c r="AB65" s="16"/>
      <c r="AC65" s="16"/>
      <c r="AD65" s="16"/>
      <c r="AE65" s="16"/>
      <c r="AG65" s="17"/>
      <c r="AH65" s="16"/>
      <c r="AI65" s="16"/>
      <c r="AJ65" s="16"/>
      <c r="AK65" s="16"/>
      <c r="AL65" s="16"/>
      <c r="AM65" s="16"/>
      <c r="AN65" s="16"/>
      <c r="AO65" s="17"/>
      <c r="AP65" s="16"/>
      <c r="AQ65" s="17"/>
      <c r="AR65" s="16"/>
    </row>
    <row r="66">
      <c r="A66" s="13" t="s">
        <v>160</v>
      </c>
      <c r="B66" s="14" t="s">
        <v>161</v>
      </c>
      <c r="D66" s="16">
        <v>4.35</v>
      </c>
      <c r="E66" s="16">
        <v>0.24</v>
      </c>
      <c r="F66" s="16">
        <v>0.89</v>
      </c>
      <c r="G66" s="16"/>
      <c r="H66" s="73"/>
      <c r="I66" s="74"/>
      <c r="J66" s="16"/>
      <c r="K66" s="16"/>
      <c r="L66" s="16"/>
      <c r="M66" s="16"/>
      <c r="N66" s="16"/>
      <c r="O66" s="16"/>
      <c r="Q66" s="17"/>
      <c r="R66" s="16"/>
      <c r="S66" s="16"/>
      <c r="T66" s="16"/>
      <c r="U66" s="16"/>
      <c r="V66" s="16"/>
      <c r="W66" s="16"/>
      <c r="Y66" s="17"/>
      <c r="Z66" s="16"/>
      <c r="AA66" s="16"/>
      <c r="AB66" s="16"/>
      <c r="AC66" s="16"/>
      <c r="AD66" s="16"/>
      <c r="AE66" s="16"/>
      <c r="AG66" s="17"/>
      <c r="AH66" s="16"/>
      <c r="AI66" s="16"/>
      <c r="AJ66" s="16"/>
      <c r="AK66" s="16"/>
      <c r="AL66" s="16"/>
      <c r="AM66" s="16"/>
      <c r="AN66" s="16"/>
      <c r="AO66" s="17"/>
      <c r="AP66" s="16"/>
      <c r="AQ66" s="17"/>
      <c r="AR66" s="16"/>
    </row>
    <row r="67">
      <c r="A67" s="13" t="s">
        <v>162</v>
      </c>
      <c r="B67" s="14" t="s">
        <v>163</v>
      </c>
      <c r="D67" s="16">
        <v>0.83</v>
      </c>
      <c r="E67" s="16">
        <v>0.06</v>
      </c>
      <c r="F67" s="16">
        <v>0.16</v>
      </c>
      <c r="G67" s="16"/>
      <c r="H67" s="73"/>
      <c r="I67" s="74"/>
      <c r="J67" s="16"/>
      <c r="K67" s="16"/>
      <c r="L67" s="16"/>
      <c r="M67" s="16"/>
      <c r="N67" s="16"/>
      <c r="O67" s="16"/>
      <c r="Q67" s="17"/>
      <c r="R67" s="16"/>
      <c r="S67" s="16"/>
      <c r="T67" s="16"/>
      <c r="U67" s="16"/>
      <c r="V67" s="16"/>
      <c r="W67" s="16"/>
      <c r="Y67" s="17"/>
      <c r="Z67" s="16"/>
      <c r="AA67" s="16"/>
      <c r="AB67" s="16"/>
      <c r="AC67" s="16"/>
      <c r="AD67" s="16"/>
      <c r="AE67" s="16"/>
      <c r="AG67" s="17"/>
      <c r="AH67" s="16"/>
      <c r="AI67" s="16"/>
      <c r="AJ67" s="16"/>
      <c r="AK67" s="16"/>
      <c r="AL67" s="16"/>
      <c r="AM67" s="16"/>
      <c r="AN67" s="16"/>
      <c r="AO67" s="17"/>
      <c r="AP67" s="16"/>
      <c r="AQ67" s="17"/>
      <c r="AR67" s="16"/>
    </row>
    <row r="68">
      <c r="A68" s="13" t="s">
        <v>164</v>
      </c>
      <c r="B68" s="19" t="s">
        <v>165</v>
      </c>
      <c r="D68" s="16">
        <v>0.63</v>
      </c>
      <c r="E68" s="16">
        <v>0.03</v>
      </c>
      <c r="F68" s="16">
        <v>0.11</v>
      </c>
      <c r="G68" s="16"/>
      <c r="H68" s="73"/>
      <c r="I68" s="74"/>
      <c r="J68" s="16"/>
      <c r="K68" s="16"/>
      <c r="L68" s="16"/>
      <c r="M68" s="16"/>
      <c r="N68" s="16"/>
      <c r="O68" s="16"/>
      <c r="Q68" s="17"/>
      <c r="R68" s="16"/>
      <c r="S68" s="16"/>
      <c r="T68" s="16"/>
      <c r="U68" s="16"/>
      <c r="V68" s="16"/>
      <c r="W68" s="16"/>
      <c r="Y68" s="17"/>
      <c r="Z68" s="16"/>
      <c r="AA68" s="16"/>
      <c r="AB68" s="16"/>
      <c r="AC68" s="16"/>
      <c r="AD68" s="16"/>
      <c r="AE68" s="16"/>
      <c r="AG68" s="17"/>
      <c r="AH68" s="16"/>
      <c r="AI68" s="16"/>
      <c r="AJ68" s="16"/>
      <c r="AK68" s="16"/>
      <c r="AL68" s="16"/>
      <c r="AM68" s="16"/>
      <c r="AN68" s="16"/>
      <c r="AO68" s="17"/>
      <c r="AP68" s="16"/>
      <c r="AQ68" s="17"/>
      <c r="AR68" s="16"/>
    </row>
    <row r="69">
      <c r="A69" s="13" t="s">
        <v>166</v>
      </c>
      <c r="B69" s="19" t="s">
        <v>167</v>
      </c>
      <c r="D69" s="16">
        <v>9.94</v>
      </c>
      <c r="E69" s="16">
        <v>0.41</v>
      </c>
      <c r="F69" s="16">
        <v>2.38</v>
      </c>
      <c r="G69" s="16"/>
      <c r="H69" s="73"/>
      <c r="I69" s="74"/>
      <c r="J69" s="16"/>
      <c r="K69" s="16"/>
      <c r="L69" s="16"/>
      <c r="M69" s="16"/>
      <c r="N69" s="16"/>
      <c r="O69" s="16"/>
      <c r="Q69" s="17"/>
      <c r="R69" s="16"/>
      <c r="S69" s="16"/>
      <c r="T69" s="16"/>
      <c r="U69" s="16"/>
      <c r="V69" s="16"/>
      <c r="W69" s="16"/>
      <c r="Y69" s="17"/>
      <c r="Z69" s="16"/>
      <c r="AA69" s="16"/>
      <c r="AB69" s="16"/>
      <c r="AC69" s="16"/>
      <c r="AD69" s="16"/>
      <c r="AE69" s="16"/>
      <c r="AG69" s="17"/>
      <c r="AH69" s="16"/>
      <c r="AI69" s="16"/>
      <c r="AJ69" s="16"/>
      <c r="AK69" s="16"/>
      <c r="AL69" s="16"/>
      <c r="AM69" s="16"/>
      <c r="AN69" s="16"/>
      <c r="AO69" s="17"/>
      <c r="AP69" s="16"/>
      <c r="AQ69" s="17"/>
      <c r="AR69" s="16"/>
    </row>
    <row r="70">
      <c r="A70" s="13" t="s">
        <v>168</v>
      </c>
      <c r="B70" s="14" t="s">
        <v>169</v>
      </c>
      <c r="D70" s="16">
        <v>0.63</v>
      </c>
      <c r="E70" s="16">
        <v>0.02</v>
      </c>
      <c r="F70" s="16">
        <v>0.08</v>
      </c>
      <c r="G70" s="16"/>
      <c r="H70" s="73"/>
      <c r="I70" s="74"/>
      <c r="J70" s="16"/>
      <c r="K70" s="16"/>
      <c r="L70" s="16"/>
      <c r="M70" s="16"/>
      <c r="N70" s="16"/>
      <c r="O70" s="16"/>
      <c r="Q70" s="17"/>
      <c r="R70" s="16"/>
      <c r="S70" s="16"/>
      <c r="T70" s="16"/>
      <c r="U70" s="16"/>
      <c r="V70" s="16"/>
      <c r="W70" s="16"/>
      <c r="Y70" s="17"/>
      <c r="Z70" s="16"/>
      <c r="AA70" s="16"/>
      <c r="AB70" s="16"/>
      <c r="AC70" s="16"/>
      <c r="AD70" s="16"/>
      <c r="AE70" s="16"/>
      <c r="AG70" s="17"/>
      <c r="AH70" s="16"/>
      <c r="AI70" s="16"/>
      <c r="AJ70" s="16"/>
      <c r="AK70" s="16"/>
      <c r="AL70" s="16"/>
      <c r="AM70" s="16"/>
      <c r="AN70" s="16"/>
      <c r="AO70" s="17"/>
      <c r="AP70" s="16"/>
      <c r="AQ70" s="17"/>
      <c r="AR70" s="16"/>
    </row>
    <row r="71">
      <c r="A71" s="13" t="s">
        <v>170</v>
      </c>
      <c r="B71" s="14" t="s">
        <v>171</v>
      </c>
      <c r="D71" s="16">
        <v>1.28</v>
      </c>
      <c r="E71" s="16">
        <v>0.06</v>
      </c>
      <c r="F71" s="16">
        <v>0.19</v>
      </c>
      <c r="G71" s="16"/>
      <c r="H71" s="73"/>
      <c r="I71" s="74"/>
      <c r="J71" s="16"/>
      <c r="K71" s="16"/>
      <c r="L71" s="16"/>
      <c r="M71" s="16"/>
      <c r="N71" s="16"/>
      <c r="O71" s="16"/>
      <c r="Q71" s="17"/>
      <c r="R71" s="16"/>
      <c r="S71" s="16"/>
      <c r="T71" s="16"/>
      <c r="U71" s="16"/>
      <c r="V71" s="16"/>
      <c r="W71" s="16"/>
      <c r="Y71" s="17"/>
      <c r="Z71" s="16"/>
      <c r="AA71" s="16"/>
      <c r="AB71" s="16"/>
      <c r="AC71" s="16"/>
      <c r="AD71" s="16"/>
      <c r="AE71" s="16"/>
      <c r="AG71" s="17"/>
      <c r="AH71" s="16"/>
      <c r="AI71" s="16"/>
      <c r="AJ71" s="16"/>
      <c r="AK71" s="16"/>
      <c r="AL71" s="16"/>
      <c r="AM71" s="16"/>
      <c r="AN71" s="16"/>
      <c r="AO71" s="17"/>
      <c r="AP71" s="16"/>
      <c r="AQ71" s="17"/>
      <c r="AR71" s="16"/>
    </row>
    <row r="72">
      <c r="A72" s="13" t="s">
        <v>172</v>
      </c>
      <c r="B72" s="19" t="s">
        <v>173</v>
      </c>
      <c r="D72" s="16">
        <v>0.96</v>
      </c>
      <c r="E72" s="16">
        <v>0.06</v>
      </c>
      <c r="F72" s="16">
        <v>0.09</v>
      </c>
      <c r="G72" s="16"/>
      <c r="H72" s="73"/>
      <c r="I72" s="74"/>
      <c r="J72" s="16"/>
      <c r="K72" s="16"/>
      <c r="L72" s="16"/>
      <c r="M72" s="16"/>
      <c r="N72" s="16"/>
      <c r="O72" s="16"/>
      <c r="Q72" s="17"/>
      <c r="R72" s="16"/>
      <c r="S72" s="16"/>
      <c r="T72" s="16"/>
      <c r="U72" s="16"/>
      <c r="V72" s="16"/>
      <c r="W72" s="16"/>
      <c r="Y72" s="17"/>
      <c r="Z72" s="16"/>
      <c r="AA72" s="16"/>
      <c r="AB72" s="16"/>
      <c r="AC72" s="16"/>
      <c r="AD72" s="16"/>
      <c r="AE72" s="16"/>
      <c r="AG72" s="17"/>
      <c r="AH72" s="16"/>
      <c r="AI72" s="16"/>
      <c r="AJ72" s="16"/>
      <c r="AK72" s="16"/>
      <c r="AL72" s="16"/>
      <c r="AM72" s="16"/>
      <c r="AN72" s="16"/>
      <c r="AO72" s="17"/>
      <c r="AP72" s="16"/>
      <c r="AQ72" s="17"/>
      <c r="AR72" s="16"/>
    </row>
    <row r="73">
      <c r="A73" s="13" t="s">
        <v>174</v>
      </c>
      <c r="B73" s="14" t="s">
        <v>175</v>
      </c>
      <c r="D73" s="16">
        <v>1.16</v>
      </c>
      <c r="E73" s="16">
        <v>0.04</v>
      </c>
      <c r="F73" s="16">
        <v>0.27</v>
      </c>
      <c r="G73" s="16"/>
      <c r="H73" s="73"/>
      <c r="I73" s="74"/>
      <c r="J73" s="16"/>
      <c r="K73" s="16"/>
      <c r="L73" s="16"/>
      <c r="M73" s="16"/>
      <c r="N73" s="16"/>
      <c r="O73" s="16"/>
      <c r="Q73" s="17"/>
      <c r="R73" s="16"/>
      <c r="S73" s="16"/>
      <c r="T73" s="16"/>
      <c r="U73" s="16"/>
      <c r="V73" s="16"/>
      <c r="W73" s="16"/>
      <c r="Y73" s="17"/>
      <c r="Z73" s="16"/>
      <c r="AA73" s="16"/>
      <c r="AB73" s="16"/>
      <c r="AC73" s="16"/>
      <c r="AD73" s="16"/>
      <c r="AE73" s="16"/>
      <c r="AG73" s="17"/>
      <c r="AH73" s="16"/>
      <c r="AI73" s="16"/>
      <c r="AJ73" s="16"/>
      <c r="AK73" s="16"/>
      <c r="AL73" s="16"/>
      <c r="AM73" s="16"/>
      <c r="AN73" s="16"/>
      <c r="AO73" s="17"/>
      <c r="AP73" s="16"/>
      <c r="AQ73" s="17"/>
      <c r="AR73" s="16"/>
    </row>
    <row r="74">
      <c r="A74" s="13" t="s">
        <v>176</v>
      </c>
      <c r="B74" s="14" t="s">
        <v>177</v>
      </c>
      <c r="D74" s="16">
        <v>0.02</v>
      </c>
      <c r="E74" s="16">
        <v>0.0</v>
      </c>
      <c r="F74" s="16">
        <v>0.0</v>
      </c>
      <c r="G74" s="16"/>
      <c r="H74" s="73"/>
      <c r="I74" s="74"/>
      <c r="J74" s="16"/>
      <c r="K74" s="16"/>
      <c r="L74" s="16"/>
      <c r="M74" s="16"/>
      <c r="N74" s="16"/>
      <c r="O74" s="16"/>
      <c r="Q74" s="17"/>
      <c r="R74" s="16"/>
      <c r="S74" s="16"/>
      <c r="T74" s="16"/>
      <c r="U74" s="16"/>
      <c r="V74" s="16"/>
      <c r="W74" s="16"/>
      <c r="Y74" s="17"/>
      <c r="Z74" s="16"/>
      <c r="AA74" s="16"/>
      <c r="AB74" s="16"/>
      <c r="AC74" s="16"/>
      <c r="AD74" s="16"/>
      <c r="AE74" s="16"/>
      <c r="AG74" s="17"/>
      <c r="AH74" s="16"/>
      <c r="AI74" s="16"/>
      <c r="AJ74" s="16"/>
      <c r="AK74" s="16"/>
      <c r="AL74" s="16"/>
      <c r="AM74" s="16"/>
      <c r="AN74" s="16"/>
      <c r="AO74" s="17"/>
      <c r="AP74" s="16"/>
      <c r="AQ74" s="17"/>
      <c r="AR74" s="16"/>
    </row>
    <row r="75">
      <c r="A75" s="13" t="s">
        <v>178</v>
      </c>
      <c r="B75" s="14" t="s">
        <v>179</v>
      </c>
      <c r="D75" s="16">
        <v>0.03</v>
      </c>
      <c r="E75" s="16">
        <v>0.0</v>
      </c>
      <c r="F75" s="16">
        <v>0.0</v>
      </c>
      <c r="G75" s="16"/>
      <c r="H75" s="73"/>
      <c r="I75" s="74"/>
      <c r="J75" s="16"/>
      <c r="K75" s="16"/>
      <c r="L75" s="16"/>
      <c r="M75" s="16"/>
      <c r="N75" s="16"/>
      <c r="O75" s="16"/>
      <c r="Q75" s="17"/>
      <c r="R75" s="16"/>
      <c r="S75" s="16"/>
      <c r="T75" s="16"/>
      <c r="U75" s="16"/>
      <c r="V75" s="16"/>
      <c r="W75" s="16"/>
      <c r="Y75" s="17"/>
      <c r="Z75" s="16"/>
      <c r="AA75" s="16"/>
      <c r="AB75" s="16"/>
      <c r="AC75" s="16"/>
      <c r="AD75" s="16"/>
      <c r="AE75" s="16"/>
      <c r="AG75" s="17"/>
      <c r="AH75" s="16"/>
      <c r="AI75" s="16"/>
      <c r="AJ75" s="16"/>
      <c r="AK75" s="16"/>
      <c r="AL75" s="16"/>
      <c r="AM75" s="16"/>
      <c r="AN75" s="16"/>
      <c r="AO75" s="17"/>
      <c r="AP75" s="16"/>
      <c r="AQ75" s="17"/>
      <c r="AR75" s="16"/>
    </row>
    <row r="76">
      <c r="A76" s="13" t="s">
        <v>180</v>
      </c>
      <c r="B76" s="14" t="s">
        <v>181</v>
      </c>
      <c r="D76" s="16">
        <v>0.0</v>
      </c>
      <c r="E76" s="16">
        <v>0.0</v>
      </c>
      <c r="F76" s="16">
        <v>0.0</v>
      </c>
      <c r="G76" s="16"/>
      <c r="H76" s="73"/>
      <c r="I76" s="74"/>
      <c r="J76" s="16"/>
      <c r="K76" s="16"/>
      <c r="L76" s="16"/>
      <c r="M76" s="16"/>
      <c r="N76" s="16"/>
      <c r="O76" s="16"/>
      <c r="Q76" s="17"/>
      <c r="R76" s="16"/>
      <c r="S76" s="16"/>
      <c r="T76" s="16"/>
      <c r="U76" s="16"/>
      <c r="V76" s="16"/>
      <c r="W76" s="16"/>
      <c r="Y76" s="17"/>
      <c r="Z76" s="16"/>
      <c r="AA76" s="16"/>
      <c r="AB76" s="16"/>
      <c r="AC76" s="16"/>
      <c r="AD76" s="16"/>
      <c r="AE76" s="16"/>
      <c r="AG76" s="17"/>
      <c r="AH76" s="16"/>
      <c r="AI76" s="16"/>
      <c r="AJ76" s="16"/>
      <c r="AK76" s="16"/>
      <c r="AL76" s="16"/>
      <c r="AM76" s="16"/>
      <c r="AN76" s="16"/>
      <c r="AO76" s="17"/>
      <c r="AP76" s="16"/>
      <c r="AQ76" s="17"/>
      <c r="AR76" s="16"/>
    </row>
    <row r="77">
      <c r="A77" s="13" t="s">
        <v>182</v>
      </c>
      <c r="B77" s="14" t="s">
        <v>183</v>
      </c>
      <c r="D77" s="16">
        <v>0.62</v>
      </c>
      <c r="E77" s="16">
        <v>0.01</v>
      </c>
      <c r="F77" s="16">
        <v>0.05</v>
      </c>
      <c r="G77" s="16"/>
      <c r="H77" s="73"/>
      <c r="I77" s="74"/>
      <c r="J77" s="16"/>
      <c r="K77" s="16"/>
      <c r="L77" s="16"/>
      <c r="M77" s="16"/>
      <c r="N77" s="16"/>
      <c r="O77" s="16"/>
      <c r="Q77" s="17"/>
      <c r="R77" s="16"/>
      <c r="S77" s="16"/>
      <c r="T77" s="16"/>
      <c r="U77" s="16"/>
      <c r="V77" s="16"/>
      <c r="W77" s="16"/>
      <c r="Y77" s="17"/>
      <c r="Z77" s="16"/>
      <c r="AA77" s="16"/>
      <c r="AB77" s="16"/>
      <c r="AC77" s="16"/>
      <c r="AD77" s="16"/>
      <c r="AE77" s="16"/>
      <c r="AG77" s="17"/>
      <c r="AH77" s="16"/>
      <c r="AI77" s="16"/>
      <c r="AJ77" s="16"/>
      <c r="AK77" s="16"/>
      <c r="AL77" s="16"/>
      <c r="AM77" s="16"/>
      <c r="AN77" s="16"/>
      <c r="AO77" s="17"/>
      <c r="AP77" s="16"/>
      <c r="AQ77" s="17"/>
      <c r="AR77" s="16"/>
    </row>
    <row r="78">
      <c r="A78" s="13" t="s">
        <v>184</v>
      </c>
      <c r="B78" s="14" t="s">
        <v>185</v>
      </c>
      <c r="D78" s="16">
        <v>2.24</v>
      </c>
      <c r="E78" s="16">
        <v>0.05</v>
      </c>
      <c r="F78" s="16">
        <v>0.19</v>
      </c>
      <c r="G78" s="16"/>
      <c r="H78" s="73"/>
      <c r="I78" s="74"/>
      <c r="J78" s="16"/>
      <c r="K78" s="16"/>
      <c r="L78" s="16"/>
      <c r="M78" s="16"/>
      <c r="N78" s="16"/>
      <c r="O78" s="16"/>
      <c r="Q78" s="17"/>
      <c r="R78" s="16"/>
      <c r="S78" s="16"/>
      <c r="T78" s="16"/>
      <c r="U78" s="16"/>
      <c r="V78" s="16"/>
      <c r="W78" s="16"/>
      <c r="Y78" s="17"/>
      <c r="Z78" s="16"/>
      <c r="AA78" s="16"/>
      <c r="AB78" s="16"/>
      <c r="AC78" s="16"/>
      <c r="AD78" s="16"/>
      <c r="AE78" s="16"/>
      <c r="AG78" s="17"/>
      <c r="AH78" s="16"/>
      <c r="AI78" s="16"/>
      <c r="AJ78" s="16"/>
      <c r="AK78" s="16"/>
      <c r="AL78" s="16"/>
      <c r="AM78" s="16"/>
      <c r="AN78" s="16"/>
      <c r="AO78" s="17"/>
      <c r="AP78" s="16"/>
      <c r="AQ78" s="17"/>
      <c r="AR78" s="16"/>
    </row>
    <row r="79">
      <c r="A79" s="13" t="s">
        <v>186</v>
      </c>
      <c r="B79" s="14" t="s">
        <v>187</v>
      </c>
      <c r="D79" s="16">
        <v>6.8</v>
      </c>
      <c r="E79" s="16">
        <v>0.29</v>
      </c>
      <c r="F79" s="16">
        <v>2.06</v>
      </c>
      <c r="G79" s="16"/>
      <c r="H79" s="73"/>
      <c r="I79" s="74"/>
      <c r="J79" s="16"/>
      <c r="K79" s="16"/>
      <c r="L79" s="16"/>
      <c r="M79" s="16"/>
      <c r="N79" s="16"/>
      <c r="O79" s="16"/>
      <c r="Q79" s="17"/>
      <c r="R79" s="16"/>
      <c r="S79" s="16"/>
      <c r="T79" s="16"/>
      <c r="U79" s="16"/>
      <c r="V79" s="16"/>
      <c r="W79" s="16"/>
      <c r="Y79" s="17"/>
      <c r="Z79" s="16"/>
      <c r="AA79" s="16"/>
      <c r="AB79" s="16"/>
      <c r="AC79" s="16"/>
      <c r="AD79" s="16"/>
      <c r="AE79" s="16"/>
      <c r="AG79" s="17"/>
      <c r="AH79" s="16"/>
      <c r="AI79" s="16"/>
      <c r="AJ79" s="16"/>
      <c r="AK79" s="16"/>
      <c r="AL79" s="16"/>
      <c r="AM79" s="16"/>
      <c r="AN79" s="16"/>
      <c r="AO79" s="17"/>
      <c r="AP79" s="16"/>
      <c r="AQ79" s="17"/>
      <c r="AR79" s="16"/>
    </row>
    <row r="80">
      <c r="A80" s="13" t="s">
        <v>188</v>
      </c>
      <c r="B80" s="14" t="s">
        <v>189</v>
      </c>
      <c r="D80" s="16">
        <v>1.68</v>
      </c>
      <c r="E80" s="16">
        <v>0.08</v>
      </c>
      <c r="F80" s="16">
        <v>0.31</v>
      </c>
      <c r="G80" s="16"/>
      <c r="H80" s="73"/>
      <c r="I80" s="74"/>
      <c r="J80" s="16"/>
      <c r="K80" s="16"/>
      <c r="L80" s="16"/>
      <c r="M80" s="16"/>
      <c r="N80" s="16"/>
      <c r="O80" s="16"/>
      <c r="Q80" s="17"/>
      <c r="R80" s="16"/>
      <c r="S80" s="16"/>
      <c r="T80" s="16"/>
      <c r="U80" s="16"/>
      <c r="V80" s="16"/>
      <c r="W80" s="16"/>
      <c r="Y80" s="17"/>
      <c r="Z80" s="16"/>
      <c r="AA80" s="16"/>
      <c r="AB80" s="16"/>
      <c r="AC80" s="16"/>
      <c r="AD80" s="16"/>
      <c r="AE80" s="16"/>
      <c r="AG80" s="17"/>
      <c r="AH80" s="16"/>
      <c r="AI80" s="16"/>
      <c r="AJ80" s="16"/>
      <c r="AK80" s="16"/>
      <c r="AL80" s="16"/>
      <c r="AM80" s="16"/>
      <c r="AN80" s="16"/>
      <c r="AO80" s="17"/>
      <c r="AP80" s="16"/>
      <c r="AQ80" s="17"/>
      <c r="AR80" s="16"/>
    </row>
    <row r="81">
      <c r="A81" s="13" t="s">
        <v>190</v>
      </c>
      <c r="B81" s="14" t="s">
        <v>191</v>
      </c>
      <c r="D81" s="16">
        <v>0.09</v>
      </c>
      <c r="E81" s="16">
        <v>0.01</v>
      </c>
      <c r="F81" s="16">
        <v>0.02</v>
      </c>
      <c r="G81" s="16"/>
      <c r="H81" s="73"/>
      <c r="I81" s="74"/>
      <c r="J81" s="16"/>
      <c r="K81" s="16"/>
      <c r="L81" s="16"/>
      <c r="M81" s="16"/>
      <c r="N81" s="16"/>
      <c r="O81" s="16"/>
      <c r="Q81" s="17"/>
      <c r="R81" s="16"/>
      <c r="S81" s="16"/>
      <c r="T81" s="16"/>
      <c r="U81" s="16"/>
      <c r="V81" s="16"/>
      <c r="W81" s="16"/>
      <c r="Y81" s="17"/>
      <c r="Z81" s="16"/>
      <c r="AA81" s="16"/>
      <c r="AB81" s="16"/>
      <c r="AC81" s="16"/>
      <c r="AD81" s="16"/>
      <c r="AE81" s="16"/>
      <c r="AG81" s="17"/>
      <c r="AH81" s="16"/>
      <c r="AI81" s="16"/>
      <c r="AJ81" s="16"/>
      <c r="AK81" s="16"/>
      <c r="AL81" s="16"/>
      <c r="AM81" s="16"/>
      <c r="AN81" s="16"/>
      <c r="AO81" s="17"/>
      <c r="AP81" s="16"/>
      <c r="AQ81" s="17"/>
      <c r="AR81" s="16"/>
    </row>
    <row r="82">
      <c r="A82" s="13" t="s">
        <v>192</v>
      </c>
      <c r="B82" s="14" t="s">
        <v>193</v>
      </c>
      <c r="D82" s="16">
        <v>0.09</v>
      </c>
      <c r="E82" s="16">
        <v>0.0</v>
      </c>
      <c r="F82" s="16">
        <v>0.01</v>
      </c>
      <c r="G82" s="16"/>
      <c r="H82" s="73"/>
      <c r="I82" s="74"/>
      <c r="J82" s="16"/>
      <c r="K82" s="16"/>
      <c r="L82" s="16"/>
      <c r="M82" s="16"/>
      <c r="N82" s="16"/>
      <c r="O82" s="16"/>
      <c r="Q82" s="17"/>
      <c r="R82" s="16"/>
      <c r="S82" s="16"/>
      <c r="T82" s="16"/>
      <c r="U82" s="16"/>
      <c r="V82" s="16"/>
      <c r="W82" s="16"/>
      <c r="Y82" s="17"/>
      <c r="Z82" s="16"/>
      <c r="AA82" s="16"/>
      <c r="AB82" s="16"/>
      <c r="AC82" s="16"/>
      <c r="AD82" s="16"/>
      <c r="AE82" s="16"/>
      <c r="AG82" s="17"/>
      <c r="AH82" s="16"/>
      <c r="AI82" s="16"/>
      <c r="AJ82" s="16"/>
      <c r="AK82" s="16"/>
      <c r="AL82" s="16"/>
      <c r="AM82" s="16"/>
      <c r="AN82" s="16"/>
      <c r="AO82" s="17"/>
      <c r="AP82" s="16"/>
      <c r="AQ82" s="17"/>
      <c r="AR82" s="16"/>
    </row>
    <row r="83">
      <c r="A83" s="13" t="s">
        <v>194</v>
      </c>
      <c r="B83" s="14" t="s">
        <v>195</v>
      </c>
      <c r="D83" s="16">
        <v>31.46</v>
      </c>
      <c r="E83" s="16">
        <v>1.57</v>
      </c>
      <c r="F83" s="16">
        <v>6.46</v>
      </c>
      <c r="G83" s="16"/>
      <c r="H83" s="73"/>
      <c r="I83" s="74"/>
      <c r="J83" s="16"/>
      <c r="K83" s="16"/>
      <c r="L83" s="16"/>
      <c r="M83" s="16"/>
      <c r="N83" s="16"/>
      <c r="O83" s="16"/>
      <c r="Q83" s="17"/>
      <c r="R83" s="16"/>
      <c r="S83" s="16"/>
      <c r="T83" s="16"/>
      <c r="U83" s="16"/>
      <c r="V83" s="16"/>
      <c r="W83" s="16"/>
      <c r="Y83" s="17"/>
      <c r="Z83" s="16"/>
      <c r="AA83" s="16"/>
      <c r="AB83" s="16"/>
      <c r="AC83" s="16"/>
      <c r="AD83" s="16"/>
      <c r="AE83" s="16"/>
      <c r="AG83" s="17"/>
      <c r="AH83" s="16"/>
      <c r="AI83" s="16"/>
      <c r="AJ83" s="16"/>
      <c r="AK83" s="16"/>
      <c r="AL83" s="16"/>
      <c r="AM83" s="16"/>
      <c r="AN83" s="16"/>
      <c r="AO83" s="17"/>
      <c r="AP83" s="16"/>
      <c r="AQ83" s="17"/>
      <c r="AR83" s="16"/>
    </row>
    <row r="84">
      <c r="A84" s="13" t="s">
        <v>196</v>
      </c>
      <c r="B84" s="19" t="s">
        <v>197</v>
      </c>
      <c r="D84" s="16">
        <v>1.94</v>
      </c>
      <c r="E84" s="16">
        <v>0.08</v>
      </c>
      <c r="F84" s="16">
        <v>0.32</v>
      </c>
      <c r="G84" s="16"/>
      <c r="H84" s="73"/>
      <c r="I84" s="74"/>
      <c r="J84" s="16"/>
      <c r="K84" s="16"/>
      <c r="L84" s="16"/>
      <c r="M84" s="16"/>
      <c r="N84" s="16"/>
      <c r="O84" s="16"/>
      <c r="Q84" s="17"/>
      <c r="R84" s="16"/>
      <c r="S84" s="16"/>
      <c r="T84" s="16"/>
      <c r="U84" s="16"/>
      <c r="V84" s="16"/>
      <c r="W84" s="16"/>
      <c r="Y84" s="17"/>
      <c r="Z84" s="16"/>
      <c r="AA84" s="16"/>
      <c r="AB84" s="16"/>
      <c r="AC84" s="16"/>
      <c r="AD84" s="16"/>
      <c r="AE84" s="16"/>
      <c r="AG84" s="17"/>
      <c r="AH84" s="16"/>
      <c r="AI84" s="16"/>
      <c r="AJ84" s="16"/>
      <c r="AK84" s="16"/>
      <c r="AL84" s="16"/>
      <c r="AM84" s="16"/>
      <c r="AN84" s="16"/>
      <c r="AO84" s="17"/>
      <c r="AP84" s="16"/>
      <c r="AQ84" s="17"/>
      <c r="AR84" s="16"/>
    </row>
    <row r="85">
      <c r="A85" s="13" t="s">
        <v>198</v>
      </c>
      <c r="B85" s="14" t="s">
        <v>199</v>
      </c>
      <c r="D85" s="16">
        <v>0.07</v>
      </c>
      <c r="E85" s="16">
        <v>0.01</v>
      </c>
      <c r="F85" s="16">
        <v>0.02</v>
      </c>
      <c r="G85" s="16"/>
      <c r="H85" s="73"/>
      <c r="I85" s="74"/>
      <c r="J85" s="16"/>
      <c r="K85" s="16"/>
      <c r="L85" s="16"/>
      <c r="M85" s="16"/>
      <c r="N85" s="16"/>
      <c r="O85" s="16"/>
      <c r="Q85" s="17"/>
      <c r="R85" s="16"/>
      <c r="S85" s="16"/>
      <c r="T85" s="16"/>
      <c r="U85" s="16"/>
      <c r="V85" s="16"/>
      <c r="W85" s="16"/>
      <c r="Y85" s="17"/>
      <c r="Z85" s="16"/>
      <c r="AA85" s="16"/>
      <c r="AB85" s="16"/>
      <c r="AC85" s="16"/>
      <c r="AD85" s="16"/>
      <c r="AE85" s="16"/>
      <c r="AG85" s="17"/>
      <c r="AH85" s="16"/>
      <c r="AI85" s="16"/>
      <c r="AJ85" s="16"/>
      <c r="AK85" s="16"/>
      <c r="AL85" s="16"/>
      <c r="AM85" s="16"/>
      <c r="AN85" s="16"/>
      <c r="AO85" s="17"/>
      <c r="AP85" s="16"/>
      <c r="AQ85" s="17"/>
      <c r="AR85" s="16"/>
    </row>
    <row r="86">
      <c r="A86" s="13" t="s">
        <v>200</v>
      </c>
      <c r="B86" s="14" t="s">
        <v>201</v>
      </c>
      <c r="D86" s="16">
        <v>4.76</v>
      </c>
      <c r="E86" s="16">
        <v>0.18</v>
      </c>
      <c r="F86" s="16">
        <v>0.86</v>
      </c>
      <c r="G86" s="16"/>
      <c r="H86" s="73"/>
      <c r="I86" s="74"/>
      <c r="J86" s="16"/>
      <c r="K86" s="16"/>
      <c r="L86" s="16"/>
      <c r="M86" s="16"/>
      <c r="N86" s="16"/>
      <c r="O86" s="16"/>
      <c r="Q86" s="17"/>
      <c r="R86" s="16"/>
      <c r="S86" s="16"/>
      <c r="T86" s="16"/>
      <c r="U86" s="16"/>
      <c r="V86" s="16"/>
      <c r="W86" s="16"/>
      <c r="Y86" s="17"/>
      <c r="Z86" s="16"/>
      <c r="AA86" s="16"/>
      <c r="AB86" s="16"/>
      <c r="AC86" s="16"/>
      <c r="AD86" s="16"/>
      <c r="AE86" s="16"/>
      <c r="AG86" s="17"/>
      <c r="AH86" s="16"/>
      <c r="AI86" s="16"/>
      <c r="AJ86" s="16"/>
      <c r="AK86" s="16"/>
      <c r="AL86" s="16"/>
      <c r="AM86" s="16"/>
      <c r="AN86" s="16"/>
      <c r="AO86" s="17"/>
      <c r="AP86" s="16"/>
      <c r="AQ86" s="17"/>
      <c r="AR86" s="16"/>
    </row>
    <row r="87">
      <c r="A87" s="13" t="s">
        <v>202</v>
      </c>
      <c r="B87" s="14" t="s">
        <v>203</v>
      </c>
      <c r="D87" s="16">
        <v>0.41</v>
      </c>
      <c r="E87" s="16">
        <v>0.04</v>
      </c>
      <c r="F87" s="16">
        <v>0.08</v>
      </c>
      <c r="G87" s="16"/>
      <c r="H87" s="73"/>
      <c r="I87" s="74"/>
      <c r="J87" s="16"/>
      <c r="K87" s="16"/>
      <c r="L87" s="16"/>
      <c r="M87" s="16"/>
      <c r="N87" s="16"/>
      <c r="O87" s="16"/>
      <c r="Q87" s="17"/>
      <c r="R87" s="16"/>
      <c r="S87" s="16"/>
      <c r="T87" s="16"/>
      <c r="U87" s="16"/>
      <c r="V87" s="16"/>
      <c r="W87" s="16"/>
      <c r="Y87" s="17"/>
      <c r="Z87" s="16"/>
      <c r="AA87" s="16"/>
      <c r="AB87" s="16"/>
      <c r="AC87" s="16"/>
      <c r="AD87" s="16"/>
      <c r="AE87" s="16"/>
      <c r="AG87" s="17"/>
      <c r="AH87" s="16"/>
      <c r="AI87" s="16"/>
      <c r="AJ87" s="16"/>
      <c r="AK87" s="16"/>
      <c r="AL87" s="16"/>
      <c r="AM87" s="16"/>
      <c r="AN87" s="16"/>
      <c r="AO87" s="17"/>
      <c r="AP87" s="16"/>
      <c r="AQ87" s="17"/>
      <c r="AR87" s="16"/>
    </row>
    <row r="88">
      <c r="A88" s="13" t="s">
        <v>204</v>
      </c>
      <c r="B88" s="14" t="s">
        <v>205</v>
      </c>
      <c r="D88" s="16">
        <v>0.09</v>
      </c>
      <c r="E88" s="16">
        <v>0.0</v>
      </c>
      <c r="F88" s="16">
        <v>0.01</v>
      </c>
      <c r="G88" s="16"/>
      <c r="H88" s="73"/>
      <c r="I88" s="74"/>
      <c r="J88" s="16"/>
      <c r="K88" s="16"/>
      <c r="L88" s="16"/>
      <c r="M88" s="16"/>
      <c r="N88" s="16"/>
      <c r="O88" s="16"/>
      <c r="Q88" s="17"/>
      <c r="R88" s="16"/>
      <c r="S88" s="16"/>
      <c r="T88" s="16"/>
      <c r="U88" s="16"/>
      <c r="V88" s="16"/>
      <c r="W88" s="16"/>
      <c r="Y88" s="17"/>
      <c r="Z88" s="16"/>
      <c r="AA88" s="16"/>
      <c r="AB88" s="16"/>
      <c r="AC88" s="16"/>
      <c r="AD88" s="16"/>
      <c r="AE88" s="16"/>
      <c r="AG88" s="17"/>
      <c r="AH88" s="16"/>
      <c r="AI88" s="16"/>
      <c r="AJ88" s="16"/>
      <c r="AK88" s="16"/>
      <c r="AL88" s="16"/>
      <c r="AM88" s="16"/>
      <c r="AN88" s="16"/>
      <c r="AO88" s="17"/>
      <c r="AP88" s="16"/>
      <c r="AQ88" s="17"/>
      <c r="AR88" s="16"/>
    </row>
    <row r="89">
      <c r="A89" s="13" t="s">
        <v>206</v>
      </c>
      <c r="B89" s="14" t="s">
        <v>207</v>
      </c>
      <c r="D89" s="16">
        <v>1.93</v>
      </c>
      <c r="E89" s="16">
        <v>0.09</v>
      </c>
      <c r="F89" s="16">
        <v>0.22</v>
      </c>
      <c r="G89" s="16"/>
      <c r="H89" s="73"/>
      <c r="I89" s="74"/>
      <c r="J89" s="16"/>
      <c r="K89" s="16"/>
      <c r="L89" s="16"/>
      <c r="M89" s="16"/>
      <c r="N89" s="16"/>
      <c r="O89" s="16"/>
      <c r="Q89" s="17"/>
      <c r="R89" s="16"/>
      <c r="S89" s="16"/>
      <c r="T89" s="16"/>
      <c r="U89" s="16"/>
      <c r="V89" s="16"/>
      <c r="W89" s="16"/>
      <c r="Y89" s="17"/>
      <c r="Z89" s="16"/>
      <c r="AA89" s="16"/>
      <c r="AB89" s="16"/>
      <c r="AC89" s="16"/>
      <c r="AD89" s="16"/>
      <c r="AE89" s="16"/>
      <c r="AG89" s="17"/>
      <c r="AH89" s="16"/>
      <c r="AI89" s="16"/>
      <c r="AJ89" s="16"/>
      <c r="AK89" s="16"/>
      <c r="AL89" s="16"/>
      <c r="AM89" s="16"/>
      <c r="AN89" s="16"/>
      <c r="AO89" s="17"/>
      <c r="AP89" s="16"/>
      <c r="AQ89" s="17"/>
      <c r="AR89" s="16"/>
    </row>
    <row r="90">
      <c r="A90" s="13" t="s">
        <v>208</v>
      </c>
      <c r="B90" s="14" t="s">
        <v>209</v>
      </c>
      <c r="D90" s="16">
        <v>2.38</v>
      </c>
      <c r="E90" s="16">
        <v>0.38</v>
      </c>
      <c r="F90" s="16">
        <v>0.42</v>
      </c>
      <c r="G90" s="16"/>
      <c r="H90" s="73"/>
      <c r="I90" s="74"/>
      <c r="J90" s="16"/>
      <c r="K90" s="16"/>
      <c r="L90" s="16"/>
      <c r="M90" s="16"/>
      <c r="N90" s="16"/>
      <c r="O90" s="16"/>
      <c r="Q90" s="17"/>
      <c r="R90" s="16"/>
      <c r="S90" s="16"/>
      <c r="T90" s="16"/>
      <c r="U90" s="16"/>
      <c r="V90" s="16"/>
      <c r="W90" s="16"/>
      <c r="Y90" s="17"/>
      <c r="Z90" s="16"/>
      <c r="AA90" s="16"/>
      <c r="AB90" s="16"/>
      <c r="AC90" s="16"/>
      <c r="AD90" s="16"/>
      <c r="AE90" s="16"/>
      <c r="AG90" s="17"/>
      <c r="AH90" s="16"/>
      <c r="AI90" s="16"/>
      <c r="AJ90" s="16"/>
      <c r="AK90" s="16"/>
      <c r="AL90" s="16"/>
      <c r="AM90" s="16"/>
      <c r="AN90" s="16"/>
      <c r="AO90" s="17"/>
      <c r="AP90" s="16"/>
      <c r="AQ90" s="17"/>
      <c r="AR90" s="16"/>
    </row>
    <row r="91">
      <c r="A91" s="13" t="s">
        <v>210</v>
      </c>
      <c r="B91" s="14" t="s">
        <v>211</v>
      </c>
      <c r="D91" s="16">
        <v>0.23</v>
      </c>
      <c r="E91" s="16">
        <v>0.02</v>
      </c>
      <c r="F91" s="16">
        <v>0.03</v>
      </c>
      <c r="G91" s="16"/>
      <c r="H91" s="73"/>
      <c r="I91" s="74"/>
      <c r="J91" s="16"/>
      <c r="K91" s="16"/>
      <c r="L91" s="16"/>
      <c r="M91" s="16"/>
      <c r="N91" s="16"/>
      <c r="O91" s="16"/>
      <c r="Q91" s="17"/>
      <c r="R91" s="16"/>
      <c r="S91" s="16"/>
      <c r="T91" s="16"/>
      <c r="U91" s="16"/>
      <c r="V91" s="16"/>
      <c r="W91" s="16"/>
      <c r="Y91" s="17"/>
      <c r="Z91" s="16"/>
      <c r="AA91" s="16"/>
      <c r="AB91" s="16"/>
      <c r="AC91" s="16"/>
      <c r="AD91" s="16"/>
      <c r="AE91" s="16"/>
      <c r="AG91" s="17"/>
      <c r="AH91" s="16"/>
      <c r="AI91" s="16"/>
      <c r="AJ91" s="16"/>
      <c r="AK91" s="16"/>
      <c r="AL91" s="16"/>
      <c r="AM91" s="16"/>
      <c r="AN91" s="16"/>
      <c r="AO91" s="17"/>
      <c r="AP91" s="16"/>
      <c r="AQ91" s="17"/>
      <c r="AR91" s="16"/>
    </row>
    <row r="92">
      <c r="A92" s="13" t="s">
        <v>212</v>
      </c>
      <c r="B92" s="14" t="s">
        <v>213</v>
      </c>
      <c r="D92" s="16">
        <v>1.03</v>
      </c>
      <c r="E92" s="16">
        <v>0.06</v>
      </c>
      <c r="F92" s="16">
        <v>0.17</v>
      </c>
      <c r="G92" s="16"/>
      <c r="H92" s="73"/>
      <c r="I92" s="74"/>
      <c r="J92" s="16"/>
      <c r="K92" s="16"/>
      <c r="L92" s="16"/>
      <c r="M92" s="16"/>
      <c r="N92" s="16"/>
      <c r="O92" s="16"/>
      <c r="Q92" s="17"/>
      <c r="R92" s="16"/>
      <c r="S92" s="16"/>
      <c r="T92" s="16"/>
      <c r="U92" s="16"/>
      <c r="V92" s="16"/>
      <c r="W92" s="16"/>
      <c r="Y92" s="17"/>
      <c r="Z92" s="16"/>
      <c r="AA92" s="16"/>
      <c r="AB92" s="16"/>
      <c r="AC92" s="16"/>
      <c r="AD92" s="16"/>
      <c r="AE92" s="16"/>
      <c r="AG92" s="17"/>
      <c r="AH92" s="16"/>
      <c r="AI92" s="16"/>
      <c r="AJ92" s="16"/>
      <c r="AK92" s="16"/>
      <c r="AL92" s="16"/>
      <c r="AM92" s="16"/>
      <c r="AN92" s="16"/>
      <c r="AO92" s="17"/>
      <c r="AP92" s="16"/>
      <c r="AQ92" s="17"/>
      <c r="AR92" s="16"/>
    </row>
    <row r="93">
      <c r="A93" s="13" t="s">
        <v>214</v>
      </c>
      <c r="B93" s="14" t="s">
        <v>215</v>
      </c>
      <c r="D93" s="16">
        <v>15.17</v>
      </c>
      <c r="E93" s="16">
        <v>0.4</v>
      </c>
      <c r="F93" s="16">
        <v>1.79</v>
      </c>
      <c r="G93" s="16"/>
      <c r="H93" s="73"/>
      <c r="I93" s="74"/>
      <c r="J93" s="16"/>
      <c r="K93" s="16"/>
      <c r="L93" s="16"/>
      <c r="M93" s="16"/>
      <c r="N93" s="16"/>
      <c r="O93" s="16"/>
      <c r="Q93" s="17"/>
      <c r="R93" s="16"/>
      <c r="S93" s="16"/>
      <c r="T93" s="16"/>
      <c r="U93" s="16"/>
      <c r="V93" s="16"/>
      <c r="W93" s="16"/>
      <c r="Y93" s="17"/>
      <c r="Z93" s="16"/>
      <c r="AA93" s="16"/>
      <c r="AB93" s="16"/>
      <c r="AC93" s="16"/>
      <c r="AD93" s="16"/>
      <c r="AE93" s="16"/>
      <c r="AG93" s="17"/>
      <c r="AH93" s="16"/>
      <c r="AI93" s="16"/>
      <c r="AJ93" s="16"/>
      <c r="AK93" s="16"/>
      <c r="AL93" s="16"/>
      <c r="AM93" s="16"/>
      <c r="AN93" s="16"/>
      <c r="AO93" s="17"/>
      <c r="AP93" s="16"/>
      <c r="AQ93" s="17"/>
      <c r="AR93" s="16"/>
    </row>
    <row r="94">
      <c r="A94" s="13" t="s">
        <v>216</v>
      </c>
      <c r="B94" s="14" t="s">
        <v>217</v>
      </c>
      <c r="D94" s="16">
        <v>0.31</v>
      </c>
      <c r="E94" s="16">
        <v>0.02</v>
      </c>
      <c r="F94" s="16">
        <v>0.04</v>
      </c>
      <c r="G94" s="16"/>
      <c r="H94" s="73"/>
      <c r="I94" s="74"/>
      <c r="J94" s="16"/>
      <c r="K94" s="16"/>
      <c r="L94" s="16"/>
      <c r="M94" s="16"/>
      <c r="N94" s="16"/>
      <c r="O94" s="16"/>
      <c r="Q94" s="17"/>
      <c r="R94" s="16"/>
      <c r="S94" s="16"/>
      <c r="T94" s="16"/>
      <c r="U94" s="16"/>
      <c r="V94" s="16"/>
      <c r="W94" s="16"/>
      <c r="Y94" s="17"/>
      <c r="Z94" s="16"/>
      <c r="AA94" s="16"/>
      <c r="AB94" s="16"/>
      <c r="AC94" s="16"/>
      <c r="AD94" s="16"/>
      <c r="AE94" s="16"/>
      <c r="AG94" s="17"/>
      <c r="AH94" s="16"/>
      <c r="AI94" s="16"/>
      <c r="AJ94" s="16"/>
      <c r="AK94" s="16"/>
      <c r="AL94" s="16"/>
      <c r="AM94" s="16"/>
      <c r="AN94" s="16"/>
      <c r="AO94" s="17"/>
      <c r="AP94" s="16"/>
      <c r="AQ94" s="17"/>
      <c r="AR94" s="16"/>
    </row>
    <row r="95">
      <c r="A95" s="13" t="s">
        <v>218</v>
      </c>
      <c r="B95" s="14" t="s">
        <v>219</v>
      </c>
      <c r="D95" s="16">
        <v>1.56</v>
      </c>
      <c r="E95" s="16">
        <v>0.06</v>
      </c>
      <c r="F95" s="16">
        <v>0.48</v>
      </c>
      <c r="G95" s="16"/>
      <c r="H95" s="73"/>
      <c r="I95" s="74"/>
      <c r="J95" s="16"/>
      <c r="K95" s="16"/>
      <c r="L95" s="16"/>
      <c r="M95" s="16"/>
      <c r="N95" s="16"/>
      <c r="O95" s="16"/>
      <c r="Q95" s="17"/>
      <c r="R95" s="16"/>
      <c r="S95" s="16"/>
      <c r="T95" s="16"/>
      <c r="U95" s="16"/>
      <c r="V95" s="16"/>
      <c r="W95" s="16"/>
      <c r="Y95" s="17"/>
      <c r="Z95" s="16"/>
      <c r="AA95" s="16"/>
      <c r="AB95" s="16"/>
      <c r="AC95" s="16"/>
      <c r="AD95" s="16"/>
      <c r="AE95" s="16"/>
      <c r="AG95" s="17"/>
      <c r="AH95" s="16"/>
      <c r="AI95" s="16"/>
      <c r="AJ95" s="16"/>
      <c r="AK95" s="16"/>
      <c r="AL95" s="16"/>
      <c r="AM95" s="16"/>
      <c r="AN95" s="16"/>
      <c r="AO95" s="17"/>
      <c r="AP95" s="16"/>
      <c r="AQ95" s="17"/>
      <c r="AR95" s="16"/>
    </row>
    <row r="96">
      <c r="A96" s="13" t="s">
        <v>220</v>
      </c>
      <c r="B96" s="14" t="s">
        <v>221</v>
      </c>
      <c r="D96" s="16">
        <v>0.34</v>
      </c>
      <c r="E96" s="16">
        <v>0.02</v>
      </c>
      <c r="F96" s="16">
        <v>0.06</v>
      </c>
      <c r="G96" s="16"/>
      <c r="H96" s="73"/>
      <c r="I96" s="74"/>
      <c r="J96" s="16"/>
      <c r="K96" s="16"/>
      <c r="L96" s="16"/>
      <c r="M96" s="16"/>
      <c r="N96" s="16"/>
      <c r="O96" s="16"/>
      <c r="Q96" s="17"/>
      <c r="R96" s="16"/>
      <c r="S96" s="16"/>
      <c r="T96" s="16"/>
      <c r="U96" s="16"/>
      <c r="V96" s="16"/>
      <c r="W96" s="16"/>
      <c r="Y96" s="17"/>
      <c r="Z96" s="16"/>
      <c r="AA96" s="16"/>
      <c r="AB96" s="16"/>
      <c r="AC96" s="16"/>
      <c r="AD96" s="16"/>
      <c r="AE96" s="16"/>
      <c r="AG96" s="17"/>
      <c r="AH96" s="16"/>
      <c r="AI96" s="16"/>
      <c r="AJ96" s="16"/>
      <c r="AK96" s="16"/>
      <c r="AL96" s="16"/>
      <c r="AM96" s="16"/>
      <c r="AN96" s="16"/>
      <c r="AO96" s="17"/>
      <c r="AP96" s="16"/>
      <c r="AQ96" s="17"/>
      <c r="AR96" s="16"/>
    </row>
    <row r="97">
      <c r="A97" s="13" t="s">
        <v>222</v>
      </c>
      <c r="B97" s="14" t="s">
        <v>223</v>
      </c>
      <c r="D97" s="16">
        <v>9.93</v>
      </c>
      <c r="E97" s="16">
        <v>0.69</v>
      </c>
      <c r="F97" s="16">
        <v>3.17</v>
      </c>
      <c r="G97" s="16"/>
      <c r="H97" s="73"/>
      <c r="I97" s="74"/>
      <c r="J97" s="16"/>
      <c r="K97" s="16"/>
      <c r="L97" s="16"/>
      <c r="M97" s="16"/>
      <c r="N97" s="16"/>
      <c r="O97" s="16"/>
      <c r="Q97" s="17"/>
      <c r="R97" s="16"/>
      <c r="S97" s="16"/>
      <c r="T97" s="16"/>
      <c r="U97" s="16"/>
      <c r="V97" s="16"/>
      <c r="W97" s="16"/>
      <c r="Y97" s="17"/>
      <c r="Z97" s="16"/>
      <c r="AA97" s="16"/>
      <c r="AB97" s="16"/>
      <c r="AC97" s="16"/>
      <c r="AD97" s="16"/>
      <c r="AE97" s="16"/>
      <c r="AG97" s="17"/>
      <c r="AH97" s="16"/>
      <c r="AI97" s="16"/>
      <c r="AJ97" s="16"/>
      <c r="AK97" s="16"/>
      <c r="AL97" s="16"/>
      <c r="AM97" s="16"/>
      <c r="AN97" s="16"/>
      <c r="AO97" s="17"/>
      <c r="AP97" s="16"/>
      <c r="AQ97" s="17"/>
      <c r="AR97" s="16"/>
    </row>
    <row r="98">
      <c r="A98" s="13" t="s">
        <v>224</v>
      </c>
      <c r="B98" s="14" t="s">
        <v>225</v>
      </c>
      <c r="D98" s="16">
        <v>0.69</v>
      </c>
      <c r="E98" s="16">
        <v>0.05</v>
      </c>
      <c r="F98" s="16">
        <v>0.1</v>
      </c>
      <c r="G98" s="16"/>
      <c r="H98" s="73"/>
      <c r="I98" s="74"/>
      <c r="J98" s="16"/>
      <c r="K98" s="16"/>
      <c r="L98" s="16"/>
      <c r="M98" s="16"/>
      <c r="N98" s="16"/>
      <c r="O98" s="16"/>
      <c r="Q98" s="17"/>
      <c r="R98" s="16"/>
      <c r="S98" s="16"/>
      <c r="T98" s="16"/>
      <c r="U98" s="16"/>
      <c r="V98" s="16"/>
      <c r="W98" s="16"/>
      <c r="Y98" s="17"/>
      <c r="Z98" s="16"/>
      <c r="AA98" s="16"/>
      <c r="AB98" s="16"/>
      <c r="AC98" s="16"/>
      <c r="AD98" s="16"/>
      <c r="AE98" s="16"/>
      <c r="AG98" s="17"/>
      <c r="AH98" s="16"/>
      <c r="AI98" s="16"/>
      <c r="AJ98" s="16"/>
      <c r="AK98" s="16"/>
      <c r="AL98" s="16"/>
      <c r="AM98" s="16"/>
      <c r="AN98" s="16"/>
      <c r="AO98" s="17"/>
      <c r="AP98" s="16"/>
      <c r="AQ98" s="17"/>
      <c r="AR98" s="16"/>
    </row>
    <row r="99">
      <c r="A99" s="13" t="s">
        <v>226</v>
      </c>
      <c r="B99" s="14" t="s">
        <v>227</v>
      </c>
      <c r="D99" s="16">
        <v>0.18</v>
      </c>
      <c r="E99" s="16">
        <v>0.0</v>
      </c>
      <c r="F99" s="16">
        <v>0.07</v>
      </c>
      <c r="G99" s="16"/>
      <c r="H99" s="73"/>
      <c r="I99" s="74"/>
      <c r="J99" s="16"/>
      <c r="K99" s="16"/>
      <c r="L99" s="16"/>
      <c r="M99" s="16"/>
      <c r="N99" s="16"/>
      <c r="O99" s="16"/>
      <c r="Q99" s="17"/>
      <c r="R99" s="16"/>
      <c r="S99" s="16"/>
      <c r="T99" s="16"/>
      <c r="U99" s="16"/>
      <c r="V99" s="16"/>
      <c r="W99" s="16"/>
      <c r="Y99" s="17"/>
      <c r="Z99" s="16"/>
      <c r="AA99" s="16"/>
      <c r="AB99" s="16"/>
      <c r="AC99" s="16"/>
      <c r="AD99" s="16"/>
      <c r="AE99" s="16"/>
      <c r="AG99" s="17"/>
      <c r="AH99" s="16"/>
      <c r="AI99" s="16"/>
      <c r="AJ99" s="16"/>
      <c r="AK99" s="16"/>
      <c r="AL99" s="16"/>
      <c r="AM99" s="16"/>
      <c r="AN99" s="16"/>
      <c r="AO99" s="17"/>
      <c r="AP99" s="16"/>
      <c r="AQ99" s="17"/>
      <c r="AR99" s="16"/>
    </row>
    <row r="100">
      <c r="A100" s="13" t="s">
        <v>228</v>
      </c>
      <c r="B100" s="14" t="s">
        <v>229</v>
      </c>
      <c r="D100" s="16">
        <v>4.58</v>
      </c>
      <c r="E100" s="16">
        <v>0.13</v>
      </c>
      <c r="F100" s="16">
        <v>1.61</v>
      </c>
      <c r="G100" s="16"/>
      <c r="H100" s="73"/>
      <c r="I100" s="74"/>
      <c r="J100" s="16"/>
      <c r="K100" s="16"/>
      <c r="L100" s="16"/>
      <c r="M100" s="16"/>
      <c r="N100" s="16"/>
      <c r="O100" s="16"/>
      <c r="Q100" s="17"/>
      <c r="R100" s="16"/>
      <c r="S100" s="16"/>
      <c r="T100" s="16"/>
      <c r="U100" s="16"/>
      <c r="V100" s="16"/>
      <c r="W100" s="16"/>
      <c r="Y100" s="17"/>
      <c r="Z100" s="16"/>
      <c r="AA100" s="16"/>
      <c r="AB100" s="16"/>
      <c r="AC100" s="16"/>
      <c r="AD100" s="16"/>
      <c r="AE100" s="16"/>
      <c r="AG100" s="17"/>
      <c r="AH100" s="16"/>
      <c r="AI100" s="16"/>
      <c r="AJ100" s="16"/>
      <c r="AK100" s="16"/>
      <c r="AL100" s="16"/>
      <c r="AM100" s="16"/>
      <c r="AN100" s="16"/>
      <c r="AO100" s="17"/>
      <c r="AP100" s="16"/>
      <c r="AQ100" s="17"/>
      <c r="AR100" s="16"/>
    </row>
    <row r="101">
      <c r="A101" s="13" t="s">
        <v>230</v>
      </c>
      <c r="B101" s="14" t="s">
        <v>231</v>
      </c>
      <c r="D101" s="16">
        <v>6.42</v>
      </c>
      <c r="E101" s="16">
        <v>0.3</v>
      </c>
      <c r="F101" s="16">
        <v>1.28</v>
      </c>
      <c r="G101" s="16"/>
      <c r="H101" s="73"/>
      <c r="I101" s="74"/>
      <c r="J101" s="16"/>
      <c r="K101" s="16"/>
      <c r="L101" s="16"/>
      <c r="M101" s="16"/>
      <c r="N101" s="16"/>
      <c r="O101" s="16"/>
      <c r="Q101" s="17"/>
      <c r="R101" s="16"/>
      <c r="S101" s="16"/>
      <c r="T101" s="16"/>
      <c r="U101" s="16"/>
      <c r="V101" s="16"/>
      <c r="W101" s="16"/>
      <c r="Y101" s="17"/>
      <c r="Z101" s="16"/>
      <c r="AA101" s="16"/>
      <c r="AB101" s="16"/>
      <c r="AC101" s="16"/>
      <c r="AD101" s="16"/>
      <c r="AE101" s="16"/>
      <c r="AG101" s="17"/>
      <c r="AH101" s="16"/>
      <c r="AI101" s="16"/>
      <c r="AJ101" s="16"/>
      <c r="AK101" s="16"/>
      <c r="AL101" s="16"/>
      <c r="AM101" s="16"/>
      <c r="AN101" s="16"/>
      <c r="AO101" s="17"/>
      <c r="AP101" s="16"/>
      <c r="AQ101" s="17"/>
      <c r="AR101" s="16"/>
    </row>
    <row r="102">
      <c r="A102" s="13" t="s">
        <v>232</v>
      </c>
      <c r="B102" s="14" t="s">
        <v>233</v>
      </c>
      <c r="D102" s="16">
        <v>10.16</v>
      </c>
      <c r="E102" s="16">
        <v>0.59</v>
      </c>
      <c r="F102" s="16">
        <v>1.68</v>
      </c>
      <c r="G102" s="16"/>
      <c r="H102" s="73"/>
      <c r="I102" s="74"/>
      <c r="J102" s="16"/>
      <c r="K102" s="16"/>
      <c r="L102" s="16"/>
      <c r="M102" s="16"/>
      <c r="N102" s="16"/>
      <c r="O102" s="16"/>
      <c r="Q102" s="17"/>
      <c r="R102" s="16"/>
      <c r="S102" s="16"/>
      <c r="T102" s="16"/>
      <c r="U102" s="16"/>
      <c r="V102" s="16"/>
      <c r="W102" s="16"/>
      <c r="Y102" s="17"/>
      <c r="Z102" s="16"/>
      <c r="AA102" s="16"/>
      <c r="AB102" s="16"/>
      <c r="AC102" s="16"/>
      <c r="AD102" s="16"/>
      <c r="AE102" s="16"/>
      <c r="AG102" s="17"/>
      <c r="AH102" s="16"/>
      <c r="AI102" s="16"/>
      <c r="AJ102" s="16"/>
      <c r="AK102" s="16"/>
      <c r="AL102" s="16"/>
      <c r="AM102" s="16"/>
      <c r="AN102" s="16"/>
      <c r="AO102" s="17"/>
      <c r="AP102" s="16"/>
      <c r="AQ102" s="17"/>
      <c r="AR102" s="16"/>
    </row>
    <row r="103">
      <c r="A103" s="13" t="s">
        <v>234</v>
      </c>
      <c r="B103" s="14" t="s">
        <v>235</v>
      </c>
      <c r="D103" s="16">
        <v>0.0</v>
      </c>
      <c r="E103" s="16">
        <v>0.0</v>
      </c>
      <c r="F103" s="16">
        <v>0.0</v>
      </c>
      <c r="G103" s="16"/>
      <c r="H103" s="73"/>
      <c r="I103" s="74"/>
      <c r="J103" s="16"/>
      <c r="K103" s="16"/>
      <c r="L103" s="16"/>
      <c r="M103" s="16"/>
      <c r="N103" s="16"/>
      <c r="O103" s="16"/>
      <c r="Q103" s="17"/>
      <c r="R103" s="16"/>
      <c r="S103" s="16"/>
      <c r="T103" s="16"/>
      <c r="U103" s="16"/>
      <c r="V103" s="16"/>
      <c r="W103" s="16"/>
      <c r="Y103" s="17"/>
      <c r="Z103" s="16"/>
      <c r="AA103" s="16"/>
      <c r="AB103" s="16"/>
      <c r="AC103" s="16"/>
      <c r="AD103" s="16"/>
      <c r="AE103" s="16"/>
      <c r="AG103" s="17"/>
      <c r="AH103" s="16"/>
      <c r="AI103" s="16"/>
      <c r="AJ103" s="16"/>
      <c r="AK103" s="16"/>
      <c r="AL103" s="16"/>
      <c r="AM103" s="16"/>
      <c r="AN103" s="16"/>
      <c r="AO103" s="17"/>
      <c r="AP103" s="16"/>
      <c r="AQ103" s="17"/>
      <c r="AR103" s="16"/>
    </row>
    <row r="104">
      <c r="A104" s="13" t="s">
        <v>236</v>
      </c>
      <c r="B104" s="19" t="s">
        <v>237</v>
      </c>
      <c r="D104" s="16">
        <v>40.3</v>
      </c>
      <c r="E104" s="16">
        <v>2.08</v>
      </c>
      <c r="F104" s="16">
        <v>9.64</v>
      </c>
      <c r="G104" s="16"/>
      <c r="H104" s="73"/>
      <c r="I104" s="74"/>
      <c r="J104" s="16"/>
      <c r="K104" s="16"/>
      <c r="L104" s="16"/>
      <c r="M104" s="16"/>
      <c r="N104" s="16"/>
      <c r="O104" s="16"/>
      <c r="Q104" s="17"/>
      <c r="R104" s="16"/>
      <c r="S104" s="16"/>
      <c r="T104" s="16"/>
      <c r="U104" s="16"/>
      <c r="V104" s="16"/>
      <c r="W104" s="16"/>
      <c r="Y104" s="17"/>
      <c r="Z104" s="16"/>
      <c r="AA104" s="16"/>
      <c r="AB104" s="16"/>
      <c r="AC104" s="16"/>
      <c r="AD104" s="16"/>
      <c r="AE104" s="16"/>
      <c r="AG104" s="17"/>
      <c r="AH104" s="16"/>
      <c r="AI104" s="16"/>
      <c r="AJ104" s="16"/>
      <c r="AK104" s="16"/>
      <c r="AL104" s="16"/>
      <c r="AM104" s="16"/>
      <c r="AN104" s="16"/>
      <c r="AO104" s="17"/>
      <c r="AP104" s="16"/>
      <c r="AQ104" s="17"/>
      <c r="AR104" s="16"/>
    </row>
    <row r="105">
      <c r="A105" s="13" t="s">
        <v>238</v>
      </c>
      <c r="B105" s="14" t="s">
        <v>239</v>
      </c>
      <c r="D105" s="16">
        <v>0.05</v>
      </c>
      <c r="E105" s="16">
        <v>0.0</v>
      </c>
      <c r="F105" s="16">
        <v>0.01</v>
      </c>
      <c r="G105" s="16"/>
      <c r="H105" s="73"/>
      <c r="I105" s="74"/>
      <c r="J105" s="16"/>
      <c r="K105" s="16"/>
      <c r="L105" s="16"/>
      <c r="M105" s="16"/>
      <c r="N105" s="16"/>
      <c r="O105" s="16"/>
      <c r="Q105" s="17"/>
      <c r="R105" s="16"/>
      <c r="S105" s="16"/>
      <c r="T105" s="16"/>
      <c r="U105" s="16"/>
      <c r="V105" s="16"/>
      <c r="W105" s="16"/>
      <c r="Y105" s="17"/>
      <c r="Z105" s="16"/>
      <c r="AA105" s="16"/>
      <c r="AB105" s="16"/>
      <c r="AC105" s="16"/>
      <c r="AD105" s="16"/>
      <c r="AE105" s="16"/>
      <c r="AG105" s="17"/>
      <c r="AH105" s="16"/>
      <c r="AI105" s="16"/>
      <c r="AJ105" s="16"/>
      <c r="AK105" s="16"/>
      <c r="AL105" s="16"/>
      <c r="AM105" s="16"/>
      <c r="AN105" s="16"/>
      <c r="AO105" s="17"/>
      <c r="AP105" s="16"/>
      <c r="AQ105" s="17"/>
      <c r="AR105" s="16"/>
    </row>
    <row r="106">
      <c r="A106" s="13" t="s">
        <v>240</v>
      </c>
      <c r="B106" s="14" t="s">
        <v>241</v>
      </c>
      <c r="D106" s="16">
        <v>10.51</v>
      </c>
      <c r="E106" s="16">
        <v>0.32</v>
      </c>
      <c r="F106" s="16">
        <v>1.52</v>
      </c>
      <c r="G106" s="16"/>
      <c r="H106" s="73"/>
      <c r="I106" s="74"/>
      <c r="J106" s="16"/>
      <c r="K106" s="16"/>
      <c r="L106" s="16"/>
      <c r="M106" s="16"/>
      <c r="N106" s="16"/>
      <c r="O106" s="16"/>
      <c r="Q106" s="17"/>
      <c r="R106" s="16"/>
      <c r="S106" s="16"/>
      <c r="T106" s="16"/>
      <c r="U106" s="16"/>
      <c r="V106" s="16"/>
      <c r="W106" s="16"/>
      <c r="Y106" s="17"/>
      <c r="Z106" s="16"/>
      <c r="AA106" s="16"/>
      <c r="AB106" s="16"/>
      <c r="AC106" s="16"/>
      <c r="AD106" s="16"/>
      <c r="AE106" s="16"/>
      <c r="AG106" s="17"/>
      <c r="AH106" s="16"/>
      <c r="AI106" s="16"/>
      <c r="AJ106" s="16"/>
      <c r="AK106" s="16"/>
      <c r="AL106" s="16"/>
      <c r="AM106" s="16"/>
      <c r="AN106" s="16"/>
      <c r="AO106" s="17"/>
      <c r="AP106" s="16"/>
      <c r="AQ106" s="17"/>
      <c r="AR106" s="16"/>
    </row>
    <row r="107">
      <c r="A107" s="13" t="s">
        <v>242</v>
      </c>
      <c r="B107" s="14" t="s">
        <v>243</v>
      </c>
      <c r="D107" s="16">
        <v>0.47</v>
      </c>
      <c r="E107" s="16">
        <v>0.03</v>
      </c>
      <c r="F107" s="16">
        <v>0.08</v>
      </c>
      <c r="G107" s="16"/>
      <c r="H107" s="73"/>
      <c r="I107" s="74"/>
      <c r="J107" s="16"/>
      <c r="K107" s="16"/>
      <c r="L107" s="16"/>
      <c r="M107" s="16"/>
      <c r="N107" s="16"/>
      <c r="O107" s="16"/>
      <c r="Q107" s="17"/>
      <c r="R107" s="16"/>
      <c r="S107" s="16"/>
      <c r="T107" s="16"/>
      <c r="U107" s="16"/>
      <c r="V107" s="16"/>
      <c r="W107" s="16"/>
      <c r="Y107" s="17"/>
      <c r="Z107" s="16"/>
      <c r="AA107" s="16"/>
      <c r="AB107" s="16"/>
      <c r="AC107" s="16"/>
      <c r="AD107" s="16"/>
      <c r="AE107" s="16"/>
      <c r="AG107" s="17"/>
      <c r="AH107" s="16"/>
      <c r="AI107" s="16"/>
      <c r="AJ107" s="16"/>
      <c r="AK107" s="16"/>
      <c r="AL107" s="16"/>
      <c r="AM107" s="16"/>
      <c r="AN107" s="16"/>
      <c r="AO107" s="17"/>
      <c r="AP107" s="16"/>
      <c r="AQ107" s="17"/>
      <c r="AR107" s="16"/>
    </row>
    <row r="108">
      <c r="A108" s="13" t="s">
        <v>244</v>
      </c>
      <c r="B108" s="14" t="s">
        <v>245</v>
      </c>
      <c r="D108" s="16">
        <v>5.06</v>
      </c>
      <c r="E108" s="16">
        <v>0.22</v>
      </c>
      <c r="F108" s="16">
        <v>0.86</v>
      </c>
      <c r="G108" s="16"/>
      <c r="H108" s="73"/>
      <c r="I108" s="74"/>
      <c r="J108" s="16"/>
      <c r="K108" s="16"/>
      <c r="L108" s="16"/>
      <c r="M108" s="16"/>
      <c r="N108" s="16"/>
      <c r="O108" s="16"/>
      <c r="Q108" s="17"/>
      <c r="R108" s="16"/>
      <c r="S108" s="16"/>
      <c r="T108" s="16"/>
      <c r="U108" s="16"/>
      <c r="V108" s="16"/>
      <c r="W108" s="16"/>
      <c r="Y108" s="17"/>
      <c r="Z108" s="16"/>
      <c r="AA108" s="16"/>
      <c r="AB108" s="16"/>
      <c r="AC108" s="16"/>
      <c r="AD108" s="16"/>
      <c r="AE108" s="16"/>
      <c r="AG108" s="17"/>
      <c r="AH108" s="16"/>
      <c r="AI108" s="16"/>
      <c r="AJ108" s="16"/>
      <c r="AK108" s="16"/>
      <c r="AL108" s="16"/>
      <c r="AM108" s="16"/>
      <c r="AN108" s="16"/>
      <c r="AO108" s="17"/>
      <c r="AP108" s="16"/>
      <c r="AQ108" s="17"/>
      <c r="AR108" s="16"/>
    </row>
    <row r="109">
      <c r="A109" s="13" t="s">
        <v>246</v>
      </c>
      <c r="B109" s="14" t="s">
        <v>247</v>
      </c>
      <c r="D109" s="16">
        <v>0.07</v>
      </c>
      <c r="E109" s="16">
        <v>0.01</v>
      </c>
      <c r="F109" s="16">
        <v>0.02</v>
      </c>
      <c r="G109" s="16"/>
      <c r="H109" s="73"/>
      <c r="I109" s="74"/>
      <c r="J109" s="16"/>
      <c r="K109" s="16"/>
      <c r="L109" s="16"/>
      <c r="M109" s="16"/>
      <c r="N109" s="16"/>
      <c r="O109" s="16"/>
      <c r="Q109" s="17"/>
      <c r="R109" s="16"/>
      <c r="S109" s="16"/>
      <c r="T109" s="16"/>
      <c r="U109" s="16"/>
      <c r="V109" s="16"/>
      <c r="W109" s="16"/>
      <c r="Y109" s="17"/>
      <c r="Z109" s="16"/>
      <c r="AA109" s="16"/>
      <c r="AB109" s="16"/>
      <c r="AC109" s="16"/>
      <c r="AD109" s="16"/>
      <c r="AE109" s="16"/>
      <c r="AG109" s="17"/>
      <c r="AH109" s="16"/>
      <c r="AI109" s="16"/>
      <c r="AJ109" s="16"/>
      <c r="AK109" s="16"/>
      <c r="AL109" s="16"/>
      <c r="AM109" s="16"/>
      <c r="AN109" s="16"/>
      <c r="AO109" s="17"/>
      <c r="AP109" s="16"/>
      <c r="AQ109" s="17"/>
      <c r="AR109" s="16"/>
    </row>
    <row r="110">
      <c r="A110" s="13" t="s">
        <v>248</v>
      </c>
      <c r="B110" s="14" t="s">
        <v>249</v>
      </c>
      <c r="D110" s="16">
        <v>0.01</v>
      </c>
      <c r="E110" s="16">
        <v>0.0</v>
      </c>
      <c r="F110" s="16">
        <v>0.01</v>
      </c>
      <c r="G110" s="16"/>
      <c r="H110" s="73"/>
      <c r="I110" s="74"/>
      <c r="J110" s="16"/>
      <c r="K110" s="16"/>
      <c r="L110" s="16"/>
      <c r="M110" s="16"/>
      <c r="N110" s="16"/>
      <c r="O110" s="16"/>
      <c r="Q110" s="17"/>
      <c r="R110" s="16"/>
      <c r="S110" s="16"/>
      <c r="T110" s="16"/>
      <c r="U110" s="16"/>
      <c r="V110" s="16"/>
      <c r="W110" s="16"/>
      <c r="Y110" s="17"/>
      <c r="Z110" s="16"/>
      <c r="AA110" s="16"/>
      <c r="AB110" s="16"/>
      <c r="AC110" s="16"/>
      <c r="AD110" s="16"/>
      <c r="AE110" s="16"/>
      <c r="AG110" s="17"/>
      <c r="AH110" s="16"/>
      <c r="AI110" s="16"/>
      <c r="AJ110" s="16"/>
      <c r="AK110" s="16"/>
      <c r="AL110" s="16"/>
      <c r="AM110" s="16"/>
      <c r="AN110" s="16"/>
      <c r="AO110" s="17"/>
      <c r="AP110" s="16"/>
      <c r="AQ110" s="17"/>
      <c r="AR110" s="16"/>
    </row>
    <row r="111">
      <c r="A111" s="13" t="s">
        <v>250</v>
      </c>
      <c r="B111" s="14" t="s">
        <v>251</v>
      </c>
      <c r="D111" s="16">
        <v>0.0</v>
      </c>
      <c r="E111" s="16">
        <v>0.0</v>
      </c>
      <c r="F111" s="16">
        <v>0.0</v>
      </c>
      <c r="G111" s="16"/>
      <c r="H111" s="73"/>
      <c r="I111" s="74"/>
      <c r="J111" s="16"/>
      <c r="K111" s="16"/>
      <c r="L111" s="16"/>
      <c r="M111" s="16"/>
      <c r="N111" s="16"/>
      <c r="O111" s="16"/>
      <c r="Q111" s="17"/>
      <c r="R111" s="16"/>
      <c r="S111" s="16"/>
      <c r="T111" s="16"/>
      <c r="U111" s="16"/>
      <c r="V111" s="16"/>
      <c r="W111" s="16"/>
      <c r="Y111" s="17"/>
      <c r="Z111" s="16"/>
      <c r="AA111" s="16"/>
      <c r="AB111" s="16"/>
      <c r="AC111" s="16"/>
      <c r="AD111" s="16"/>
      <c r="AE111" s="16"/>
      <c r="AG111" s="17"/>
      <c r="AH111" s="16"/>
      <c r="AI111" s="16"/>
      <c r="AJ111" s="16"/>
      <c r="AK111" s="16"/>
      <c r="AL111" s="16"/>
      <c r="AM111" s="16"/>
      <c r="AN111" s="16"/>
      <c r="AO111" s="17"/>
      <c r="AP111" s="16"/>
      <c r="AQ111" s="17"/>
      <c r="AR111" s="16"/>
    </row>
    <row r="112">
      <c r="A112" s="13" t="s">
        <v>252</v>
      </c>
      <c r="B112" s="14" t="s">
        <v>253</v>
      </c>
      <c r="D112" s="16">
        <v>6.23</v>
      </c>
      <c r="E112" s="16">
        <v>0.29</v>
      </c>
      <c r="F112" s="16">
        <v>1.33</v>
      </c>
      <c r="G112" s="16"/>
      <c r="H112" s="73"/>
      <c r="I112" s="74"/>
      <c r="J112" s="16"/>
      <c r="K112" s="16"/>
      <c r="L112" s="16"/>
      <c r="M112" s="16"/>
      <c r="N112" s="16"/>
      <c r="O112" s="16"/>
      <c r="Q112" s="17"/>
      <c r="R112" s="16"/>
      <c r="S112" s="16"/>
      <c r="T112" s="16"/>
      <c r="U112" s="16"/>
      <c r="V112" s="16"/>
      <c r="W112" s="16"/>
      <c r="Y112" s="17"/>
      <c r="Z112" s="16"/>
      <c r="AA112" s="16"/>
      <c r="AB112" s="16"/>
      <c r="AC112" s="16"/>
      <c r="AD112" s="16"/>
      <c r="AE112" s="16"/>
      <c r="AG112" s="17"/>
      <c r="AH112" s="16"/>
      <c r="AI112" s="16"/>
      <c r="AJ112" s="16"/>
      <c r="AK112" s="16"/>
      <c r="AL112" s="16"/>
      <c r="AM112" s="16"/>
      <c r="AN112" s="16"/>
      <c r="AO112" s="17"/>
      <c r="AP112" s="16"/>
      <c r="AQ112" s="17"/>
      <c r="AR112" s="16"/>
    </row>
    <row r="113">
      <c r="A113" s="13" t="s">
        <v>254</v>
      </c>
      <c r="B113" s="14" t="s">
        <v>255</v>
      </c>
      <c r="D113" s="16">
        <v>0.0</v>
      </c>
      <c r="E113" s="16">
        <v>0.0</v>
      </c>
      <c r="F113" s="16">
        <v>0.0</v>
      </c>
      <c r="G113" s="16"/>
      <c r="H113" s="73"/>
      <c r="I113" s="74"/>
      <c r="J113" s="16"/>
      <c r="K113" s="16"/>
      <c r="L113" s="16"/>
      <c r="M113" s="16"/>
      <c r="N113" s="16"/>
      <c r="O113" s="16"/>
      <c r="Q113" s="17"/>
      <c r="R113" s="16"/>
      <c r="S113" s="16"/>
      <c r="T113" s="16"/>
      <c r="U113" s="16"/>
      <c r="V113" s="16"/>
      <c r="W113" s="16"/>
      <c r="Y113" s="17"/>
      <c r="Z113" s="16"/>
      <c r="AA113" s="16"/>
      <c r="AB113" s="16"/>
      <c r="AC113" s="16"/>
      <c r="AD113" s="16"/>
      <c r="AE113" s="16"/>
      <c r="AG113" s="17"/>
      <c r="AH113" s="16"/>
      <c r="AI113" s="16"/>
      <c r="AJ113" s="16"/>
      <c r="AK113" s="16"/>
      <c r="AL113" s="16"/>
      <c r="AM113" s="16"/>
      <c r="AN113" s="16"/>
      <c r="AO113" s="17"/>
      <c r="AP113" s="16"/>
      <c r="AQ113" s="17"/>
      <c r="AR113" s="16"/>
    </row>
    <row r="114">
      <c r="A114" s="13" t="s">
        <v>256</v>
      </c>
      <c r="B114" s="14" t="s">
        <v>257</v>
      </c>
      <c r="D114" s="16">
        <v>0.62</v>
      </c>
      <c r="E114" s="16">
        <v>0.05</v>
      </c>
      <c r="F114" s="16">
        <v>0.12</v>
      </c>
      <c r="G114" s="16"/>
      <c r="H114" s="73"/>
      <c r="I114" s="74"/>
      <c r="J114" s="16"/>
      <c r="K114" s="16"/>
      <c r="L114" s="16"/>
      <c r="M114" s="16"/>
      <c r="N114" s="16"/>
      <c r="O114" s="16"/>
      <c r="Q114" s="17"/>
      <c r="R114" s="16"/>
      <c r="S114" s="16"/>
      <c r="T114" s="16"/>
      <c r="U114" s="16"/>
      <c r="V114" s="16"/>
      <c r="W114" s="16"/>
      <c r="Y114" s="17"/>
      <c r="Z114" s="16"/>
      <c r="AA114" s="16"/>
      <c r="AB114" s="16"/>
      <c r="AC114" s="16"/>
      <c r="AD114" s="16"/>
      <c r="AE114" s="16"/>
      <c r="AG114" s="17"/>
      <c r="AH114" s="16"/>
      <c r="AI114" s="16"/>
      <c r="AJ114" s="16"/>
      <c r="AK114" s="16"/>
      <c r="AL114" s="16"/>
      <c r="AM114" s="16"/>
      <c r="AN114" s="16"/>
      <c r="AO114" s="17"/>
      <c r="AP114" s="16"/>
      <c r="AQ114" s="17"/>
      <c r="AR114" s="16"/>
    </row>
    <row r="115">
      <c r="A115" s="13" t="s">
        <v>258</v>
      </c>
      <c r="B115" s="14" t="s">
        <v>259</v>
      </c>
      <c r="D115" s="16">
        <v>1.5</v>
      </c>
      <c r="E115" s="16">
        <v>0.06</v>
      </c>
      <c r="F115" s="16">
        <v>0.25</v>
      </c>
      <c r="G115" s="16"/>
      <c r="H115" s="73"/>
      <c r="I115" s="74"/>
      <c r="J115" s="16"/>
      <c r="K115" s="16"/>
      <c r="L115" s="16"/>
      <c r="M115" s="16"/>
      <c r="N115" s="16"/>
      <c r="O115" s="16"/>
      <c r="Q115" s="17"/>
      <c r="R115" s="16"/>
      <c r="S115" s="16"/>
      <c r="T115" s="16"/>
      <c r="U115" s="16"/>
      <c r="V115" s="16"/>
      <c r="W115" s="16"/>
      <c r="Y115" s="17"/>
      <c r="Z115" s="16"/>
      <c r="AA115" s="16"/>
      <c r="AB115" s="16"/>
      <c r="AC115" s="16"/>
      <c r="AD115" s="16"/>
      <c r="AE115" s="16"/>
      <c r="AG115" s="17"/>
      <c r="AH115" s="16"/>
      <c r="AI115" s="16"/>
      <c r="AJ115" s="16"/>
      <c r="AK115" s="16"/>
      <c r="AL115" s="16"/>
      <c r="AM115" s="16"/>
      <c r="AN115" s="16"/>
      <c r="AO115" s="17"/>
      <c r="AP115" s="16"/>
      <c r="AQ115" s="17"/>
      <c r="AR115" s="16"/>
    </row>
    <row r="116">
      <c r="A116" s="13" t="s">
        <v>260</v>
      </c>
      <c r="B116" s="14" t="s">
        <v>261</v>
      </c>
      <c r="D116" s="16">
        <v>0.04</v>
      </c>
      <c r="E116" s="16">
        <v>0.0</v>
      </c>
      <c r="F116" s="16">
        <v>0.0</v>
      </c>
      <c r="G116" s="16"/>
      <c r="H116" s="73"/>
      <c r="I116" s="74"/>
      <c r="J116" s="16"/>
      <c r="K116" s="16"/>
      <c r="L116" s="16"/>
      <c r="M116" s="16"/>
      <c r="N116" s="16"/>
      <c r="O116" s="16"/>
      <c r="Q116" s="17"/>
      <c r="R116" s="16"/>
      <c r="S116" s="16"/>
      <c r="T116" s="16"/>
      <c r="U116" s="16"/>
      <c r="V116" s="16"/>
      <c r="W116" s="16"/>
      <c r="Y116" s="17"/>
      <c r="Z116" s="16"/>
      <c r="AA116" s="16"/>
      <c r="AB116" s="16"/>
      <c r="AC116" s="16"/>
      <c r="AD116" s="16"/>
      <c r="AE116" s="16"/>
      <c r="AG116" s="17"/>
      <c r="AH116" s="16"/>
      <c r="AI116" s="16"/>
      <c r="AJ116" s="16"/>
      <c r="AK116" s="16"/>
      <c r="AL116" s="16"/>
      <c r="AM116" s="16"/>
      <c r="AN116" s="16"/>
      <c r="AO116" s="17"/>
      <c r="AP116" s="16"/>
      <c r="AQ116" s="17"/>
      <c r="AR116" s="16"/>
    </row>
    <row r="117">
      <c r="A117" s="22" t="s">
        <v>262</v>
      </c>
      <c r="B117" s="14" t="s">
        <v>263</v>
      </c>
      <c r="D117" s="16">
        <v>1.22</v>
      </c>
      <c r="E117" s="16">
        <v>0.08</v>
      </c>
      <c r="F117" s="16">
        <v>0.24</v>
      </c>
      <c r="G117" s="16"/>
      <c r="H117" s="73"/>
      <c r="I117" s="74"/>
      <c r="J117" s="16"/>
      <c r="K117" s="16"/>
      <c r="L117" s="16"/>
      <c r="M117" s="16"/>
      <c r="N117" s="16"/>
      <c r="O117" s="16"/>
      <c r="Q117" s="17"/>
      <c r="R117" s="16"/>
      <c r="S117" s="16"/>
      <c r="T117" s="16"/>
      <c r="U117" s="16"/>
      <c r="V117" s="16"/>
      <c r="W117" s="16"/>
      <c r="Y117" s="17"/>
      <c r="Z117" s="16"/>
      <c r="AA117" s="16"/>
      <c r="AB117" s="16"/>
      <c r="AC117" s="16"/>
      <c r="AD117" s="16"/>
      <c r="AE117" s="16"/>
      <c r="AG117" s="17"/>
      <c r="AH117" s="16"/>
      <c r="AI117" s="16"/>
      <c r="AJ117" s="16"/>
      <c r="AK117" s="16"/>
      <c r="AL117" s="16"/>
      <c r="AM117" s="16"/>
      <c r="AN117" s="16"/>
      <c r="AO117" s="17"/>
      <c r="AP117" s="16"/>
      <c r="AQ117" s="17"/>
      <c r="AR117" s="16"/>
    </row>
    <row r="118">
      <c r="A118" s="13" t="s">
        <v>264</v>
      </c>
      <c r="B118" s="19" t="s">
        <v>265</v>
      </c>
      <c r="D118" s="16">
        <v>0.0</v>
      </c>
      <c r="E118" s="16">
        <v>0.0</v>
      </c>
      <c r="F118" s="16">
        <v>0.0</v>
      </c>
      <c r="G118" s="16"/>
      <c r="H118" s="73"/>
      <c r="I118" s="74"/>
      <c r="J118" s="16"/>
      <c r="K118" s="16"/>
      <c r="L118" s="16"/>
      <c r="M118" s="16"/>
      <c r="N118" s="16"/>
      <c r="O118" s="16"/>
      <c r="Q118" s="17"/>
      <c r="R118" s="16"/>
      <c r="S118" s="16"/>
      <c r="T118" s="16"/>
      <c r="U118" s="16"/>
      <c r="V118" s="16"/>
      <c r="W118" s="16"/>
      <c r="Y118" s="17"/>
      <c r="Z118" s="16"/>
      <c r="AA118" s="16"/>
      <c r="AB118" s="16"/>
      <c r="AC118" s="16"/>
      <c r="AD118" s="16"/>
      <c r="AE118" s="16"/>
      <c r="AG118" s="17"/>
      <c r="AH118" s="16"/>
      <c r="AI118" s="16"/>
      <c r="AJ118" s="16"/>
      <c r="AK118" s="16"/>
      <c r="AL118" s="16"/>
      <c r="AM118" s="16"/>
      <c r="AN118" s="16"/>
      <c r="AO118" s="17"/>
      <c r="AP118" s="16"/>
      <c r="AQ118" s="17"/>
      <c r="AR118" s="16"/>
    </row>
    <row r="119">
      <c r="A119" s="13" t="s">
        <v>266</v>
      </c>
      <c r="B119" s="14" t="s">
        <v>267</v>
      </c>
      <c r="D119" s="16">
        <v>5.85</v>
      </c>
      <c r="E119" s="16">
        <v>0.27</v>
      </c>
      <c r="F119" s="16">
        <v>1.33</v>
      </c>
      <c r="G119" s="16"/>
      <c r="H119" s="73"/>
      <c r="I119" s="74"/>
      <c r="J119" s="16"/>
      <c r="K119" s="16"/>
      <c r="L119" s="16"/>
      <c r="M119" s="16"/>
      <c r="N119" s="16"/>
      <c r="O119" s="16"/>
      <c r="Q119" s="17"/>
      <c r="R119" s="16"/>
      <c r="S119" s="16"/>
      <c r="T119" s="16"/>
      <c r="U119" s="16"/>
      <c r="V119" s="16"/>
      <c r="W119" s="16"/>
      <c r="Y119" s="17"/>
      <c r="Z119" s="16"/>
      <c r="AA119" s="16"/>
      <c r="AB119" s="16"/>
      <c r="AC119" s="16"/>
      <c r="AD119" s="16"/>
      <c r="AE119" s="16"/>
      <c r="AG119" s="17"/>
      <c r="AH119" s="16"/>
      <c r="AI119" s="16"/>
      <c r="AJ119" s="16"/>
      <c r="AK119" s="16"/>
      <c r="AL119" s="16"/>
      <c r="AM119" s="16"/>
      <c r="AN119" s="16"/>
      <c r="AO119" s="17"/>
      <c r="AP119" s="16"/>
      <c r="AQ119" s="17"/>
      <c r="AR119" s="16"/>
    </row>
    <row r="120">
      <c r="A120" s="13" t="s">
        <v>268</v>
      </c>
      <c r="B120" s="14" t="s">
        <v>269</v>
      </c>
      <c r="D120" s="16">
        <v>1.45</v>
      </c>
      <c r="E120" s="16">
        <v>0.08</v>
      </c>
      <c r="F120" s="16">
        <v>0.24</v>
      </c>
      <c r="G120" s="16"/>
      <c r="H120" s="74"/>
      <c r="I120" s="74"/>
      <c r="J120" s="16"/>
      <c r="K120" s="16"/>
      <c r="L120" s="16"/>
      <c r="M120" s="16"/>
      <c r="N120" s="16"/>
      <c r="O120" s="16"/>
      <c r="Q120" s="17"/>
      <c r="R120" s="16"/>
      <c r="S120" s="16"/>
      <c r="T120" s="16"/>
      <c r="U120" s="16"/>
      <c r="V120" s="16"/>
      <c r="W120" s="16"/>
      <c r="Y120" s="17"/>
      <c r="Z120" s="16"/>
      <c r="AA120" s="16"/>
      <c r="AB120" s="16"/>
      <c r="AC120" s="16"/>
      <c r="AD120" s="16"/>
      <c r="AE120" s="16"/>
      <c r="AG120" s="17"/>
      <c r="AH120" s="16"/>
      <c r="AI120" s="16"/>
      <c r="AJ120" s="16"/>
      <c r="AK120" s="16"/>
      <c r="AL120" s="16"/>
      <c r="AM120" s="16"/>
      <c r="AN120" s="16"/>
      <c r="AO120" s="17"/>
      <c r="AP120" s="16"/>
      <c r="AQ120" s="17"/>
      <c r="AR120" s="16"/>
    </row>
    <row r="121">
      <c r="A121" s="13" t="s">
        <v>270</v>
      </c>
      <c r="B121" s="19" t="s">
        <v>271</v>
      </c>
      <c r="D121" s="16">
        <v>1.49</v>
      </c>
      <c r="E121" s="16">
        <v>0.08</v>
      </c>
      <c r="F121" s="16">
        <v>0.2</v>
      </c>
      <c r="G121" s="16"/>
      <c r="H121" s="73"/>
      <c r="I121" s="74"/>
      <c r="J121" s="16"/>
      <c r="K121" s="16"/>
      <c r="L121" s="16"/>
      <c r="M121" s="16"/>
      <c r="N121" s="16"/>
      <c r="O121" s="16"/>
      <c r="Q121" s="17"/>
      <c r="R121" s="16"/>
      <c r="S121" s="16"/>
      <c r="T121" s="16"/>
      <c r="U121" s="16"/>
      <c r="V121" s="16"/>
      <c r="W121" s="16"/>
      <c r="Y121" s="17"/>
      <c r="Z121" s="16"/>
      <c r="AA121" s="16"/>
      <c r="AB121" s="16"/>
      <c r="AC121" s="16"/>
      <c r="AD121" s="16"/>
      <c r="AE121" s="16"/>
      <c r="AG121" s="17"/>
      <c r="AH121" s="16"/>
      <c r="AI121" s="16"/>
      <c r="AJ121" s="16"/>
      <c r="AK121" s="16"/>
      <c r="AL121" s="16"/>
      <c r="AM121" s="16"/>
      <c r="AN121" s="16"/>
      <c r="AO121" s="17"/>
      <c r="AP121" s="16"/>
      <c r="AQ121" s="17"/>
      <c r="AR121" s="16"/>
    </row>
    <row r="122">
      <c r="A122" s="13" t="s">
        <v>272</v>
      </c>
      <c r="B122" s="14" t="s">
        <v>273</v>
      </c>
      <c r="D122" s="16">
        <v>12.75</v>
      </c>
      <c r="E122" s="16">
        <v>0.69</v>
      </c>
      <c r="F122" s="16">
        <v>2.28</v>
      </c>
      <c r="G122" s="16"/>
      <c r="H122" s="73"/>
      <c r="I122" s="74"/>
      <c r="J122" s="16"/>
      <c r="K122" s="16"/>
      <c r="L122" s="16"/>
      <c r="M122" s="16"/>
      <c r="N122" s="16"/>
      <c r="O122" s="16"/>
      <c r="Q122" s="17"/>
      <c r="R122" s="16"/>
      <c r="S122" s="16"/>
      <c r="T122" s="16"/>
      <c r="U122" s="16"/>
      <c r="V122" s="16"/>
      <c r="W122" s="16"/>
      <c r="Y122" s="17"/>
      <c r="Z122" s="16"/>
      <c r="AA122" s="16"/>
      <c r="AB122" s="16"/>
      <c r="AC122" s="16"/>
      <c r="AD122" s="16"/>
      <c r="AE122" s="16"/>
      <c r="AG122" s="17"/>
      <c r="AH122" s="16"/>
      <c r="AI122" s="16"/>
      <c r="AJ122" s="16"/>
      <c r="AK122" s="16"/>
      <c r="AL122" s="16"/>
      <c r="AM122" s="16"/>
      <c r="AN122" s="16"/>
      <c r="AO122" s="17"/>
      <c r="AP122" s="16"/>
      <c r="AQ122" s="17"/>
      <c r="AR122" s="16"/>
    </row>
    <row r="123">
      <c r="A123" s="13" t="s">
        <v>274</v>
      </c>
      <c r="B123" s="14" t="s">
        <v>275</v>
      </c>
      <c r="D123" s="16">
        <v>0.46</v>
      </c>
      <c r="E123" s="16">
        <v>0.02</v>
      </c>
      <c r="F123" s="16">
        <v>0.09</v>
      </c>
      <c r="G123" s="16"/>
      <c r="H123" s="73"/>
      <c r="I123" s="74"/>
      <c r="J123" s="16"/>
      <c r="K123" s="16"/>
      <c r="L123" s="16"/>
      <c r="M123" s="16"/>
      <c r="N123" s="16"/>
      <c r="O123" s="16"/>
      <c r="Q123" s="17"/>
      <c r="R123" s="16"/>
      <c r="S123" s="16"/>
      <c r="T123" s="16"/>
      <c r="U123" s="16"/>
      <c r="V123" s="16"/>
      <c r="W123" s="16"/>
      <c r="Y123" s="17"/>
      <c r="Z123" s="16"/>
      <c r="AA123" s="16"/>
      <c r="AB123" s="16"/>
      <c r="AC123" s="16"/>
      <c r="AD123" s="16"/>
      <c r="AE123" s="16"/>
      <c r="AG123" s="17"/>
      <c r="AH123" s="16"/>
      <c r="AI123" s="16"/>
      <c r="AJ123" s="16"/>
      <c r="AK123" s="16"/>
      <c r="AL123" s="16"/>
      <c r="AM123" s="16"/>
      <c r="AN123" s="16"/>
      <c r="AO123" s="17"/>
      <c r="AP123" s="16"/>
      <c r="AQ123" s="17"/>
      <c r="AR123" s="16"/>
    </row>
    <row r="124">
      <c r="A124" s="13" t="s">
        <v>276</v>
      </c>
      <c r="B124" s="14" t="s">
        <v>277</v>
      </c>
      <c r="D124" s="16">
        <v>0.13</v>
      </c>
      <c r="E124" s="16">
        <v>0.01</v>
      </c>
      <c r="F124" s="16">
        <v>0.03</v>
      </c>
      <c r="G124" s="16"/>
      <c r="H124" s="73"/>
      <c r="I124" s="74"/>
      <c r="J124" s="16"/>
      <c r="K124" s="16"/>
      <c r="L124" s="16"/>
      <c r="M124" s="16"/>
      <c r="N124" s="16"/>
      <c r="O124" s="16"/>
      <c r="Q124" s="17"/>
      <c r="R124" s="16"/>
      <c r="S124" s="16"/>
      <c r="T124" s="16"/>
      <c r="U124" s="16"/>
      <c r="V124" s="16"/>
      <c r="W124" s="16"/>
      <c r="Y124" s="17"/>
      <c r="Z124" s="16"/>
      <c r="AA124" s="16"/>
      <c r="AB124" s="16"/>
      <c r="AC124" s="16"/>
      <c r="AD124" s="16"/>
      <c r="AE124" s="16"/>
      <c r="AG124" s="17"/>
      <c r="AH124" s="16"/>
      <c r="AI124" s="16"/>
      <c r="AJ124" s="16"/>
      <c r="AK124" s="16"/>
      <c r="AL124" s="16"/>
      <c r="AM124" s="16"/>
      <c r="AN124" s="16"/>
      <c r="AO124" s="17"/>
      <c r="AP124" s="16"/>
      <c r="AQ124" s="17"/>
      <c r="AR124" s="16"/>
    </row>
    <row r="125">
      <c r="A125" s="13" t="s">
        <v>278</v>
      </c>
      <c r="B125" s="14" t="s">
        <v>279</v>
      </c>
      <c r="D125" s="16">
        <v>2.9</v>
      </c>
      <c r="E125" s="16">
        <v>0.1</v>
      </c>
      <c r="F125" s="16">
        <v>0.55</v>
      </c>
      <c r="G125" s="16"/>
      <c r="H125" s="73"/>
      <c r="I125" s="74"/>
      <c r="J125" s="16"/>
      <c r="K125" s="16"/>
      <c r="L125" s="16"/>
      <c r="M125" s="16"/>
      <c r="N125" s="16"/>
      <c r="O125" s="16"/>
      <c r="Q125" s="17"/>
      <c r="R125" s="16"/>
      <c r="S125" s="16"/>
      <c r="T125" s="16"/>
      <c r="U125" s="16"/>
      <c r="V125" s="16"/>
      <c r="W125" s="16"/>
      <c r="Y125" s="17"/>
      <c r="Z125" s="16"/>
      <c r="AA125" s="16"/>
      <c r="AB125" s="16"/>
      <c r="AC125" s="16"/>
      <c r="AD125" s="16"/>
      <c r="AE125" s="16"/>
      <c r="AG125" s="17"/>
      <c r="AH125" s="16"/>
      <c r="AI125" s="16"/>
      <c r="AJ125" s="16"/>
      <c r="AK125" s="16"/>
      <c r="AL125" s="16"/>
      <c r="AM125" s="16"/>
      <c r="AN125" s="16"/>
      <c r="AO125" s="17"/>
      <c r="AP125" s="16"/>
      <c r="AQ125" s="17"/>
      <c r="AR125" s="16"/>
    </row>
    <row r="126">
      <c r="A126" s="13" t="s">
        <v>280</v>
      </c>
      <c r="B126" s="19" t="s">
        <v>281</v>
      </c>
      <c r="D126" s="16">
        <v>17.77</v>
      </c>
      <c r="E126" s="16">
        <v>1.02</v>
      </c>
      <c r="F126" s="16">
        <v>4.29</v>
      </c>
      <c r="G126" s="16"/>
      <c r="H126" s="73"/>
      <c r="I126" s="74"/>
      <c r="J126" s="16"/>
      <c r="K126" s="16"/>
      <c r="L126" s="16"/>
      <c r="M126" s="16"/>
      <c r="N126" s="16"/>
      <c r="O126" s="16"/>
      <c r="Q126" s="17"/>
      <c r="R126" s="16"/>
      <c r="S126" s="16"/>
      <c r="T126" s="16"/>
      <c r="U126" s="16"/>
      <c r="V126" s="16"/>
      <c r="W126" s="16"/>
      <c r="Y126" s="17"/>
      <c r="Z126" s="16"/>
      <c r="AA126" s="16"/>
      <c r="AB126" s="16"/>
      <c r="AC126" s="16"/>
      <c r="AD126" s="16"/>
      <c r="AE126" s="16"/>
      <c r="AG126" s="17"/>
      <c r="AH126" s="16"/>
      <c r="AI126" s="16"/>
      <c r="AJ126" s="16"/>
      <c r="AK126" s="16"/>
      <c r="AL126" s="16"/>
      <c r="AM126" s="16"/>
      <c r="AN126" s="16"/>
      <c r="AO126" s="17"/>
      <c r="AP126" s="16"/>
      <c r="AQ126" s="17"/>
      <c r="AR126" s="16"/>
    </row>
    <row r="127">
      <c r="A127" s="13" t="s">
        <v>282</v>
      </c>
      <c r="B127" s="14" t="s">
        <v>283</v>
      </c>
      <c r="D127" s="16">
        <v>0.61</v>
      </c>
      <c r="E127" s="16">
        <v>0.06</v>
      </c>
      <c r="F127" s="16">
        <v>0.16</v>
      </c>
      <c r="G127" s="16"/>
      <c r="H127" s="74"/>
      <c r="I127" s="74"/>
      <c r="J127" s="16"/>
      <c r="K127" s="16"/>
      <c r="L127" s="16"/>
      <c r="M127" s="16"/>
      <c r="N127" s="16"/>
      <c r="O127" s="16"/>
      <c r="Q127" s="17"/>
      <c r="R127" s="16"/>
      <c r="S127" s="16"/>
      <c r="T127" s="16"/>
      <c r="U127" s="16"/>
      <c r="V127" s="16"/>
      <c r="W127" s="16"/>
      <c r="Y127" s="17"/>
      <c r="Z127" s="16"/>
      <c r="AA127" s="16"/>
      <c r="AB127" s="16"/>
      <c r="AC127" s="16"/>
      <c r="AD127" s="16"/>
      <c r="AE127" s="16"/>
      <c r="AG127" s="17"/>
      <c r="AH127" s="16"/>
      <c r="AI127" s="16"/>
      <c r="AJ127" s="16"/>
      <c r="AK127" s="16"/>
      <c r="AL127" s="16"/>
      <c r="AM127" s="16"/>
      <c r="AN127" s="16"/>
      <c r="AO127" s="17"/>
      <c r="AP127" s="16"/>
      <c r="AQ127" s="17"/>
      <c r="AR127" s="16"/>
    </row>
    <row r="128">
      <c r="A128" s="13" t="s">
        <v>284</v>
      </c>
      <c r="B128" s="14" t="s">
        <v>285</v>
      </c>
      <c r="D128" s="16">
        <v>0.4</v>
      </c>
      <c r="E128" s="16">
        <v>0.02</v>
      </c>
      <c r="F128" s="16">
        <v>0.07</v>
      </c>
      <c r="G128" s="16"/>
      <c r="H128" s="73"/>
      <c r="I128" s="74"/>
      <c r="J128" s="16"/>
      <c r="K128" s="16"/>
      <c r="L128" s="16"/>
      <c r="M128" s="16"/>
      <c r="N128" s="16"/>
      <c r="O128" s="16"/>
      <c r="Q128" s="17"/>
      <c r="R128" s="16"/>
      <c r="S128" s="16"/>
      <c r="T128" s="16"/>
      <c r="U128" s="16"/>
      <c r="V128" s="16"/>
      <c r="W128" s="16"/>
      <c r="Y128" s="17"/>
      <c r="Z128" s="16"/>
      <c r="AA128" s="16"/>
      <c r="AB128" s="16"/>
      <c r="AC128" s="16"/>
      <c r="AD128" s="16"/>
      <c r="AE128" s="16"/>
      <c r="AG128" s="17"/>
      <c r="AH128" s="16"/>
      <c r="AI128" s="16"/>
      <c r="AJ128" s="16"/>
      <c r="AK128" s="16"/>
      <c r="AL128" s="16"/>
      <c r="AM128" s="16"/>
      <c r="AN128" s="16"/>
      <c r="AO128" s="17"/>
      <c r="AP128" s="16"/>
      <c r="AQ128" s="17"/>
      <c r="AR128" s="16"/>
    </row>
    <row r="129">
      <c r="A129" s="13" t="s">
        <v>286</v>
      </c>
      <c r="B129" s="14" t="s">
        <v>287</v>
      </c>
      <c r="D129" s="16">
        <v>18.28</v>
      </c>
      <c r="E129" s="16">
        <v>0.49</v>
      </c>
      <c r="F129" s="16">
        <v>5.39</v>
      </c>
      <c r="G129" s="16"/>
      <c r="H129" s="73"/>
      <c r="I129" s="74"/>
      <c r="J129" s="16"/>
      <c r="K129" s="16"/>
      <c r="L129" s="16"/>
      <c r="M129" s="16"/>
      <c r="N129" s="16"/>
      <c r="O129" s="16"/>
      <c r="Q129" s="17"/>
      <c r="R129" s="16"/>
      <c r="S129" s="16"/>
      <c r="T129" s="16"/>
      <c r="U129" s="16"/>
      <c r="V129" s="16"/>
      <c r="W129" s="16"/>
      <c r="Y129" s="17"/>
      <c r="Z129" s="16"/>
      <c r="AA129" s="16"/>
      <c r="AB129" s="16"/>
      <c r="AC129" s="16"/>
      <c r="AD129" s="16"/>
      <c r="AE129" s="16"/>
      <c r="AG129" s="17"/>
      <c r="AH129" s="16"/>
      <c r="AI129" s="16"/>
      <c r="AJ129" s="16"/>
      <c r="AK129" s="16"/>
      <c r="AL129" s="16"/>
      <c r="AM129" s="16"/>
      <c r="AN129" s="16"/>
      <c r="AO129" s="17"/>
      <c r="AP129" s="16"/>
      <c r="AQ129" s="17"/>
      <c r="AR129" s="16"/>
    </row>
    <row r="130">
      <c r="A130" s="13" t="s">
        <v>288</v>
      </c>
      <c r="B130" s="14" t="s">
        <v>289</v>
      </c>
      <c r="D130" s="16">
        <v>1.51</v>
      </c>
      <c r="E130" s="16">
        <v>0.05</v>
      </c>
      <c r="F130" s="16">
        <v>0.26</v>
      </c>
      <c r="G130" s="16"/>
      <c r="H130" s="73"/>
      <c r="I130" s="74"/>
      <c r="J130" s="16"/>
      <c r="K130" s="16"/>
      <c r="L130" s="16"/>
      <c r="M130" s="16"/>
      <c r="N130" s="16"/>
      <c r="O130" s="16"/>
      <c r="Q130" s="17"/>
      <c r="R130" s="16"/>
      <c r="S130" s="16"/>
      <c r="T130" s="16"/>
      <c r="U130" s="16"/>
      <c r="V130" s="16"/>
      <c r="W130" s="16"/>
      <c r="Y130" s="17"/>
      <c r="Z130" s="16"/>
      <c r="AA130" s="16"/>
      <c r="AB130" s="16"/>
      <c r="AC130" s="16"/>
      <c r="AD130" s="16"/>
      <c r="AE130" s="16"/>
      <c r="AG130" s="17"/>
      <c r="AH130" s="16"/>
      <c r="AI130" s="16"/>
      <c r="AJ130" s="16"/>
      <c r="AK130" s="16"/>
      <c r="AL130" s="16"/>
      <c r="AM130" s="16"/>
      <c r="AN130" s="16"/>
      <c r="AO130" s="17"/>
      <c r="AP130" s="16"/>
      <c r="AQ130" s="17"/>
      <c r="AR130" s="16"/>
    </row>
    <row r="131">
      <c r="A131" s="13" t="s">
        <v>290</v>
      </c>
      <c r="B131" s="19" t="s">
        <v>291</v>
      </c>
      <c r="D131" s="16">
        <v>192.19</v>
      </c>
      <c r="E131" s="16">
        <v>10.42</v>
      </c>
      <c r="F131" s="16">
        <v>43.35</v>
      </c>
      <c r="G131" s="16"/>
      <c r="H131" s="73"/>
      <c r="I131" s="74"/>
      <c r="J131" s="16"/>
      <c r="K131" s="16"/>
      <c r="L131" s="16"/>
      <c r="M131" s="16"/>
      <c r="N131" s="16"/>
      <c r="O131" s="16"/>
      <c r="Q131" s="17"/>
      <c r="R131" s="16"/>
      <c r="S131" s="16"/>
      <c r="T131" s="16"/>
      <c r="U131" s="16"/>
      <c r="V131" s="16"/>
      <c r="W131" s="16"/>
      <c r="Y131" s="17"/>
      <c r="Z131" s="16"/>
      <c r="AA131" s="16"/>
      <c r="AB131" s="16"/>
      <c r="AC131" s="16"/>
      <c r="AD131" s="16"/>
      <c r="AE131" s="16"/>
      <c r="AG131" s="17"/>
      <c r="AH131" s="16"/>
      <c r="AI131" s="16"/>
      <c r="AJ131" s="16"/>
      <c r="AK131" s="16"/>
      <c r="AL131" s="16"/>
      <c r="AM131" s="16"/>
      <c r="AN131" s="16"/>
      <c r="AO131" s="17"/>
      <c r="AP131" s="16"/>
      <c r="AQ131" s="17"/>
      <c r="AR131" s="16"/>
    </row>
    <row r="132">
      <c r="A132" s="13" t="s">
        <v>292</v>
      </c>
      <c r="B132" s="14" t="s">
        <v>293</v>
      </c>
      <c r="D132" s="16">
        <v>1.15</v>
      </c>
      <c r="E132" s="16">
        <v>0.08</v>
      </c>
      <c r="F132" s="16">
        <v>0.2</v>
      </c>
      <c r="G132" s="16"/>
      <c r="H132" s="73"/>
      <c r="I132" s="74"/>
      <c r="J132" s="16"/>
      <c r="K132" s="16"/>
      <c r="L132" s="16"/>
      <c r="M132" s="16"/>
      <c r="N132" s="16"/>
      <c r="O132" s="16"/>
      <c r="Q132" s="17"/>
      <c r="R132" s="16"/>
      <c r="S132" s="16"/>
      <c r="T132" s="16"/>
      <c r="U132" s="16"/>
      <c r="V132" s="16"/>
      <c r="W132" s="16"/>
      <c r="Y132" s="17"/>
      <c r="Z132" s="16"/>
      <c r="AA132" s="16"/>
      <c r="AB132" s="16"/>
      <c r="AC132" s="16"/>
      <c r="AD132" s="16"/>
      <c r="AE132" s="16"/>
      <c r="AG132" s="17"/>
      <c r="AH132" s="16"/>
      <c r="AI132" s="16"/>
      <c r="AJ132" s="16"/>
      <c r="AK132" s="16"/>
      <c r="AL132" s="16"/>
      <c r="AM132" s="16"/>
      <c r="AN132" s="16"/>
      <c r="AO132" s="17"/>
      <c r="AP132" s="16"/>
      <c r="AQ132" s="17"/>
      <c r="AR132" s="16"/>
    </row>
    <row r="133">
      <c r="A133" s="13" t="s">
        <v>294</v>
      </c>
      <c r="B133" s="14" t="s">
        <v>295</v>
      </c>
      <c r="D133" s="16">
        <v>4.28</v>
      </c>
      <c r="E133" s="16">
        <v>0.28</v>
      </c>
      <c r="F133" s="16">
        <v>0.97</v>
      </c>
      <c r="G133" s="16"/>
      <c r="H133" s="73"/>
      <c r="I133" s="74"/>
      <c r="J133" s="16"/>
      <c r="K133" s="16"/>
      <c r="L133" s="16"/>
      <c r="M133" s="16"/>
      <c r="N133" s="16"/>
      <c r="O133" s="16"/>
      <c r="Q133" s="17"/>
      <c r="R133" s="16"/>
      <c r="S133" s="16"/>
      <c r="T133" s="16"/>
      <c r="U133" s="16"/>
      <c r="V133" s="16"/>
      <c r="W133" s="16"/>
      <c r="Y133" s="17"/>
      <c r="Z133" s="16"/>
      <c r="AA133" s="16"/>
      <c r="AB133" s="16"/>
      <c r="AC133" s="16"/>
      <c r="AD133" s="16"/>
      <c r="AE133" s="16"/>
      <c r="AG133" s="17"/>
      <c r="AH133" s="16"/>
      <c r="AI133" s="16"/>
      <c r="AJ133" s="16"/>
      <c r="AK133" s="16"/>
      <c r="AL133" s="16"/>
      <c r="AM133" s="16"/>
      <c r="AN133" s="16"/>
      <c r="AO133" s="17"/>
      <c r="AP133" s="16"/>
      <c r="AQ133" s="17"/>
      <c r="AR133" s="16"/>
    </row>
    <row r="134">
      <c r="A134" s="13" t="s">
        <v>296</v>
      </c>
      <c r="B134" s="19" t="s">
        <v>297</v>
      </c>
      <c r="D134" s="16">
        <v>1.67</v>
      </c>
      <c r="E134" s="16">
        <v>0.1</v>
      </c>
      <c r="F134" s="16">
        <v>0.25</v>
      </c>
      <c r="G134" s="16"/>
      <c r="H134" s="73"/>
      <c r="I134" s="74"/>
      <c r="J134" s="16"/>
      <c r="K134" s="16"/>
      <c r="L134" s="16"/>
      <c r="M134" s="16"/>
      <c r="N134" s="16"/>
      <c r="O134" s="16"/>
      <c r="Q134" s="17"/>
      <c r="R134" s="16"/>
      <c r="S134" s="16"/>
      <c r="T134" s="16"/>
      <c r="U134" s="16"/>
      <c r="V134" s="16"/>
      <c r="W134" s="16"/>
      <c r="Y134" s="17"/>
      <c r="Z134" s="16"/>
      <c r="AA134" s="16"/>
      <c r="AB134" s="16"/>
      <c r="AC134" s="16"/>
      <c r="AD134" s="16"/>
      <c r="AE134" s="16"/>
      <c r="AG134" s="17"/>
      <c r="AH134" s="16"/>
      <c r="AI134" s="16"/>
      <c r="AJ134" s="16"/>
      <c r="AK134" s="16"/>
      <c r="AL134" s="16"/>
      <c r="AM134" s="16"/>
      <c r="AN134" s="16"/>
      <c r="AO134" s="17"/>
      <c r="AP134" s="16"/>
      <c r="AQ134" s="17"/>
      <c r="AR134" s="16"/>
    </row>
    <row r="135">
      <c r="A135" s="13" t="s">
        <v>298</v>
      </c>
      <c r="B135" s="19" t="s">
        <v>299</v>
      </c>
      <c r="D135" s="16">
        <v>24.56</v>
      </c>
      <c r="E135" s="16">
        <v>1.28</v>
      </c>
      <c r="F135" s="16">
        <v>3.55</v>
      </c>
      <c r="G135" s="16"/>
      <c r="H135" s="73"/>
      <c r="I135" s="74"/>
      <c r="J135" s="16"/>
      <c r="K135" s="16"/>
      <c r="L135" s="16"/>
      <c r="M135" s="16"/>
      <c r="N135" s="16"/>
      <c r="O135" s="16"/>
      <c r="Q135" s="17"/>
      <c r="R135" s="16"/>
      <c r="S135" s="16"/>
      <c r="T135" s="16"/>
      <c r="U135" s="16"/>
      <c r="V135" s="16"/>
      <c r="W135" s="16"/>
      <c r="Y135" s="17"/>
      <c r="Z135" s="16"/>
      <c r="AA135" s="16"/>
      <c r="AB135" s="16"/>
      <c r="AC135" s="16"/>
      <c r="AD135" s="16"/>
      <c r="AE135" s="16"/>
      <c r="AG135" s="17"/>
      <c r="AH135" s="16"/>
      <c r="AI135" s="16"/>
      <c r="AJ135" s="16"/>
      <c r="AK135" s="16"/>
      <c r="AL135" s="16"/>
      <c r="AM135" s="16"/>
      <c r="AN135" s="16"/>
      <c r="AO135" s="17"/>
      <c r="AP135" s="16"/>
      <c r="AQ135" s="17"/>
      <c r="AR135" s="16"/>
    </row>
    <row r="136">
      <c r="A136" s="13" t="s">
        <v>300</v>
      </c>
      <c r="B136" s="14" t="s">
        <v>301</v>
      </c>
      <c r="D136" s="16">
        <v>0.58</v>
      </c>
      <c r="E136" s="16">
        <v>0.03</v>
      </c>
      <c r="F136" s="16">
        <v>0.11</v>
      </c>
      <c r="G136" s="16"/>
      <c r="H136" s="73"/>
      <c r="I136" s="74"/>
      <c r="J136" s="16"/>
      <c r="K136" s="16"/>
      <c r="L136" s="16"/>
      <c r="M136" s="16"/>
      <c r="N136" s="16"/>
      <c r="O136" s="16"/>
      <c r="Q136" s="17"/>
      <c r="R136" s="16"/>
      <c r="S136" s="16"/>
      <c r="T136" s="16"/>
      <c r="U136" s="16"/>
      <c r="V136" s="16"/>
      <c r="W136" s="16"/>
      <c r="Y136" s="17"/>
      <c r="Z136" s="16"/>
      <c r="AA136" s="16"/>
      <c r="AB136" s="16"/>
      <c r="AC136" s="16"/>
      <c r="AD136" s="16"/>
      <c r="AE136" s="16"/>
      <c r="AG136" s="17"/>
      <c r="AH136" s="16"/>
      <c r="AI136" s="16"/>
      <c r="AJ136" s="16"/>
      <c r="AK136" s="16"/>
      <c r="AL136" s="16"/>
      <c r="AM136" s="16"/>
      <c r="AN136" s="16"/>
      <c r="AO136" s="17"/>
      <c r="AP136" s="16"/>
      <c r="AQ136" s="17"/>
      <c r="AR136" s="16"/>
    </row>
    <row r="137">
      <c r="A137" s="13" t="s">
        <v>302</v>
      </c>
      <c r="B137" s="14" t="s">
        <v>303</v>
      </c>
      <c r="D137" s="16">
        <v>1.01</v>
      </c>
      <c r="E137" s="16">
        <v>0.07</v>
      </c>
      <c r="F137" s="16">
        <v>0.32</v>
      </c>
      <c r="G137" s="16"/>
      <c r="H137" s="73"/>
      <c r="I137" s="74"/>
      <c r="J137" s="16"/>
      <c r="K137" s="16"/>
      <c r="L137" s="16"/>
      <c r="M137" s="16"/>
      <c r="N137" s="16"/>
      <c r="O137" s="16"/>
      <c r="Q137" s="17"/>
      <c r="R137" s="16"/>
      <c r="S137" s="16"/>
      <c r="T137" s="16"/>
      <c r="U137" s="16"/>
      <c r="V137" s="16"/>
      <c r="W137" s="16"/>
      <c r="Y137" s="17"/>
      <c r="Z137" s="16"/>
      <c r="AA137" s="16"/>
      <c r="AB137" s="16"/>
      <c r="AC137" s="16"/>
      <c r="AD137" s="16"/>
      <c r="AE137" s="16"/>
      <c r="AG137" s="17"/>
      <c r="AH137" s="16"/>
      <c r="AI137" s="16"/>
      <c r="AJ137" s="16"/>
      <c r="AK137" s="16"/>
      <c r="AL137" s="16"/>
      <c r="AM137" s="16"/>
      <c r="AN137" s="16"/>
      <c r="AO137" s="17"/>
      <c r="AP137" s="16"/>
      <c r="AQ137" s="17"/>
      <c r="AR137" s="16"/>
    </row>
    <row r="138">
      <c r="A138" s="13" t="s">
        <v>304</v>
      </c>
      <c r="B138" s="14" t="s">
        <v>305</v>
      </c>
      <c r="D138" s="16">
        <v>0.22</v>
      </c>
      <c r="E138" s="16">
        <v>0.01</v>
      </c>
      <c r="F138" s="16">
        <v>0.08</v>
      </c>
      <c r="G138" s="16"/>
      <c r="H138" s="73"/>
      <c r="I138" s="74"/>
      <c r="J138" s="16"/>
      <c r="K138" s="16"/>
      <c r="L138" s="16"/>
      <c r="M138" s="16"/>
      <c r="N138" s="16"/>
      <c r="O138" s="16"/>
      <c r="Q138" s="17"/>
      <c r="R138" s="16"/>
      <c r="S138" s="16"/>
      <c r="T138" s="16"/>
      <c r="U138" s="16"/>
      <c r="V138" s="16"/>
      <c r="W138" s="16"/>
      <c r="Y138" s="17"/>
      <c r="Z138" s="16"/>
      <c r="AA138" s="16"/>
      <c r="AB138" s="16"/>
      <c r="AC138" s="16"/>
      <c r="AD138" s="16"/>
      <c r="AE138" s="16"/>
      <c r="AG138" s="17"/>
      <c r="AH138" s="16"/>
      <c r="AI138" s="16"/>
      <c r="AJ138" s="16"/>
      <c r="AK138" s="16"/>
      <c r="AL138" s="16"/>
      <c r="AM138" s="16"/>
      <c r="AN138" s="16"/>
      <c r="AO138" s="17"/>
      <c r="AP138" s="16"/>
      <c r="AQ138" s="17"/>
      <c r="AR138" s="16"/>
    </row>
    <row r="139">
      <c r="B139" s="14"/>
      <c r="F139" s="12"/>
      <c r="H139" s="73"/>
      <c r="I139" s="74"/>
      <c r="J139" s="16"/>
      <c r="K139" s="16"/>
      <c r="L139" s="16"/>
      <c r="M139" s="16"/>
      <c r="N139" s="16"/>
      <c r="O139" s="16"/>
      <c r="Q139" s="17"/>
      <c r="R139" s="16"/>
      <c r="S139" s="16"/>
      <c r="T139" s="16"/>
      <c r="U139" s="16"/>
      <c r="V139" s="16"/>
      <c r="W139" s="16"/>
      <c r="Y139" s="17"/>
      <c r="Z139" s="16"/>
      <c r="AA139" s="16"/>
      <c r="AB139" s="16"/>
      <c r="AC139" s="16"/>
      <c r="AD139" s="16"/>
      <c r="AE139" s="16"/>
      <c r="AG139" s="17"/>
      <c r="AH139" s="16"/>
      <c r="AI139" s="16"/>
      <c r="AJ139" s="16"/>
      <c r="AK139" s="16"/>
      <c r="AL139" s="16"/>
      <c r="AM139" s="16"/>
      <c r="AN139" s="16"/>
      <c r="AO139" s="17"/>
      <c r="AP139" s="16"/>
      <c r="AQ139" s="17"/>
      <c r="AR139" s="16"/>
    </row>
    <row r="140">
      <c r="B140" s="25" t="s">
        <v>306</v>
      </c>
      <c r="D140" s="16">
        <f t="shared" ref="D140:F140" si="1">SUM(D2:D138)</f>
        <v>1447.96</v>
      </c>
      <c r="E140" s="16">
        <f t="shared" si="1"/>
        <v>71.81</v>
      </c>
      <c r="F140" s="16">
        <f t="shared" si="1"/>
        <v>314.9</v>
      </c>
      <c r="H140" s="17"/>
      <c r="I140" s="17"/>
      <c r="J140" s="17"/>
      <c r="K140" s="17"/>
      <c r="L140" s="17"/>
      <c r="M140" s="17"/>
      <c r="N140" s="17"/>
      <c r="O140" s="17"/>
      <c r="Q140" s="17"/>
      <c r="R140" s="17"/>
      <c r="S140" s="17"/>
      <c r="T140" s="17"/>
      <c r="U140" s="17"/>
      <c r="V140" s="17"/>
      <c r="W140" s="17"/>
      <c r="Y140" s="17"/>
      <c r="Z140" s="17"/>
      <c r="AA140" s="17"/>
      <c r="AB140" s="17"/>
      <c r="AC140" s="17"/>
      <c r="AD140" s="17"/>
      <c r="AE140" s="17"/>
      <c r="AG140" s="17"/>
      <c r="AH140" s="17"/>
      <c r="AI140" s="17"/>
      <c r="AJ140" s="17"/>
      <c r="AK140" s="17"/>
      <c r="AL140" s="17"/>
      <c r="AM140" s="17"/>
      <c r="AN140" s="17"/>
      <c r="AO140" s="17"/>
      <c r="AP140" s="17"/>
      <c r="AQ140" s="17"/>
      <c r="AR140" s="17"/>
    </row>
    <row r="141">
      <c r="B141" s="25"/>
      <c r="F141" s="12"/>
      <c r="H141" s="74"/>
      <c r="I141" s="17"/>
      <c r="J141" s="17"/>
      <c r="K141" s="17"/>
      <c r="L141" s="17"/>
      <c r="M141" s="16"/>
      <c r="N141" s="16"/>
      <c r="O141" s="17"/>
      <c r="Q141" s="17"/>
      <c r="R141" s="16"/>
      <c r="S141" s="16"/>
      <c r="T141" s="16"/>
      <c r="U141" s="16"/>
      <c r="V141" s="16"/>
      <c r="W141" s="17"/>
      <c r="Y141" s="17"/>
      <c r="Z141" s="16"/>
      <c r="AA141" s="16"/>
      <c r="AB141" s="16"/>
      <c r="AC141" s="16"/>
      <c r="AD141" s="16"/>
      <c r="AE141" s="17"/>
      <c r="AG141" s="17"/>
      <c r="AH141" s="16"/>
      <c r="AI141" s="16"/>
      <c r="AJ141" s="16"/>
      <c r="AK141" s="16"/>
      <c r="AL141" s="16"/>
      <c r="AM141" s="17"/>
      <c r="AN141" s="17"/>
      <c r="AO141" s="17"/>
      <c r="AP141" s="17"/>
      <c r="AQ141" s="17"/>
      <c r="AR141" s="17"/>
    </row>
    <row r="142">
      <c r="B142" s="14"/>
      <c r="F142" s="12"/>
      <c r="H142" s="74"/>
      <c r="I142" s="17"/>
      <c r="J142" s="17"/>
      <c r="K142" s="17"/>
      <c r="L142" s="17"/>
      <c r="M142" s="16"/>
      <c r="N142" s="16"/>
      <c r="O142" s="17"/>
      <c r="Q142" s="17"/>
      <c r="R142" s="16"/>
      <c r="S142" s="16"/>
      <c r="T142" s="16"/>
      <c r="U142" s="16"/>
      <c r="V142" s="16"/>
      <c r="W142" s="17"/>
      <c r="Y142" s="17"/>
      <c r="Z142" s="16"/>
      <c r="AA142" s="16"/>
      <c r="AB142" s="16"/>
      <c r="AC142" s="16"/>
      <c r="AD142" s="16"/>
      <c r="AE142" s="17"/>
      <c r="AG142" s="17"/>
      <c r="AH142" s="16"/>
      <c r="AI142" s="16"/>
      <c r="AJ142" s="16"/>
      <c r="AK142" s="16"/>
      <c r="AL142" s="16"/>
      <c r="AM142" s="17"/>
      <c r="AN142" s="17"/>
      <c r="AO142" s="17"/>
      <c r="AP142" s="17"/>
      <c r="AQ142" s="17"/>
      <c r="AR142" s="17"/>
    </row>
    <row r="143">
      <c r="B143" s="14"/>
      <c r="F143" s="12"/>
      <c r="H143" s="74"/>
      <c r="I143" s="17"/>
      <c r="J143" s="17"/>
      <c r="K143" s="17"/>
      <c r="L143" s="17"/>
      <c r="M143" s="16"/>
      <c r="N143" s="16"/>
      <c r="O143" s="17"/>
      <c r="Q143" s="17"/>
      <c r="R143" s="16"/>
      <c r="S143" s="16"/>
      <c r="T143" s="16"/>
      <c r="U143" s="16"/>
      <c r="V143" s="16"/>
      <c r="W143" s="17"/>
      <c r="Y143" s="17"/>
      <c r="Z143" s="16"/>
      <c r="AA143" s="16"/>
      <c r="AB143" s="16"/>
      <c r="AC143" s="16"/>
      <c r="AD143" s="16"/>
      <c r="AE143" s="17"/>
      <c r="AG143" s="17"/>
      <c r="AH143" s="16"/>
      <c r="AI143" s="16"/>
      <c r="AJ143" s="16"/>
      <c r="AK143" s="16"/>
      <c r="AL143" s="16"/>
      <c r="AM143" s="17"/>
      <c r="AN143" s="17"/>
      <c r="AO143" s="17"/>
      <c r="AP143" s="17"/>
      <c r="AQ143" s="17"/>
      <c r="AR143" s="17"/>
    </row>
    <row r="144">
      <c r="B144" s="14"/>
      <c r="F144" s="12"/>
      <c r="H144" s="74"/>
      <c r="I144" s="17"/>
      <c r="J144" s="17"/>
      <c r="K144" s="17"/>
      <c r="L144" s="17"/>
      <c r="M144" s="16"/>
      <c r="N144" s="16"/>
      <c r="O144" s="17"/>
      <c r="Q144" s="17"/>
      <c r="R144" s="16"/>
      <c r="S144" s="16"/>
      <c r="T144" s="16"/>
      <c r="U144" s="16"/>
      <c r="V144" s="16"/>
      <c r="W144" s="17"/>
      <c r="Y144" s="17"/>
      <c r="Z144" s="16"/>
      <c r="AA144" s="16"/>
      <c r="AB144" s="16"/>
      <c r="AC144" s="16"/>
      <c r="AD144" s="16"/>
      <c r="AE144" s="17"/>
      <c r="AG144" s="17"/>
      <c r="AH144" s="16"/>
      <c r="AI144" s="16"/>
      <c r="AJ144" s="16"/>
      <c r="AK144" s="16"/>
      <c r="AL144" s="16"/>
      <c r="AM144" s="17"/>
      <c r="AN144" s="17"/>
      <c r="AO144" s="17"/>
      <c r="AP144" s="17"/>
      <c r="AQ144" s="17"/>
      <c r="AR144" s="17"/>
    </row>
    <row r="145">
      <c r="B145" s="14"/>
      <c r="F145" s="12"/>
      <c r="H145" s="74"/>
      <c r="I145" s="17"/>
      <c r="J145" s="17"/>
      <c r="K145" s="17"/>
      <c r="L145" s="17"/>
      <c r="M145" s="16"/>
      <c r="N145" s="16"/>
      <c r="O145" s="17"/>
      <c r="Q145" s="17"/>
      <c r="R145" s="16"/>
      <c r="S145" s="16"/>
      <c r="T145" s="16"/>
      <c r="U145" s="16"/>
      <c r="V145" s="16"/>
      <c r="W145" s="17"/>
      <c r="Y145" s="17"/>
      <c r="Z145" s="16"/>
      <c r="AA145" s="16"/>
      <c r="AB145" s="16"/>
      <c r="AC145" s="16"/>
      <c r="AD145" s="16"/>
      <c r="AE145" s="17"/>
      <c r="AG145" s="17"/>
      <c r="AH145" s="16"/>
      <c r="AI145" s="16"/>
      <c r="AJ145" s="16"/>
      <c r="AK145" s="16"/>
      <c r="AL145" s="16"/>
      <c r="AM145" s="17"/>
      <c r="AN145" s="17"/>
      <c r="AO145" s="17"/>
      <c r="AP145" s="17"/>
      <c r="AQ145" s="17"/>
      <c r="AR145" s="17"/>
    </row>
    <row r="146">
      <c r="B146" s="14"/>
      <c r="F146" s="12"/>
      <c r="H146" s="74"/>
      <c r="I146" s="17"/>
      <c r="J146" s="17"/>
      <c r="K146" s="17"/>
      <c r="L146" s="17"/>
      <c r="M146" s="16"/>
      <c r="N146" s="16"/>
      <c r="O146" s="17"/>
      <c r="Q146" s="17"/>
      <c r="R146" s="16"/>
      <c r="S146" s="16"/>
      <c r="T146" s="16"/>
      <c r="U146" s="16"/>
      <c r="V146" s="16"/>
      <c r="W146" s="17"/>
      <c r="Y146" s="17"/>
      <c r="Z146" s="16"/>
      <c r="AA146" s="16"/>
      <c r="AB146" s="16"/>
      <c r="AC146" s="16"/>
      <c r="AD146" s="16"/>
      <c r="AE146" s="17"/>
      <c r="AG146" s="17"/>
      <c r="AH146" s="16"/>
      <c r="AI146" s="16"/>
      <c r="AJ146" s="16"/>
      <c r="AK146" s="16"/>
      <c r="AL146" s="16"/>
      <c r="AM146" s="17"/>
      <c r="AN146" s="17"/>
      <c r="AO146" s="17"/>
      <c r="AP146" s="17"/>
      <c r="AQ146" s="17"/>
      <c r="AR146" s="17"/>
    </row>
    <row r="147">
      <c r="B147" s="14"/>
      <c r="F147" s="12"/>
      <c r="H147" s="74"/>
      <c r="I147" s="17"/>
      <c r="J147" s="17"/>
      <c r="K147" s="17"/>
      <c r="L147" s="17"/>
      <c r="M147" s="16"/>
      <c r="N147" s="16"/>
      <c r="O147" s="17"/>
      <c r="Q147" s="17"/>
      <c r="R147" s="16"/>
      <c r="S147" s="16"/>
      <c r="T147" s="16"/>
      <c r="U147" s="16"/>
      <c r="V147" s="16"/>
      <c r="W147" s="17"/>
      <c r="Y147" s="17"/>
      <c r="Z147" s="16"/>
      <c r="AA147" s="16"/>
      <c r="AB147" s="16"/>
      <c r="AC147" s="16"/>
      <c r="AD147" s="16"/>
      <c r="AE147" s="17"/>
      <c r="AG147" s="17"/>
      <c r="AH147" s="16"/>
      <c r="AI147" s="16"/>
      <c r="AJ147" s="16"/>
      <c r="AK147" s="16"/>
      <c r="AL147" s="16"/>
      <c r="AM147" s="17"/>
      <c r="AN147" s="17"/>
      <c r="AO147" s="17"/>
      <c r="AP147" s="17"/>
      <c r="AQ147" s="17"/>
      <c r="AR147" s="17"/>
    </row>
    <row r="148">
      <c r="B148" s="14"/>
      <c r="F148" s="12"/>
      <c r="H148" s="74"/>
      <c r="I148" s="17"/>
      <c r="J148" s="17"/>
      <c r="K148" s="17"/>
      <c r="L148" s="17"/>
      <c r="M148" s="16"/>
      <c r="N148" s="16"/>
      <c r="O148" s="17"/>
      <c r="Q148" s="17"/>
      <c r="R148" s="16"/>
      <c r="S148" s="16"/>
      <c r="T148" s="16"/>
      <c r="U148" s="16"/>
      <c r="V148" s="16"/>
      <c r="W148" s="17"/>
      <c r="Y148" s="17"/>
      <c r="Z148" s="16"/>
      <c r="AA148" s="16"/>
      <c r="AB148" s="16"/>
      <c r="AC148" s="16"/>
      <c r="AD148" s="16"/>
      <c r="AE148" s="17"/>
      <c r="AG148" s="17"/>
      <c r="AH148" s="16"/>
      <c r="AI148" s="16"/>
      <c r="AJ148" s="16"/>
      <c r="AK148" s="16"/>
      <c r="AL148" s="16"/>
      <c r="AM148" s="17"/>
      <c r="AN148" s="17"/>
      <c r="AO148" s="17"/>
      <c r="AP148" s="17"/>
      <c r="AQ148" s="17"/>
      <c r="AR148" s="17"/>
    </row>
    <row r="149">
      <c r="B149" s="14"/>
      <c r="F149" s="12"/>
      <c r="H149" s="74"/>
      <c r="I149" s="17"/>
      <c r="J149" s="17"/>
      <c r="K149" s="17"/>
      <c r="L149" s="17"/>
      <c r="M149" s="16"/>
      <c r="N149" s="16"/>
      <c r="O149" s="17"/>
      <c r="Q149" s="17"/>
      <c r="R149" s="16"/>
      <c r="S149" s="16"/>
      <c r="T149" s="16"/>
      <c r="U149" s="16"/>
      <c r="V149" s="16"/>
      <c r="W149" s="17"/>
      <c r="Y149" s="17"/>
      <c r="Z149" s="16"/>
      <c r="AA149" s="16"/>
      <c r="AB149" s="16"/>
      <c r="AC149" s="16"/>
      <c r="AD149" s="16"/>
      <c r="AE149" s="17"/>
      <c r="AG149" s="17"/>
      <c r="AH149" s="16"/>
      <c r="AI149" s="16"/>
      <c r="AJ149" s="16"/>
      <c r="AK149" s="16"/>
      <c r="AL149" s="16"/>
      <c r="AM149" s="17"/>
      <c r="AN149" s="17"/>
      <c r="AO149" s="17"/>
      <c r="AP149" s="17"/>
      <c r="AQ149" s="17"/>
      <c r="AR149" s="17"/>
    </row>
    <row r="150">
      <c r="B150" s="14"/>
      <c r="F150" s="12"/>
      <c r="H150" s="74"/>
      <c r="I150" s="17"/>
      <c r="J150" s="17"/>
      <c r="K150" s="17"/>
      <c r="L150" s="17"/>
      <c r="M150" s="16"/>
      <c r="N150" s="16"/>
      <c r="O150" s="17"/>
      <c r="Q150" s="17"/>
      <c r="R150" s="16"/>
      <c r="S150" s="16"/>
      <c r="T150" s="16"/>
      <c r="U150" s="16"/>
      <c r="V150" s="16"/>
      <c r="W150" s="17"/>
      <c r="Y150" s="17"/>
      <c r="Z150" s="16"/>
      <c r="AA150" s="16"/>
      <c r="AB150" s="16"/>
      <c r="AC150" s="16"/>
      <c r="AD150" s="16"/>
      <c r="AE150" s="17"/>
      <c r="AG150" s="17"/>
      <c r="AH150" s="16"/>
      <c r="AI150" s="16"/>
      <c r="AJ150" s="16"/>
      <c r="AK150" s="16"/>
      <c r="AL150" s="16"/>
      <c r="AM150" s="17"/>
      <c r="AN150" s="17"/>
      <c r="AO150" s="17"/>
      <c r="AP150" s="17"/>
      <c r="AQ150" s="17"/>
      <c r="AR150" s="17"/>
    </row>
    <row r="151">
      <c r="B151" s="14"/>
      <c r="F151" s="12"/>
      <c r="H151" s="74"/>
      <c r="I151" s="17"/>
      <c r="J151" s="17"/>
      <c r="K151" s="17"/>
      <c r="L151" s="17"/>
      <c r="M151" s="16"/>
      <c r="N151" s="16"/>
      <c r="O151" s="17"/>
      <c r="Q151" s="17"/>
      <c r="R151" s="16"/>
      <c r="S151" s="16"/>
      <c r="T151" s="16"/>
      <c r="U151" s="16"/>
      <c r="V151" s="16"/>
      <c r="W151" s="17"/>
      <c r="Y151" s="17"/>
      <c r="Z151" s="16"/>
      <c r="AA151" s="16"/>
      <c r="AB151" s="16"/>
      <c r="AC151" s="16"/>
      <c r="AD151" s="16"/>
      <c r="AE151" s="17"/>
      <c r="AG151" s="17"/>
      <c r="AH151" s="16"/>
      <c r="AI151" s="16"/>
      <c r="AJ151" s="16"/>
      <c r="AK151" s="16"/>
      <c r="AL151" s="16"/>
      <c r="AM151" s="17"/>
      <c r="AN151" s="17"/>
      <c r="AO151" s="17"/>
      <c r="AP151" s="17"/>
      <c r="AQ151" s="17"/>
      <c r="AR151" s="17"/>
    </row>
    <row r="152">
      <c r="B152" s="14"/>
      <c r="F152" s="12"/>
      <c r="H152" s="74"/>
      <c r="I152" s="17"/>
      <c r="J152" s="17"/>
      <c r="K152" s="17"/>
      <c r="L152" s="17"/>
      <c r="M152" s="16"/>
      <c r="N152" s="16"/>
      <c r="O152" s="17"/>
      <c r="Q152" s="17"/>
      <c r="R152" s="16"/>
      <c r="S152" s="16"/>
      <c r="T152" s="16"/>
      <c r="U152" s="16"/>
      <c r="V152" s="16"/>
      <c r="W152" s="17"/>
      <c r="Y152" s="17"/>
      <c r="Z152" s="16"/>
      <c r="AA152" s="16"/>
      <c r="AB152" s="16"/>
      <c r="AC152" s="16"/>
      <c r="AD152" s="16"/>
      <c r="AE152" s="17"/>
      <c r="AG152" s="17"/>
      <c r="AH152" s="16"/>
      <c r="AI152" s="16"/>
      <c r="AJ152" s="16"/>
      <c r="AK152" s="16"/>
      <c r="AL152" s="16"/>
      <c r="AM152" s="17"/>
      <c r="AN152" s="17"/>
      <c r="AO152" s="17"/>
      <c r="AP152" s="17"/>
      <c r="AQ152" s="17"/>
      <c r="AR152" s="17"/>
    </row>
    <row r="153">
      <c r="B153" s="14"/>
      <c r="F153" s="12"/>
      <c r="H153" s="74"/>
      <c r="I153" s="17"/>
      <c r="J153" s="17"/>
      <c r="K153" s="17"/>
      <c r="L153" s="17"/>
      <c r="M153" s="16"/>
      <c r="N153" s="16"/>
      <c r="O153" s="17"/>
      <c r="Q153" s="17"/>
      <c r="R153" s="16"/>
      <c r="S153" s="16"/>
      <c r="T153" s="16"/>
      <c r="U153" s="16"/>
      <c r="V153" s="16"/>
      <c r="W153" s="17"/>
      <c r="Y153" s="17"/>
      <c r="Z153" s="16"/>
      <c r="AA153" s="16"/>
      <c r="AB153" s="16"/>
      <c r="AC153" s="16"/>
      <c r="AD153" s="16"/>
      <c r="AE153" s="17"/>
      <c r="AG153" s="17"/>
      <c r="AH153" s="16"/>
      <c r="AI153" s="16"/>
      <c r="AJ153" s="16"/>
      <c r="AK153" s="16"/>
      <c r="AL153" s="16"/>
      <c r="AM153" s="17"/>
      <c r="AN153" s="17"/>
      <c r="AO153" s="17"/>
      <c r="AP153" s="17"/>
      <c r="AQ153" s="17"/>
      <c r="AR153" s="17"/>
    </row>
    <row r="154">
      <c r="B154" s="14"/>
      <c r="F154" s="12"/>
      <c r="H154" s="74"/>
      <c r="I154" s="17"/>
      <c r="J154" s="17"/>
      <c r="K154" s="17"/>
      <c r="L154" s="17"/>
      <c r="M154" s="16"/>
      <c r="N154" s="16"/>
      <c r="O154" s="17"/>
      <c r="Q154" s="17"/>
      <c r="R154" s="16"/>
      <c r="S154" s="16"/>
      <c r="T154" s="16"/>
      <c r="U154" s="16"/>
      <c r="V154" s="16"/>
      <c r="W154" s="17"/>
      <c r="Y154" s="17"/>
      <c r="Z154" s="16"/>
      <c r="AA154" s="16"/>
      <c r="AB154" s="16"/>
      <c r="AC154" s="16"/>
      <c r="AD154" s="16"/>
      <c r="AE154" s="17"/>
      <c r="AG154" s="17"/>
      <c r="AH154" s="16"/>
      <c r="AI154" s="16"/>
      <c r="AJ154" s="16"/>
      <c r="AK154" s="16"/>
      <c r="AL154" s="16"/>
      <c r="AM154" s="17"/>
      <c r="AN154" s="17"/>
      <c r="AO154" s="17"/>
      <c r="AP154" s="17"/>
      <c r="AQ154" s="17"/>
      <c r="AR154" s="17"/>
    </row>
    <row r="155">
      <c r="B155" s="14"/>
      <c r="F155" s="12"/>
      <c r="H155" s="74"/>
      <c r="I155" s="17"/>
      <c r="J155" s="17"/>
      <c r="K155" s="17"/>
      <c r="L155" s="17"/>
      <c r="M155" s="16"/>
      <c r="N155" s="16"/>
      <c r="O155" s="17"/>
      <c r="Q155" s="17"/>
      <c r="R155" s="16"/>
      <c r="S155" s="16"/>
      <c r="T155" s="16"/>
      <c r="U155" s="16"/>
      <c r="V155" s="16"/>
      <c r="W155" s="17"/>
      <c r="Y155" s="17"/>
      <c r="Z155" s="16"/>
      <c r="AA155" s="16"/>
      <c r="AB155" s="16"/>
      <c r="AC155" s="16"/>
      <c r="AD155" s="16"/>
      <c r="AE155" s="17"/>
      <c r="AG155" s="17"/>
      <c r="AH155" s="16"/>
      <c r="AI155" s="16"/>
      <c r="AJ155" s="16"/>
      <c r="AK155" s="16"/>
      <c r="AL155" s="16"/>
      <c r="AM155" s="17"/>
      <c r="AN155" s="17"/>
      <c r="AO155" s="17"/>
      <c r="AP155" s="17"/>
      <c r="AQ155" s="17"/>
      <c r="AR155" s="17"/>
    </row>
    <row r="156">
      <c r="B156" s="14"/>
      <c r="F156" s="12"/>
      <c r="H156" s="74"/>
      <c r="I156" s="17"/>
      <c r="J156" s="17"/>
      <c r="K156" s="17"/>
      <c r="L156" s="17"/>
      <c r="M156" s="16"/>
      <c r="N156" s="16"/>
      <c r="O156" s="17"/>
      <c r="Q156" s="17"/>
      <c r="R156" s="16"/>
      <c r="S156" s="16"/>
      <c r="T156" s="16"/>
      <c r="U156" s="16"/>
      <c r="V156" s="16"/>
      <c r="W156" s="17"/>
      <c r="Y156" s="17"/>
      <c r="Z156" s="16"/>
      <c r="AA156" s="16"/>
      <c r="AB156" s="16"/>
      <c r="AC156" s="16"/>
      <c r="AD156" s="16"/>
      <c r="AE156" s="17"/>
      <c r="AG156" s="17"/>
      <c r="AH156" s="16"/>
      <c r="AI156" s="16"/>
      <c r="AJ156" s="16"/>
      <c r="AK156" s="16"/>
      <c r="AL156" s="16"/>
      <c r="AM156" s="17"/>
      <c r="AN156" s="17"/>
      <c r="AO156" s="17"/>
      <c r="AP156" s="17"/>
      <c r="AQ156" s="17"/>
      <c r="AR156" s="17"/>
    </row>
    <row r="157">
      <c r="B157" s="14"/>
      <c r="F157" s="12"/>
      <c r="H157" s="74"/>
      <c r="I157" s="17"/>
      <c r="J157" s="17"/>
      <c r="K157" s="17"/>
      <c r="L157" s="17"/>
      <c r="M157" s="16"/>
      <c r="N157" s="16"/>
      <c r="O157" s="17"/>
      <c r="Q157" s="17"/>
      <c r="R157" s="16"/>
      <c r="S157" s="16"/>
      <c r="T157" s="16"/>
      <c r="U157" s="16"/>
      <c r="V157" s="16"/>
      <c r="W157" s="17"/>
      <c r="Y157" s="17"/>
      <c r="Z157" s="16"/>
      <c r="AA157" s="16"/>
      <c r="AB157" s="16"/>
      <c r="AC157" s="16"/>
      <c r="AD157" s="16"/>
      <c r="AE157" s="17"/>
      <c r="AG157" s="17"/>
      <c r="AH157" s="16"/>
      <c r="AI157" s="16"/>
      <c r="AJ157" s="16"/>
      <c r="AK157" s="16"/>
      <c r="AL157" s="16"/>
      <c r="AM157" s="17"/>
      <c r="AN157" s="17"/>
      <c r="AO157" s="17"/>
      <c r="AP157" s="17"/>
      <c r="AQ157" s="17"/>
      <c r="AR157" s="17"/>
    </row>
    <row r="158">
      <c r="B158" s="14"/>
      <c r="F158" s="12"/>
      <c r="H158" s="74"/>
      <c r="I158" s="17"/>
      <c r="J158" s="17"/>
      <c r="K158" s="17"/>
      <c r="L158" s="17"/>
      <c r="M158" s="16"/>
      <c r="N158" s="16"/>
      <c r="O158" s="17"/>
      <c r="Q158" s="17"/>
      <c r="R158" s="16"/>
      <c r="S158" s="16"/>
      <c r="T158" s="16"/>
      <c r="U158" s="16"/>
      <c r="V158" s="16"/>
      <c r="W158" s="17"/>
      <c r="Y158" s="17"/>
      <c r="Z158" s="16"/>
      <c r="AA158" s="16"/>
      <c r="AB158" s="16"/>
      <c r="AC158" s="16"/>
      <c r="AD158" s="16"/>
      <c r="AE158" s="17"/>
      <c r="AG158" s="17"/>
      <c r="AH158" s="16"/>
      <c r="AI158" s="16"/>
      <c r="AJ158" s="16"/>
      <c r="AK158" s="16"/>
      <c r="AL158" s="16"/>
      <c r="AM158" s="17"/>
      <c r="AN158" s="17"/>
      <c r="AO158" s="17"/>
      <c r="AP158" s="17"/>
      <c r="AQ158" s="17"/>
      <c r="AR158" s="17"/>
    </row>
    <row r="159">
      <c r="B159" s="14"/>
      <c r="F159" s="12"/>
      <c r="H159" s="74"/>
      <c r="I159" s="17"/>
      <c r="J159" s="17"/>
      <c r="K159" s="17"/>
      <c r="L159" s="17"/>
      <c r="M159" s="16"/>
      <c r="N159" s="16"/>
      <c r="O159" s="17"/>
      <c r="Q159" s="17"/>
      <c r="R159" s="16"/>
      <c r="S159" s="16"/>
      <c r="T159" s="16"/>
      <c r="U159" s="16"/>
      <c r="V159" s="16"/>
      <c r="W159" s="17"/>
      <c r="Y159" s="17"/>
      <c r="Z159" s="16"/>
      <c r="AA159" s="16"/>
      <c r="AB159" s="16"/>
      <c r="AC159" s="16"/>
      <c r="AD159" s="16"/>
      <c r="AE159" s="17"/>
      <c r="AG159" s="17"/>
      <c r="AH159" s="16"/>
      <c r="AI159" s="16"/>
      <c r="AJ159" s="16"/>
      <c r="AK159" s="16"/>
      <c r="AL159" s="16"/>
      <c r="AM159" s="17"/>
      <c r="AN159" s="17"/>
      <c r="AO159" s="17"/>
      <c r="AP159" s="17"/>
      <c r="AQ159" s="17"/>
      <c r="AR159" s="17"/>
    </row>
    <row r="160">
      <c r="B160" s="14"/>
      <c r="F160" s="12"/>
      <c r="H160" s="74"/>
      <c r="I160" s="17"/>
      <c r="J160" s="17"/>
      <c r="K160" s="17"/>
      <c r="L160" s="17"/>
      <c r="M160" s="16"/>
      <c r="N160" s="16"/>
      <c r="O160" s="17"/>
      <c r="Q160" s="17"/>
      <c r="R160" s="16"/>
      <c r="S160" s="16"/>
      <c r="T160" s="16"/>
      <c r="U160" s="16"/>
      <c r="V160" s="16"/>
      <c r="W160" s="17"/>
      <c r="Y160" s="17"/>
      <c r="Z160" s="16"/>
      <c r="AA160" s="16"/>
      <c r="AB160" s="16"/>
      <c r="AC160" s="16"/>
      <c r="AD160" s="16"/>
      <c r="AE160" s="17"/>
      <c r="AG160" s="17"/>
      <c r="AH160" s="16"/>
      <c r="AI160" s="16"/>
      <c r="AJ160" s="16"/>
      <c r="AK160" s="16"/>
      <c r="AL160" s="16"/>
      <c r="AM160" s="17"/>
      <c r="AN160" s="17"/>
      <c r="AO160" s="17"/>
      <c r="AP160" s="17"/>
      <c r="AQ160" s="17"/>
      <c r="AR160" s="17"/>
    </row>
    <row r="161">
      <c r="B161" s="14"/>
      <c r="F161" s="12"/>
      <c r="H161" s="74"/>
      <c r="I161" s="17"/>
      <c r="J161" s="17"/>
      <c r="K161" s="17"/>
      <c r="L161" s="17"/>
      <c r="M161" s="16"/>
      <c r="N161" s="16"/>
      <c r="O161" s="17"/>
      <c r="Q161" s="17"/>
      <c r="R161" s="16"/>
      <c r="S161" s="16"/>
      <c r="T161" s="16"/>
      <c r="U161" s="16"/>
      <c r="V161" s="16"/>
      <c r="W161" s="17"/>
      <c r="Y161" s="17"/>
      <c r="Z161" s="16"/>
      <c r="AA161" s="16"/>
      <c r="AB161" s="16"/>
      <c r="AC161" s="16"/>
      <c r="AD161" s="16"/>
      <c r="AE161" s="17"/>
      <c r="AG161" s="17"/>
      <c r="AH161" s="16"/>
      <c r="AI161" s="16"/>
      <c r="AJ161" s="16"/>
      <c r="AK161" s="16"/>
      <c r="AL161" s="16"/>
      <c r="AM161" s="17"/>
      <c r="AN161" s="17"/>
      <c r="AO161" s="17"/>
      <c r="AP161" s="17"/>
      <c r="AQ161" s="17"/>
      <c r="AR161" s="17"/>
    </row>
    <row r="162">
      <c r="B162" s="14"/>
      <c r="F162" s="12"/>
      <c r="H162" s="74"/>
      <c r="I162" s="17"/>
      <c r="J162" s="17"/>
      <c r="K162" s="17"/>
      <c r="L162" s="17"/>
      <c r="M162" s="16"/>
      <c r="N162" s="16"/>
      <c r="O162" s="17"/>
      <c r="Q162" s="17"/>
      <c r="R162" s="16"/>
      <c r="S162" s="16"/>
      <c r="T162" s="16"/>
      <c r="U162" s="16"/>
      <c r="V162" s="16"/>
      <c r="W162" s="17"/>
      <c r="Y162" s="17"/>
      <c r="Z162" s="16"/>
      <c r="AA162" s="16"/>
      <c r="AB162" s="16"/>
      <c r="AC162" s="16"/>
      <c r="AD162" s="16"/>
      <c r="AE162" s="17"/>
      <c r="AG162" s="17"/>
      <c r="AH162" s="16"/>
      <c r="AI162" s="16"/>
      <c r="AJ162" s="16"/>
      <c r="AK162" s="16"/>
      <c r="AL162" s="16"/>
      <c r="AM162" s="17"/>
      <c r="AN162" s="17"/>
      <c r="AO162" s="17"/>
      <c r="AP162" s="17"/>
      <c r="AQ162" s="17"/>
      <c r="AR162" s="17"/>
    </row>
    <row r="163">
      <c r="B163" s="14"/>
      <c r="F163" s="12"/>
      <c r="H163" s="74"/>
      <c r="I163" s="17"/>
      <c r="J163" s="17"/>
      <c r="K163" s="17"/>
      <c r="L163" s="17"/>
      <c r="M163" s="16"/>
      <c r="N163" s="16"/>
      <c r="O163" s="17"/>
      <c r="Q163" s="17"/>
      <c r="R163" s="16"/>
      <c r="S163" s="16"/>
      <c r="T163" s="16"/>
      <c r="U163" s="16"/>
      <c r="V163" s="16"/>
      <c r="W163" s="17"/>
      <c r="Y163" s="17"/>
      <c r="Z163" s="16"/>
      <c r="AA163" s="16"/>
      <c r="AB163" s="16"/>
      <c r="AC163" s="16"/>
      <c r="AD163" s="16"/>
      <c r="AE163" s="17"/>
      <c r="AG163" s="17"/>
      <c r="AH163" s="16"/>
      <c r="AI163" s="16"/>
      <c r="AJ163" s="16"/>
      <c r="AK163" s="16"/>
      <c r="AL163" s="16"/>
      <c r="AM163" s="17"/>
      <c r="AN163" s="17"/>
      <c r="AO163" s="17"/>
      <c r="AP163" s="17"/>
      <c r="AQ163" s="17"/>
      <c r="AR163" s="17"/>
    </row>
    <row r="164">
      <c r="B164" s="14"/>
      <c r="F164" s="12"/>
      <c r="H164" s="74"/>
      <c r="I164" s="17"/>
      <c r="J164" s="17"/>
      <c r="K164" s="17"/>
      <c r="L164" s="17"/>
      <c r="M164" s="16"/>
      <c r="N164" s="16"/>
      <c r="O164" s="17"/>
      <c r="Q164" s="17"/>
      <c r="R164" s="16"/>
      <c r="S164" s="16"/>
      <c r="T164" s="16"/>
      <c r="U164" s="16"/>
      <c r="V164" s="16"/>
      <c r="W164" s="17"/>
      <c r="Y164" s="17"/>
      <c r="Z164" s="16"/>
      <c r="AA164" s="16"/>
      <c r="AB164" s="16"/>
      <c r="AC164" s="16"/>
      <c r="AD164" s="16"/>
      <c r="AE164" s="17"/>
      <c r="AG164" s="17"/>
      <c r="AH164" s="16"/>
      <c r="AI164" s="16"/>
      <c r="AJ164" s="16"/>
      <c r="AK164" s="16"/>
      <c r="AL164" s="16"/>
      <c r="AM164" s="17"/>
      <c r="AN164" s="17"/>
      <c r="AO164" s="17"/>
      <c r="AP164" s="17"/>
      <c r="AQ164" s="17"/>
      <c r="AR164" s="17"/>
    </row>
    <row r="165">
      <c r="B165" s="14"/>
      <c r="F165" s="12"/>
      <c r="H165" s="74"/>
      <c r="I165" s="17"/>
      <c r="J165" s="17"/>
      <c r="K165" s="17"/>
      <c r="L165" s="17"/>
      <c r="M165" s="16"/>
      <c r="N165" s="16"/>
      <c r="O165" s="17"/>
      <c r="Q165" s="17"/>
      <c r="R165" s="16"/>
      <c r="S165" s="16"/>
      <c r="T165" s="16"/>
      <c r="U165" s="16"/>
      <c r="V165" s="16"/>
      <c r="W165" s="17"/>
      <c r="Y165" s="17"/>
      <c r="Z165" s="16"/>
      <c r="AA165" s="16"/>
      <c r="AB165" s="16"/>
      <c r="AC165" s="16"/>
      <c r="AD165" s="16"/>
      <c r="AE165" s="17"/>
      <c r="AG165" s="17"/>
      <c r="AH165" s="16"/>
      <c r="AI165" s="16"/>
      <c r="AJ165" s="16"/>
      <c r="AK165" s="16"/>
      <c r="AL165" s="16"/>
      <c r="AM165" s="17"/>
      <c r="AN165" s="17"/>
      <c r="AO165" s="17"/>
      <c r="AP165" s="17"/>
      <c r="AQ165" s="17"/>
      <c r="AR165" s="17"/>
    </row>
    <row r="166">
      <c r="B166" s="14"/>
      <c r="F166" s="12"/>
      <c r="H166" s="74"/>
      <c r="I166" s="17"/>
      <c r="J166" s="17"/>
      <c r="K166" s="17"/>
      <c r="L166" s="17"/>
      <c r="M166" s="16"/>
      <c r="N166" s="16"/>
      <c r="O166" s="17"/>
      <c r="Q166" s="17"/>
      <c r="R166" s="16"/>
      <c r="S166" s="16"/>
      <c r="T166" s="16"/>
      <c r="U166" s="16"/>
      <c r="V166" s="16"/>
      <c r="W166" s="17"/>
      <c r="Y166" s="17"/>
      <c r="Z166" s="16"/>
      <c r="AA166" s="16"/>
      <c r="AB166" s="16"/>
      <c r="AC166" s="16"/>
      <c r="AD166" s="16"/>
      <c r="AE166" s="17"/>
      <c r="AG166" s="17"/>
      <c r="AH166" s="16"/>
      <c r="AI166" s="16"/>
      <c r="AJ166" s="16"/>
      <c r="AK166" s="16"/>
      <c r="AL166" s="16"/>
      <c r="AM166" s="17"/>
      <c r="AN166" s="17"/>
      <c r="AO166" s="17"/>
      <c r="AP166" s="17"/>
      <c r="AQ166" s="17"/>
      <c r="AR166" s="17"/>
    </row>
    <row r="167">
      <c r="B167" s="14"/>
      <c r="F167" s="12"/>
      <c r="H167" s="74"/>
      <c r="I167" s="17"/>
      <c r="J167" s="17"/>
      <c r="K167" s="17"/>
      <c r="L167" s="17"/>
      <c r="M167" s="16"/>
      <c r="N167" s="16"/>
      <c r="O167" s="17"/>
      <c r="Q167" s="17"/>
      <c r="R167" s="16"/>
      <c r="S167" s="16"/>
      <c r="T167" s="16"/>
      <c r="U167" s="16"/>
      <c r="V167" s="16"/>
      <c r="W167" s="17"/>
      <c r="Y167" s="17"/>
      <c r="Z167" s="16"/>
      <c r="AA167" s="16"/>
      <c r="AB167" s="16"/>
      <c r="AC167" s="16"/>
      <c r="AD167" s="16"/>
      <c r="AE167" s="17"/>
      <c r="AG167" s="17"/>
      <c r="AH167" s="16"/>
      <c r="AI167" s="16"/>
      <c r="AJ167" s="16"/>
      <c r="AK167" s="16"/>
      <c r="AL167" s="16"/>
      <c r="AM167" s="17"/>
      <c r="AN167" s="17"/>
      <c r="AO167" s="17"/>
      <c r="AP167" s="17"/>
      <c r="AQ167" s="17"/>
      <c r="AR167" s="17"/>
    </row>
    <row r="168">
      <c r="B168" s="14"/>
      <c r="F168" s="12"/>
      <c r="H168" s="74"/>
      <c r="I168" s="17"/>
      <c r="J168" s="17"/>
      <c r="K168" s="17"/>
      <c r="L168" s="17"/>
      <c r="M168" s="16"/>
      <c r="N168" s="16"/>
      <c r="O168" s="17"/>
      <c r="Q168" s="17"/>
      <c r="R168" s="16"/>
      <c r="S168" s="16"/>
      <c r="T168" s="16"/>
      <c r="U168" s="16"/>
      <c r="V168" s="16"/>
      <c r="W168" s="17"/>
      <c r="Y168" s="17"/>
      <c r="Z168" s="16"/>
      <c r="AA168" s="16"/>
      <c r="AB168" s="16"/>
      <c r="AC168" s="16"/>
      <c r="AD168" s="16"/>
      <c r="AE168" s="17"/>
      <c r="AG168" s="17"/>
      <c r="AH168" s="16"/>
      <c r="AI168" s="16"/>
      <c r="AJ168" s="16"/>
      <c r="AK168" s="16"/>
      <c r="AL168" s="16"/>
      <c r="AM168" s="17"/>
      <c r="AN168" s="17"/>
      <c r="AO168" s="17"/>
      <c r="AP168" s="17"/>
      <c r="AQ168" s="17"/>
      <c r="AR168" s="17"/>
    </row>
    <row r="169">
      <c r="B169" s="14"/>
      <c r="F169" s="12"/>
      <c r="H169" s="74"/>
      <c r="I169" s="17"/>
      <c r="J169" s="17"/>
      <c r="K169" s="17"/>
      <c r="L169" s="17"/>
      <c r="M169" s="16"/>
      <c r="N169" s="16"/>
      <c r="O169" s="17"/>
      <c r="Q169" s="17"/>
      <c r="R169" s="16"/>
      <c r="S169" s="16"/>
      <c r="T169" s="16"/>
      <c r="U169" s="16"/>
      <c r="V169" s="16"/>
      <c r="W169" s="17"/>
      <c r="Y169" s="17"/>
      <c r="Z169" s="16"/>
      <c r="AA169" s="16"/>
      <c r="AB169" s="16"/>
      <c r="AC169" s="16"/>
      <c r="AD169" s="16"/>
      <c r="AE169" s="17"/>
      <c r="AG169" s="17"/>
      <c r="AH169" s="16"/>
      <c r="AI169" s="16"/>
      <c r="AJ169" s="16"/>
      <c r="AK169" s="16"/>
      <c r="AL169" s="16"/>
      <c r="AM169" s="17"/>
      <c r="AN169" s="17"/>
      <c r="AO169" s="17"/>
      <c r="AP169" s="17"/>
      <c r="AQ169" s="17"/>
      <c r="AR169" s="17"/>
    </row>
    <row r="170">
      <c r="B170" s="14"/>
      <c r="F170" s="12"/>
    </row>
    <row r="171">
      <c r="B171" s="14"/>
      <c r="F171" s="12"/>
    </row>
    <row r="172">
      <c r="B172" s="14"/>
      <c r="F172" s="12"/>
    </row>
    <row r="173">
      <c r="B173" s="14"/>
      <c r="F173" s="12"/>
    </row>
    <row r="174">
      <c r="B174" s="14"/>
      <c r="F174" s="12"/>
    </row>
    <row r="175">
      <c r="B175" s="14"/>
      <c r="F175" s="12"/>
    </row>
    <row r="176">
      <c r="B176" s="14"/>
      <c r="F176" s="12"/>
    </row>
    <row r="177">
      <c r="B177" s="14"/>
      <c r="F177" s="12"/>
    </row>
    <row r="178">
      <c r="B178" s="14"/>
      <c r="F178" s="12"/>
    </row>
    <row r="179">
      <c r="B179" s="14"/>
      <c r="F179" s="12"/>
    </row>
    <row r="180">
      <c r="B180" s="14"/>
      <c r="F180" s="12"/>
    </row>
    <row r="181">
      <c r="B181" s="14"/>
      <c r="F181" s="12"/>
    </row>
    <row r="182">
      <c r="B182" s="14"/>
      <c r="F182" s="12"/>
    </row>
    <row r="183">
      <c r="B183" s="14"/>
      <c r="F183" s="12"/>
    </row>
    <row r="184">
      <c r="B184" s="14"/>
      <c r="F184" s="12"/>
    </row>
    <row r="185">
      <c r="B185" s="14"/>
      <c r="F185" s="12"/>
    </row>
    <row r="186">
      <c r="B186" s="14"/>
      <c r="F186" s="12"/>
    </row>
    <row r="187">
      <c r="B187" s="14"/>
      <c r="F187" s="12"/>
    </row>
    <row r="188">
      <c r="B188" s="14"/>
      <c r="F188" s="12"/>
    </row>
    <row r="189">
      <c r="B189" s="14"/>
      <c r="F189" s="12"/>
    </row>
    <row r="190">
      <c r="B190" s="14"/>
      <c r="F190" s="12"/>
    </row>
    <row r="191">
      <c r="B191" s="14"/>
      <c r="F191" s="12"/>
    </row>
    <row r="192">
      <c r="B192" s="14"/>
      <c r="F192" s="12"/>
    </row>
    <row r="193">
      <c r="B193" s="14"/>
      <c r="F193" s="19"/>
    </row>
    <row r="194">
      <c r="B194" s="14"/>
      <c r="F194" s="12"/>
    </row>
    <row r="195">
      <c r="B195" s="14"/>
      <c r="F195" s="12"/>
    </row>
    <row r="196">
      <c r="B196" s="14"/>
      <c r="F196" s="12"/>
    </row>
    <row r="197">
      <c r="B197" s="14"/>
      <c r="F197" s="12"/>
    </row>
    <row r="198">
      <c r="B198" s="14"/>
      <c r="F198" s="12"/>
    </row>
    <row r="199">
      <c r="B199" s="14"/>
      <c r="F199" s="12"/>
    </row>
    <row r="200">
      <c r="B200" s="14"/>
      <c r="F200" s="19"/>
    </row>
    <row r="201">
      <c r="B201" s="14"/>
      <c r="F201" s="12"/>
    </row>
    <row r="202">
      <c r="B202" s="14"/>
      <c r="F202" s="12"/>
    </row>
    <row r="203">
      <c r="B203" s="14"/>
      <c r="F203" s="12"/>
    </row>
    <row r="204">
      <c r="B204" s="14"/>
      <c r="F204" s="12"/>
    </row>
    <row r="205">
      <c r="B205" s="14"/>
      <c r="F205" s="12"/>
    </row>
    <row r="206">
      <c r="B206" s="14"/>
      <c r="F206" s="12"/>
    </row>
    <row r="207">
      <c r="B207" s="14"/>
      <c r="F207" s="12"/>
    </row>
    <row r="208">
      <c r="B208" s="14"/>
      <c r="F208" s="19"/>
    </row>
    <row r="209">
      <c r="B209" s="14"/>
      <c r="F209" s="12"/>
    </row>
    <row r="210">
      <c r="B210" s="14"/>
      <c r="F210" s="12"/>
    </row>
    <row r="211">
      <c r="B211" s="14"/>
      <c r="F211" s="12"/>
    </row>
    <row r="212">
      <c r="B212" s="14"/>
      <c r="F212" s="19"/>
    </row>
    <row r="213">
      <c r="B213" s="14"/>
      <c r="F213" s="19"/>
    </row>
    <row r="214">
      <c r="B214" s="14"/>
      <c r="F214" s="12"/>
    </row>
    <row r="215">
      <c r="B215" s="14"/>
      <c r="F215" s="12"/>
    </row>
    <row r="216">
      <c r="B216" s="14"/>
      <c r="F216" s="14"/>
    </row>
    <row r="217">
      <c r="B217" s="14"/>
      <c r="F217" s="12"/>
    </row>
    <row r="218">
      <c r="B218" s="14"/>
      <c r="F218" s="12"/>
    </row>
    <row r="219">
      <c r="B219" s="14"/>
      <c r="F219" s="12"/>
    </row>
    <row r="220">
      <c r="B220" s="14"/>
      <c r="F220" s="12"/>
    </row>
    <row r="221">
      <c r="B221" s="14"/>
      <c r="F221" s="12"/>
    </row>
    <row r="222">
      <c r="B222" s="14"/>
      <c r="F222" s="12"/>
    </row>
    <row r="223">
      <c r="B223" s="14"/>
      <c r="F223" s="12"/>
    </row>
    <row r="224">
      <c r="B224" s="14"/>
      <c r="F224" s="12"/>
    </row>
    <row r="225">
      <c r="B225" s="14"/>
      <c r="F225" s="12"/>
    </row>
    <row r="226">
      <c r="B226" s="14"/>
      <c r="F226" s="12"/>
    </row>
    <row r="227">
      <c r="B227" s="14"/>
      <c r="F227" s="12"/>
    </row>
    <row r="228">
      <c r="B228" s="14"/>
      <c r="F228" s="12"/>
    </row>
    <row r="229">
      <c r="B229" s="14"/>
      <c r="F229" s="12"/>
    </row>
    <row r="230">
      <c r="B230" s="14"/>
      <c r="F230" s="12"/>
    </row>
    <row r="231">
      <c r="B231" s="14"/>
      <c r="F231" s="12"/>
    </row>
    <row r="232">
      <c r="B232" s="14"/>
      <c r="F232" s="12"/>
    </row>
    <row r="233">
      <c r="B233" s="14"/>
      <c r="F233" s="12"/>
    </row>
    <row r="234">
      <c r="B234" s="14"/>
      <c r="F234" s="12"/>
    </row>
    <row r="235">
      <c r="B235" s="14"/>
      <c r="F235" s="12"/>
    </row>
    <row r="236">
      <c r="B236" s="14"/>
      <c r="F236" s="12"/>
    </row>
    <row r="237">
      <c r="B237" s="14"/>
      <c r="F237" s="12"/>
    </row>
    <row r="238">
      <c r="B238" s="14"/>
      <c r="F238" s="12"/>
    </row>
    <row r="239">
      <c r="B239" s="14"/>
      <c r="F239" s="12"/>
    </row>
    <row r="240">
      <c r="B240" s="14"/>
      <c r="F240" s="12"/>
    </row>
    <row r="241">
      <c r="B241" s="14"/>
      <c r="F241" s="12"/>
    </row>
    <row r="242">
      <c r="B242" s="14"/>
      <c r="F242" s="12"/>
    </row>
    <row r="243">
      <c r="B243" s="14"/>
      <c r="F243" s="12"/>
    </row>
    <row r="244">
      <c r="B244" s="14"/>
      <c r="F244" s="12"/>
    </row>
    <row r="245">
      <c r="B245" s="14"/>
      <c r="F245" s="12"/>
    </row>
    <row r="246">
      <c r="B246" s="14"/>
      <c r="F246" s="12"/>
    </row>
    <row r="247">
      <c r="B247" s="14"/>
      <c r="F247" s="12"/>
    </row>
    <row r="248">
      <c r="B248" s="14"/>
      <c r="F248" s="12"/>
    </row>
    <row r="249">
      <c r="B249" s="14"/>
      <c r="F249" s="12"/>
    </row>
    <row r="250">
      <c r="B250" s="14"/>
      <c r="F250" s="12"/>
    </row>
    <row r="251">
      <c r="B251" s="14"/>
      <c r="F251" s="12"/>
    </row>
    <row r="252">
      <c r="B252" s="14"/>
      <c r="F252" s="12"/>
    </row>
    <row r="253">
      <c r="B253" s="14"/>
      <c r="F253" s="12"/>
    </row>
    <row r="254">
      <c r="B254" s="14"/>
      <c r="F254" s="12"/>
    </row>
    <row r="255">
      <c r="B255" s="14"/>
      <c r="F255" s="12"/>
    </row>
    <row r="256">
      <c r="B256" s="14"/>
      <c r="F256" s="12"/>
    </row>
    <row r="257">
      <c r="B257" s="14"/>
      <c r="F257" s="12"/>
    </row>
    <row r="258">
      <c r="B258" s="14"/>
      <c r="F258" s="12"/>
    </row>
    <row r="259">
      <c r="B259" s="14"/>
      <c r="F259" s="12"/>
    </row>
    <row r="260">
      <c r="B260" s="14"/>
      <c r="F260" s="12"/>
    </row>
    <row r="261">
      <c r="B261" s="14"/>
      <c r="F261" s="12"/>
    </row>
    <row r="262">
      <c r="B262" s="14"/>
      <c r="F262" s="12"/>
    </row>
    <row r="263">
      <c r="B263" s="14"/>
      <c r="F263" s="12"/>
    </row>
    <row r="264">
      <c r="B264" s="14"/>
      <c r="F264" s="12"/>
    </row>
    <row r="265">
      <c r="B265" s="14"/>
      <c r="F265" s="12"/>
    </row>
    <row r="266">
      <c r="B266" s="14"/>
      <c r="F266" s="12"/>
    </row>
    <row r="267">
      <c r="B267" s="14"/>
      <c r="F267" s="12"/>
    </row>
    <row r="268">
      <c r="B268" s="14"/>
      <c r="F268" s="27"/>
    </row>
    <row r="269">
      <c r="B269" s="14"/>
      <c r="F269" s="27"/>
    </row>
    <row r="270">
      <c r="B270" s="14"/>
      <c r="F270" s="27"/>
    </row>
    <row r="271">
      <c r="B271" s="14"/>
      <c r="F271" s="12"/>
    </row>
    <row r="272">
      <c r="B272" s="14"/>
      <c r="F272" s="12"/>
    </row>
    <row r="273">
      <c r="B273" s="14"/>
      <c r="F273" s="27"/>
    </row>
    <row r="274">
      <c r="B274" s="14"/>
      <c r="F274" s="27"/>
    </row>
    <row r="275">
      <c r="B275" s="14"/>
      <c r="F275" s="27"/>
    </row>
    <row r="276">
      <c r="B276" s="14"/>
      <c r="F276" s="27"/>
    </row>
    <row r="277">
      <c r="B277" s="28"/>
      <c r="F277" s="27"/>
    </row>
    <row r="278">
      <c r="B278" s="28"/>
      <c r="F278" s="27"/>
    </row>
    <row r="279">
      <c r="B279" s="28"/>
      <c r="F279" s="27"/>
    </row>
    <row r="280">
      <c r="B280" s="28"/>
      <c r="F280" s="27"/>
    </row>
    <row r="281">
      <c r="B281" s="28"/>
      <c r="F281" s="27"/>
    </row>
    <row r="282">
      <c r="B282" s="28"/>
      <c r="F282" s="27"/>
    </row>
    <row r="283">
      <c r="B283" s="28"/>
      <c r="F283" s="27"/>
    </row>
    <row r="284">
      <c r="B284" s="28"/>
      <c r="F284" s="27"/>
    </row>
    <row r="285">
      <c r="B285" s="28"/>
      <c r="F285" s="27"/>
    </row>
    <row r="286">
      <c r="B286" s="28"/>
      <c r="F286" s="27"/>
    </row>
    <row r="287">
      <c r="B287" s="28"/>
      <c r="F287" s="27"/>
    </row>
    <row r="288">
      <c r="B288" s="28"/>
      <c r="F288" s="27"/>
    </row>
    <row r="289">
      <c r="B289" s="28"/>
      <c r="F289" s="27"/>
    </row>
    <row r="290">
      <c r="B290" s="28"/>
      <c r="F290" s="27"/>
    </row>
    <row r="291">
      <c r="B291" s="28"/>
      <c r="F291" s="27"/>
    </row>
    <row r="292">
      <c r="B292" s="28"/>
      <c r="F292" s="27"/>
    </row>
    <row r="293">
      <c r="B293" s="28"/>
      <c r="F293" s="27"/>
    </row>
    <row r="294">
      <c r="B294" s="28"/>
      <c r="F294" s="27"/>
    </row>
    <row r="295">
      <c r="B295" s="28"/>
      <c r="F295" s="27"/>
    </row>
    <row r="296">
      <c r="B296" s="28"/>
      <c r="F296" s="27"/>
    </row>
    <row r="297">
      <c r="B297" s="28"/>
      <c r="F297" s="27"/>
    </row>
    <row r="298">
      <c r="B298" s="28"/>
      <c r="F298" s="27"/>
    </row>
    <row r="299">
      <c r="B299" s="28"/>
      <c r="F299" s="27"/>
    </row>
    <row r="300">
      <c r="B300" s="28"/>
      <c r="F300" s="27"/>
    </row>
    <row r="301">
      <c r="B301" s="28"/>
      <c r="F301" s="27"/>
    </row>
    <row r="302">
      <c r="B302" s="28"/>
      <c r="F302" s="27"/>
    </row>
    <row r="303">
      <c r="B303" s="28"/>
      <c r="F303" s="27"/>
    </row>
    <row r="304">
      <c r="B304" s="28"/>
      <c r="F304" s="27"/>
    </row>
    <row r="305">
      <c r="B305" s="28"/>
      <c r="F305" s="27"/>
    </row>
    <row r="306">
      <c r="B306" s="28"/>
      <c r="F306" s="27"/>
    </row>
    <row r="307">
      <c r="B307" s="28"/>
      <c r="F307" s="27"/>
    </row>
    <row r="308">
      <c r="B308" s="28"/>
      <c r="F308" s="27"/>
    </row>
    <row r="309">
      <c r="B309" s="28"/>
      <c r="F309" s="27"/>
    </row>
    <row r="310">
      <c r="B310" s="28"/>
      <c r="F310" s="27"/>
    </row>
    <row r="311">
      <c r="B311" s="28"/>
      <c r="F311" s="27"/>
    </row>
    <row r="312">
      <c r="B312" s="28"/>
      <c r="F312" s="27"/>
    </row>
    <row r="313">
      <c r="B313" s="28"/>
      <c r="F313" s="27"/>
    </row>
    <row r="314">
      <c r="B314" s="28"/>
      <c r="F314" s="27"/>
    </row>
    <row r="315">
      <c r="B315" s="28"/>
      <c r="F315" s="27"/>
    </row>
    <row r="316">
      <c r="B316" s="28"/>
      <c r="F316" s="27"/>
    </row>
    <row r="317">
      <c r="B317" s="28"/>
      <c r="F317" s="27"/>
    </row>
    <row r="318">
      <c r="B318" s="28"/>
      <c r="F318" s="27"/>
    </row>
    <row r="319">
      <c r="B319" s="28"/>
      <c r="F319" s="27"/>
    </row>
    <row r="320">
      <c r="B320" s="28"/>
      <c r="F320" s="27"/>
    </row>
    <row r="321">
      <c r="B321" s="28"/>
      <c r="F321" s="27"/>
    </row>
    <row r="322">
      <c r="B322" s="28"/>
      <c r="F322" s="27"/>
    </row>
    <row r="323">
      <c r="B323" s="28"/>
      <c r="F323" s="27"/>
    </row>
    <row r="324">
      <c r="B324" s="28"/>
      <c r="F324" s="27"/>
    </row>
    <row r="325">
      <c r="B325" s="28"/>
      <c r="F325" s="27"/>
    </row>
    <row r="326">
      <c r="B326" s="28"/>
      <c r="F326" s="27"/>
    </row>
    <row r="327">
      <c r="B327" s="28"/>
      <c r="F327" s="27"/>
    </row>
    <row r="328">
      <c r="B328" s="28"/>
      <c r="F328" s="27"/>
    </row>
    <row r="329">
      <c r="B329" s="28"/>
      <c r="F329" s="27"/>
    </row>
    <row r="330">
      <c r="B330" s="28"/>
      <c r="F330" s="27"/>
    </row>
    <row r="331">
      <c r="B331" s="28"/>
      <c r="F331" s="27"/>
    </row>
    <row r="332">
      <c r="B332" s="28"/>
      <c r="F332" s="27"/>
    </row>
    <row r="333">
      <c r="B333" s="28"/>
      <c r="F333" s="27"/>
    </row>
    <row r="334">
      <c r="B334" s="28"/>
      <c r="F334" s="27"/>
    </row>
    <row r="335">
      <c r="B335" s="28"/>
      <c r="F335" s="27"/>
    </row>
    <row r="336">
      <c r="B336" s="28"/>
      <c r="F336" s="27"/>
    </row>
    <row r="337">
      <c r="B337" s="28"/>
      <c r="F337" s="27"/>
    </row>
    <row r="338">
      <c r="B338" s="28"/>
      <c r="F338" s="27"/>
    </row>
    <row r="339">
      <c r="B339" s="28"/>
      <c r="F339" s="27"/>
    </row>
    <row r="340">
      <c r="B340" s="28"/>
      <c r="F340" s="27"/>
    </row>
    <row r="341">
      <c r="B341" s="28"/>
      <c r="F341" s="27"/>
    </row>
    <row r="342">
      <c r="B342" s="28"/>
      <c r="F342" s="27"/>
    </row>
    <row r="343">
      <c r="B343" s="28"/>
      <c r="F343" s="27"/>
    </row>
    <row r="344">
      <c r="B344" s="28"/>
      <c r="F344" s="27"/>
    </row>
    <row r="345">
      <c r="B345" s="28"/>
      <c r="F345" s="27"/>
    </row>
    <row r="346">
      <c r="B346" s="28"/>
      <c r="F346" s="27"/>
    </row>
    <row r="347">
      <c r="B347" s="28"/>
      <c r="F347" s="27"/>
    </row>
    <row r="348">
      <c r="B348" s="28"/>
      <c r="F348" s="27"/>
    </row>
    <row r="349">
      <c r="B349" s="28"/>
      <c r="F349" s="27"/>
    </row>
    <row r="350">
      <c r="B350" s="28"/>
      <c r="F350" s="27"/>
    </row>
    <row r="351">
      <c r="B351" s="28"/>
      <c r="F351" s="27"/>
    </row>
    <row r="352">
      <c r="B352" s="28"/>
      <c r="F352" s="27"/>
    </row>
    <row r="353">
      <c r="B353" s="28"/>
      <c r="F353" s="27"/>
    </row>
    <row r="354">
      <c r="B354" s="28"/>
      <c r="F354" s="27"/>
    </row>
    <row r="355">
      <c r="B355" s="28"/>
      <c r="F355" s="27"/>
    </row>
    <row r="356">
      <c r="B356" s="28"/>
      <c r="F356" s="27"/>
    </row>
    <row r="357">
      <c r="B357" s="28"/>
      <c r="F357" s="27"/>
    </row>
    <row r="358">
      <c r="B358" s="28"/>
      <c r="F358" s="27"/>
    </row>
    <row r="359">
      <c r="B359" s="28"/>
      <c r="F359" s="27"/>
    </row>
    <row r="360">
      <c r="B360" s="28"/>
      <c r="F360" s="27"/>
    </row>
    <row r="361">
      <c r="B361" s="28"/>
      <c r="F361" s="27"/>
    </row>
    <row r="362">
      <c r="B362" s="28"/>
      <c r="F362" s="27"/>
    </row>
    <row r="363">
      <c r="B363" s="28"/>
      <c r="F363" s="27"/>
    </row>
    <row r="364">
      <c r="B364" s="28"/>
      <c r="F364" s="27"/>
    </row>
    <row r="365">
      <c r="B365" s="28"/>
      <c r="F365" s="27"/>
    </row>
    <row r="366">
      <c r="B366" s="28"/>
      <c r="F366" s="27"/>
    </row>
    <row r="367">
      <c r="B367" s="28"/>
      <c r="F367" s="27"/>
    </row>
    <row r="368">
      <c r="B368" s="28"/>
      <c r="F368" s="27"/>
    </row>
    <row r="369">
      <c r="B369" s="28"/>
      <c r="F369" s="27"/>
    </row>
    <row r="370">
      <c r="B370" s="28"/>
      <c r="F370" s="27"/>
    </row>
    <row r="371">
      <c r="B371" s="28"/>
      <c r="F371" s="27"/>
    </row>
    <row r="372">
      <c r="B372" s="28"/>
      <c r="F372" s="27"/>
    </row>
    <row r="373">
      <c r="B373" s="28"/>
      <c r="F373" s="27"/>
    </row>
    <row r="374">
      <c r="B374" s="28"/>
      <c r="F374" s="27"/>
    </row>
    <row r="375">
      <c r="B375" s="28"/>
      <c r="F375" s="27"/>
    </row>
    <row r="376">
      <c r="B376" s="28"/>
      <c r="F376" s="27"/>
    </row>
    <row r="377">
      <c r="B377" s="28"/>
      <c r="F377" s="27"/>
    </row>
    <row r="378">
      <c r="B378" s="28"/>
      <c r="F378" s="27"/>
    </row>
    <row r="379">
      <c r="B379" s="28"/>
      <c r="F379" s="27"/>
    </row>
    <row r="380">
      <c r="B380" s="28"/>
      <c r="F380" s="27"/>
    </row>
    <row r="381">
      <c r="B381" s="28"/>
      <c r="F381" s="27"/>
    </row>
    <row r="382">
      <c r="B382" s="28"/>
      <c r="F382" s="27"/>
    </row>
    <row r="383">
      <c r="B383" s="28"/>
      <c r="F383" s="27"/>
    </row>
    <row r="384">
      <c r="B384" s="28"/>
      <c r="F384" s="27"/>
    </row>
    <row r="385">
      <c r="B385" s="28"/>
      <c r="F385" s="27"/>
    </row>
    <row r="386">
      <c r="B386" s="28"/>
      <c r="F386" s="27"/>
    </row>
    <row r="387">
      <c r="B387" s="28"/>
      <c r="F387" s="27"/>
    </row>
    <row r="388">
      <c r="B388" s="28"/>
      <c r="F388" s="27"/>
    </row>
    <row r="389">
      <c r="B389" s="28"/>
      <c r="F389" s="27"/>
    </row>
    <row r="390">
      <c r="B390" s="28"/>
      <c r="F390" s="27"/>
    </row>
    <row r="391">
      <c r="B391" s="28"/>
      <c r="F391" s="27"/>
    </row>
    <row r="392">
      <c r="B392" s="28"/>
      <c r="F392" s="27"/>
    </row>
    <row r="393">
      <c r="B393" s="28"/>
      <c r="F393" s="27"/>
    </row>
    <row r="394">
      <c r="B394" s="28"/>
      <c r="F394" s="27"/>
    </row>
    <row r="395">
      <c r="B395" s="28"/>
      <c r="F395" s="27"/>
    </row>
    <row r="396">
      <c r="B396" s="28"/>
      <c r="F396" s="27"/>
    </row>
    <row r="397">
      <c r="B397" s="28"/>
      <c r="F397" s="27"/>
    </row>
    <row r="398">
      <c r="B398" s="28"/>
      <c r="F398" s="27"/>
    </row>
    <row r="399">
      <c r="B399" s="28"/>
      <c r="F399" s="27"/>
    </row>
    <row r="400">
      <c r="B400" s="28"/>
      <c r="F400" s="27"/>
    </row>
    <row r="401">
      <c r="B401" s="28"/>
      <c r="F401" s="27"/>
    </row>
    <row r="402">
      <c r="B402" s="28"/>
      <c r="F402" s="27"/>
    </row>
    <row r="403">
      <c r="B403" s="28"/>
      <c r="F403" s="27"/>
    </row>
    <row r="404">
      <c r="B404" s="28"/>
      <c r="F404" s="27"/>
    </row>
    <row r="405">
      <c r="B405" s="28"/>
      <c r="F405" s="27"/>
    </row>
    <row r="406">
      <c r="B406" s="28"/>
      <c r="F406" s="27"/>
    </row>
    <row r="407">
      <c r="B407" s="28"/>
      <c r="F407" s="27"/>
    </row>
    <row r="408">
      <c r="B408" s="28"/>
      <c r="F408" s="27"/>
    </row>
    <row r="409">
      <c r="B409" s="28"/>
      <c r="F409" s="27"/>
    </row>
    <row r="410">
      <c r="B410" s="28"/>
      <c r="F410" s="27"/>
    </row>
    <row r="411">
      <c r="B411" s="28"/>
      <c r="F411" s="27"/>
    </row>
    <row r="412">
      <c r="B412" s="28"/>
      <c r="F412" s="27"/>
    </row>
    <row r="413">
      <c r="B413" s="28"/>
      <c r="F413" s="27"/>
    </row>
    <row r="414">
      <c r="B414" s="28"/>
      <c r="F414" s="27"/>
    </row>
    <row r="415">
      <c r="B415" s="28"/>
      <c r="F415" s="27"/>
    </row>
    <row r="416">
      <c r="B416" s="28"/>
      <c r="F416" s="27"/>
    </row>
    <row r="417">
      <c r="B417" s="28"/>
      <c r="F417" s="27"/>
    </row>
    <row r="418">
      <c r="B418" s="28"/>
      <c r="F418" s="27"/>
    </row>
    <row r="419">
      <c r="B419" s="28"/>
      <c r="F419" s="27"/>
    </row>
    <row r="420">
      <c r="B420" s="28"/>
      <c r="F420" s="27"/>
    </row>
    <row r="421">
      <c r="B421" s="28"/>
      <c r="F421" s="27"/>
    </row>
    <row r="422">
      <c r="B422" s="28"/>
      <c r="F422" s="27"/>
    </row>
    <row r="423">
      <c r="B423" s="28"/>
      <c r="F423" s="27"/>
    </row>
    <row r="424">
      <c r="B424" s="28"/>
      <c r="F424" s="27"/>
    </row>
    <row r="425">
      <c r="B425" s="28"/>
      <c r="F425" s="27"/>
    </row>
    <row r="426">
      <c r="B426" s="28"/>
      <c r="F426" s="27"/>
    </row>
    <row r="427">
      <c r="B427" s="28"/>
      <c r="F427" s="27"/>
    </row>
    <row r="428">
      <c r="B428" s="28"/>
      <c r="F428" s="27"/>
    </row>
    <row r="429">
      <c r="B429" s="28"/>
      <c r="F429" s="27"/>
    </row>
    <row r="430">
      <c r="B430" s="28"/>
      <c r="F430" s="27"/>
    </row>
    <row r="431">
      <c r="B431" s="28"/>
      <c r="F431" s="27"/>
    </row>
    <row r="432">
      <c r="B432" s="28"/>
      <c r="F432" s="27"/>
    </row>
    <row r="433">
      <c r="B433" s="28"/>
      <c r="F433" s="27"/>
    </row>
    <row r="434">
      <c r="B434" s="28"/>
      <c r="F434" s="27"/>
    </row>
    <row r="435">
      <c r="B435" s="28"/>
      <c r="F435" s="27"/>
    </row>
    <row r="436">
      <c r="B436" s="28"/>
      <c r="F436" s="27"/>
    </row>
    <row r="437">
      <c r="B437" s="28"/>
      <c r="F437" s="27"/>
    </row>
    <row r="438">
      <c r="B438" s="28"/>
      <c r="F438" s="27"/>
    </row>
    <row r="439">
      <c r="B439" s="28"/>
      <c r="F439" s="27"/>
    </row>
    <row r="440">
      <c r="B440" s="28"/>
      <c r="F440" s="27"/>
    </row>
    <row r="441">
      <c r="B441" s="28"/>
      <c r="F441" s="27"/>
    </row>
    <row r="442">
      <c r="B442" s="28"/>
      <c r="F442" s="27"/>
    </row>
    <row r="443">
      <c r="B443" s="28"/>
      <c r="F443" s="27"/>
    </row>
    <row r="444">
      <c r="B444" s="28"/>
      <c r="F444" s="27"/>
    </row>
    <row r="445">
      <c r="B445" s="28"/>
      <c r="F445" s="27"/>
    </row>
    <row r="446">
      <c r="B446" s="28"/>
      <c r="F446" s="27"/>
    </row>
    <row r="447">
      <c r="B447" s="28"/>
      <c r="F447" s="27"/>
    </row>
    <row r="448">
      <c r="B448" s="28"/>
      <c r="F448" s="27"/>
    </row>
    <row r="449">
      <c r="B449" s="28"/>
      <c r="F449" s="27"/>
    </row>
    <row r="450">
      <c r="B450" s="28"/>
      <c r="F450" s="27"/>
    </row>
    <row r="451">
      <c r="B451" s="28"/>
      <c r="F451" s="27"/>
    </row>
    <row r="452">
      <c r="B452" s="28"/>
      <c r="F452" s="27"/>
    </row>
    <row r="453">
      <c r="B453" s="28"/>
      <c r="F453" s="27"/>
    </row>
    <row r="454">
      <c r="B454" s="28"/>
      <c r="F454" s="27"/>
    </row>
    <row r="455">
      <c r="B455" s="28"/>
      <c r="F455" s="27"/>
    </row>
    <row r="456">
      <c r="B456" s="28"/>
      <c r="F456" s="27"/>
    </row>
    <row r="457">
      <c r="B457" s="28"/>
      <c r="F457" s="27"/>
    </row>
    <row r="458">
      <c r="B458" s="28"/>
      <c r="F458" s="27"/>
    </row>
    <row r="459">
      <c r="B459" s="28"/>
      <c r="F459" s="27"/>
    </row>
    <row r="460">
      <c r="B460" s="28"/>
      <c r="F460" s="27"/>
    </row>
    <row r="461">
      <c r="B461" s="28"/>
      <c r="F461" s="27"/>
    </row>
    <row r="462">
      <c r="B462" s="28"/>
      <c r="F462" s="27"/>
    </row>
    <row r="463">
      <c r="B463" s="28"/>
      <c r="F463" s="27"/>
    </row>
    <row r="464">
      <c r="B464" s="28"/>
      <c r="F464" s="27"/>
    </row>
    <row r="465">
      <c r="B465" s="28"/>
      <c r="F465" s="27"/>
    </row>
    <row r="466">
      <c r="B466" s="28"/>
      <c r="F466" s="27"/>
    </row>
    <row r="467">
      <c r="B467" s="28"/>
      <c r="F467" s="27"/>
    </row>
    <row r="468">
      <c r="B468" s="28"/>
      <c r="F468" s="27"/>
    </row>
    <row r="469">
      <c r="B469" s="28"/>
      <c r="F469" s="27"/>
    </row>
    <row r="470">
      <c r="B470" s="28"/>
      <c r="F470" s="27"/>
    </row>
    <row r="471">
      <c r="B471" s="28"/>
      <c r="F471" s="27"/>
    </row>
    <row r="472">
      <c r="B472" s="28"/>
      <c r="F472" s="27"/>
    </row>
    <row r="473">
      <c r="B473" s="28"/>
      <c r="F473" s="27"/>
    </row>
    <row r="474">
      <c r="B474" s="28"/>
      <c r="F474" s="27"/>
    </row>
    <row r="475">
      <c r="B475" s="28"/>
      <c r="F475" s="27"/>
    </row>
    <row r="476">
      <c r="B476" s="28"/>
      <c r="F476" s="27"/>
    </row>
    <row r="477">
      <c r="B477" s="28"/>
      <c r="F477" s="27"/>
    </row>
    <row r="478">
      <c r="B478" s="28"/>
      <c r="F478" s="27"/>
    </row>
    <row r="479">
      <c r="B479" s="28"/>
      <c r="F479" s="27"/>
    </row>
    <row r="480">
      <c r="B480" s="28"/>
      <c r="F480" s="27"/>
    </row>
    <row r="481">
      <c r="B481" s="28"/>
      <c r="F481" s="27"/>
    </row>
    <row r="482">
      <c r="B482" s="28"/>
      <c r="F482" s="27"/>
    </row>
    <row r="483">
      <c r="B483" s="28"/>
      <c r="F483" s="27"/>
    </row>
    <row r="484">
      <c r="B484" s="28"/>
      <c r="F484" s="27"/>
    </row>
    <row r="485">
      <c r="B485" s="28"/>
      <c r="F485" s="27"/>
    </row>
    <row r="486">
      <c r="B486" s="28"/>
      <c r="F486" s="27"/>
    </row>
    <row r="487">
      <c r="B487" s="28"/>
      <c r="F487" s="27"/>
    </row>
    <row r="488">
      <c r="B488" s="28"/>
      <c r="F488" s="27"/>
    </row>
    <row r="489">
      <c r="B489" s="28"/>
      <c r="F489" s="27"/>
    </row>
    <row r="490">
      <c r="B490" s="28"/>
      <c r="F490" s="27"/>
    </row>
    <row r="491">
      <c r="B491" s="28"/>
      <c r="F491" s="27"/>
    </row>
    <row r="492">
      <c r="B492" s="28"/>
      <c r="F492" s="27"/>
    </row>
    <row r="493">
      <c r="B493" s="28"/>
      <c r="F493" s="27"/>
    </row>
    <row r="494">
      <c r="B494" s="28"/>
      <c r="F494" s="27"/>
    </row>
    <row r="495">
      <c r="B495" s="28"/>
      <c r="F495" s="27"/>
    </row>
    <row r="496">
      <c r="B496" s="28"/>
      <c r="F496" s="27"/>
    </row>
    <row r="497">
      <c r="B497" s="28"/>
      <c r="F497" s="27"/>
    </row>
    <row r="498">
      <c r="B498" s="28"/>
      <c r="F498" s="27"/>
    </row>
    <row r="499">
      <c r="B499" s="28"/>
      <c r="F499" s="27"/>
    </row>
    <row r="500">
      <c r="B500" s="28"/>
      <c r="F500" s="27"/>
    </row>
    <row r="501">
      <c r="B501" s="28"/>
      <c r="F501" s="27"/>
    </row>
    <row r="502">
      <c r="B502" s="28"/>
      <c r="F502" s="27"/>
    </row>
    <row r="503">
      <c r="B503" s="28"/>
      <c r="F503" s="27"/>
    </row>
    <row r="504">
      <c r="B504" s="28"/>
      <c r="F504" s="27"/>
    </row>
    <row r="505">
      <c r="B505" s="28"/>
      <c r="F505" s="27"/>
    </row>
    <row r="506">
      <c r="B506" s="28"/>
      <c r="F506" s="27"/>
    </row>
    <row r="507">
      <c r="B507" s="28"/>
      <c r="F507" s="27"/>
    </row>
    <row r="508">
      <c r="B508" s="28"/>
      <c r="F508" s="27"/>
    </row>
    <row r="509">
      <c r="B509" s="28"/>
      <c r="F509" s="27"/>
    </row>
    <row r="510">
      <c r="B510" s="28"/>
      <c r="F510" s="27"/>
    </row>
    <row r="511">
      <c r="B511" s="28"/>
      <c r="F511" s="27"/>
    </row>
    <row r="512">
      <c r="B512" s="28"/>
      <c r="F512" s="27"/>
    </row>
    <row r="513">
      <c r="B513" s="28"/>
      <c r="F513" s="27"/>
    </row>
    <row r="514">
      <c r="B514" s="28"/>
      <c r="F514" s="27"/>
    </row>
    <row r="515">
      <c r="B515" s="28"/>
      <c r="F515" s="27"/>
    </row>
    <row r="516">
      <c r="B516" s="28"/>
      <c r="F516" s="27"/>
    </row>
    <row r="517">
      <c r="B517" s="28"/>
      <c r="F517" s="27"/>
    </row>
    <row r="518">
      <c r="B518" s="28"/>
      <c r="F518" s="27"/>
    </row>
    <row r="519">
      <c r="B519" s="28"/>
      <c r="F519" s="27"/>
    </row>
    <row r="520">
      <c r="B520" s="28"/>
      <c r="F520" s="27"/>
    </row>
    <row r="521">
      <c r="B521" s="28"/>
      <c r="F521" s="27"/>
    </row>
    <row r="522">
      <c r="B522" s="28"/>
      <c r="F522" s="27"/>
    </row>
    <row r="523">
      <c r="B523" s="28"/>
      <c r="F523" s="27"/>
    </row>
    <row r="524">
      <c r="B524" s="28"/>
      <c r="F524" s="27"/>
    </row>
    <row r="525">
      <c r="B525" s="28"/>
      <c r="F525" s="27"/>
    </row>
    <row r="526">
      <c r="B526" s="28"/>
      <c r="F526" s="27"/>
    </row>
    <row r="527">
      <c r="B527" s="28"/>
      <c r="F527" s="27"/>
    </row>
    <row r="528">
      <c r="B528" s="28"/>
      <c r="F528" s="27"/>
    </row>
    <row r="529">
      <c r="B529" s="28"/>
      <c r="F529" s="27"/>
    </row>
    <row r="530">
      <c r="B530" s="28"/>
      <c r="F530" s="27"/>
    </row>
    <row r="531">
      <c r="B531" s="28"/>
      <c r="F531" s="27"/>
    </row>
    <row r="532">
      <c r="B532" s="28"/>
      <c r="F532" s="27"/>
    </row>
    <row r="533">
      <c r="B533" s="28"/>
      <c r="F533" s="27"/>
    </row>
    <row r="534">
      <c r="B534" s="28"/>
      <c r="F534" s="27"/>
    </row>
    <row r="535">
      <c r="B535" s="28"/>
      <c r="F535" s="27"/>
    </row>
    <row r="536">
      <c r="B536" s="28"/>
      <c r="F536" s="27"/>
    </row>
    <row r="537">
      <c r="B537" s="28"/>
      <c r="F537" s="27"/>
    </row>
    <row r="538">
      <c r="B538" s="28"/>
      <c r="F538" s="27"/>
    </row>
    <row r="539">
      <c r="B539" s="28"/>
      <c r="F539" s="27"/>
    </row>
    <row r="540">
      <c r="B540" s="28"/>
      <c r="F540" s="27"/>
    </row>
    <row r="541">
      <c r="B541" s="28"/>
      <c r="F541" s="27"/>
    </row>
    <row r="542">
      <c r="B542" s="28"/>
      <c r="F542" s="27"/>
    </row>
    <row r="543">
      <c r="B543" s="28"/>
      <c r="F543" s="27"/>
    </row>
    <row r="544">
      <c r="B544" s="28"/>
      <c r="F544" s="27"/>
    </row>
    <row r="545">
      <c r="B545" s="28"/>
      <c r="F545" s="27"/>
    </row>
    <row r="546">
      <c r="B546" s="28"/>
      <c r="F546" s="27"/>
    </row>
    <row r="547">
      <c r="B547" s="28"/>
      <c r="F547" s="27"/>
    </row>
    <row r="548">
      <c r="B548" s="28"/>
      <c r="F548" s="27"/>
    </row>
    <row r="549">
      <c r="B549" s="28"/>
      <c r="F549" s="27"/>
    </row>
    <row r="550">
      <c r="B550" s="28"/>
      <c r="F550" s="27"/>
    </row>
    <row r="551">
      <c r="B551" s="28"/>
      <c r="F551" s="27"/>
    </row>
    <row r="552">
      <c r="B552" s="28"/>
      <c r="F552" s="27"/>
    </row>
    <row r="553">
      <c r="B553" s="28"/>
      <c r="F553" s="27"/>
    </row>
    <row r="554">
      <c r="B554" s="28"/>
      <c r="F554" s="27"/>
    </row>
    <row r="555">
      <c r="B555" s="28"/>
      <c r="F555" s="27"/>
    </row>
    <row r="556">
      <c r="B556" s="28"/>
      <c r="F556" s="27"/>
    </row>
    <row r="557">
      <c r="B557" s="28"/>
      <c r="F557" s="27"/>
    </row>
    <row r="558">
      <c r="B558" s="28"/>
      <c r="F558" s="27"/>
    </row>
    <row r="559">
      <c r="B559" s="28"/>
      <c r="F559" s="27"/>
    </row>
    <row r="560">
      <c r="B560" s="28"/>
      <c r="F560" s="27"/>
    </row>
    <row r="561">
      <c r="B561" s="28"/>
      <c r="F561" s="27"/>
    </row>
    <row r="562">
      <c r="B562" s="28"/>
      <c r="F562" s="27"/>
    </row>
    <row r="563">
      <c r="B563" s="28"/>
      <c r="F563" s="27"/>
    </row>
    <row r="564">
      <c r="B564" s="28"/>
      <c r="F564" s="27"/>
    </row>
    <row r="565">
      <c r="B565" s="28"/>
      <c r="F565" s="27"/>
    </row>
    <row r="566">
      <c r="B566" s="28"/>
      <c r="F566" s="27"/>
    </row>
    <row r="567">
      <c r="B567" s="28"/>
      <c r="F567" s="27"/>
    </row>
    <row r="568">
      <c r="B568" s="28"/>
      <c r="F568" s="27"/>
    </row>
    <row r="569">
      <c r="B569" s="28"/>
      <c r="F569" s="27"/>
    </row>
    <row r="570">
      <c r="B570" s="28"/>
      <c r="F570" s="27"/>
    </row>
    <row r="571">
      <c r="B571" s="28"/>
      <c r="F571" s="27"/>
    </row>
    <row r="572">
      <c r="B572" s="28"/>
      <c r="F572" s="27"/>
    </row>
    <row r="573">
      <c r="B573" s="28"/>
      <c r="F573" s="27"/>
    </row>
    <row r="574">
      <c r="B574" s="28"/>
      <c r="F574" s="27"/>
    </row>
    <row r="575">
      <c r="B575" s="28"/>
      <c r="F575" s="27"/>
    </row>
    <row r="576">
      <c r="B576" s="28"/>
      <c r="F576" s="27"/>
    </row>
    <row r="577">
      <c r="B577" s="28"/>
      <c r="F577" s="27"/>
    </row>
    <row r="578">
      <c r="B578" s="28"/>
      <c r="F578" s="27"/>
    </row>
    <row r="579">
      <c r="B579" s="28"/>
      <c r="F579" s="27"/>
    </row>
    <row r="580">
      <c r="B580" s="28"/>
      <c r="F580" s="27"/>
    </row>
    <row r="581">
      <c r="B581" s="28"/>
      <c r="F581" s="27"/>
    </row>
    <row r="582">
      <c r="B582" s="28"/>
      <c r="F582" s="27"/>
    </row>
    <row r="583">
      <c r="B583" s="28"/>
      <c r="F583" s="27"/>
    </row>
    <row r="584">
      <c r="B584" s="28"/>
      <c r="F584" s="27"/>
    </row>
    <row r="585">
      <c r="B585" s="28"/>
      <c r="F585" s="27"/>
    </row>
    <row r="586">
      <c r="B586" s="28"/>
      <c r="F586" s="27"/>
    </row>
    <row r="587">
      <c r="B587" s="28"/>
      <c r="F587" s="27"/>
    </row>
    <row r="588">
      <c r="B588" s="28"/>
      <c r="F588" s="27"/>
    </row>
    <row r="589">
      <c r="B589" s="28"/>
      <c r="F589" s="27"/>
    </row>
    <row r="590">
      <c r="B590" s="28"/>
      <c r="F590" s="27"/>
    </row>
    <row r="591">
      <c r="B591" s="28"/>
      <c r="F591" s="27"/>
    </row>
    <row r="592">
      <c r="B592" s="28"/>
      <c r="F592" s="27"/>
    </row>
    <row r="593">
      <c r="B593" s="28"/>
      <c r="F593" s="27"/>
    </row>
    <row r="594">
      <c r="B594" s="28"/>
      <c r="F594" s="27"/>
    </row>
    <row r="595">
      <c r="B595" s="28"/>
      <c r="F595" s="27"/>
    </row>
    <row r="596">
      <c r="B596" s="28"/>
      <c r="F596" s="27"/>
    </row>
    <row r="597">
      <c r="B597" s="28"/>
      <c r="F597" s="27"/>
    </row>
    <row r="598">
      <c r="B598" s="28"/>
      <c r="F598" s="27"/>
    </row>
    <row r="599">
      <c r="B599" s="28"/>
      <c r="F599" s="27"/>
    </row>
    <row r="600">
      <c r="B600" s="28"/>
      <c r="F600" s="27"/>
    </row>
    <row r="601">
      <c r="B601" s="28"/>
      <c r="F601" s="27"/>
    </row>
    <row r="602">
      <c r="B602" s="28"/>
      <c r="F602" s="27"/>
    </row>
    <row r="603">
      <c r="B603" s="28"/>
      <c r="F603" s="27"/>
    </row>
    <row r="604">
      <c r="B604" s="28"/>
      <c r="F604" s="27"/>
    </row>
    <row r="605">
      <c r="B605" s="28"/>
      <c r="F605" s="27"/>
    </row>
    <row r="606">
      <c r="B606" s="28"/>
      <c r="F606" s="27"/>
    </row>
    <row r="607">
      <c r="B607" s="28"/>
      <c r="F607" s="27"/>
    </row>
    <row r="608">
      <c r="B608" s="28"/>
      <c r="F608" s="27"/>
    </row>
    <row r="609">
      <c r="B609" s="28"/>
      <c r="F609" s="27"/>
    </row>
    <row r="610">
      <c r="B610" s="28"/>
      <c r="F610" s="27"/>
    </row>
    <row r="611">
      <c r="B611" s="28"/>
      <c r="F611" s="27"/>
    </row>
    <row r="612">
      <c r="B612" s="28"/>
      <c r="F612" s="27"/>
    </row>
    <row r="613">
      <c r="B613" s="28"/>
      <c r="F613" s="27"/>
    </row>
    <row r="614">
      <c r="B614" s="28"/>
      <c r="F614" s="27"/>
    </row>
    <row r="615">
      <c r="B615" s="28"/>
      <c r="F615" s="27"/>
    </row>
    <row r="616">
      <c r="B616" s="28"/>
      <c r="F616" s="27"/>
    </row>
    <row r="617">
      <c r="B617" s="28"/>
      <c r="F617" s="27"/>
    </row>
    <row r="618">
      <c r="B618" s="28"/>
      <c r="F618" s="27"/>
    </row>
    <row r="619">
      <c r="B619" s="28"/>
      <c r="F619" s="27"/>
    </row>
    <row r="620">
      <c r="B620" s="28"/>
      <c r="F620" s="27"/>
    </row>
    <row r="621">
      <c r="B621" s="28"/>
      <c r="F621" s="27"/>
    </row>
    <row r="622">
      <c r="B622" s="28"/>
      <c r="F622" s="27"/>
    </row>
    <row r="623">
      <c r="B623" s="28"/>
      <c r="F623" s="27"/>
    </row>
    <row r="624">
      <c r="B624" s="28"/>
      <c r="F624" s="27"/>
    </row>
    <row r="625">
      <c r="B625" s="28"/>
      <c r="F625" s="27"/>
    </row>
    <row r="626">
      <c r="B626" s="28"/>
      <c r="F626" s="27"/>
    </row>
    <row r="627">
      <c r="B627" s="28"/>
      <c r="F627" s="27"/>
    </row>
    <row r="628">
      <c r="B628" s="28"/>
      <c r="F628" s="27"/>
    </row>
    <row r="629">
      <c r="B629" s="28"/>
      <c r="F629" s="27"/>
    </row>
    <row r="630">
      <c r="B630" s="28"/>
      <c r="F630" s="27"/>
    </row>
    <row r="631">
      <c r="B631" s="28"/>
      <c r="F631" s="27"/>
    </row>
    <row r="632">
      <c r="B632" s="28"/>
      <c r="F632" s="27"/>
    </row>
    <row r="633">
      <c r="B633" s="28"/>
      <c r="F633" s="27"/>
    </row>
    <row r="634">
      <c r="B634" s="28"/>
      <c r="F634" s="27"/>
    </row>
    <row r="635">
      <c r="B635" s="28"/>
      <c r="F635" s="27"/>
    </row>
    <row r="636">
      <c r="B636" s="28"/>
      <c r="F636" s="27"/>
    </row>
    <row r="637">
      <c r="B637" s="28"/>
      <c r="F637" s="27"/>
    </row>
    <row r="638">
      <c r="B638" s="28"/>
      <c r="F638" s="27"/>
    </row>
    <row r="639">
      <c r="B639" s="28"/>
      <c r="F639" s="27"/>
    </row>
    <row r="640">
      <c r="B640" s="28"/>
      <c r="F640" s="27"/>
    </row>
    <row r="641">
      <c r="B641" s="28"/>
      <c r="F641" s="27"/>
    </row>
    <row r="642">
      <c r="B642" s="28"/>
      <c r="F642" s="27"/>
    </row>
    <row r="643">
      <c r="B643" s="28"/>
      <c r="F643" s="27"/>
    </row>
    <row r="644">
      <c r="B644" s="28"/>
      <c r="F644" s="27"/>
    </row>
    <row r="645">
      <c r="B645" s="28"/>
      <c r="F645" s="27"/>
    </row>
    <row r="646">
      <c r="B646" s="28"/>
      <c r="F646" s="27"/>
    </row>
    <row r="647">
      <c r="B647" s="28"/>
      <c r="F647" s="27"/>
    </row>
    <row r="648">
      <c r="B648" s="28"/>
      <c r="F648" s="27"/>
    </row>
    <row r="649">
      <c r="B649" s="28"/>
      <c r="F649" s="27"/>
    </row>
    <row r="650">
      <c r="B650" s="28"/>
      <c r="F650" s="27"/>
    </row>
    <row r="651">
      <c r="B651" s="28"/>
      <c r="F651" s="27"/>
    </row>
    <row r="652">
      <c r="B652" s="28"/>
      <c r="F652" s="27"/>
    </row>
    <row r="653">
      <c r="B653" s="28"/>
      <c r="F653" s="27"/>
    </row>
    <row r="654">
      <c r="B654" s="28"/>
      <c r="F654" s="27"/>
    </row>
    <row r="655">
      <c r="B655" s="28"/>
      <c r="F655" s="27"/>
    </row>
    <row r="656">
      <c r="B656" s="28"/>
      <c r="F656" s="27"/>
    </row>
    <row r="657">
      <c r="B657" s="28"/>
      <c r="F657" s="27"/>
    </row>
    <row r="658">
      <c r="B658" s="28"/>
      <c r="F658" s="27"/>
    </row>
    <row r="659">
      <c r="B659" s="28"/>
      <c r="F659" s="27"/>
    </row>
    <row r="660">
      <c r="B660" s="28"/>
      <c r="F660" s="27"/>
    </row>
    <row r="661">
      <c r="B661" s="28"/>
      <c r="F661" s="27"/>
    </row>
    <row r="662">
      <c r="B662" s="28"/>
      <c r="F662" s="27"/>
    </row>
    <row r="663">
      <c r="B663" s="28"/>
      <c r="F663" s="27"/>
    </row>
    <row r="664">
      <c r="B664" s="28"/>
      <c r="F664" s="27"/>
    </row>
    <row r="665">
      <c r="B665" s="28"/>
      <c r="F665" s="27"/>
    </row>
    <row r="666">
      <c r="B666" s="28"/>
      <c r="F666" s="27"/>
    </row>
    <row r="667">
      <c r="B667" s="28"/>
      <c r="F667" s="27"/>
    </row>
    <row r="668">
      <c r="B668" s="28"/>
      <c r="F668" s="27"/>
    </row>
    <row r="669">
      <c r="B669" s="28"/>
      <c r="F669" s="27"/>
    </row>
    <row r="670">
      <c r="B670" s="28"/>
      <c r="F670" s="27"/>
    </row>
    <row r="671">
      <c r="B671" s="28"/>
      <c r="F671" s="27"/>
    </row>
    <row r="672">
      <c r="B672" s="28"/>
      <c r="F672" s="27"/>
    </row>
    <row r="673">
      <c r="B673" s="28"/>
      <c r="F673" s="27"/>
    </row>
    <row r="674">
      <c r="B674" s="28"/>
      <c r="F674" s="27"/>
    </row>
    <row r="675">
      <c r="B675" s="28"/>
      <c r="F675" s="27"/>
    </row>
    <row r="676">
      <c r="B676" s="28"/>
      <c r="F676" s="27"/>
    </row>
    <row r="677">
      <c r="B677" s="28"/>
      <c r="F677" s="27"/>
    </row>
    <row r="678">
      <c r="B678" s="28"/>
      <c r="F678" s="27"/>
    </row>
    <row r="679">
      <c r="B679" s="28"/>
      <c r="F679" s="27"/>
    </row>
    <row r="680">
      <c r="B680" s="28"/>
      <c r="F680" s="27"/>
    </row>
    <row r="681">
      <c r="B681" s="28"/>
      <c r="F681" s="27"/>
    </row>
    <row r="682">
      <c r="B682" s="28"/>
      <c r="F682" s="27"/>
    </row>
    <row r="683">
      <c r="B683" s="28"/>
      <c r="F683" s="27"/>
    </row>
    <row r="684">
      <c r="B684" s="28"/>
      <c r="F684" s="27"/>
    </row>
    <row r="685">
      <c r="B685" s="28"/>
      <c r="F685" s="27"/>
    </row>
    <row r="686">
      <c r="B686" s="28"/>
      <c r="F686" s="27"/>
    </row>
    <row r="687">
      <c r="B687" s="28"/>
      <c r="F687" s="27"/>
    </row>
    <row r="688">
      <c r="B688" s="28"/>
      <c r="F688" s="27"/>
    </row>
    <row r="689">
      <c r="B689" s="28"/>
      <c r="F689" s="27"/>
    </row>
    <row r="690">
      <c r="B690" s="28"/>
      <c r="F690" s="27"/>
    </row>
    <row r="691">
      <c r="B691" s="28"/>
      <c r="F691" s="27"/>
    </row>
    <row r="692">
      <c r="B692" s="28"/>
      <c r="F692" s="27"/>
    </row>
    <row r="693">
      <c r="B693" s="28"/>
      <c r="F693" s="27"/>
    </row>
    <row r="694">
      <c r="B694" s="28"/>
      <c r="F694" s="27"/>
    </row>
    <row r="695">
      <c r="B695" s="28"/>
      <c r="F695" s="27"/>
    </row>
    <row r="696">
      <c r="B696" s="28"/>
      <c r="F696" s="27"/>
    </row>
    <row r="697">
      <c r="B697" s="28"/>
      <c r="F697" s="27"/>
    </row>
    <row r="698">
      <c r="B698" s="28"/>
      <c r="F698" s="27"/>
    </row>
    <row r="699">
      <c r="B699" s="28"/>
      <c r="F699" s="27"/>
    </row>
    <row r="700">
      <c r="B700" s="28"/>
      <c r="F700" s="27"/>
    </row>
    <row r="701">
      <c r="B701" s="28"/>
      <c r="F701" s="27"/>
    </row>
    <row r="702">
      <c r="B702" s="28"/>
      <c r="F702" s="27"/>
    </row>
    <row r="703">
      <c r="B703" s="28"/>
      <c r="F703" s="27"/>
    </row>
    <row r="704">
      <c r="B704" s="28"/>
      <c r="F704" s="27"/>
    </row>
    <row r="705">
      <c r="B705" s="28"/>
      <c r="F705" s="27"/>
    </row>
    <row r="706">
      <c r="B706" s="28"/>
      <c r="F706" s="27"/>
    </row>
    <row r="707">
      <c r="B707" s="28"/>
      <c r="F707" s="27"/>
    </row>
    <row r="708">
      <c r="B708" s="28"/>
      <c r="F708" s="27"/>
    </row>
    <row r="709">
      <c r="B709" s="28"/>
      <c r="F709" s="27"/>
    </row>
    <row r="710">
      <c r="B710" s="28"/>
      <c r="F710" s="27"/>
    </row>
    <row r="711">
      <c r="B711" s="28"/>
      <c r="F711" s="27"/>
    </row>
    <row r="712">
      <c r="B712" s="28"/>
      <c r="F712" s="27"/>
    </row>
    <row r="713">
      <c r="B713" s="28"/>
      <c r="F713" s="27"/>
    </row>
    <row r="714">
      <c r="B714" s="28"/>
      <c r="F714" s="27"/>
    </row>
    <row r="715">
      <c r="B715" s="28"/>
      <c r="F715" s="27"/>
    </row>
    <row r="716">
      <c r="B716" s="28"/>
      <c r="F716" s="27"/>
    </row>
    <row r="717">
      <c r="B717" s="28"/>
      <c r="F717" s="27"/>
    </row>
    <row r="718">
      <c r="B718" s="28"/>
      <c r="F718" s="27"/>
    </row>
    <row r="719">
      <c r="B719" s="28"/>
      <c r="F719" s="27"/>
    </row>
    <row r="720">
      <c r="B720" s="28"/>
      <c r="F720" s="27"/>
    </row>
    <row r="721">
      <c r="B721" s="28"/>
      <c r="F721" s="27"/>
    </row>
    <row r="722">
      <c r="B722" s="28"/>
      <c r="F722" s="27"/>
    </row>
    <row r="723">
      <c r="B723" s="28"/>
      <c r="F723" s="27"/>
    </row>
    <row r="724">
      <c r="B724" s="28"/>
      <c r="F724" s="27"/>
    </row>
    <row r="725">
      <c r="B725" s="28"/>
      <c r="F725" s="27"/>
    </row>
    <row r="726">
      <c r="B726" s="28"/>
      <c r="F726" s="27"/>
    </row>
    <row r="727">
      <c r="B727" s="28"/>
      <c r="F727" s="27"/>
    </row>
    <row r="728">
      <c r="B728" s="28"/>
      <c r="F728" s="27"/>
    </row>
    <row r="729">
      <c r="B729" s="28"/>
      <c r="F729" s="27"/>
    </row>
    <row r="730">
      <c r="B730" s="28"/>
      <c r="F730" s="27"/>
    </row>
    <row r="731">
      <c r="B731" s="28"/>
      <c r="F731" s="27"/>
    </row>
    <row r="732">
      <c r="B732" s="28"/>
      <c r="F732" s="27"/>
    </row>
    <row r="733">
      <c r="B733" s="28"/>
      <c r="F733" s="27"/>
    </row>
    <row r="734">
      <c r="B734" s="28"/>
      <c r="F734" s="27"/>
    </row>
    <row r="735">
      <c r="B735" s="28"/>
      <c r="F735" s="27"/>
    </row>
    <row r="736">
      <c r="B736" s="28"/>
      <c r="F736" s="27"/>
    </row>
    <row r="737">
      <c r="B737" s="28"/>
      <c r="F737" s="27"/>
    </row>
    <row r="738">
      <c r="B738" s="28"/>
      <c r="F738" s="27"/>
    </row>
    <row r="739">
      <c r="B739" s="28"/>
      <c r="F739" s="27"/>
    </row>
    <row r="740">
      <c r="B740" s="28"/>
      <c r="F740" s="27"/>
    </row>
    <row r="741">
      <c r="B741" s="28"/>
      <c r="F741" s="27"/>
    </row>
    <row r="742">
      <c r="B742" s="28"/>
      <c r="F742" s="27"/>
    </row>
    <row r="743">
      <c r="B743" s="28"/>
      <c r="F743" s="27"/>
    </row>
    <row r="744">
      <c r="B744" s="28"/>
      <c r="F744" s="27"/>
    </row>
    <row r="745">
      <c r="B745" s="28"/>
      <c r="F745" s="27"/>
    </row>
    <row r="746">
      <c r="B746" s="28"/>
      <c r="F746" s="27"/>
    </row>
    <row r="747">
      <c r="B747" s="28"/>
      <c r="F747" s="27"/>
    </row>
    <row r="748">
      <c r="B748" s="28"/>
      <c r="F748" s="27"/>
    </row>
    <row r="749">
      <c r="B749" s="28"/>
      <c r="F749" s="27"/>
    </row>
    <row r="750">
      <c r="B750" s="28"/>
      <c r="F750" s="27"/>
    </row>
    <row r="751">
      <c r="B751" s="28"/>
      <c r="F751" s="27"/>
    </row>
    <row r="752">
      <c r="B752" s="28"/>
      <c r="F752" s="27"/>
    </row>
    <row r="753">
      <c r="B753" s="28"/>
      <c r="F753" s="27"/>
    </row>
    <row r="754">
      <c r="B754" s="28"/>
      <c r="F754" s="27"/>
    </row>
    <row r="755">
      <c r="B755" s="28"/>
      <c r="F755" s="27"/>
    </row>
    <row r="756">
      <c r="B756" s="28"/>
      <c r="F756" s="27"/>
    </row>
    <row r="757">
      <c r="B757" s="28"/>
      <c r="F757" s="27"/>
    </row>
    <row r="758">
      <c r="B758" s="28"/>
      <c r="F758" s="27"/>
    </row>
    <row r="759">
      <c r="B759" s="28"/>
      <c r="F759" s="27"/>
    </row>
    <row r="760">
      <c r="B760" s="28"/>
      <c r="F760" s="27"/>
    </row>
    <row r="761">
      <c r="B761" s="28"/>
      <c r="F761" s="27"/>
    </row>
    <row r="762">
      <c r="B762" s="28"/>
      <c r="F762" s="27"/>
    </row>
    <row r="763">
      <c r="B763" s="28"/>
      <c r="F763" s="27"/>
    </row>
    <row r="764">
      <c r="B764" s="28"/>
      <c r="F764" s="27"/>
    </row>
    <row r="765">
      <c r="B765" s="28"/>
      <c r="F765" s="27"/>
    </row>
    <row r="766">
      <c r="B766" s="28"/>
      <c r="F766" s="27"/>
    </row>
    <row r="767">
      <c r="B767" s="28"/>
      <c r="F767" s="27"/>
    </row>
    <row r="768">
      <c r="B768" s="28"/>
      <c r="F768" s="27"/>
    </row>
    <row r="769">
      <c r="B769" s="28"/>
      <c r="F769" s="27"/>
    </row>
    <row r="770">
      <c r="B770" s="28"/>
      <c r="F770" s="27"/>
    </row>
    <row r="771">
      <c r="B771" s="28"/>
      <c r="F771" s="27"/>
    </row>
    <row r="772">
      <c r="B772" s="28"/>
      <c r="F772" s="27"/>
    </row>
    <row r="773">
      <c r="B773" s="28"/>
      <c r="F773" s="27"/>
    </row>
    <row r="774">
      <c r="B774" s="28"/>
      <c r="F774" s="27"/>
    </row>
    <row r="775">
      <c r="B775" s="28"/>
      <c r="F775" s="27"/>
    </row>
    <row r="776">
      <c r="B776" s="28"/>
      <c r="F776" s="27"/>
    </row>
    <row r="777">
      <c r="B777" s="28"/>
      <c r="F777" s="27"/>
    </row>
    <row r="778">
      <c r="B778" s="28"/>
      <c r="F778" s="27"/>
    </row>
    <row r="779">
      <c r="B779" s="28"/>
      <c r="F779" s="27"/>
    </row>
    <row r="780">
      <c r="B780" s="28"/>
      <c r="F780" s="27"/>
    </row>
    <row r="781">
      <c r="B781" s="28"/>
      <c r="F781" s="27"/>
    </row>
    <row r="782">
      <c r="B782" s="28"/>
      <c r="F782" s="27"/>
    </row>
    <row r="783">
      <c r="B783" s="28"/>
      <c r="F783" s="27"/>
    </row>
    <row r="784">
      <c r="B784" s="28"/>
      <c r="F784" s="27"/>
    </row>
    <row r="785">
      <c r="B785" s="28"/>
      <c r="F785" s="27"/>
    </row>
    <row r="786">
      <c r="B786" s="28"/>
      <c r="F786" s="27"/>
    </row>
    <row r="787">
      <c r="B787" s="28"/>
      <c r="F787" s="27"/>
    </row>
    <row r="788">
      <c r="B788" s="28"/>
      <c r="F788" s="27"/>
    </row>
    <row r="789">
      <c r="B789" s="28"/>
      <c r="F789" s="27"/>
    </row>
    <row r="790">
      <c r="B790" s="28"/>
      <c r="F790" s="27"/>
    </row>
    <row r="791">
      <c r="B791" s="28"/>
      <c r="F791" s="27"/>
    </row>
    <row r="792">
      <c r="B792" s="28"/>
      <c r="F792" s="27"/>
    </row>
    <row r="793">
      <c r="B793" s="28"/>
      <c r="F793" s="27"/>
    </row>
    <row r="794">
      <c r="B794" s="28"/>
      <c r="F794" s="27"/>
    </row>
    <row r="795">
      <c r="B795" s="28"/>
      <c r="F795" s="27"/>
    </row>
    <row r="796">
      <c r="B796" s="28"/>
      <c r="F796" s="27"/>
    </row>
    <row r="797">
      <c r="B797" s="28"/>
      <c r="F797" s="27"/>
    </row>
    <row r="798">
      <c r="B798" s="28"/>
      <c r="F798" s="27"/>
    </row>
    <row r="799">
      <c r="B799" s="28"/>
      <c r="F799" s="27"/>
    </row>
    <row r="800">
      <c r="B800" s="28"/>
      <c r="F800" s="27"/>
    </row>
    <row r="801">
      <c r="B801" s="28"/>
      <c r="F801" s="27"/>
    </row>
    <row r="802">
      <c r="B802" s="28"/>
      <c r="F802" s="27"/>
    </row>
    <row r="803">
      <c r="B803" s="28"/>
      <c r="F803" s="27"/>
    </row>
    <row r="804">
      <c r="B804" s="28"/>
      <c r="F804" s="27"/>
    </row>
    <row r="805">
      <c r="B805" s="28"/>
      <c r="F805" s="27"/>
    </row>
    <row r="806">
      <c r="B806" s="28"/>
      <c r="F806" s="27"/>
    </row>
    <row r="807">
      <c r="B807" s="28"/>
      <c r="F807" s="27"/>
    </row>
    <row r="808">
      <c r="B808" s="28"/>
      <c r="F808" s="27"/>
    </row>
    <row r="809">
      <c r="B809" s="28"/>
      <c r="F809" s="27"/>
    </row>
    <row r="810">
      <c r="B810" s="28"/>
      <c r="F810" s="27"/>
    </row>
    <row r="811">
      <c r="B811" s="28"/>
      <c r="F811" s="27"/>
    </row>
    <row r="812">
      <c r="B812" s="28"/>
      <c r="F812" s="27"/>
    </row>
    <row r="813">
      <c r="B813" s="28"/>
      <c r="F813" s="27"/>
    </row>
    <row r="814">
      <c r="B814" s="28"/>
      <c r="F814" s="27"/>
    </row>
    <row r="815">
      <c r="B815" s="28"/>
      <c r="F815" s="27"/>
    </row>
    <row r="816">
      <c r="B816" s="28"/>
      <c r="F816" s="27"/>
    </row>
    <row r="817">
      <c r="B817" s="28"/>
      <c r="F817" s="27"/>
    </row>
    <row r="818">
      <c r="B818" s="28"/>
      <c r="F818" s="27"/>
    </row>
    <row r="819">
      <c r="B819" s="28"/>
      <c r="F819" s="27"/>
    </row>
    <row r="820">
      <c r="B820" s="28"/>
      <c r="F820" s="27"/>
    </row>
    <row r="821">
      <c r="B821" s="28"/>
      <c r="F821" s="27"/>
    </row>
    <row r="822">
      <c r="B822" s="28"/>
      <c r="F822" s="27"/>
    </row>
    <row r="823">
      <c r="B823" s="28"/>
      <c r="F823" s="27"/>
    </row>
    <row r="824">
      <c r="B824" s="28"/>
      <c r="F824" s="27"/>
    </row>
    <row r="825">
      <c r="B825" s="28"/>
      <c r="F825" s="27"/>
    </row>
    <row r="826">
      <c r="B826" s="28"/>
      <c r="F826" s="27"/>
    </row>
    <row r="827">
      <c r="B827" s="28"/>
      <c r="F827" s="27"/>
    </row>
    <row r="828">
      <c r="B828" s="28"/>
      <c r="F828" s="27"/>
    </row>
    <row r="829">
      <c r="B829" s="28"/>
      <c r="F829" s="27"/>
    </row>
    <row r="830">
      <c r="B830" s="28"/>
      <c r="F830" s="27"/>
    </row>
    <row r="831">
      <c r="B831" s="28"/>
      <c r="F831" s="27"/>
    </row>
    <row r="832">
      <c r="B832" s="28"/>
      <c r="F832" s="27"/>
    </row>
    <row r="833">
      <c r="B833" s="28"/>
      <c r="F833" s="27"/>
    </row>
    <row r="834">
      <c r="B834" s="28"/>
      <c r="F834" s="27"/>
    </row>
    <row r="835">
      <c r="B835" s="28"/>
      <c r="F835" s="27"/>
    </row>
    <row r="836">
      <c r="B836" s="28"/>
      <c r="F836" s="27"/>
    </row>
    <row r="837">
      <c r="B837" s="28"/>
      <c r="F837" s="27"/>
    </row>
    <row r="838">
      <c r="B838" s="28"/>
      <c r="F838" s="27"/>
    </row>
    <row r="839">
      <c r="B839" s="28"/>
      <c r="F839" s="27"/>
    </row>
    <row r="840">
      <c r="B840" s="28"/>
      <c r="F840" s="27"/>
    </row>
    <row r="841">
      <c r="B841" s="28"/>
      <c r="F841" s="27"/>
    </row>
    <row r="842">
      <c r="B842" s="28"/>
      <c r="F842" s="27"/>
    </row>
    <row r="843">
      <c r="B843" s="28"/>
      <c r="F843" s="27"/>
    </row>
    <row r="844">
      <c r="B844" s="28"/>
      <c r="F844" s="27"/>
    </row>
    <row r="845">
      <c r="B845" s="28"/>
      <c r="F845" s="27"/>
    </row>
    <row r="846">
      <c r="B846" s="28"/>
      <c r="F846" s="27"/>
    </row>
    <row r="847">
      <c r="B847" s="28"/>
      <c r="F847" s="27"/>
    </row>
    <row r="848">
      <c r="B848" s="28"/>
      <c r="F848" s="27"/>
    </row>
    <row r="849">
      <c r="B849" s="28"/>
      <c r="F849" s="27"/>
    </row>
    <row r="850">
      <c r="B850" s="28"/>
      <c r="F850" s="27"/>
    </row>
    <row r="851">
      <c r="B851" s="28"/>
      <c r="F851" s="27"/>
    </row>
    <row r="852">
      <c r="B852" s="28"/>
      <c r="F852" s="27"/>
    </row>
    <row r="853">
      <c r="B853" s="28"/>
      <c r="F853" s="27"/>
    </row>
    <row r="854">
      <c r="B854" s="28"/>
      <c r="F854" s="27"/>
    </row>
    <row r="855">
      <c r="B855" s="28"/>
      <c r="F855" s="27"/>
    </row>
    <row r="856">
      <c r="B856" s="28"/>
      <c r="F856" s="27"/>
    </row>
    <row r="857">
      <c r="B857" s="28"/>
      <c r="F857" s="27"/>
    </row>
    <row r="858">
      <c r="B858" s="28"/>
      <c r="F858" s="27"/>
    </row>
    <row r="859">
      <c r="B859" s="28"/>
      <c r="F859" s="27"/>
    </row>
    <row r="860">
      <c r="B860" s="28"/>
      <c r="F860" s="27"/>
    </row>
    <row r="861">
      <c r="B861" s="28"/>
      <c r="F861" s="27"/>
    </row>
    <row r="862">
      <c r="B862" s="28"/>
      <c r="F862" s="27"/>
    </row>
    <row r="863">
      <c r="B863" s="28"/>
      <c r="F863" s="27"/>
    </row>
    <row r="864">
      <c r="B864" s="28"/>
      <c r="F864" s="27"/>
    </row>
    <row r="865">
      <c r="B865" s="28"/>
      <c r="F865" s="27"/>
    </row>
    <row r="866">
      <c r="B866" s="28"/>
      <c r="F866" s="27"/>
    </row>
    <row r="867">
      <c r="B867" s="28"/>
      <c r="F867" s="27"/>
    </row>
    <row r="868">
      <c r="B868" s="28"/>
      <c r="F868" s="27"/>
    </row>
    <row r="869">
      <c r="B869" s="28"/>
      <c r="F869" s="27"/>
    </row>
    <row r="870">
      <c r="B870" s="28"/>
      <c r="F870" s="27"/>
    </row>
    <row r="871">
      <c r="B871" s="28"/>
      <c r="F871" s="27"/>
    </row>
    <row r="872">
      <c r="B872" s="28"/>
      <c r="F872" s="27"/>
    </row>
    <row r="873">
      <c r="B873" s="28"/>
      <c r="F873" s="27"/>
    </row>
    <row r="874">
      <c r="B874" s="28"/>
      <c r="F874" s="27"/>
    </row>
    <row r="875">
      <c r="B875" s="28"/>
      <c r="F875" s="27"/>
    </row>
    <row r="876">
      <c r="B876" s="28"/>
      <c r="F876" s="27"/>
    </row>
    <row r="877">
      <c r="B877" s="28"/>
      <c r="F877" s="27"/>
    </row>
    <row r="878">
      <c r="B878" s="28"/>
      <c r="F878" s="27"/>
    </row>
    <row r="879">
      <c r="B879" s="28"/>
      <c r="F879" s="27"/>
    </row>
    <row r="880">
      <c r="B880" s="28"/>
      <c r="F880" s="27"/>
    </row>
    <row r="881">
      <c r="B881" s="28"/>
      <c r="F881" s="27"/>
    </row>
    <row r="882">
      <c r="B882" s="28"/>
      <c r="F882" s="27"/>
    </row>
    <row r="883">
      <c r="B883" s="28"/>
      <c r="F883" s="27"/>
    </row>
    <row r="884">
      <c r="B884" s="28"/>
      <c r="F884" s="27"/>
    </row>
    <row r="885">
      <c r="B885" s="28"/>
      <c r="F885" s="27"/>
    </row>
    <row r="886">
      <c r="B886" s="28"/>
      <c r="F886" s="27"/>
    </row>
    <row r="887">
      <c r="B887" s="28"/>
      <c r="F887" s="27"/>
    </row>
    <row r="888">
      <c r="B888" s="28"/>
      <c r="F888" s="27"/>
    </row>
    <row r="889">
      <c r="B889" s="28"/>
      <c r="F889" s="27"/>
    </row>
    <row r="890">
      <c r="B890" s="28"/>
      <c r="F890" s="27"/>
    </row>
    <row r="891">
      <c r="B891" s="28"/>
      <c r="F891" s="27"/>
    </row>
    <row r="892">
      <c r="B892" s="28"/>
      <c r="F892" s="27"/>
    </row>
    <row r="893">
      <c r="B893" s="28"/>
      <c r="F893" s="27"/>
    </row>
    <row r="894">
      <c r="B894" s="28"/>
      <c r="F894" s="27"/>
    </row>
    <row r="895">
      <c r="B895" s="28"/>
      <c r="F895" s="27"/>
    </row>
    <row r="896">
      <c r="B896" s="28"/>
      <c r="F896" s="27"/>
    </row>
    <row r="897">
      <c r="B897" s="28"/>
      <c r="F897" s="27"/>
    </row>
    <row r="898">
      <c r="B898" s="28"/>
      <c r="F898" s="27"/>
    </row>
    <row r="899">
      <c r="B899" s="28"/>
      <c r="F899" s="27"/>
    </row>
    <row r="900">
      <c r="B900" s="28"/>
      <c r="F900" s="27"/>
    </row>
    <row r="901">
      <c r="B901" s="28"/>
      <c r="F901" s="27"/>
    </row>
    <row r="902">
      <c r="B902" s="28"/>
      <c r="F902" s="27"/>
    </row>
    <row r="903">
      <c r="B903" s="28"/>
      <c r="F903" s="27"/>
    </row>
    <row r="904">
      <c r="B904" s="28"/>
      <c r="F904" s="27"/>
    </row>
    <row r="905">
      <c r="B905" s="28"/>
      <c r="F905" s="27"/>
    </row>
    <row r="906">
      <c r="B906" s="28"/>
      <c r="F906" s="27"/>
    </row>
    <row r="907">
      <c r="B907" s="28"/>
      <c r="F907" s="27"/>
    </row>
    <row r="908">
      <c r="B908" s="28"/>
      <c r="F908" s="27"/>
    </row>
    <row r="909">
      <c r="B909" s="28"/>
      <c r="F909" s="27"/>
    </row>
    <row r="910">
      <c r="B910" s="28"/>
      <c r="F910" s="27"/>
    </row>
    <row r="911">
      <c r="B911" s="28"/>
      <c r="F911" s="27"/>
    </row>
    <row r="912">
      <c r="B912" s="28"/>
      <c r="F912" s="27"/>
    </row>
    <row r="913">
      <c r="B913" s="28"/>
      <c r="F913" s="27"/>
    </row>
    <row r="914">
      <c r="B914" s="28"/>
      <c r="F914" s="27"/>
    </row>
    <row r="915">
      <c r="B915" s="28"/>
      <c r="F915" s="27"/>
    </row>
    <row r="916">
      <c r="B916" s="28"/>
      <c r="F916" s="27"/>
    </row>
    <row r="917">
      <c r="B917" s="28"/>
      <c r="F917" s="27"/>
    </row>
    <row r="918">
      <c r="B918" s="28"/>
      <c r="F918" s="27"/>
    </row>
    <row r="919">
      <c r="B919" s="28"/>
      <c r="F919" s="27"/>
    </row>
    <row r="920">
      <c r="B920" s="28"/>
      <c r="F920" s="27"/>
    </row>
    <row r="921">
      <c r="B921" s="28"/>
      <c r="F921" s="27"/>
    </row>
    <row r="922">
      <c r="B922" s="28"/>
      <c r="F922" s="27"/>
    </row>
    <row r="923">
      <c r="B923" s="28"/>
      <c r="F923" s="27"/>
    </row>
    <row r="924">
      <c r="B924" s="28"/>
      <c r="F924" s="27"/>
    </row>
    <row r="925">
      <c r="B925" s="28"/>
      <c r="F925" s="27"/>
    </row>
    <row r="926">
      <c r="B926" s="28"/>
      <c r="F926" s="27"/>
    </row>
    <row r="927">
      <c r="B927" s="28"/>
      <c r="F927" s="27"/>
    </row>
    <row r="928">
      <c r="B928" s="28"/>
      <c r="F928" s="27"/>
    </row>
    <row r="929">
      <c r="B929" s="28"/>
      <c r="F929" s="27"/>
    </row>
    <row r="930">
      <c r="B930" s="28"/>
      <c r="F930" s="27"/>
    </row>
    <row r="931">
      <c r="B931" s="28"/>
      <c r="F931" s="27"/>
    </row>
    <row r="932">
      <c r="B932" s="28"/>
      <c r="F932" s="27"/>
    </row>
    <row r="933">
      <c r="B933" s="28"/>
      <c r="F933" s="27"/>
    </row>
    <row r="934">
      <c r="B934" s="28"/>
      <c r="F934" s="27"/>
    </row>
    <row r="935">
      <c r="B935" s="28"/>
      <c r="F935" s="27"/>
    </row>
    <row r="936">
      <c r="B936" s="28"/>
      <c r="F936" s="27"/>
    </row>
    <row r="937">
      <c r="B937" s="28"/>
      <c r="F937" s="27"/>
    </row>
    <row r="938">
      <c r="B938" s="28"/>
      <c r="F938" s="27"/>
    </row>
    <row r="939">
      <c r="B939" s="28"/>
      <c r="F939" s="27"/>
    </row>
    <row r="940">
      <c r="B940" s="28"/>
      <c r="F940" s="27"/>
    </row>
    <row r="941">
      <c r="B941" s="28"/>
      <c r="F941" s="27"/>
    </row>
    <row r="942">
      <c r="B942" s="28"/>
      <c r="F942" s="27"/>
    </row>
    <row r="943">
      <c r="B943" s="28"/>
      <c r="F943" s="27"/>
    </row>
    <row r="944">
      <c r="B944" s="28"/>
      <c r="F944" s="27"/>
    </row>
    <row r="945">
      <c r="B945" s="28"/>
      <c r="F945" s="27"/>
    </row>
    <row r="946">
      <c r="B946" s="28"/>
      <c r="F946" s="27"/>
    </row>
    <row r="947">
      <c r="B947" s="28"/>
      <c r="F947" s="27"/>
    </row>
    <row r="948">
      <c r="B948" s="28"/>
      <c r="F948" s="27"/>
    </row>
    <row r="949">
      <c r="B949" s="28"/>
      <c r="F949" s="27"/>
    </row>
    <row r="950">
      <c r="B950" s="28"/>
      <c r="F950" s="27"/>
    </row>
    <row r="951">
      <c r="B951" s="28"/>
      <c r="F951" s="27"/>
    </row>
    <row r="952">
      <c r="B952" s="28"/>
      <c r="F952" s="27"/>
    </row>
    <row r="953">
      <c r="B953" s="28"/>
      <c r="F953" s="27"/>
    </row>
    <row r="954">
      <c r="B954" s="28"/>
      <c r="F954" s="27"/>
    </row>
    <row r="955">
      <c r="B955" s="28"/>
      <c r="F955" s="27"/>
    </row>
    <row r="956">
      <c r="B956" s="28"/>
      <c r="F956" s="27"/>
    </row>
    <row r="957">
      <c r="B957" s="28"/>
      <c r="F957" s="27"/>
    </row>
    <row r="958">
      <c r="B958" s="28"/>
      <c r="F958" s="27"/>
    </row>
    <row r="959">
      <c r="B959" s="28"/>
      <c r="F959" s="27"/>
    </row>
    <row r="960">
      <c r="B960" s="28"/>
      <c r="F960" s="27"/>
    </row>
    <row r="961">
      <c r="B961" s="28"/>
      <c r="F961" s="27"/>
    </row>
    <row r="962">
      <c r="B962" s="28"/>
      <c r="F962" s="27"/>
    </row>
    <row r="963">
      <c r="B963" s="28"/>
      <c r="F963" s="27"/>
    </row>
    <row r="964">
      <c r="B964" s="28"/>
      <c r="F964" s="27"/>
    </row>
    <row r="965">
      <c r="B965" s="28"/>
      <c r="F965" s="27"/>
    </row>
    <row r="966">
      <c r="B966" s="28"/>
      <c r="F966" s="27"/>
    </row>
    <row r="967">
      <c r="B967" s="28"/>
      <c r="F967" s="27"/>
    </row>
    <row r="968">
      <c r="B968" s="28"/>
      <c r="F968" s="27"/>
    </row>
    <row r="969">
      <c r="B969" s="28"/>
      <c r="F969" s="27"/>
    </row>
    <row r="970">
      <c r="B970" s="28"/>
      <c r="F970" s="27"/>
    </row>
    <row r="971">
      <c r="B971" s="28"/>
      <c r="F971" s="27"/>
    </row>
    <row r="972">
      <c r="B972" s="28"/>
      <c r="F972" s="27"/>
    </row>
    <row r="973">
      <c r="B973" s="28"/>
      <c r="F973" s="27"/>
    </row>
    <row r="974">
      <c r="B974" s="28"/>
      <c r="F974" s="27"/>
    </row>
    <row r="975">
      <c r="B975" s="28"/>
      <c r="F975" s="27"/>
    </row>
    <row r="976">
      <c r="B976" s="28"/>
      <c r="F976" s="27"/>
    </row>
    <row r="977">
      <c r="B977" s="28"/>
      <c r="F977" s="27"/>
    </row>
    <row r="978">
      <c r="F978" s="27"/>
    </row>
    <row r="979">
      <c r="F979" s="27"/>
    </row>
    <row r="980">
      <c r="F980" s="27"/>
    </row>
    <row r="981">
      <c r="F981" s="27"/>
    </row>
    <row r="982">
      <c r="F982" s="27"/>
    </row>
    <row r="983">
      <c r="F983" s="27"/>
    </row>
    <row r="984">
      <c r="F984" s="27"/>
    </row>
    <row r="985">
      <c r="F985" s="27"/>
    </row>
    <row r="986">
      <c r="F986" s="27"/>
    </row>
    <row r="987">
      <c r="F987" s="27"/>
    </row>
    <row r="988">
      <c r="F988" s="27"/>
    </row>
    <row r="989">
      <c r="F989" s="27"/>
    </row>
    <row r="990">
      <c r="F990" s="27"/>
    </row>
    <row r="991">
      <c r="F991" s="27"/>
    </row>
    <row r="992">
      <c r="F992" s="27"/>
    </row>
    <row r="993">
      <c r="F993" s="27"/>
    </row>
    <row r="994">
      <c r="F994" s="27"/>
    </row>
    <row r="995">
      <c r="F995" s="27"/>
    </row>
    <row r="996">
      <c r="F996" s="27"/>
    </row>
    <row r="997">
      <c r="F997" s="27"/>
    </row>
    <row r="998">
      <c r="F998" s="27"/>
    </row>
    <row r="999">
      <c r="F999" s="27"/>
    </row>
    <row r="1000">
      <c r="F1000" s="27"/>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2" width="25.38"/>
    <col customWidth="1" min="4" max="4" width="11.38"/>
    <col customWidth="1" min="5" max="5" width="8.63"/>
    <col customWidth="1" min="6" max="6" width="9.0"/>
    <col customWidth="1" min="7" max="17" width="13.75"/>
    <col customWidth="1" min="18" max="18" width="2.88"/>
    <col customWidth="1" min="20" max="20" width="13.5"/>
    <col customWidth="1" min="21" max="34" width="14.88"/>
  </cols>
  <sheetData>
    <row r="1">
      <c r="A1" s="10" t="s">
        <v>29</v>
      </c>
      <c r="B1" s="9" t="s">
        <v>30</v>
      </c>
      <c r="C1" s="9" t="s">
        <v>379</v>
      </c>
      <c r="D1" s="9" t="s">
        <v>380</v>
      </c>
      <c r="E1" s="9" t="s">
        <v>381</v>
      </c>
      <c r="F1" s="9" t="s">
        <v>382</v>
      </c>
      <c r="G1" s="9" t="s">
        <v>383</v>
      </c>
      <c r="H1" s="9" t="s">
        <v>384</v>
      </c>
      <c r="I1" s="9" t="s">
        <v>385</v>
      </c>
      <c r="J1" s="9" t="s">
        <v>386</v>
      </c>
      <c r="K1" s="9" t="s">
        <v>387</v>
      </c>
      <c r="L1" s="9" t="s">
        <v>388</v>
      </c>
      <c r="M1" s="9" t="s">
        <v>389</v>
      </c>
      <c r="N1" s="9" t="s">
        <v>390</v>
      </c>
      <c r="O1" s="9" t="s">
        <v>391</v>
      </c>
      <c r="P1" s="9" t="s">
        <v>392</v>
      </c>
      <c r="Q1" s="9" t="s">
        <v>393</v>
      </c>
      <c r="S1" s="9" t="s">
        <v>394</v>
      </c>
      <c r="T1" s="75"/>
      <c r="U1" s="9" t="s">
        <v>395</v>
      </c>
      <c r="V1" s="9" t="s">
        <v>396</v>
      </c>
      <c r="W1" s="9" t="s">
        <v>397</v>
      </c>
      <c r="X1" s="9" t="s">
        <v>398</v>
      </c>
      <c r="Y1" s="9" t="s">
        <v>399</v>
      </c>
      <c r="Z1" s="9" t="s">
        <v>400</v>
      </c>
      <c r="AA1" s="76" t="s">
        <v>401</v>
      </c>
      <c r="AB1" s="77"/>
      <c r="AC1" s="77"/>
      <c r="AD1" s="77"/>
      <c r="AE1" s="77"/>
      <c r="AF1" s="77"/>
      <c r="AG1" s="77" t="s">
        <v>402</v>
      </c>
      <c r="AH1" s="78"/>
      <c r="AI1" s="78"/>
      <c r="AJ1" s="78"/>
      <c r="AK1" s="75"/>
      <c r="AL1" s="75"/>
      <c r="AM1" s="75"/>
      <c r="AN1" s="75"/>
      <c r="AO1" s="75"/>
      <c r="AP1" s="75"/>
      <c r="AQ1" s="75"/>
      <c r="AR1" s="75"/>
      <c r="AS1" s="79"/>
      <c r="AT1" s="80" t="s">
        <v>403</v>
      </c>
      <c r="AU1" s="80"/>
    </row>
    <row r="2">
      <c r="A2" s="81" t="s">
        <v>32</v>
      </c>
      <c r="B2" s="14" t="s">
        <v>33</v>
      </c>
      <c r="C2" s="82">
        <v>30000.0</v>
      </c>
      <c r="D2" s="82">
        <v>8010.0</v>
      </c>
      <c r="E2" s="28">
        <f t="shared" ref="E2:E138" si="2">C2/$C$140</f>
        <v>0.009343553104</v>
      </c>
      <c r="F2" s="28">
        <f t="shared" ref="F2:F138" si="3">D2/$D$140</f>
        <v>0.005150949177</v>
      </c>
      <c r="G2" s="82">
        <f t="shared" ref="G2:G138" si="4">E2*$AH$9+F2*($AH$10+$AH$11)</f>
        <v>32666.28494</v>
      </c>
      <c r="H2" s="82">
        <f t="shared" ref="H2:Q2" si="1">($C2*AI$4)+($D2*(AI$5+AI$6))</f>
        <v>22600.81269</v>
      </c>
      <c r="I2" s="82">
        <f t="shared" si="1"/>
        <v>7993.586591</v>
      </c>
      <c r="J2" s="82">
        <f t="shared" si="1"/>
        <v>4951.267146</v>
      </c>
      <c r="K2" s="82">
        <f t="shared" si="1"/>
        <v>4303.00127</v>
      </c>
      <c r="L2" s="82">
        <f t="shared" si="1"/>
        <v>4330.806382</v>
      </c>
      <c r="M2" s="82">
        <f t="shared" si="1"/>
        <v>5985.133924</v>
      </c>
      <c r="N2" s="82">
        <f t="shared" si="1"/>
        <v>7639.461466</v>
      </c>
      <c r="O2" s="82">
        <f t="shared" si="1"/>
        <v>10244.24045</v>
      </c>
      <c r="P2" s="82">
        <f t="shared" si="1"/>
        <v>14018.24111</v>
      </c>
      <c r="Q2" s="82">
        <f t="shared" si="1"/>
        <v>17609.32146</v>
      </c>
      <c r="S2" s="82">
        <v>2112.0</v>
      </c>
      <c r="U2" s="83">
        <f>Feed!D2*1000</f>
        <v>730</v>
      </c>
      <c r="V2" s="83">
        <f>(('Meat Production'!C2*$AH$21)+('Meat Production'!D2*$AH$22))/1000</f>
        <v>129.6690804</v>
      </c>
      <c r="W2" s="83">
        <f>('Meat Production'!E2/1000)*$AH$23</f>
        <v>1141.717709</v>
      </c>
      <c r="X2" s="83">
        <f t="shared" ref="X2:X138" si="6">max(0,U2-V2-W2)</f>
        <v>0</v>
      </c>
      <c r="Y2" s="83">
        <f t="shared" ref="Y2:Y138" si="7">max(0,(W2-U2+V2)/$AH$23)</f>
        <v>55.00939347</v>
      </c>
      <c r="Z2" s="83">
        <f t="shared" ref="Z2:Z138" si="8">Max((Y2*$AH$17)+((S2-(X2*$AH$20))*$AH$16),0)</f>
        <v>8138.892695</v>
      </c>
      <c r="AA2" s="84">
        <f t="shared" ref="AA2:AA109" si="9">Z2/(E2*$AH$9+F2*($AH$10+$AH$11))</f>
        <v>0.2491526878</v>
      </c>
      <c r="AB2" s="28"/>
      <c r="AC2" s="28"/>
      <c r="AD2" s="28"/>
      <c r="AE2" s="28"/>
      <c r="AF2" s="28"/>
      <c r="AG2" s="28"/>
      <c r="AH2" s="2" t="s">
        <v>404</v>
      </c>
      <c r="AI2" s="85" t="s">
        <v>405</v>
      </c>
      <c r="AJ2" s="86"/>
      <c r="AK2" s="86"/>
      <c r="AL2" s="87"/>
      <c r="AM2" s="87"/>
      <c r="AN2" s="87"/>
      <c r="AO2" s="87"/>
      <c r="AP2" s="87"/>
      <c r="AQ2" s="87"/>
      <c r="AR2" s="28"/>
      <c r="AS2" s="79"/>
      <c r="AT2" s="78">
        <v>2019.0</v>
      </c>
      <c r="AU2" s="78"/>
    </row>
    <row r="3">
      <c r="A3" s="81" t="s">
        <v>34</v>
      </c>
      <c r="B3" s="14" t="s">
        <v>35</v>
      </c>
      <c r="C3" s="82">
        <v>675.0</v>
      </c>
      <c r="D3" s="82">
        <v>696.0</v>
      </c>
      <c r="E3" s="28">
        <f t="shared" si="2"/>
        <v>0.0002102299448</v>
      </c>
      <c r="F3" s="28">
        <f t="shared" si="3"/>
        <v>0.000447573112</v>
      </c>
      <c r="G3" s="82">
        <f t="shared" si="4"/>
        <v>1259.704038</v>
      </c>
      <c r="H3" s="82">
        <f t="shared" ref="H3:Q3" si="5">($C3*AI$4)+($D3*(AI$5+AI$6))</f>
        <v>820.6483179</v>
      </c>
      <c r="I3" s="82">
        <f t="shared" si="5"/>
        <v>297.6406162</v>
      </c>
      <c r="J3" s="82">
        <f t="shared" si="5"/>
        <v>176.1852156</v>
      </c>
      <c r="K3" s="82">
        <f t="shared" si="5"/>
        <v>167.4884793</v>
      </c>
      <c r="L3" s="82">
        <f t="shared" si="5"/>
        <v>185.781832</v>
      </c>
      <c r="M3" s="82">
        <f t="shared" si="5"/>
        <v>281.8966607</v>
      </c>
      <c r="N3" s="82">
        <f t="shared" si="5"/>
        <v>378.0114893</v>
      </c>
      <c r="O3" s="82">
        <f t="shared" si="5"/>
        <v>524.9577049</v>
      </c>
      <c r="P3" s="82">
        <f t="shared" si="5"/>
        <v>709.9899</v>
      </c>
      <c r="Q3" s="82">
        <f t="shared" si="5"/>
        <v>879.1278964</v>
      </c>
      <c r="S3" s="82">
        <v>1112.0</v>
      </c>
      <c r="U3" s="83">
        <f>Feed!D3*1000</f>
        <v>510</v>
      </c>
      <c r="V3" s="83">
        <f>(('Meat Production'!C3*$AH$21)+('Meat Production'!D3*$AH$22))/1000</f>
        <v>100.6645063</v>
      </c>
      <c r="W3" s="83">
        <f>('Meat Production'!E3/1000)*$AH$23</f>
        <v>323.4971821</v>
      </c>
      <c r="X3" s="83">
        <f t="shared" si="6"/>
        <v>85.83831159</v>
      </c>
      <c r="Y3" s="83">
        <f t="shared" si="7"/>
        <v>0</v>
      </c>
      <c r="Z3" s="83">
        <f t="shared" si="8"/>
        <v>1516.508171</v>
      </c>
      <c r="AA3" s="84">
        <f t="shared" si="9"/>
        <v>1.203860688</v>
      </c>
      <c r="AB3" s="28"/>
      <c r="AC3" s="28"/>
      <c r="AD3" s="28"/>
      <c r="AE3" s="28"/>
      <c r="AF3" s="28"/>
      <c r="AG3" s="28"/>
      <c r="AH3" s="86"/>
      <c r="AI3" s="86" t="s">
        <v>406</v>
      </c>
      <c r="AJ3" s="88" t="s">
        <v>407</v>
      </c>
      <c r="AK3" s="89" t="s">
        <v>408</v>
      </c>
      <c r="AL3" s="89" t="s">
        <v>409</v>
      </c>
      <c r="AM3" s="87" t="s">
        <v>410</v>
      </c>
      <c r="AN3" s="87" t="s">
        <v>411</v>
      </c>
      <c r="AO3" s="87" t="s">
        <v>412</v>
      </c>
      <c r="AP3" s="87" t="s">
        <v>413</v>
      </c>
      <c r="AQ3" s="87" t="s">
        <v>414</v>
      </c>
      <c r="AR3" s="87" t="s">
        <v>415</v>
      </c>
      <c r="AS3" s="28"/>
      <c r="AT3" s="80" t="s">
        <v>416</v>
      </c>
      <c r="AU3" s="90" t="s">
        <v>417</v>
      </c>
    </row>
    <row r="4">
      <c r="A4" s="81" t="s">
        <v>36</v>
      </c>
      <c r="B4" s="14" t="s">
        <v>37</v>
      </c>
      <c r="C4" s="82">
        <v>32842.0</v>
      </c>
      <c r="D4" s="82">
        <v>8517.0</v>
      </c>
      <c r="E4" s="28">
        <f t="shared" si="2"/>
        <v>0.01022869903</v>
      </c>
      <c r="F4" s="28">
        <f t="shared" si="3"/>
        <v>0.005476983038</v>
      </c>
      <c r="G4" s="82">
        <f t="shared" si="4"/>
        <v>35504.69343</v>
      </c>
      <c r="H4" s="82">
        <f t="shared" ref="H4:Q4" si="10">($C4*AI$4)+($D4*(AI$5+AI$6))</f>
        <v>24589.47347</v>
      </c>
      <c r="I4" s="82">
        <f t="shared" si="10"/>
        <v>8693.34021</v>
      </c>
      <c r="J4" s="82">
        <f t="shared" si="10"/>
        <v>5388.68917</v>
      </c>
      <c r="K4" s="82">
        <f t="shared" si="10"/>
        <v>4676.135633</v>
      </c>
      <c r="L4" s="82">
        <f t="shared" si="10"/>
        <v>4697.948993</v>
      </c>
      <c r="M4" s="82">
        <f t="shared" si="10"/>
        <v>6480.243755</v>
      </c>
      <c r="N4" s="82">
        <f t="shared" si="10"/>
        <v>8262.538517</v>
      </c>
      <c r="O4" s="82">
        <f t="shared" si="10"/>
        <v>11070.94778</v>
      </c>
      <c r="P4" s="82">
        <f t="shared" si="10"/>
        <v>15153.59244</v>
      </c>
      <c r="Q4" s="82">
        <f t="shared" si="10"/>
        <v>19041.73869</v>
      </c>
      <c r="S4" s="82">
        <v>3343.0</v>
      </c>
      <c r="U4" s="83">
        <f>Feed!D4*1000</f>
        <v>5520</v>
      </c>
      <c r="V4" s="83">
        <f>(('Meat Production'!C4*$AH$21)+('Meat Production'!D4*$AH$22))/1000</f>
        <v>1208.502469</v>
      </c>
      <c r="W4" s="83">
        <f>('Meat Production'!E4/1000)*$AH$23</f>
        <v>1421.478309</v>
      </c>
      <c r="X4" s="83">
        <f t="shared" si="6"/>
        <v>2890.019223</v>
      </c>
      <c r="Y4" s="83">
        <f t="shared" si="7"/>
        <v>0</v>
      </c>
      <c r="Z4" s="83">
        <f t="shared" si="8"/>
        <v>1902.980601</v>
      </c>
      <c r="AA4" s="84">
        <f t="shared" si="9"/>
        <v>0.0535980012</v>
      </c>
      <c r="AB4" s="91"/>
      <c r="AC4" s="91"/>
      <c r="AD4" s="91"/>
      <c r="AE4" s="91"/>
      <c r="AF4" s="91"/>
      <c r="AG4" s="91" t="s">
        <v>418</v>
      </c>
      <c r="AH4" s="92"/>
      <c r="AI4" s="92">
        <v>0.5917808219178082</v>
      </c>
      <c r="AJ4" s="92">
        <v>0.2054794520547945</v>
      </c>
      <c r="AK4" s="92">
        <v>0.13150684931506848</v>
      </c>
      <c r="AL4" s="92">
        <v>0.10684931506849316</v>
      </c>
      <c r="AM4" s="92">
        <v>0.09863013698630135</v>
      </c>
      <c r="AN4" s="92">
        <v>0.1232876712328767</v>
      </c>
      <c r="AO4" s="92">
        <v>0.14794520547945206</v>
      </c>
      <c r="AP4" s="92">
        <v>0.18904109589041096</v>
      </c>
      <c r="AQ4" s="92">
        <v>0.26301369863013696</v>
      </c>
      <c r="AR4" s="92">
        <v>0.33698630136986296</v>
      </c>
      <c r="AS4" s="28"/>
      <c r="AT4" s="90" t="s">
        <v>33</v>
      </c>
      <c r="AU4" s="93">
        <v>2112.0</v>
      </c>
    </row>
    <row r="5">
      <c r="A5" s="81" t="s">
        <v>38</v>
      </c>
      <c r="B5" s="14" t="s">
        <v>39</v>
      </c>
      <c r="C5" s="82">
        <v>51737.0</v>
      </c>
      <c r="D5" s="82">
        <v>5215.0</v>
      </c>
      <c r="E5" s="28">
        <f t="shared" si="2"/>
        <v>0.01611358023</v>
      </c>
      <c r="F5" s="28">
        <f t="shared" si="3"/>
        <v>0.003353583016</v>
      </c>
      <c r="G5" s="82">
        <f t="shared" si="4"/>
        <v>47587.40286</v>
      </c>
      <c r="H5" s="82">
        <f t="shared" ref="H5:Q5" si="11">($C5*AI$4)+($D5*(AI$5+AI$6))</f>
        <v>33772.91052</v>
      </c>
      <c r="I5" s="82">
        <f t="shared" si="11"/>
        <v>11821.81348</v>
      </c>
      <c r="J5" s="82">
        <f t="shared" si="11"/>
        <v>7458.777552</v>
      </c>
      <c r="K5" s="82">
        <f t="shared" si="11"/>
        <v>6242.616856</v>
      </c>
      <c r="L5" s="82">
        <f t="shared" si="11"/>
        <v>5996.019701</v>
      </c>
      <c r="M5" s="82">
        <f t="shared" si="11"/>
        <v>7867.188085</v>
      </c>
      <c r="N5" s="82">
        <f t="shared" si="11"/>
        <v>9738.35647</v>
      </c>
      <c r="O5" s="82">
        <f t="shared" si="11"/>
        <v>12757.72686</v>
      </c>
      <c r="P5" s="82">
        <f t="shared" si="11"/>
        <v>17597.13201</v>
      </c>
      <c r="Q5" s="82">
        <f t="shared" si="11"/>
        <v>22317.44487</v>
      </c>
      <c r="S5" s="82">
        <v>218.0</v>
      </c>
      <c r="U5" s="83">
        <f>Feed!D5*1000</f>
        <v>1140</v>
      </c>
      <c r="V5" s="83">
        <f>(('Meat Production'!C5*$AH$21)+('Meat Production'!D5*$AH$22))/1000</f>
        <v>972.4544887</v>
      </c>
      <c r="W5" s="83">
        <f>('Meat Production'!E5/1000)*$AH$23</f>
        <v>1032.159734</v>
      </c>
      <c r="X5" s="83">
        <f t="shared" si="6"/>
        <v>0</v>
      </c>
      <c r="Y5" s="83">
        <f t="shared" si="7"/>
        <v>87.85198477</v>
      </c>
      <c r="Z5" s="83">
        <f t="shared" si="8"/>
        <v>8449.733037</v>
      </c>
      <c r="AA5" s="84">
        <f t="shared" si="9"/>
        <v>0.1775623911</v>
      </c>
      <c r="AB5" s="91"/>
      <c r="AC5" s="91"/>
      <c r="AD5" s="91"/>
      <c r="AE5" s="91"/>
      <c r="AF5" s="91"/>
      <c r="AG5" s="91" t="s">
        <v>419</v>
      </c>
      <c r="AH5" s="92"/>
      <c r="AI5" s="92">
        <v>0.42585829072315556</v>
      </c>
      <c r="AJ5" s="92">
        <v>0.16070124178232284</v>
      </c>
      <c r="AK5" s="92">
        <v>0.08838568298027756</v>
      </c>
      <c r="AL5" s="92">
        <v>0.09642074506939372</v>
      </c>
      <c r="AM5" s="92">
        <v>0.12052593133674214</v>
      </c>
      <c r="AN5" s="92">
        <v>0.20087655222790357</v>
      </c>
      <c r="AO5" s="92">
        <v>0.281227173119065</v>
      </c>
      <c r="AP5" s="92">
        <v>0.40175310445580714</v>
      </c>
      <c r="AQ5" s="92">
        <v>0.5383491599707816</v>
      </c>
      <c r="AR5" s="92">
        <v>0.6588750913075238</v>
      </c>
      <c r="AS5" s="28"/>
      <c r="AT5" s="90" t="s">
        <v>35</v>
      </c>
      <c r="AU5" s="93">
        <v>1112.0</v>
      </c>
    </row>
    <row r="6">
      <c r="A6" s="81" t="s">
        <v>40</v>
      </c>
      <c r="B6" s="14" t="s">
        <v>41</v>
      </c>
      <c r="C6" s="82">
        <v>78425.0</v>
      </c>
      <c r="D6" s="82">
        <v>33701.0</v>
      </c>
      <c r="E6" s="28">
        <f t="shared" si="2"/>
        <v>0.02442560507</v>
      </c>
      <c r="F6" s="28">
        <f t="shared" si="3"/>
        <v>0.02167192737</v>
      </c>
      <c r="G6" s="82">
        <f t="shared" si="4"/>
        <v>98377.7768</v>
      </c>
      <c r="H6" s="82">
        <f t="shared" ref="H6:Q6" si="12">($C6*AI$4)+($D6*(AI$5+AI$6))</f>
        <v>66805.14553</v>
      </c>
      <c r="I6" s="82">
        <f t="shared" si="12"/>
        <v>23810.85228</v>
      </c>
      <c r="J6" s="82">
        <f t="shared" si="12"/>
        <v>14546.2941</v>
      </c>
      <c r="K6" s="82">
        <f t="shared" si="12"/>
        <v>12997.33329</v>
      </c>
      <c r="L6" s="82">
        <f t="shared" si="12"/>
        <v>13507.16318</v>
      </c>
      <c r="M6" s="82">
        <f t="shared" si="12"/>
        <v>19288.99343</v>
      </c>
      <c r="N6" s="82">
        <f t="shared" si="12"/>
        <v>25070.82368</v>
      </c>
      <c r="O6" s="82">
        <f t="shared" si="12"/>
        <v>34065.86358</v>
      </c>
      <c r="P6" s="82">
        <f t="shared" si="12"/>
        <v>46408.87227</v>
      </c>
      <c r="Q6" s="82">
        <f t="shared" si="12"/>
        <v>57982.26833</v>
      </c>
      <c r="S6" s="82">
        <v>10340.0</v>
      </c>
      <c r="U6" s="83">
        <f>Feed!D6*1000</f>
        <v>52000</v>
      </c>
      <c r="V6" s="83">
        <f>(('Meat Production'!C6*$AH$21)+('Meat Production'!D6*$AH$22))/1000</f>
        <v>13495.01865</v>
      </c>
      <c r="W6" s="83">
        <f>('Meat Production'!E6/1000)*$AH$23</f>
        <v>31183.19938</v>
      </c>
      <c r="X6" s="83">
        <f t="shared" si="6"/>
        <v>7321.781972</v>
      </c>
      <c r="Y6" s="83">
        <f t="shared" si="7"/>
        <v>0</v>
      </c>
      <c r="Z6" s="83">
        <f t="shared" si="8"/>
        <v>7517.935027</v>
      </c>
      <c r="AA6" s="84">
        <f t="shared" si="9"/>
        <v>0.07641903762</v>
      </c>
      <c r="AB6" s="91"/>
      <c r="AC6" s="91"/>
      <c r="AD6" s="91"/>
      <c r="AE6" s="91"/>
      <c r="AF6" s="91"/>
      <c r="AG6" s="91" t="s">
        <v>420</v>
      </c>
      <c r="AH6" s="92"/>
      <c r="AI6" s="92">
        <v>0.17930875398869706</v>
      </c>
      <c r="AJ6" s="92">
        <v>0.06766368075045172</v>
      </c>
      <c r="AK6" s="92">
        <v>0.037215024412748446</v>
      </c>
      <c r="AL6" s="92">
        <v>0.04059820845027103</v>
      </c>
      <c r="AM6" s="92">
        <v>0.050747760562838785</v>
      </c>
      <c r="AN6" s="92">
        <v>0.08457960093806464</v>
      </c>
      <c r="AO6" s="92">
        <v>0.11841144131329051</v>
      </c>
      <c r="AP6" s="92">
        <v>0.1691592018761293</v>
      </c>
      <c r="AQ6" s="92">
        <v>0.22667333051401328</v>
      </c>
      <c r="AR6" s="92">
        <v>0.27742109107685203</v>
      </c>
      <c r="AS6" s="28"/>
      <c r="AT6" s="90" t="s">
        <v>37</v>
      </c>
      <c r="AU6" s="93">
        <v>3343.0</v>
      </c>
    </row>
    <row r="7">
      <c r="A7" s="81" t="s">
        <v>42</v>
      </c>
      <c r="B7" s="14" t="s">
        <v>43</v>
      </c>
      <c r="C7" s="82">
        <v>1172.0</v>
      </c>
      <c r="D7" s="82">
        <v>505.0</v>
      </c>
      <c r="E7" s="28">
        <f t="shared" si="2"/>
        <v>0.0003650214746</v>
      </c>
      <c r="F7" s="28">
        <f t="shared" si="3"/>
        <v>0.0003247477321</v>
      </c>
      <c r="G7" s="82">
        <f t="shared" si="4"/>
        <v>1471.567262</v>
      </c>
      <c r="H7" s="82">
        <f t="shared" ref="H7:Q7" si="13">($C7*AI$4)+($D7*(AI$5+AI$6))</f>
        <v>999.1764809</v>
      </c>
      <c r="I7" s="82">
        <f t="shared" si="13"/>
        <v>356.1462037</v>
      </c>
      <c r="J7" s="82">
        <f t="shared" si="13"/>
        <v>217.5543846</v>
      </c>
      <c r="K7" s="82">
        <f t="shared" si="13"/>
        <v>194.4219688</v>
      </c>
      <c r="L7" s="82">
        <f t="shared" si="13"/>
        <v>202.087735</v>
      </c>
      <c r="M7" s="82">
        <f t="shared" si="13"/>
        <v>288.648508</v>
      </c>
      <c r="N7" s="82">
        <f t="shared" si="13"/>
        <v>375.2092811</v>
      </c>
      <c r="O7" s="82">
        <f t="shared" si="13"/>
        <v>509.8668791</v>
      </c>
      <c r="P7" s="82">
        <f t="shared" si="13"/>
        <v>694.5884125</v>
      </c>
      <c r="Q7" s="82">
        <f t="shared" si="13"/>
        <v>867.7775173</v>
      </c>
      <c r="S7" s="82">
        <v>668.0</v>
      </c>
      <c r="T7" s="28"/>
      <c r="U7" s="83">
        <f>Feed!D7*1000</f>
        <v>310</v>
      </c>
      <c r="V7" s="83">
        <f>(('Meat Production'!C7*$AH$21)+('Meat Production'!D7*$AH$22))/1000</f>
        <v>136.0594031</v>
      </c>
      <c r="W7" s="83">
        <f>('Meat Production'!E7/1000)*$AH$23</f>
        <v>672.1891554</v>
      </c>
      <c r="X7" s="83">
        <f t="shared" si="6"/>
        <v>0</v>
      </c>
      <c r="Y7" s="83">
        <f t="shared" si="7"/>
        <v>50.62619097</v>
      </c>
      <c r="Z7" s="83">
        <f t="shared" si="8"/>
        <v>5651.223719</v>
      </c>
      <c r="AA7" s="84">
        <f t="shared" si="9"/>
        <v>3.840275512</v>
      </c>
      <c r="AB7" s="90"/>
      <c r="AC7" s="90"/>
      <c r="AD7" s="90"/>
      <c r="AE7" s="90"/>
      <c r="AF7" s="90"/>
      <c r="AG7" s="90"/>
      <c r="AH7" s="94"/>
      <c r="AI7" s="94"/>
      <c r="AJ7" s="94"/>
      <c r="AK7" s="28"/>
      <c r="AL7" s="28"/>
      <c r="AM7" s="28"/>
      <c r="AN7" s="28"/>
      <c r="AO7" s="28"/>
      <c r="AP7" s="28"/>
      <c r="AQ7" s="28"/>
      <c r="AR7" s="28"/>
      <c r="AT7" s="90" t="s">
        <v>421</v>
      </c>
      <c r="AU7" s="94">
        <v>0.0</v>
      </c>
    </row>
    <row r="8">
      <c r="A8" s="81" t="s">
        <v>44</v>
      </c>
      <c r="B8" s="14" t="s">
        <v>45</v>
      </c>
      <c r="C8" s="82">
        <v>331557.0</v>
      </c>
      <c r="D8" s="82">
        <v>30920.0</v>
      </c>
      <c r="E8" s="28">
        <f t="shared" si="2"/>
        <v>0.1032640146</v>
      </c>
      <c r="F8" s="28">
        <f t="shared" si="3"/>
        <v>0.01988356411</v>
      </c>
      <c r="G8" s="82">
        <f t="shared" si="4"/>
        <v>302420.5726</v>
      </c>
      <c r="H8" s="82">
        <f t="shared" ref="H8:Q8" si="14">($C8*AI$4)+($D8*(AI$5+AI$6))</f>
        <v>214920.839</v>
      </c>
      <c r="I8" s="82">
        <f t="shared" si="14"/>
        <v>75189.19409</v>
      </c>
      <c r="J8" s="82">
        <f t="shared" si="14"/>
        <v>47485.59031</v>
      </c>
      <c r="K8" s="82">
        <f t="shared" si="14"/>
        <v>39663.2644</v>
      </c>
      <c r="L8" s="82">
        <f t="shared" si="14"/>
        <v>37997.29488</v>
      </c>
      <c r="M8" s="82">
        <f t="shared" si="14"/>
        <v>49703.19467</v>
      </c>
      <c r="N8" s="82">
        <f t="shared" si="14"/>
        <v>61409.09445</v>
      </c>
      <c r="O8" s="82">
        <f t="shared" si="14"/>
        <v>80330.50714</v>
      </c>
      <c r="P8" s="82">
        <f t="shared" si="14"/>
        <v>110858.5283</v>
      </c>
      <c r="Q8" s="82">
        <f t="shared" si="14"/>
        <v>140680.4451</v>
      </c>
      <c r="S8" s="82">
        <v>8795.0</v>
      </c>
      <c r="T8" s="28"/>
      <c r="U8" s="83">
        <f>Feed!D8*1000</f>
        <v>12010</v>
      </c>
      <c r="V8" s="83">
        <f>(('Meat Production'!C8*$AH$21)+('Meat Production'!D8*$AH$22))/1000</f>
        <v>7748.692355</v>
      </c>
      <c r="W8" s="83">
        <f>('Meat Production'!E8/1000)*$AH$23</f>
        <v>23340.61202</v>
      </c>
      <c r="X8" s="83">
        <f t="shared" si="6"/>
        <v>0</v>
      </c>
      <c r="Y8" s="83">
        <f t="shared" si="7"/>
        <v>1938.615758</v>
      </c>
      <c r="Z8" s="83">
        <f t="shared" si="8"/>
        <v>192203.1314</v>
      </c>
      <c r="AA8" s="84">
        <f t="shared" si="9"/>
        <v>0.6355491287</v>
      </c>
      <c r="AB8" s="80"/>
      <c r="AC8" s="80"/>
      <c r="AD8" s="80"/>
      <c r="AE8" s="80"/>
      <c r="AF8" s="80"/>
      <c r="AG8" s="80" t="s">
        <v>422</v>
      </c>
      <c r="AH8" s="94"/>
      <c r="AI8" s="93"/>
      <c r="AJ8" s="93"/>
      <c r="AK8" s="28"/>
      <c r="AL8" s="28"/>
      <c r="AM8" s="28"/>
      <c r="AN8" s="28"/>
      <c r="AO8" s="28"/>
      <c r="AP8" s="28"/>
      <c r="AQ8" s="28"/>
      <c r="AR8" s="28"/>
      <c r="AT8" s="90" t="s">
        <v>423</v>
      </c>
      <c r="AU8" s="94">
        <v>0.0</v>
      </c>
    </row>
    <row r="9">
      <c r="A9" s="81" t="s">
        <v>46</v>
      </c>
      <c r="B9" s="14" t="s">
        <v>47</v>
      </c>
      <c r="C9" s="82">
        <v>2423.0</v>
      </c>
      <c r="D9" s="82">
        <v>2356.0</v>
      </c>
      <c r="E9" s="28">
        <f t="shared" si="2"/>
        <v>0.000754647639</v>
      </c>
      <c r="F9" s="28">
        <f t="shared" si="3"/>
        <v>0.001515060707</v>
      </c>
      <c r="G9" s="82">
        <f t="shared" si="4"/>
        <v>4377.021443</v>
      </c>
      <c r="H9" s="82">
        <f t="shared" ref="H9:Q9" si="15">($C9*AI$4)+($D9*(AI$5+AI$6))</f>
        <v>2859.658489</v>
      </c>
      <c r="I9" s="82">
        <f t="shared" si="15"/>
        <v>1035.90447</v>
      </c>
      <c r="J9" s="82">
        <f t="shared" si="15"/>
        <v>614.5563625</v>
      </c>
      <c r="K9" s="82">
        <f t="shared" si="15"/>
        <v>581.7125449</v>
      </c>
      <c r="L9" s="82">
        <f t="shared" si="15"/>
        <v>642.50164</v>
      </c>
      <c r="M9" s="82">
        <f t="shared" si="15"/>
        <v>971.2607243</v>
      </c>
      <c r="N9" s="82">
        <f t="shared" si="15"/>
        <v>1300.019808</v>
      </c>
      <c r="O9" s="82">
        <f t="shared" si="15"/>
        <v>1803.115969</v>
      </c>
      <c r="P9" s="82">
        <f t="shared" si="15"/>
        <v>2439.675179</v>
      </c>
      <c r="Q9" s="82">
        <f t="shared" si="15"/>
        <v>3022.431614</v>
      </c>
      <c r="S9" s="82">
        <v>2151.0</v>
      </c>
      <c r="T9" s="28"/>
      <c r="U9" s="83">
        <f>Feed!D9*1000</f>
        <v>1760</v>
      </c>
      <c r="V9" s="83">
        <f>(('Meat Production'!C9*$AH$21)+('Meat Production'!D9*$AH$22))/1000</f>
        <v>537.9066582</v>
      </c>
      <c r="W9" s="83">
        <f>('Meat Production'!E9/1000)*$AH$23</f>
        <v>1408.172309</v>
      </c>
      <c r="X9" s="83">
        <f t="shared" si="6"/>
        <v>0</v>
      </c>
      <c r="Y9" s="83">
        <f t="shared" si="7"/>
        <v>18.9071683</v>
      </c>
      <c r="Z9" s="83">
        <f t="shared" si="8"/>
        <v>4851.905383</v>
      </c>
      <c r="AA9" s="84">
        <f t="shared" si="9"/>
        <v>1.108494771</v>
      </c>
      <c r="AB9" s="78"/>
      <c r="AC9" s="78"/>
      <c r="AD9" s="78"/>
      <c r="AE9" s="78"/>
      <c r="AF9" s="78"/>
      <c r="AG9" s="78" t="s">
        <v>424</v>
      </c>
      <c r="AH9" s="6">
        <f>2624*1000</f>
        <v>2624000</v>
      </c>
      <c r="AI9" s="94"/>
      <c r="AJ9" s="94"/>
      <c r="AK9" s="28"/>
      <c r="AL9" s="28"/>
      <c r="AM9" s="28"/>
      <c r="AN9" s="28"/>
      <c r="AO9" s="28"/>
      <c r="AP9" s="28"/>
      <c r="AQ9" s="28"/>
      <c r="AR9" s="28"/>
      <c r="AT9" s="90" t="s">
        <v>39</v>
      </c>
      <c r="AU9" s="93">
        <v>218.0</v>
      </c>
    </row>
    <row r="10">
      <c r="A10" s="81" t="s">
        <v>48</v>
      </c>
      <c r="B10" s="14" t="s">
        <v>49</v>
      </c>
      <c r="C10" s="82">
        <v>4.0</v>
      </c>
      <c r="D10" s="82">
        <v>5.0</v>
      </c>
      <c r="E10" s="28">
        <f t="shared" si="2"/>
        <v>0.000001245807081</v>
      </c>
      <c r="F10" s="28">
        <f t="shared" si="3"/>
        <v>0.00000321532408</v>
      </c>
      <c r="G10" s="82">
        <f t="shared" si="4"/>
        <v>8.355640474</v>
      </c>
      <c r="H10" s="82">
        <f t="shared" ref="H10:Q10" si="16">($C10*AI$4)+($D10*(AI$5+AI$6))</f>
        <v>5.392958511</v>
      </c>
      <c r="I10" s="82">
        <f t="shared" si="16"/>
        <v>1.963742421</v>
      </c>
      <c r="J10" s="82">
        <f t="shared" si="16"/>
        <v>1.154030934</v>
      </c>
      <c r="K10" s="82">
        <f t="shared" si="16"/>
        <v>1.112492028</v>
      </c>
      <c r="L10" s="82">
        <f t="shared" si="16"/>
        <v>1.250889007</v>
      </c>
      <c r="M10" s="82">
        <f t="shared" si="16"/>
        <v>1.920431451</v>
      </c>
      <c r="N10" s="82">
        <f t="shared" si="16"/>
        <v>2.589973894</v>
      </c>
      <c r="O10" s="82">
        <f t="shared" si="16"/>
        <v>3.610725915</v>
      </c>
      <c r="P10" s="82">
        <f t="shared" si="16"/>
        <v>4.877167247</v>
      </c>
      <c r="Q10" s="82">
        <f t="shared" si="16"/>
        <v>6.029426117</v>
      </c>
      <c r="S10" s="82">
        <v>12.0</v>
      </c>
      <c r="T10" s="28"/>
      <c r="U10" s="83">
        <f>Feed!D10*1000</f>
        <v>0</v>
      </c>
      <c r="V10" s="83">
        <f>(('Meat Production'!C10*$AH$21)+('Meat Production'!D10*$AH$22))/1000</f>
        <v>42.35200655</v>
      </c>
      <c r="W10" s="83">
        <f>('Meat Production'!E10/1000)*$AH$23</f>
        <v>8.394983156</v>
      </c>
      <c r="X10" s="83">
        <f t="shared" si="6"/>
        <v>0</v>
      </c>
      <c r="Y10" s="83">
        <f t="shared" si="7"/>
        <v>5.156315553</v>
      </c>
      <c r="Z10" s="83">
        <f t="shared" si="8"/>
        <v>494.79571</v>
      </c>
      <c r="AA10" s="84">
        <f t="shared" si="9"/>
        <v>59.21696984</v>
      </c>
      <c r="AB10" s="95"/>
      <c r="AC10" s="95"/>
      <c r="AD10" s="95"/>
      <c r="AE10" s="95"/>
      <c r="AF10" s="95"/>
      <c r="AG10" s="95" t="s">
        <v>425</v>
      </c>
      <c r="AH10" s="6">
        <f>1113*1000</f>
        <v>1113000</v>
      </c>
      <c r="AI10" s="93"/>
      <c r="AJ10" s="93"/>
      <c r="AK10" s="28"/>
      <c r="AL10" s="28"/>
      <c r="AM10" s="28"/>
      <c r="AN10" s="28"/>
      <c r="AO10" s="28"/>
      <c r="AP10" s="28"/>
      <c r="AQ10" s="28"/>
      <c r="AR10" s="28"/>
      <c r="AT10" s="90" t="s">
        <v>426</v>
      </c>
      <c r="AU10" s="94">
        <v>3.0</v>
      </c>
    </row>
    <row r="11">
      <c r="A11" s="81" t="s">
        <v>50</v>
      </c>
      <c r="B11" s="14" t="s">
        <v>51</v>
      </c>
      <c r="C11" s="82">
        <v>600.0</v>
      </c>
      <c r="D11" s="82">
        <v>8797.0</v>
      </c>
      <c r="E11" s="28">
        <f t="shared" si="2"/>
        <v>0.0001868710621</v>
      </c>
      <c r="F11" s="28">
        <f t="shared" si="3"/>
        <v>0.005657041187</v>
      </c>
      <c r="G11" s="82">
        <f t="shared" si="4"/>
        <v>9439.788824</v>
      </c>
      <c r="H11" s="82">
        <f t="shared" ref="H11:Q11" si="17">($C11*AI$4)+($D11*(AI$5+AI$6))</f>
        <v>5678.722985</v>
      </c>
      <c r="I11" s="82">
        <f t="shared" si="17"/>
        <v>2132.213895</v>
      </c>
      <c r="J11" s="82">
        <f t="shared" si="17"/>
        <v>1183.813533</v>
      </c>
      <c r="K11" s="82">
        <f t="shared" si="17"/>
        <v>1269.465323</v>
      </c>
      <c r="L11" s="82">
        <f t="shared" si="17"/>
        <v>1565.87275</v>
      </c>
      <c r="M11" s="82">
        <f t="shared" si="17"/>
        <v>2585.130382</v>
      </c>
      <c r="N11" s="82">
        <f t="shared" si="17"/>
        <v>3604.388014</v>
      </c>
      <c r="O11" s="82">
        <f t="shared" si="17"/>
        <v>5135.740216</v>
      </c>
      <c r="P11" s="82">
        <f t="shared" si="17"/>
        <v>6887.711068</v>
      </c>
      <c r="Q11" s="82">
        <f t="shared" si="17"/>
        <v>8438.789297</v>
      </c>
      <c r="S11" s="82">
        <v>3650.0</v>
      </c>
      <c r="T11" s="28"/>
      <c r="U11" s="83">
        <f>Feed!D11*1000</f>
        <v>11700</v>
      </c>
      <c r="V11" s="83">
        <f>(('Meat Production'!C11*$AH$21)+('Meat Production'!D11*$AH$22))/1000</f>
        <v>977.5307242</v>
      </c>
      <c r="W11" s="83">
        <f>('Meat Production'!E11/1000)*$AH$23</f>
        <v>1906.054845</v>
      </c>
      <c r="X11" s="83">
        <f t="shared" si="6"/>
        <v>8816.414431</v>
      </c>
      <c r="Y11" s="83">
        <f t="shared" si="7"/>
        <v>0</v>
      </c>
      <c r="Z11" s="83">
        <f t="shared" si="8"/>
        <v>0</v>
      </c>
      <c r="AA11" s="84">
        <f t="shared" si="9"/>
        <v>0</v>
      </c>
      <c r="AB11" s="78"/>
      <c r="AC11" s="78"/>
      <c r="AD11" s="78"/>
      <c r="AE11" s="78"/>
      <c r="AF11" s="78"/>
      <c r="AG11" s="78" t="s">
        <v>427</v>
      </c>
      <c r="AH11" s="6">
        <f>469*1000</f>
        <v>469000</v>
      </c>
      <c r="AI11" s="93"/>
      <c r="AJ11" s="93"/>
      <c r="AK11" s="28"/>
      <c r="AL11" s="28"/>
      <c r="AM11" s="28"/>
      <c r="AN11" s="28"/>
      <c r="AO11" s="28"/>
      <c r="AP11" s="28"/>
      <c r="AQ11" s="28"/>
      <c r="AR11" s="28"/>
      <c r="AT11" s="90" t="s">
        <v>41</v>
      </c>
      <c r="AU11" s="93">
        <v>10340.0</v>
      </c>
    </row>
    <row r="12">
      <c r="A12" s="81" t="s">
        <v>52</v>
      </c>
      <c r="B12" s="14" t="s">
        <v>53</v>
      </c>
      <c r="C12" s="82">
        <v>2.0</v>
      </c>
      <c r="D12" s="82">
        <v>8.0</v>
      </c>
      <c r="E12" s="28">
        <f t="shared" si="2"/>
        <v>0.0000006229035403</v>
      </c>
      <c r="F12" s="28">
        <f t="shared" si="3"/>
        <v>0.000005144518528</v>
      </c>
      <c r="G12" s="82">
        <f t="shared" si="4"/>
        <v>9.773127202</v>
      </c>
      <c r="H12" s="82">
        <f t="shared" ref="H12:Q12" si="18">($C12*AI$4)+($D12*(AI$5+AI$6))</f>
        <v>6.024898002</v>
      </c>
      <c r="I12" s="82">
        <f t="shared" si="18"/>
        <v>2.237878284</v>
      </c>
      <c r="J12" s="82">
        <f t="shared" si="18"/>
        <v>1.267819358</v>
      </c>
      <c r="K12" s="82">
        <f t="shared" si="18"/>
        <v>1.309850258</v>
      </c>
      <c r="L12" s="82">
        <f t="shared" si="18"/>
        <v>1.567449809</v>
      </c>
      <c r="M12" s="82">
        <f t="shared" si="18"/>
        <v>2.530224568</v>
      </c>
      <c r="N12" s="82">
        <f t="shared" si="18"/>
        <v>3.492999326</v>
      </c>
      <c r="O12" s="82">
        <f t="shared" si="18"/>
        <v>4.945380642</v>
      </c>
      <c r="P12" s="82">
        <f t="shared" si="18"/>
        <v>6.646207321</v>
      </c>
      <c r="Q12" s="82">
        <f t="shared" si="18"/>
        <v>8.164342062</v>
      </c>
      <c r="S12" s="82">
        <v>5.0</v>
      </c>
      <c r="T12" s="28"/>
      <c r="U12" s="83">
        <f>Feed!D12*1000</f>
        <v>50</v>
      </c>
      <c r="V12" s="83">
        <f>(('Meat Production'!C12*$AH$21)+('Meat Production'!D12*$AH$22))/1000</f>
        <v>86.91443917</v>
      </c>
      <c r="W12" s="83">
        <f>('Meat Production'!E12/1000)*$AH$23</f>
        <v>1.436890435</v>
      </c>
      <c r="X12" s="83">
        <f t="shared" si="6"/>
        <v>0</v>
      </c>
      <c r="Y12" s="83">
        <f t="shared" si="7"/>
        <v>3.896813555</v>
      </c>
      <c r="Z12" s="83">
        <f t="shared" si="8"/>
        <v>368.0690557</v>
      </c>
      <c r="AA12" s="84">
        <f t="shared" si="9"/>
        <v>37.6613389</v>
      </c>
      <c r="AB12" s="90"/>
      <c r="AC12" s="90"/>
      <c r="AD12" s="90"/>
      <c r="AE12" s="90"/>
      <c r="AF12" s="90"/>
      <c r="AG12" s="90"/>
      <c r="AH12" s="94"/>
      <c r="AI12" s="93"/>
      <c r="AJ12" s="93"/>
      <c r="AK12" s="28"/>
      <c r="AL12" s="28"/>
      <c r="AM12" s="28"/>
      <c r="AN12" s="28"/>
      <c r="AO12" s="28"/>
      <c r="AP12" s="28"/>
      <c r="AQ12" s="28"/>
      <c r="AR12" s="28"/>
      <c r="AT12" s="90" t="s">
        <v>43</v>
      </c>
      <c r="AU12" s="94">
        <v>668.0</v>
      </c>
    </row>
    <row r="13">
      <c r="A13" s="81" t="s">
        <v>54</v>
      </c>
      <c r="B13" s="14" t="s">
        <v>55</v>
      </c>
      <c r="C13" s="82">
        <v>2568.0</v>
      </c>
      <c r="D13" s="82">
        <v>5820.0</v>
      </c>
      <c r="E13" s="28">
        <f t="shared" si="2"/>
        <v>0.0007998081457</v>
      </c>
      <c r="F13" s="28">
        <f t="shared" si="3"/>
        <v>0.003742637229</v>
      </c>
      <c r="G13" s="82">
        <f t="shared" si="4"/>
        <v>8019.548671</v>
      </c>
      <c r="H13" s="82">
        <f t="shared" ref="H13:Q13" si="19">($C13*AI$4)+($D13*(AI$5+AI$6))</f>
        <v>5041.765351</v>
      </c>
      <c r="I13" s="82">
        <f t="shared" si="19"/>
        <v>1856.755082</v>
      </c>
      <c r="J13" s="82">
        <f t="shared" si="19"/>
        <v>1068.705706</v>
      </c>
      <c r="K13" s="82">
        <f t="shared" si="19"/>
        <v>1071.839351</v>
      </c>
      <c r="L13" s="82">
        <f t="shared" si="19"/>
        <v>1250.095079</v>
      </c>
      <c r="M13" s="82">
        <f t="shared" si="19"/>
        <v>1977.957551</v>
      </c>
      <c r="N13" s="82">
        <f t="shared" si="19"/>
        <v>2705.820024</v>
      </c>
      <c r="O13" s="82">
        <f t="shared" si="19"/>
        <v>3808.167157</v>
      </c>
      <c r="P13" s="82">
        <f t="shared" si="19"/>
        <v>5127.850073</v>
      </c>
      <c r="Q13" s="82">
        <f t="shared" si="19"/>
        <v>6314.624603</v>
      </c>
      <c r="S13" s="82">
        <v>7394.0</v>
      </c>
      <c r="T13" s="28"/>
      <c r="U13" s="83">
        <f>Feed!D13*1000</f>
        <v>5550</v>
      </c>
      <c r="V13" s="83">
        <f>(('Meat Production'!C13*$AH$21)+('Meat Production'!D13*$AH$22))/1000</f>
        <v>4341.812471</v>
      </c>
      <c r="W13" s="83">
        <f>('Meat Production'!E13/1000)*$AH$23</f>
        <v>3351.104062</v>
      </c>
      <c r="X13" s="83">
        <f t="shared" si="6"/>
        <v>0</v>
      </c>
      <c r="Y13" s="83">
        <f t="shared" si="7"/>
        <v>217.7381143</v>
      </c>
      <c r="Z13" s="83">
        <f t="shared" si="8"/>
        <v>30823.11484</v>
      </c>
      <c r="AA13" s="84">
        <f t="shared" si="9"/>
        <v>3.843497447</v>
      </c>
      <c r="AB13" s="90"/>
      <c r="AC13" s="90"/>
      <c r="AD13" s="90"/>
      <c r="AE13" s="90"/>
      <c r="AF13" s="90"/>
      <c r="AG13" s="90"/>
      <c r="AH13" s="94"/>
      <c r="AI13" s="93"/>
      <c r="AJ13" s="93"/>
      <c r="AK13" s="28"/>
      <c r="AL13" s="28"/>
      <c r="AM13" s="28"/>
      <c r="AN13" s="28"/>
      <c r="AO13" s="28"/>
      <c r="AP13" s="28"/>
      <c r="AQ13" s="28"/>
      <c r="AR13" s="28"/>
      <c r="AT13" s="90" t="s">
        <v>45</v>
      </c>
      <c r="AU13" s="93">
        <v>8795.0</v>
      </c>
    </row>
    <row r="14">
      <c r="A14" s="81" t="s">
        <v>56</v>
      </c>
      <c r="B14" s="14" t="s">
        <v>57</v>
      </c>
      <c r="C14" s="82">
        <v>550.0</v>
      </c>
      <c r="D14" s="82">
        <v>3400.0</v>
      </c>
      <c r="E14" s="28">
        <f t="shared" si="2"/>
        <v>0.0001712984736</v>
      </c>
      <c r="F14" s="28">
        <f t="shared" si="3"/>
        <v>0.002186420375</v>
      </c>
      <c r="G14" s="82">
        <f t="shared" si="4"/>
        <v>3908.404227</v>
      </c>
      <c r="H14" s="82">
        <f t="shared" ref="H14:Q14" si="20">($C14*AI$4)+($D14*(AI$5+AI$6))</f>
        <v>2383.047404</v>
      </c>
      <c r="I14" s="82">
        <f t="shared" si="20"/>
        <v>889.4544352</v>
      </c>
      <c r="J14" s="82">
        <f t="shared" si="20"/>
        <v>499.3711723</v>
      </c>
      <c r="K14" s="82">
        <f t="shared" si="20"/>
        <v>524.6315653</v>
      </c>
      <c r="L14" s="82">
        <f t="shared" si="20"/>
        <v>636.5771278</v>
      </c>
      <c r="M14" s="82">
        <f t="shared" si="20"/>
        <v>1038.35914</v>
      </c>
      <c r="N14" s="82">
        <f t="shared" si="20"/>
        <v>1440.141152</v>
      </c>
      <c r="O14" s="82">
        <f t="shared" si="20"/>
        <v>2045.074444</v>
      </c>
      <c r="P14" s="82">
        <f t="shared" si="20"/>
        <v>2745.734002</v>
      </c>
      <c r="Q14" s="82">
        <f t="shared" si="20"/>
        <v>3368.749486</v>
      </c>
      <c r="S14" s="82">
        <v>153.0</v>
      </c>
      <c r="T14" s="28"/>
      <c r="U14" s="83">
        <f>Feed!D14*1000</f>
        <v>1230</v>
      </c>
      <c r="V14" s="83">
        <f>(('Meat Production'!C14*$AH$21)+('Meat Production'!D14*$AH$22))/1000</f>
        <v>106.5249961</v>
      </c>
      <c r="W14" s="83">
        <f>('Meat Production'!E14/1000)*$AH$23</f>
        <v>433.6653433</v>
      </c>
      <c r="X14" s="83">
        <f t="shared" si="6"/>
        <v>689.8096606</v>
      </c>
      <c r="Y14" s="83">
        <f t="shared" si="7"/>
        <v>0</v>
      </c>
      <c r="Z14" s="83">
        <f t="shared" si="8"/>
        <v>0</v>
      </c>
      <c r="AA14" s="84">
        <f t="shared" si="9"/>
        <v>0</v>
      </c>
      <c r="AB14" s="90"/>
      <c r="AC14" s="90"/>
      <c r="AD14" s="90"/>
      <c r="AE14" s="90"/>
      <c r="AF14" s="90"/>
      <c r="AG14" s="96" t="s">
        <v>428</v>
      </c>
      <c r="AH14" s="96" t="s">
        <v>429</v>
      </c>
      <c r="AI14" s="97" t="s">
        <v>430</v>
      </c>
      <c r="AJ14" s="93"/>
      <c r="AK14" s="28"/>
      <c r="AL14" s="28"/>
      <c r="AM14" s="28"/>
      <c r="AN14" s="28"/>
      <c r="AO14" s="28"/>
      <c r="AP14" s="28"/>
      <c r="AQ14" s="28"/>
      <c r="AR14" s="28"/>
      <c r="AT14" s="90" t="s">
        <v>431</v>
      </c>
      <c r="AU14" s="93">
        <v>3820.0</v>
      </c>
    </row>
    <row r="15">
      <c r="A15" s="81" t="s">
        <v>58</v>
      </c>
      <c r="B15" s="14" t="s">
        <v>59</v>
      </c>
      <c r="C15" s="82">
        <v>413.0</v>
      </c>
      <c r="D15" s="82">
        <v>100.0</v>
      </c>
      <c r="E15" s="28">
        <f t="shared" si="2"/>
        <v>0.0001286295811</v>
      </c>
      <c r="F15" s="28">
        <f t="shared" si="3"/>
        <v>0.0000643064816</v>
      </c>
      <c r="G15" s="82">
        <f t="shared" si="4"/>
        <v>439.2568746</v>
      </c>
      <c r="H15" s="82">
        <f t="shared" ref="H15:Q15" si="21">($C15*AI$4)+($D15*(AI$5+AI$6))</f>
        <v>304.9221839</v>
      </c>
      <c r="I15" s="82">
        <f t="shared" si="21"/>
        <v>107.699506</v>
      </c>
      <c r="J15" s="82">
        <f t="shared" si="21"/>
        <v>66.87239951</v>
      </c>
      <c r="K15" s="82">
        <f t="shared" si="21"/>
        <v>57.83066248</v>
      </c>
      <c r="L15" s="82">
        <f t="shared" si="21"/>
        <v>57.86161577</v>
      </c>
      <c r="M15" s="82">
        <f t="shared" si="21"/>
        <v>79.46342354</v>
      </c>
      <c r="N15" s="82">
        <f t="shared" si="21"/>
        <v>101.0652313</v>
      </c>
      <c r="O15" s="82">
        <f t="shared" si="21"/>
        <v>135.1652032</v>
      </c>
      <c r="P15" s="82">
        <f t="shared" si="21"/>
        <v>185.1269066</v>
      </c>
      <c r="Q15" s="82">
        <f t="shared" si="21"/>
        <v>232.8049607</v>
      </c>
      <c r="S15" s="82">
        <v>192.0</v>
      </c>
      <c r="T15" s="28"/>
      <c r="U15" s="83">
        <f>Feed!D15*1000</f>
        <v>0</v>
      </c>
      <c r="V15" s="83">
        <f>(('Meat Production'!C15*$AH$21)+('Meat Production'!D15*$AH$22))/1000</f>
        <v>12.80173431</v>
      </c>
      <c r="W15" s="83">
        <f>('Meat Production'!E15/1000)*$AH$23</f>
        <v>38.3826897</v>
      </c>
      <c r="X15" s="83">
        <f t="shared" si="6"/>
        <v>0</v>
      </c>
      <c r="Y15" s="83">
        <f t="shared" si="7"/>
        <v>5.200762511</v>
      </c>
      <c r="Z15" s="83">
        <f t="shared" si="8"/>
        <v>758.4116783</v>
      </c>
      <c r="AA15" s="84">
        <f t="shared" si="9"/>
        <v>1.726578961</v>
      </c>
      <c r="AB15" s="90"/>
      <c r="AC15" s="90"/>
      <c r="AD15" s="90"/>
      <c r="AE15" s="90"/>
      <c r="AF15" s="90"/>
      <c r="AG15" s="98"/>
      <c r="AH15" s="99" t="s">
        <v>432</v>
      </c>
      <c r="AI15" s="99" t="s">
        <v>433</v>
      </c>
      <c r="AJ15" s="94"/>
      <c r="AK15" s="28"/>
      <c r="AL15" s="28"/>
      <c r="AM15" s="28"/>
      <c r="AN15" s="28"/>
      <c r="AO15" s="28"/>
      <c r="AP15" s="28"/>
      <c r="AQ15" s="28"/>
      <c r="AR15" s="28"/>
      <c r="AT15" s="90" t="s">
        <v>47</v>
      </c>
      <c r="AU15" s="93">
        <v>2151.0</v>
      </c>
    </row>
    <row r="16">
      <c r="A16" s="81" t="s">
        <v>60</v>
      </c>
      <c r="B16" s="19" t="s">
        <v>61</v>
      </c>
      <c r="C16" s="82">
        <v>33000.0</v>
      </c>
      <c r="D16" s="82">
        <v>4787.0</v>
      </c>
      <c r="E16" s="28">
        <f t="shared" si="2"/>
        <v>0.01027790841</v>
      </c>
      <c r="F16" s="28">
        <f t="shared" si="3"/>
        <v>0.003078351274</v>
      </c>
      <c r="G16" s="82">
        <f t="shared" si="4"/>
        <v>31839.1834</v>
      </c>
      <c r="H16" s="82">
        <f t="shared" ref="H16:Q16" si="22">($C16*AI$4)+($D16*(AI$5+AI$6))</f>
        <v>22425.70177</v>
      </c>
      <c r="I16" s="82">
        <f t="shared" si="22"/>
        <v>7874.004802</v>
      </c>
      <c r="J16" s="82">
        <f t="shared" si="22"/>
        <v>4940.976614</v>
      </c>
      <c r="K16" s="82">
        <f t="shared" si="22"/>
        <v>4181.937128</v>
      </c>
      <c r="L16" s="82">
        <f t="shared" si="22"/>
        <v>4074.681684</v>
      </c>
      <c r="M16" s="82">
        <f t="shared" si="22"/>
        <v>5434.971756</v>
      </c>
      <c r="N16" s="82">
        <f t="shared" si="22"/>
        <v>6795.261828</v>
      </c>
      <c r="O16" s="82">
        <f t="shared" si="22"/>
        <v>8971.313375</v>
      </c>
      <c r="P16" s="82">
        <f t="shared" si="22"/>
        <v>12341.61472</v>
      </c>
      <c r="Q16" s="82">
        <f t="shared" si="22"/>
        <v>15602.59777</v>
      </c>
      <c r="S16" s="82">
        <v>598.0</v>
      </c>
      <c r="T16" s="28"/>
      <c r="U16" s="83">
        <f>Feed!D16*1000</f>
        <v>3410</v>
      </c>
      <c r="V16" s="83">
        <f>(('Meat Production'!C16*$AH$21)+('Meat Production'!D16*$AH$22))/1000</f>
        <v>2739.433091</v>
      </c>
      <c r="W16" s="83">
        <f>('Meat Production'!E16/1000)*$AH$23</f>
        <v>2720.712671</v>
      </c>
      <c r="X16" s="83">
        <f t="shared" si="6"/>
        <v>0</v>
      </c>
      <c r="Y16" s="83">
        <f t="shared" si="7"/>
        <v>208.3118337</v>
      </c>
      <c r="Z16" s="83">
        <f t="shared" si="8"/>
        <v>20152.6364</v>
      </c>
      <c r="AA16" s="84">
        <f t="shared" si="9"/>
        <v>0.6329507936</v>
      </c>
      <c r="AB16" s="90"/>
      <c r="AC16" s="90"/>
      <c r="AD16" s="90"/>
      <c r="AE16" s="90"/>
      <c r="AF16" s="90"/>
      <c r="AG16" s="98" t="s">
        <v>403</v>
      </c>
      <c r="AH16" s="100">
        <v>1.4416666666666667</v>
      </c>
      <c r="AI16" s="101">
        <v>879.0</v>
      </c>
      <c r="AJ16" s="94"/>
      <c r="AK16" s="28"/>
      <c r="AL16" s="28"/>
      <c r="AM16" s="28"/>
      <c r="AN16" s="28"/>
      <c r="AO16" s="28"/>
      <c r="AP16" s="28"/>
      <c r="AQ16" s="28"/>
      <c r="AR16" s="28"/>
      <c r="AT16" s="90" t="s">
        <v>434</v>
      </c>
      <c r="AU16" s="94">
        <v>3.0</v>
      </c>
    </row>
    <row r="17">
      <c r="A17" s="81" t="s">
        <v>62</v>
      </c>
      <c r="B17" s="14" t="s">
        <v>63</v>
      </c>
      <c r="C17" s="82">
        <v>1095.0</v>
      </c>
      <c r="D17" s="82">
        <v>1121.0</v>
      </c>
      <c r="E17" s="28">
        <f t="shared" si="2"/>
        <v>0.0003410396883</v>
      </c>
      <c r="F17" s="28">
        <f t="shared" si="3"/>
        <v>0.0007208756588</v>
      </c>
      <c r="G17" s="82">
        <f t="shared" si="4"/>
        <v>2035.313434</v>
      </c>
      <c r="H17" s="82">
        <f t="shared" ref="H17:Q17" si="23">($C17*AI$4)+($D17*(AI$5+AI$6))</f>
        <v>1326.392257</v>
      </c>
      <c r="I17" s="82">
        <f t="shared" si="23"/>
        <v>480.9970782</v>
      </c>
      <c r="J17" s="82">
        <f t="shared" si="23"/>
        <v>284.798393</v>
      </c>
      <c r="K17" s="82">
        <f t="shared" si="23"/>
        <v>270.5982469</v>
      </c>
      <c r="L17" s="82">
        <f t="shared" si="23"/>
        <v>299.9978086</v>
      </c>
      <c r="M17" s="82">
        <f t="shared" si="23"/>
        <v>454.9963477</v>
      </c>
      <c r="N17" s="82">
        <f t="shared" si="23"/>
        <v>609.9948868</v>
      </c>
      <c r="O17" s="82">
        <f t="shared" si="23"/>
        <v>846.9926954</v>
      </c>
      <c r="P17" s="82">
        <f t="shared" si="23"/>
        <v>1145.590212</v>
      </c>
      <c r="Q17" s="82">
        <f t="shared" si="23"/>
        <v>1418.58802</v>
      </c>
      <c r="S17" s="82">
        <v>656.0</v>
      </c>
      <c r="T17" s="28"/>
      <c r="U17" s="83">
        <f>Feed!D17*1000</f>
        <v>1010</v>
      </c>
      <c r="V17" s="83">
        <f>(('Meat Production'!C17*$AH$21)+('Meat Production'!D17*$AH$22))/1000</f>
        <v>343.1618287</v>
      </c>
      <c r="W17" s="83">
        <f>('Meat Production'!E17/1000)*$AH$23</f>
        <v>142.3604119</v>
      </c>
      <c r="X17" s="83">
        <f t="shared" si="6"/>
        <v>524.4777594</v>
      </c>
      <c r="Y17" s="83">
        <f t="shared" si="7"/>
        <v>0</v>
      </c>
      <c r="Z17" s="83">
        <f t="shared" si="8"/>
        <v>416.4478611</v>
      </c>
      <c r="AA17" s="84">
        <f t="shared" si="9"/>
        <v>0.204611169</v>
      </c>
      <c r="AB17" s="90"/>
      <c r="AC17" s="90"/>
      <c r="AD17" s="90"/>
      <c r="AE17" s="90"/>
      <c r="AF17" s="90"/>
      <c r="AG17" s="96" t="s">
        <v>435</v>
      </c>
      <c r="AH17" s="102">
        <v>92.60405130086906</v>
      </c>
      <c r="AI17" s="102">
        <v>43.966136941202535</v>
      </c>
      <c r="AJ17" s="94"/>
      <c r="AK17" s="28"/>
      <c r="AL17" s="28"/>
      <c r="AM17" s="28"/>
      <c r="AN17" s="28"/>
      <c r="AO17" s="28"/>
      <c r="AP17" s="28"/>
      <c r="AQ17" s="28"/>
      <c r="AR17" s="28"/>
      <c r="AT17" s="90" t="s">
        <v>49</v>
      </c>
      <c r="AU17" s="94">
        <v>12.0</v>
      </c>
    </row>
    <row r="18">
      <c r="A18" s="81" t="s">
        <v>64</v>
      </c>
      <c r="B18" s="14" t="s">
        <v>65</v>
      </c>
      <c r="C18" s="82">
        <v>25600.0</v>
      </c>
      <c r="D18" s="82">
        <v>262.0</v>
      </c>
      <c r="E18" s="28">
        <f t="shared" si="2"/>
        <v>0.007973165315</v>
      </c>
      <c r="F18" s="28">
        <f t="shared" si="3"/>
        <v>0.0001684829818</v>
      </c>
      <c r="G18" s="82">
        <f t="shared" si="4"/>
        <v>21188.12587</v>
      </c>
      <c r="H18" s="82">
        <f t="shared" ref="H18:Q18" si="24">($C18*AI$4)+($D18*(AI$5+AI$6))</f>
        <v>15308.14281</v>
      </c>
      <c r="I18" s="82">
        <f t="shared" si="24"/>
        <v>5320.105582</v>
      </c>
      <c r="J18" s="82">
        <f t="shared" si="24"/>
        <v>3399.482728</v>
      </c>
      <c r="K18" s="82">
        <f t="shared" si="24"/>
        <v>2771.241432</v>
      </c>
      <c r="L18" s="82">
        <f t="shared" si="24"/>
        <v>2569.805214</v>
      </c>
      <c r="M18" s="82">
        <f t="shared" si="24"/>
        <v>3230.953896</v>
      </c>
      <c r="N18" s="82">
        <f t="shared" si="24"/>
        <v>3892.102577</v>
      </c>
      <c r="O18" s="82">
        <f t="shared" si="24"/>
        <v>4989.031079</v>
      </c>
      <c r="P18" s="82">
        <f t="shared" si="24"/>
        <v>6933.586577</v>
      </c>
      <c r="Q18" s="82">
        <f t="shared" si="24"/>
        <v>8872.158915</v>
      </c>
      <c r="S18" s="82">
        <v>291.0</v>
      </c>
      <c r="T18" s="28"/>
      <c r="U18" s="83">
        <f>Feed!D18*1000</f>
        <v>50</v>
      </c>
      <c r="V18" s="83">
        <f>(('Meat Production'!C18*$AH$21)+('Meat Production'!D18*$AH$22))/1000</f>
        <v>18.83122286</v>
      </c>
      <c r="W18" s="83">
        <f>('Meat Production'!E18/1000)*$AH$23</f>
        <v>278.2941837</v>
      </c>
      <c r="X18" s="83">
        <f t="shared" si="6"/>
        <v>0</v>
      </c>
      <c r="Y18" s="83">
        <f t="shared" si="7"/>
        <v>25.10999342</v>
      </c>
      <c r="Z18" s="83">
        <f t="shared" si="8"/>
        <v>2744.812119</v>
      </c>
      <c r="AA18" s="84">
        <f t="shared" si="9"/>
        <v>0.1295448279</v>
      </c>
      <c r="AB18" s="90"/>
      <c r="AC18" s="90"/>
      <c r="AD18" s="90"/>
      <c r="AE18" s="90"/>
      <c r="AF18" s="90"/>
      <c r="AG18" s="98"/>
      <c r="AH18" s="98"/>
      <c r="AI18" s="98"/>
      <c r="AJ18" s="94"/>
      <c r="AK18" s="28"/>
      <c r="AL18" s="28"/>
      <c r="AM18" s="28"/>
      <c r="AN18" s="28"/>
      <c r="AO18" s="28"/>
      <c r="AP18" s="28"/>
      <c r="AQ18" s="28"/>
      <c r="AR18" s="28"/>
      <c r="AT18" s="90" t="s">
        <v>51</v>
      </c>
      <c r="AU18" s="93">
        <v>3650.0</v>
      </c>
    </row>
    <row r="19">
      <c r="A19" s="81" t="s">
        <v>66</v>
      </c>
      <c r="B19" s="14" t="s">
        <v>67</v>
      </c>
      <c r="C19" s="82">
        <v>173361.0</v>
      </c>
      <c r="D19" s="82">
        <v>63518.0</v>
      </c>
      <c r="E19" s="28">
        <f t="shared" si="2"/>
        <v>0.05399359032</v>
      </c>
      <c r="F19" s="28">
        <f t="shared" si="3"/>
        <v>0.04084619099</v>
      </c>
      <c r="G19" s="82">
        <f t="shared" si="4"/>
        <v>206297.8551</v>
      </c>
      <c r="H19" s="82">
        <f t="shared" ref="H19:Q19" si="25">($C19*AI$4)+($D19*(AI$5+AI$6))</f>
        <v>141030.7154</v>
      </c>
      <c r="I19" s="82">
        <f t="shared" si="25"/>
        <v>50127.40644</v>
      </c>
      <c r="J19" s="82">
        <f t="shared" si="25"/>
        <v>30776.06464</v>
      </c>
      <c r="K19" s="82">
        <f t="shared" si="25"/>
        <v>27226.674</v>
      </c>
      <c r="L19" s="82">
        <f t="shared" si="25"/>
        <v>27977.58154</v>
      </c>
      <c r="M19" s="82">
        <f t="shared" si="25"/>
        <v>39504.87791</v>
      </c>
      <c r="N19" s="82">
        <f t="shared" si="25"/>
        <v>51032.17428</v>
      </c>
      <c r="O19" s="82">
        <f t="shared" si="25"/>
        <v>69035.5613</v>
      </c>
      <c r="P19" s="82">
        <f t="shared" si="25"/>
        <v>94189.01636</v>
      </c>
      <c r="Q19" s="82">
        <f t="shared" si="25"/>
        <v>117891.9431</v>
      </c>
      <c r="S19" s="82">
        <v>36256.0</v>
      </c>
      <c r="T19" s="28"/>
      <c r="U19" s="83">
        <f>Feed!D19*1000</f>
        <v>88590</v>
      </c>
      <c r="V19" s="83">
        <f>(('Meat Production'!C19*$AH$21)+('Meat Production'!D19*$AH$22))/1000</f>
        <v>85840.98647</v>
      </c>
      <c r="W19" s="83">
        <f>('Meat Production'!E19/1000)*$AH$23</f>
        <v>99401.3246</v>
      </c>
      <c r="X19" s="83">
        <f t="shared" si="6"/>
        <v>0</v>
      </c>
      <c r="Y19" s="83">
        <f t="shared" si="7"/>
        <v>9820.677398</v>
      </c>
      <c r="Z19" s="83">
        <f t="shared" si="8"/>
        <v>961703.5802</v>
      </c>
      <c r="AA19" s="84">
        <f t="shared" si="9"/>
        <v>4.661723601</v>
      </c>
      <c r="AB19" s="90"/>
      <c r="AC19" s="90"/>
      <c r="AD19" s="90"/>
      <c r="AE19" s="90"/>
      <c r="AF19" s="90"/>
      <c r="AG19" s="103" t="s">
        <v>436</v>
      </c>
      <c r="AH19" s="98"/>
      <c r="AI19" s="104"/>
      <c r="AJ19" s="93"/>
      <c r="AK19" s="28"/>
      <c r="AL19" s="28"/>
      <c r="AM19" s="28"/>
      <c r="AN19" s="28"/>
      <c r="AO19" s="28"/>
      <c r="AP19" s="28"/>
      <c r="AQ19" s="28"/>
      <c r="AR19" s="28"/>
      <c r="AT19" s="90" t="s">
        <v>53</v>
      </c>
      <c r="AU19" s="94">
        <v>5.0</v>
      </c>
    </row>
    <row r="20">
      <c r="A20" s="81" t="s">
        <v>68</v>
      </c>
      <c r="B20" s="19" t="s">
        <v>69</v>
      </c>
      <c r="C20" s="82">
        <v>3.0</v>
      </c>
      <c r="D20" s="82">
        <v>10.0</v>
      </c>
      <c r="E20" s="28">
        <f t="shared" si="2"/>
        <v>0.0000009343553104</v>
      </c>
      <c r="F20" s="28">
        <f t="shared" si="3"/>
        <v>0.00000643064816</v>
      </c>
      <c r="G20" s="82">
        <f t="shared" si="4"/>
        <v>12.62503372</v>
      </c>
      <c r="H20" s="82">
        <f t="shared" ref="H20:Q20" si="26">($C20*AI$4)+($D20*(AI$5+AI$6))</f>
        <v>7.827012913</v>
      </c>
      <c r="I20" s="82">
        <f t="shared" si="26"/>
        <v>2.900087581</v>
      </c>
      <c r="J20" s="82">
        <f t="shared" si="26"/>
        <v>1.650527622</v>
      </c>
      <c r="K20" s="82">
        <f t="shared" si="26"/>
        <v>1.69073748</v>
      </c>
      <c r="L20" s="82">
        <f t="shared" si="26"/>
        <v>2.00862733</v>
      </c>
      <c r="M20" s="82">
        <f t="shared" si="26"/>
        <v>3.224424545</v>
      </c>
      <c r="N20" s="82">
        <f t="shared" si="26"/>
        <v>4.440221761</v>
      </c>
      <c r="O20" s="82">
        <f t="shared" si="26"/>
        <v>6.276246351</v>
      </c>
      <c r="P20" s="82">
        <f t="shared" si="26"/>
        <v>8.439266001</v>
      </c>
      <c r="Q20" s="82">
        <f t="shared" si="26"/>
        <v>10.37392073</v>
      </c>
      <c r="S20" s="82">
        <v>0.0</v>
      </c>
      <c r="T20" s="28"/>
      <c r="U20" s="83">
        <f>Feed!D20*1000</f>
        <v>0</v>
      </c>
      <c r="V20" s="83">
        <f>(('Meat Production'!C20*$AH$21)+('Meat Production'!D20*$AH$22))/1000</f>
        <v>122.3383971</v>
      </c>
      <c r="W20" s="83">
        <f>('Meat Production'!E20/1000)*$AH$23</f>
        <v>18.79767624</v>
      </c>
      <c r="X20" s="83">
        <f t="shared" si="6"/>
        <v>0</v>
      </c>
      <c r="Y20" s="83">
        <f t="shared" si="7"/>
        <v>14.34059704</v>
      </c>
      <c r="Z20" s="83">
        <f t="shared" si="8"/>
        <v>1327.997384</v>
      </c>
      <c r="AA20" s="84">
        <f t="shared" si="9"/>
        <v>105.1876306</v>
      </c>
      <c r="AB20" s="90"/>
      <c r="AC20" s="90"/>
      <c r="AD20" s="90"/>
      <c r="AE20" s="90"/>
      <c r="AF20" s="90"/>
      <c r="AG20" s="98" t="s">
        <v>403</v>
      </c>
      <c r="AH20" s="102">
        <v>0.7</v>
      </c>
      <c r="AI20" s="101">
        <v>879.0</v>
      </c>
      <c r="AJ20" s="94"/>
      <c r="AK20" s="28"/>
      <c r="AL20" s="28"/>
      <c r="AM20" s="28"/>
      <c r="AN20" s="28"/>
      <c r="AO20" s="28"/>
      <c r="AP20" s="28"/>
      <c r="AQ20" s="28"/>
      <c r="AR20" s="28"/>
      <c r="AT20" s="90" t="s">
        <v>55</v>
      </c>
      <c r="AU20" s="93">
        <v>7394.0</v>
      </c>
    </row>
    <row r="21">
      <c r="A21" s="81" t="s">
        <v>70</v>
      </c>
      <c r="B21" s="14" t="s">
        <v>71</v>
      </c>
      <c r="C21" s="82">
        <v>6000.0</v>
      </c>
      <c r="D21" s="82">
        <v>6100.0</v>
      </c>
      <c r="E21" s="28">
        <f t="shared" si="2"/>
        <v>0.001868710621</v>
      </c>
      <c r="F21" s="28">
        <f t="shared" si="3"/>
        <v>0.003922695378</v>
      </c>
      <c r="G21" s="82">
        <f t="shared" si="4"/>
        <v>11109.20076</v>
      </c>
      <c r="H21" s="82">
        <f t="shared" ref="H21:Q21" si="27">($C21*AI$4)+($D21*(AI$5+AI$6))</f>
        <v>7242.203904</v>
      </c>
      <c r="I21" s="82">
        <f t="shared" si="27"/>
        <v>2625.90274</v>
      </c>
      <c r="J21" s="82">
        <f t="shared" si="27"/>
        <v>1555.205411</v>
      </c>
      <c r="K21" s="82">
        <f t="shared" si="27"/>
        <v>1476.911507</v>
      </c>
      <c r="L21" s="82">
        <f t="shared" si="27"/>
        <v>1636.550343</v>
      </c>
      <c r="M21" s="82">
        <f t="shared" si="27"/>
        <v>2481.008562</v>
      </c>
      <c r="N21" s="82">
        <f t="shared" si="27"/>
        <v>3325.466781</v>
      </c>
      <c r="O21" s="82">
        <f t="shared" si="27"/>
        <v>4616.811644</v>
      </c>
      <c r="P21" s="82">
        <f t="shared" si="27"/>
        <v>6244.719384</v>
      </c>
      <c r="Q21" s="82">
        <f t="shared" si="27"/>
        <v>7733.324521</v>
      </c>
      <c r="S21" s="82">
        <v>449.0</v>
      </c>
      <c r="T21" s="28"/>
      <c r="U21" s="83">
        <f>Feed!D21*1000</f>
        <v>630</v>
      </c>
      <c r="V21" s="83">
        <f>(('Meat Production'!C21*$AH$21)+('Meat Production'!D21*$AH$22))/1000</f>
        <v>407.8509697</v>
      </c>
      <c r="W21" s="83">
        <f>('Meat Production'!E21/1000)*$AH$23</f>
        <v>1065.818401</v>
      </c>
      <c r="X21" s="83">
        <f t="shared" si="6"/>
        <v>0</v>
      </c>
      <c r="Y21" s="83">
        <f t="shared" si="7"/>
        <v>85.72381381</v>
      </c>
      <c r="Z21" s="83">
        <f t="shared" si="8"/>
        <v>8585.680785</v>
      </c>
      <c r="AA21" s="84">
        <f t="shared" si="9"/>
        <v>0.7728441472</v>
      </c>
      <c r="AB21" s="90"/>
      <c r="AC21" s="90"/>
      <c r="AD21" s="90"/>
      <c r="AE21" s="90"/>
      <c r="AF21" s="90"/>
      <c r="AG21" s="98" t="s">
        <v>437</v>
      </c>
      <c r="AH21" s="102">
        <v>4.641315785773672</v>
      </c>
      <c r="AI21" s="101">
        <v>74.84192138571429</v>
      </c>
      <c r="AJ21" s="94"/>
      <c r="AK21" s="28"/>
      <c r="AL21" s="28"/>
      <c r="AM21" s="28"/>
      <c r="AN21" s="28"/>
      <c r="AO21" s="28"/>
      <c r="AP21" s="28"/>
      <c r="AQ21" s="28"/>
      <c r="AR21" s="28"/>
      <c r="AT21" s="90" t="s">
        <v>438</v>
      </c>
      <c r="AU21" s="93">
        <v>4337.0</v>
      </c>
    </row>
    <row r="22">
      <c r="A22" s="81" t="s">
        <v>72</v>
      </c>
      <c r="B22" s="19" t="s">
        <v>73</v>
      </c>
      <c r="C22" s="82">
        <v>298.0</v>
      </c>
      <c r="D22" s="82">
        <v>12500.0</v>
      </c>
      <c r="E22" s="28">
        <f t="shared" si="2"/>
        <v>0.0000928126275</v>
      </c>
      <c r="F22" s="28">
        <f t="shared" si="3"/>
        <v>0.008038310201</v>
      </c>
      <c r="G22" s="82">
        <f t="shared" si="4"/>
        <v>12960.14707</v>
      </c>
      <c r="H22" s="82">
        <f t="shared" ref="H22:Q22" si="28">($C22*AI$4)+($D22*(AI$5+AI$6))</f>
        <v>7740.938744</v>
      </c>
      <c r="I22" s="82">
        <f t="shared" si="28"/>
        <v>2915.794408</v>
      </c>
      <c r="J22" s="82">
        <f t="shared" si="28"/>
        <v>1609.197884</v>
      </c>
      <c r="K22" s="82">
        <f t="shared" si="28"/>
        <v>1744.578015</v>
      </c>
      <c r="L22" s="82">
        <f t="shared" si="28"/>
        <v>2170.31293</v>
      </c>
      <c r="M22" s="82">
        <f t="shared" si="28"/>
        <v>3604.941641</v>
      </c>
      <c r="N22" s="82">
        <f t="shared" si="28"/>
        <v>5039.570352</v>
      </c>
      <c r="O22" s="82">
        <f t="shared" si="28"/>
        <v>7192.738076</v>
      </c>
      <c r="P22" s="82">
        <f t="shared" si="28"/>
        <v>9641.159213</v>
      </c>
      <c r="Q22" s="82">
        <f t="shared" si="28"/>
        <v>11804.1242</v>
      </c>
      <c r="S22" s="82">
        <v>2529.0</v>
      </c>
      <c r="T22" s="28"/>
      <c r="U22" s="83">
        <f>Feed!D22*1000</f>
        <v>9560</v>
      </c>
      <c r="V22" s="83">
        <f>(('Meat Production'!C22*$AH$21)+('Meat Production'!D22*$AH$22))/1000</f>
        <v>12456.49373</v>
      </c>
      <c r="W22" s="83">
        <f>('Meat Production'!E22/1000)*$AH$23</f>
        <v>4491.069946</v>
      </c>
      <c r="X22" s="83">
        <f t="shared" si="6"/>
        <v>0</v>
      </c>
      <c r="Y22" s="83">
        <f t="shared" si="7"/>
        <v>750.6378156</v>
      </c>
      <c r="Z22" s="83">
        <f t="shared" si="8"/>
        <v>73158.07778</v>
      </c>
      <c r="AA22" s="84">
        <f t="shared" si="9"/>
        <v>5.644849351</v>
      </c>
      <c r="AB22" s="90"/>
      <c r="AC22" s="90"/>
      <c r="AD22" s="90"/>
      <c r="AE22" s="90"/>
      <c r="AF22" s="90"/>
      <c r="AG22" s="98" t="s">
        <v>439</v>
      </c>
      <c r="AH22" s="102">
        <v>4.874766602655197</v>
      </c>
      <c r="AI22" s="101">
        <v>77.3274781214116</v>
      </c>
      <c r="AJ22" s="94"/>
      <c r="AK22" s="28"/>
      <c r="AL22" s="28"/>
      <c r="AM22" s="28"/>
      <c r="AN22" s="28"/>
      <c r="AO22" s="28"/>
      <c r="AP22" s="28"/>
      <c r="AQ22" s="28"/>
      <c r="AR22" s="28"/>
      <c r="AT22" s="90" t="s">
        <v>440</v>
      </c>
      <c r="AU22" s="94">
        <v>5.0</v>
      </c>
    </row>
    <row r="23">
      <c r="A23" s="81" t="s">
        <v>74</v>
      </c>
      <c r="B23" s="14" t="s">
        <v>75</v>
      </c>
      <c r="C23" s="82">
        <v>483.0</v>
      </c>
      <c r="D23" s="82">
        <v>1550.0</v>
      </c>
      <c r="E23" s="28">
        <f t="shared" si="2"/>
        <v>0.000150431205</v>
      </c>
      <c r="F23" s="28">
        <f t="shared" si="3"/>
        <v>0.0009967504649</v>
      </c>
      <c r="G23" s="82">
        <f t="shared" si="4"/>
        <v>1971.590717</v>
      </c>
      <c r="H23" s="82">
        <f t="shared" ref="H23:Q23" si="29">($C23*AI$4)+($D23*(AI$5+AI$6))</f>
        <v>1223.839056</v>
      </c>
      <c r="I23" s="82">
        <f t="shared" si="29"/>
        <v>453.2122053</v>
      </c>
      <c r="J23" s="82">
        <f t="shared" si="29"/>
        <v>258.1989047</v>
      </c>
      <c r="K23" s="82">
        <f t="shared" si="29"/>
        <v>263.9875971</v>
      </c>
      <c r="L23" s="82">
        <f t="shared" si="29"/>
        <v>313.1125786</v>
      </c>
      <c r="M23" s="82">
        <f t="shared" si="29"/>
        <v>502.0049826</v>
      </c>
      <c r="N23" s="82">
        <f t="shared" si="29"/>
        <v>690.8973866</v>
      </c>
      <c r="O23" s="82">
        <f t="shared" si="29"/>
        <v>976.2209241</v>
      </c>
      <c r="P23" s="82">
        <f t="shared" si="29"/>
        <v>1312.820477</v>
      </c>
      <c r="Q23" s="82">
        <f t="shared" si="29"/>
        <v>1614.023466</v>
      </c>
      <c r="S23" s="82">
        <v>108.0</v>
      </c>
      <c r="T23" s="28"/>
      <c r="U23" s="83">
        <f>Feed!D23*1000</f>
        <v>0</v>
      </c>
      <c r="V23" s="83">
        <f>(('Meat Production'!C23*$AH$21)+('Meat Production'!D23*$AH$22))/1000</f>
        <v>79.92370071</v>
      </c>
      <c r="W23" s="83">
        <f>('Meat Production'!E23/1000)*$AH$23</f>
        <v>103.4757947</v>
      </c>
      <c r="X23" s="83">
        <f t="shared" si="6"/>
        <v>0</v>
      </c>
      <c r="Y23" s="83">
        <f t="shared" si="7"/>
        <v>18.63491167</v>
      </c>
      <c r="Z23" s="83">
        <f t="shared" si="8"/>
        <v>1881.368317</v>
      </c>
      <c r="AA23" s="84">
        <f t="shared" si="9"/>
        <v>0.9542387779</v>
      </c>
      <c r="AB23" s="90"/>
      <c r="AC23" s="90"/>
      <c r="AD23" s="90"/>
      <c r="AE23" s="90"/>
      <c r="AF23" s="90"/>
      <c r="AG23" s="96" t="s">
        <v>435</v>
      </c>
      <c r="AH23" s="102">
        <v>9.841715306561754</v>
      </c>
      <c r="AI23" s="102">
        <v>7.132423149227849</v>
      </c>
      <c r="AJ23" s="94"/>
      <c r="AK23" s="28"/>
      <c r="AL23" s="28"/>
      <c r="AM23" s="28"/>
      <c r="AN23" s="28"/>
      <c r="AO23" s="28"/>
      <c r="AP23" s="28"/>
      <c r="AQ23" s="28"/>
      <c r="AR23" s="28"/>
      <c r="AT23" s="90" t="s">
        <v>57</v>
      </c>
      <c r="AU23" s="93">
        <v>153.0</v>
      </c>
    </row>
    <row r="24">
      <c r="A24" s="81" t="s">
        <v>76</v>
      </c>
      <c r="B24" s="14" t="s">
        <v>77</v>
      </c>
      <c r="C24" s="82">
        <v>25.0</v>
      </c>
      <c r="D24" s="82">
        <v>54.0</v>
      </c>
      <c r="E24" s="28">
        <f t="shared" si="2"/>
        <v>0.000007786294253</v>
      </c>
      <c r="F24" s="28">
        <f t="shared" si="3"/>
        <v>0.00003472550007</v>
      </c>
      <c r="G24" s="82">
        <f t="shared" si="4"/>
        <v>75.36697723</v>
      </c>
      <c r="H24" s="82">
        <f t="shared" ref="H24:Q24" si="30">($C24*AI$4)+($D24*(AI$5+AI$6))</f>
        <v>47.47354096</v>
      </c>
      <c r="I24" s="82">
        <f t="shared" si="30"/>
        <v>17.46869212</v>
      </c>
      <c r="J24" s="82">
        <f t="shared" si="30"/>
        <v>10.07010943</v>
      </c>
      <c r="K24" s="82">
        <f t="shared" si="30"/>
        <v>10.07025637</v>
      </c>
      <c r="L24" s="82">
        <f t="shared" si="30"/>
        <v>11.71453279</v>
      </c>
      <c r="M24" s="82">
        <f t="shared" si="30"/>
        <v>18.49682405</v>
      </c>
      <c r="N24" s="82">
        <f t="shared" si="30"/>
        <v>25.27911532</v>
      </c>
      <c r="O24" s="82">
        <f t="shared" si="30"/>
        <v>35.55529194</v>
      </c>
      <c r="P24" s="82">
        <f t="shared" si="30"/>
        <v>47.88655695</v>
      </c>
      <c r="Q24" s="82">
        <f t="shared" si="30"/>
        <v>58.98465138</v>
      </c>
      <c r="S24" s="82">
        <v>9.0</v>
      </c>
      <c r="T24" s="28"/>
      <c r="U24" s="83">
        <f>Feed!D24*1000</f>
        <v>10</v>
      </c>
      <c r="V24" s="83">
        <f>(('Meat Production'!C24*$AH$21)+('Meat Production'!D24*$AH$22))/1000</f>
        <v>15.48613628</v>
      </c>
      <c r="W24" s="83">
        <f>('Meat Production'!E24/1000)*$AH$23</f>
        <v>6.839992138</v>
      </c>
      <c r="X24" s="83">
        <f t="shared" si="6"/>
        <v>0</v>
      </c>
      <c r="Y24" s="83">
        <f t="shared" si="7"/>
        <v>1.252437002</v>
      </c>
      <c r="Z24" s="83">
        <f t="shared" si="8"/>
        <v>128.9557404</v>
      </c>
      <c r="AA24" s="84">
        <f t="shared" si="9"/>
        <v>1.711037714</v>
      </c>
      <c r="AB24" s="90"/>
      <c r="AC24" s="90"/>
      <c r="AD24" s="90"/>
      <c r="AE24" s="90"/>
      <c r="AF24" s="90"/>
      <c r="AG24" s="90"/>
      <c r="AH24" s="94"/>
      <c r="AI24" s="93"/>
      <c r="AJ24" s="93"/>
      <c r="AK24" s="28"/>
      <c r="AL24" s="28"/>
      <c r="AM24" s="28"/>
      <c r="AN24" s="28"/>
      <c r="AO24" s="28"/>
      <c r="AP24" s="28"/>
      <c r="AQ24" s="28"/>
      <c r="AR24" s="28"/>
      <c r="AT24" s="90" t="s">
        <v>59</v>
      </c>
      <c r="AU24" s="94">
        <v>192.0</v>
      </c>
    </row>
    <row r="25">
      <c r="A25" s="81" t="s">
        <v>78</v>
      </c>
      <c r="B25" s="14" t="s">
        <v>79</v>
      </c>
      <c r="C25" s="82">
        <v>1500.0</v>
      </c>
      <c r="D25" s="82">
        <v>4066.0</v>
      </c>
      <c r="E25" s="28">
        <f t="shared" si="2"/>
        <v>0.0004671776552</v>
      </c>
      <c r="F25" s="28">
        <f t="shared" si="3"/>
        <v>0.002614701542</v>
      </c>
      <c r="G25" s="82">
        <f t="shared" si="4"/>
        <v>5362.332007</v>
      </c>
      <c r="H25" s="82">
        <f t="shared" ref="H25:Q25" si="31">($C25*AI$4)+($D25*(AI$5+AI$6))</f>
        <v>3348.280437</v>
      </c>
      <c r="I25" s="82">
        <f t="shared" si="31"/>
        <v>1236.750953</v>
      </c>
      <c r="J25" s="82">
        <f t="shared" si="31"/>
        <v>707.9527502</v>
      </c>
      <c r="K25" s="82">
        <f t="shared" si="31"/>
        <v>717.3930376</v>
      </c>
      <c r="L25" s="82">
        <f t="shared" si="31"/>
        <v>844.3440367</v>
      </c>
      <c r="M25" s="82">
        <f t="shared" si="31"/>
        <v>1345.596226</v>
      </c>
      <c r="N25" s="82">
        <f t="shared" si="31"/>
        <v>1846.848415</v>
      </c>
      <c r="O25" s="82">
        <f t="shared" si="31"/>
        <v>2604.891081</v>
      </c>
      <c r="P25" s="82">
        <f t="shared" si="31"/>
        <v>3505.101994</v>
      </c>
      <c r="Q25" s="82">
        <f t="shared" si="31"/>
        <v>4312.45973</v>
      </c>
      <c r="S25" s="82">
        <v>24.0</v>
      </c>
      <c r="T25" s="28"/>
      <c r="U25" s="83">
        <f>Feed!D25*1000</f>
        <v>1140</v>
      </c>
      <c r="V25" s="83">
        <f>(('Meat Production'!C25*$AH$21)+('Meat Production'!D25*$AH$22))/1000</f>
        <v>532.5752564</v>
      </c>
      <c r="W25" s="83">
        <f>('Meat Production'!E25/1000)*$AH$23</f>
        <v>534.6708675</v>
      </c>
      <c r="X25" s="83">
        <f t="shared" si="6"/>
        <v>72.75387614</v>
      </c>
      <c r="Y25" s="83">
        <f t="shared" si="7"/>
        <v>0</v>
      </c>
      <c r="Z25" s="83">
        <f t="shared" si="8"/>
        <v>0</v>
      </c>
      <c r="AA25" s="84">
        <f t="shared" si="9"/>
        <v>0</v>
      </c>
      <c r="AB25" s="90"/>
      <c r="AC25" s="90"/>
      <c r="AD25" s="90"/>
      <c r="AE25" s="90"/>
      <c r="AF25" s="90"/>
      <c r="AG25" s="90"/>
      <c r="AH25" s="94"/>
      <c r="AI25" s="93"/>
      <c r="AJ25" s="93"/>
      <c r="AK25" s="28"/>
      <c r="AL25" s="28"/>
      <c r="AM25" s="28"/>
      <c r="AN25" s="28"/>
      <c r="AO25" s="28"/>
      <c r="AP25" s="28"/>
      <c r="AQ25" s="28"/>
      <c r="AR25" s="28"/>
      <c r="AT25" s="90" t="s">
        <v>61</v>
      </c>
      <c r="AU25" s="93">
        <v>598.0</v>
      </c>
    </row>
    <row r="26">
      <c r="A26" s="81" t="s">
        <v>80</v>
      </c>
      <c r="B26" s="14" t="s">
        <v>81</v>
      </c>
      <c r="C26" s="82">
        <v>2000.0</v>
      </c>
      <c r="D26" s="82">
        <v>7750.0</v>
      </c>
      <c r="E26" s="28">
        <f t="shared" si="2"/>
        <v>0.0006229035403</v>
      </c>
      <c r="F26" s="28">
        <f t="shared" si="3"/>
        <v>0.004983752324</v>
      </c>
      <c r="G26" s="82">
        <f t="shared" si="4"/>
        <v>9518.795067</v>
      </c>
      <c r="H26" s="82">
        <f t="shared" ref="H26:Q26" si="32">($C26*AI$4)+($D26*(AI$5+AI$6))</f>
        <v>5873.60624</v>
      </c>
      <c r="I26" s="82">
        <f t="shared" si="32"/>
        <v>2180.787054</v>
      </c>
      <c r="J26" s="82">
        <f t="shared" si="32"/>
        <v>1236.419181</v>
      </c>
      <c r="K26" s="82">
        <f t="shared" si="32"/>
        <v>1275.59552</v>
      </c>
      <c r="L26" s="82">
        <f t="shared" si="32"/>
        <v>1524.631386</v>
      </c>
      <c r="M26" s="82">
        <f t="shared" si="32"/>
        <v>2458.86053</v>
      </c>
      <c r="N26" s="82">
        <f t="shared" si="32"/>
        <v>3393.089673</v>
      </c>
      <c r="O26" s="82">
        <f t="shared" si="32"/>
        <v>4802.652566</v>
      </c>
      <c r="P26" s="82">
        <f t="shared" si="32"/>
        <v>6454.951699</v>
      </c>
      <c r="Q26" s="82">
        <f t="shared" si="32"/>
        <v>7930.268016</v>
      </c>
      <c r="S26" s="82">
        <v>252.0</v>
      </c>
      <c r="T26" s="28"/>
      <c r="U26" s="83">
        <f>Feed!D26*1000</f>
        <v>1590</v>
      </c>
      <c r="V26" s="83">
        <f>(('Meat Production'!C26*$AH$21)+('Meat Production'!D26*$AH$22))/1000</f>
        <v>555.6556798</v>
      </c>
      <c r="W26" s="83">
        <f>('Meat Production'!E26/1000)*$AH$23</f>
        <v>795.0039207</v>
      </c>
      <c r="X26" s="83">
        <f t="shared" si="6"/>
        <v>239.3403995</v>
      </c>
      <c r="Y26" s="83">
        <f t="shared" si="7"/>
        <v>0</v>
      </c>
      <c r="Z26" s="83">
        <f t="shared" si="8"/>
        <v>121.7656469</v>
      </c>
      <c r="AA26" s="84">
        <f t="shared" si="9"/>
        <v>0.0127921282</v>
      </c>
      <c r="AB26" s="90"/>
      <c r="AC26" s="90"/>
      <c r="AD26" s="90"/>
      <c r="AE26" s="90"/>
      <c r="AF26" s="90"/>
      <c r="AG26" s="90"/>
      <c r="AH26" s="94"/>
      <c r="AI26" s="93"/>
      <c r="AJ26" s="93"/>
      <c r="AK26" s="28"/>
      <c r="AL26" s="28"/>
      <c r="AM26" s="28"/>
      <c r="AN26" s="28"/>
      <c r="AO26" s="28"/>
      <c r="AP26" s="28"/>
      <c r="AQ26" s="28"/>
      <c r="AR26" s="28"/>
      <c r="AT26" s="90" t="s">
        <v>63</v>
      </c>
      <c r="AU26" s="93">
        <v>656.0</v>
      </c>
    </row>
    <row r="27">
      <c r="A27" s="81" t="s">
        <v>82</v>
      </c>
      <c r="B27" s="14" t="s">
        <v>83</v>
      </c>
      <c r="C27" s="82">
        <v>24886.0</v>
      </c>
      <c r="D27" s="82">
        <v>38815.0</v>
      </c>
      <c r="E27" s="28">
        <f t="shared" si="2"/>
        <v>0.007750788752</v>
      </c>
      <c r="F27" s="28">
        <f t="shared" si="3"/>
        <v>0.02496056083</v>
      </c>
      <c r="G27" s="82">
        <f t="shared" si="4"/>
        <v>59825.67692</v>
      </c>
      <c r="H27" s="82">
        <f t="shared" ref="H27:Q27" si="33">($C27*AI$4)+($D27*(AI$5+AI$6))</f>
        <v>38216.61637</v>
      </c>
      <c r="I27" s="82">
        <f t="shared" si="33"/>
        <v>13977.54611</v>
      </c>
      <c r="J27" s="82">
        <f t="shared" si="33"/>
        <v>8147.87091</v>
      </c>
      <c r="K27" s="82">
        <f t="shared" si="33"/>
        <v>7977.442736</v>
      </c>
      <c r="L27" s="82">
        <f t="shared" si="33"/>
        <v>9102.49794</v>
      </c>
      <c r="M27" s="82">
        <f t="shared" si="33"/>
        <v>14148.11757</v>
      </c>
      <c r="N27" s="82">
        <f t="shared" si="33"/>
        <v>19193.7372</v>
      </c>
      <c r="O27" s="82">
        <f t="shared" si="33"/>
        <v>26864.43788</v>
      </c>
      <c r="P27" s="82">
        <f t="shared" si="33"/>
        <v>36239.70687</v>
      </c>
      <c r="Q27" s="82">
        <f t="shared" si="33"/>
        <v>44728.57742</v>
      </c>
      <c r="S27" s="82">
        <v>9210.0</v>
      </c>
      <c r="T27" s="28"/>
      <c r="U27" s="83">
        <f>Feed!D27*1000</f>
        <v>28180</v>
      </c>
      <c r="V27" s="83">
        <f>(('Meat Production'!C27*$AH$21)+('Meat Production'!D27*$AH$22))/1000</f>
        <v>17264.67588</v>
      </c>
      <c r="W27" s="83">
        <f>('Meat Production'!E27/1000)*$AH$23</f>
        <v>13600.66005</v>
      </c>
      <c r="X27" s="83">
        <f t="shared" si="6"/>
        <v>0</v>
      </c>
      <c r="Y27" s="83">
        <f t="shared" si="7"/>
        <v>272.8524293</v>
      </c>
      <c r="Z27" s="83">
        <f t="shared" si="8"/>
        <v>38544.99036</v>
      </c>
      <c r="AA27" s="84">
        <f t="shared" si="9"/>
        <v>0.6442884117</v>
      </c>
      <c r="AB27" s="90"/>
      <c r="AC27" s="90"/>
      <c r="AD27" s="90"/>
      <c r="AE27" s="90"/>
      <c r="AF27" s="90"/>
      <c r="AG27" s="90"/>
      <c r="AH27" s="94"/>
      <c r="AI27" s="93"/>
      <c r="AJ27" s="93"/>
      <c r="AK27" s="28"/>
      <c r="AL27" s="28"/>
      <c r="AM27" s="28"/>
      <c r="AN27" s="28"/>
      <c r="AO27" s="28"/>
      <c r="AP27" s="28"/>
      <c r="AQ27" s="28"/>
      <c r="AR27" s="28"/>
      <c r="AT27" s="90" t="s">
        <v>65</v>
      </c>
      <c r="AU27" s="94">
        <v>291.0</v>
      </c>
    </row>
    <row r="28">
      <c r="A28" s="81" t="s">
        <v>84</v>
      </c>
      <c r="B28" s="14" t="s">
        <v>85</v>
      </c>
      <c r="C28" s="82">
        <v>3200.0</v>
      </c>
      <c r="D28" s="82">
        <v>1880.0</v>
      </c>
      <c r="E28" s="28">
        <f t="shared" si="2"/>
        <v>0.0009966456644</v>
      </c>
      <c r="F28" s="28">
        <f t="shared" si="3"/>
        <v>0.001208961854</v>
      </c>
      <c r="G28" s="82">
        <f t="shared" si="4"/>
        <v>4527.775877</v>
      </c>
      <c r="H28" s="82">
        <f t="shared" ref="H28:Q28" si="34">($C28*AI$4)+($D28*(AI$5+AI$6))</f>
        <v>3031.412674</v>
      </c>
      <c r="I28" s="82">
        <f t="shared" si="34"/>
        <v>1086.860301</v>
      </c>
      <c r="J28" s="82">
        <f t="shared" si="34"/>
        <v>656.9512477</v>
      </c>
      <c r="K28" s="82">
        <f t="shared" si="34"/>
        <v>599.5134408</v>
      </c>
      <c r="L28" s="82">
        <f t="shared" si="34"/>
        <v>637.6109791</v>
      </c>
      <c r="M28" s="82">
        <f t="shared" si="34"/>
        <v>931.1781159</v>
      </c>
      <c r="N28" s="82">
        <f t="shared" si="34"/>
        <v>1224.745253</v>
      </c>
      <c r="O28" s="82">
        <f t="shared" si="34"/>
        <v>1678.246643</v>
      </c>
      <c r="P28" s="82">
        <f t="shared" si="34"/>
        <v>2279.886118</v>
      </c>
      <c r="Q28" s="82">
        <f t="shared" si="34"/>
        <v>2838.592987</v>
      </c>
      <c r="S28" s="82">
        <v>81.0</v>
      </c>
      <c r="T28" s="28"/>
      <c r="U28" s="83">
        <f>Feed!D28*1000</f>
        <v>30</v>
      </c>
      <c r="V28" s="83">
        <f>(('Meat Production'!C28*$AH$21)+('Meat Production'!D28*$AH$22))/1000</f>
        <v>127.9990723</v>
      </c>
      <c r="W28" s="83">
        <f>('Meat Production'!E28/1000)*$AH$23</f>
        <v>975.8848064</v>
      </c>
      <c r="X28" s="83">
        <f t="shared" si="6"/>
        <v>0</v>
      </c>
      <c r="Y28" s="83">
        <f t="shared" si="7"/>
        <v>109.1155195</v>
      </c>
      <c r="Z28" s="83">
        <f t="shared" si="8"/>
        <v>10221.31417</v>
      </c>
      <c r="AA28" s="84">
        <f t="shared" si="9"/>
        <v>2.257469108</v>
      </c>
      <c r="AB28" s="90"/>
      <c r="AC28" s="90"/>
      <c r="AD28" s="90"/>
      <c r="AE28" s="90"/>
      <c r="AF28" s="90"/>
      <c r="AG28" s="90"/>
      <c r="AH28" s="94"/>
      <c r="AI28" s="94"/>
      <c r="AJ28" s="94"/>
      <c r="AK28" s="28"/>
      <c r="AL28" s="28"/>
      <c r="AM28" s="28"/>
      <c r="AN28" s="28"/>
      <c r="AO28" s="28"/>
      <c r="AP28" s="28"/>
      <c r="AQ28" s="28"/>
      <c r="AR28" s="28"/>
      <c r="AT28" s="90" t="s">
        <v>67</v>
      </c>
      <c r="AU28" s="93">
        <v>36256.0</v>
      </c>
    </row>
    <row r="29">
      <c r="A29" s="81" t="s">
        <v>86</v>
      </c>
      <c r="B29" s="14" t="s">
        <v>87</v>
      </c>
      <c r="C29" s="82">
        <v>45000.0</v>
      </c>
      <c r="D29" s="82">
        <v>5238.0</v>
      </c>
      <c r="E29" s="28">
        <f t="shared" si="2"/>
        <v>0.01401532966</v>
      </c>
      <c r="F29" s="28">
        <f t="shared" si="3"/>
        <v>0.003368373506</v>
      </c>
      <c r="G29" s="82">
        <f t="shared" si="4"/>
        <v>42104.9919</v>
      </c>
      <c r="H29" s="82">
        <f t="shared" ref="H29:Q29" si="35">($C29*AI$4)+($D29*(AI$5+AI$6))</f>
        <v>29800.00197</v>
      </c>
      <c r="I29" s="82">
        <f t="shared" si="35"/>
        <v>10442.75081</v>
      </c>
      <c r="J29" s="82">
        <f t="shared" si="35"/>
        <v>6575.704725</v>
      </c>
      <c r="K29" s="82">
        <f t="shared" si="35"/>
        <v>5525.924457</v>
      </c>
      <c r="L29" s="82">
        <f t="shared" si="35"/>
        <v>5335.487763</v>
      </c>
      <c r="M29" s="82">
        <f t="shared" si="35"/>
        <v>7043.164536</v>
      </c>
      <c r="N29" s="82">
        <f t="shared" si="35"/>
        <v>8750.841309</v>
      </c>
      <c r="O29" s="82">
        <f t="shared" si="35"/>
        <v>11497.28798</v>
      </c>
      <c r="P29" s="82">
        <f t="shared" si="35"/>
        <v>15842.80424</v>
      </c>
      <c r="Q29" s="82">
        <f t="shared" si="35"/>
        <v>20068.70296</v>
      </c>
      <c r="S29" s="82">
        <v>389.0</v>
      </c>
      <c r="T29" s="28"/>
      <c r="U29" s="83">
        <f>Feed!D29*1000</f>
        <v>690</v>
      </c>
      <c r="V29" s="83">
        <f>(('Meat Production'!C29*$AH$21)+('Meat Production'!D29*$AH$22))/1000</f>
        <v>43.00087316</v>
      </c>
      <c r="W29" s="83">
        <f>('Meat Production'!E29/1000)*$AH$23</f>
        <v>4653.792867</v>
      </c>
      <c r="X29" s="83">
        <f t="shared" si="6"/>
        <v>0</v>
      </c>
      <c r="Y29" s="83">
        <f t="shared" si="7"/>
        <v>407.1235161</v>
      </c>
      <c r="Z29" s="83">
        <f t="shared" si="8"/>
        <v>38262.0953</v>
      </c>
      <c r="AA29" s="84">
        <f t="shared" si="9"/>
        <v>0.9087306177</v>
      </c>
      <c r="AB29" s="90"/>
      <c r="AC29" s="90"/>
      <c r="AD29" s="90"/>
      <c r="AE29" s="90"/>
      <c r="AF29" s="90"/>
      <c r="AG29" s="90"/>
      <c r="AH29" s="94"/>
      <c r="AI29" s="94"/>
      <c r="AJ29" s="94"/>
      <c r="AK29" s="28"/>
      <c r="AL29" s="28"/>
      <c r="AM29" s="28"/>
      <c r="AN29" s="28"/>
      <c r="AO29" s="28"/>
      <c r="AP29" s="28"/>
      <c r="AQ29" s="28"/>
      <c r="AR29" s="28"/>
      <c r="AT29" s="90" t="s">
        <v>441</v>
      </c>
      <c r="AU29" s="94">
        <v>0.0</v>
      </c>
    </row>
    <row r="30">
      <c r="A30" s="81" t="s">
        <v>88</v>
      </c>
      <c r="B30" s="14" t="s">
        <v>89</v>
      </c>
      <c r="C30" s="82">
        <v>14015.0</v>
      </c>
      <c r="D30" s="82">
        <v>1656.0</v>
      </c>
      <c r="E30" s="28">
        <f t="shared" si="2"/>
        <v>0.004364996558</v>
      </c>
      <c r="F30" s="28">
        <f t="shared" si="3"/>
        <v>0.001064915335</v>
      </c>
      <c r="G30" s="82">
        <f t="shared" si="4"/>
        <v>13138.44703</v>
      </c>
      <c r="H30" s="82">
        <f t="shared" ref="H30:Q30" si="36">($C30*AI$4)+($D30*(AI$5+AI$6))</f>
        <v>9295.964845</v>
      </c>
      <c r="I30" s="82">
        <f t="shared" si="36"/>
        <v>3257.966832</v>
      </c>
      <c r="J30" s="82">
        <f t="shared" si="36"/>
        <v>2051.063265</v>
      </c>
      <c r="K30" s="82">
        <f t="shared" si="36"/>
        <v>1724.396538</v>
      </c>
      <c r="L30" s="82">
        <f t="shared" si="36"/>
        <v>1665.930604</v>
      </c>
      <c r="M30" s="82">
        <f t="shared" si="36"/>
        <v>2200.592102</v>
      </c>
      <c r="N30" s="82">
        <f t="shared" si="36"/>
        <v>2735.2536</v>
      </c>
      <c r="O30" s="82">
        <f t="shared" si="36"/>
        <v>3594.841738</v>
      </c>
      <c r="P30" s="82">
        <f t="shared" si="36"/>
        <v>4953.014231</v>
      </c>
      <c r="Q30" s="82">
        <f t="shared" si="36"/>
        <v>6273.369492</v>
      </c>
      <c r="S30" s="82">
        <v>2151.0</v>
      </c>
      <c r="T30" s="28"/>
      <c r="U30" s="83">
        <f>Feed!D30*1000</f>
        <v>4230</v>
      </c>
      <c r="V30" s="83">
        <f>(('Meat Production'!C30*$AH$21)+('Meat Production'!D30*$AH$22))/1000</f>
        <v>6028.919983</v>
      </c>
      <c r="W30" s="83">
        <f>('Meat Production'!E30/1000)*$AH$23</f>
        <v>2198.147114</v>
      </c>
      <c r="X30" s="83">
        <f t="shared" si="6"/>
        <v>0</v>
      </c>
      <c r="Y30" s="83">
        <f t="shared" si="7"/>
        <v>406.1352083</v>
      </c>
      <c r="Z30" s="83">
        <f t="shared" si="8"/>
        <v>40710.79067</v>
      </c>
      <c r="AA30" s="84">
        <f t="shared" si="9"/>
        <v>3.098599901</v>
      </c>
      <c r="AB30" s="90"/>
      <c r="AC30" s="90"/>
      <c r="AD30" s="90"/>
      <c r="AE30" s="90"/>
      <c r="AF30" s="90"/>
      <c r="AG30" s="90"/>
      <c r="AH30" s="94"/>
      <c r="AI30" s="93"/>
      <c r="AJ30" s="93"/>
      <c r="AK30" s="28"/>
      <c r="AL30" s="28"/>
      <c r="AM30" s="28"/>
      <c r="AN30" s="28"/>
      <c r="AO30" s="28"/>
      <c r="AP30" s="28"/>
      <c r="AQ30" s="28"/>
      <c r="AR30" s="28"/>
      <c r="AT30" s="90" t="s">
        <v>69</v>
      </c>
      <c r="AU30" s="94">
        <v>0.0</v>
      </c>
    </row>
    <row r="31">
      <c r="A31" s="81" t="s">
        <v>90</v>
      </c>
      <c r="B31" s="6" t="s">
        <v>442</v>
      </c>
      <c r="C31" s="82">
        <v>392834.0</v>
      </c>
      <c r="D31" s="82">
        <v>135675.0</v>
      </c>
      <c r="E31" s="28">
        <f t="shared" si="2"/>
        <v>0.1223488447</v>
      </c>
      <c r="F31" s="28">
        <f t="shared" si="3"/>
        <v>0.08724781892</v>
      </c>
      <c r="G31" s="82">
        <f t="shared" si="4"/>
        <v>459069.4179</v>
      </c>
      <c r="H31" s="82">
        <f t="shared" ref="H31:Q31" si="37">($C31*AI$4)+($D31*(AI$5+AI$6))</f>
        <v>314577.6662</v>
      </c>
      <c r="I31" s="82">
        <f t="shared" si="37"/>
        <v>111702.7259</v>
      </c>
      <c r="J31" s="82">
        <f t="shared" si="37"/>
        <v>68701.23762</v>
      </c>
      <c r="K31" s="82">
        <f t="shared" si="37"/>
        <v>60564.09035</v>
      </c>
      <c r="L31" s="82">
        <f t="shared" si="37"/>
        <v>61982.82938</v>
      </c>
      <c r="M31" s="82">
        <f t="shared" si="37"/>
        <v>87160.85262</v>
      </c>
      <c r="N31" s="82">
        <f t="shared" si="37"/>
        <v>112338.8759</v>
      </c>
      <c r="O31" s="82">
        <f t="shared" si="37"/>
        <v>151720.297</v>
      </c>
      <c r="P31" s="82">
        <f t="shared" si="37"/>
        <v>207115.1497</v>
      </c>
      <c r="Q31" s="82">
        <f t="shared" si="37"/>
        <v>259411.6613</v>
      </c>
      <c r="S31" s="82">
        <v>36350.0</v>
      </c>
      <c r="T31" s="28"/>
      <c r="U31" s="83">
        <f>Feed!D31*1000</f>
        <v>387450</v>
      </c>
      <c r="V31" s="83">
        <f>(('Meat Production'!C31*$AH$21)+('Meat Production'!D31*$AH$22))/1000</f>
        <v>278681.7839</v>
      </c>
      <c r="W31" s="83">
        <f>('Meat Production'!E31/1000)*$AH$23</f>
        <v>59528.88461</v>
      </c>
      <c r="X31" s="83">
        <f t="shared" si="6"/>
        <v>49239.33153</v>
      </c>
      <c r="Y31" s="83">
        <f t="shared" si="7"/>
        <v>0</v>
      </c>
      <c r="Z31" s="83">
        <f t="shared" si="8"/>
        <v>2713.89126</v>
      </c>
      <c r="AA31" s="84">
        <f t="shared" si="9"/>
        <v>0.005911723051</v>
      </c>
      <c r="AB31" s="90"/>
      <c r="AC31" s="90"/>
      <c r="AD31" s="90"/>
      <c r="AE31" s="90"/>
      <c r="AF31" s="90"/>
      <c r="AG31" s="90"/>
      <c r="AH31" s="94"/>
      <c r="AI31" s="93"/>
      <c r="AJ31" s="93"/>
      <c r="AK31" s="28"/>
      <c r="AL31" s="28"/>
      <c r="AM31" s="28"/>
      <c r="AN31" s="28"/>
      <c r="AO31" s="28"/>
      <c r="AP31" s="28"/>
      <c r="AQ31" s="28"/>
      <c r="AR31" s="28"/>
      <c r="AT31" s="90" t="s">
        <v>443</v>
      </c>
      <c r="AU31" s="93">
        <v>940.0</v>
      </c>
    </row>
    <row r="32">
      <c r="A32" s="81" t="s">
        <v>92</v>
      </c>
      <c r="B32" s="14" t="s">
        <v>93</v>
      </c>
      <c r="C32" s="82">
        <v>39824.0</v>
      </c>
      <c r="D32" s="82">
        <v>9872.0</v>
      </c>
      <c r="E32" s="28">
        <f t="shared" si="2"/>
        <v>0.01240325529</v>
      </c>
      <c r="F32" s="28">
        <f t="shared" si="3"/>
        <v>0.006348335864</v>
      </c>
      <c r="G32" s="82">
        <f t="shared" si="4"/>
        <v>42589.20923</v>
      </c>
      <c r="H32" s="82">
        <f t="shared" ref="H32:Q32" si="38">($C32*AI$4)+($D32*(AI$5+AI$6))</f>
        <v>29541.28852</v>
      </c>
      <c r="I32" s="82">
        <f t="shared" si="38"/>
        <v>10437.43221</v>
      </c>
      <c r="J32" s="82">
        <f t="shared" si="38"/>
        <v>6477.058951</v>
      </c>
      <c r="K32" s="82">
        <f t="shared" si="38"/>
        <v>5607.818232</v>
      </c>
      <c r="L32" s="82">
        <f t="shared" si="38"/>
        <v>5618.660462</v>
      </c>
      <c r="M32" s="82">
        <f t="shared" si="38"/>
        <v>7727.831363</v>
      </c>
      <c r="N32" s="82">
        <f t="shared" si="38"/>
        <v>9837.002265</v>
      </c>
      <c r="O32" s="82">
        <f t="shared" si="38"/>
        <v>13164.41889</v>
      </c>
      <c r="P32" s="82">
        <f t="shared" si="38"/>
        <v>18026.55956</v>
      </c>
      <c r="Q32" s="82">
        <f t="shared" si="38"/>
        <v>22663.25838</v>
      </c>
      <c r="S32" s="82">
        <v>6825.0</v>
      </c>
      <c r="T32" s="28"/>
      <c r="U32" s="83">
        <f>Feed!D32*1000</f>
        <v>7020</v>
      </c>
      <c r="V32" s="83">
        <f>(('Meat Production'!C32*$AH$21)+('Meat Production'!D32*$AH$22))/1000</f>
        <v>9661.276178</v>
      </c>
      <c r="W32" s="83">
        <f>('Meat Production'!E32/1000)*$AH$23</f>
        <v>7321.261858</v>
      </c>
      <c r="X32" s="83">
        <f t="shared" si="6"/>
        <v>0</v>
      </c>
      <c r="Y32" s="83">
        <f t="shared" si="7"/>
        <v>1012.276593</v>
      </c>
      <c r="Z32" s="83">
        <f t="shared" si="8"/>
        <v>103580.2885</v>
      </c>
      <c r="AA32" s="84">
        <f t="shared" si="9"/>
        <v>2.432078228</v>
      </c>
      <c r="AB32" s="90"/>
      <c r="AC32" s="90"/>
      <c r="AD32" s="90"/>
      <c r="AE32" s="90"/>
      <c r="AF32" s="90"/>
      <c r="AG32" s="90"/>
      <c r="AH32" s="94"/>
      <c r="AI32" s="94"/>
      <c r="AJ32" s="94"/>
      <c r="AK32" s="28"/>
      <c r="AL32" s="28"/>
      <c r="AM32" s="28"/>
      <c r="AN32" s="28"/>
      <c r="AO32" s="28"/>
      <c r="AP32" s="28"/>
      <c r="AQ32" s="28"/>
      <c r="AR32" s="28"/>
      <c r="AT32" s="90" t="s">
        <v>71</v>
      </c>
      <c r="AU32" s="93">
        <v>449.0</v>
      </c>
    </row>
    <row r="33">
      <c r="A33" s="81" t="s">
        <v>94</v>
      </c>
      <c r="B33" s="14" t="s">
        <v>95</v>
      </c>
      <c r="C33" s="82">
        <v>10000.0</v>
      </c>
      <c r="D33" s="82">
        <v>628.0</v>
      </c>
      <c r="E33" s="28">
        <f t="shared" si="2"/>
        <v>0.003114517701</v>
      </c>
      <c r="F33" s="28">
        <f t="shared" si="3"/>
        <v>0.0004038447045</v>
      </c>
      <c r="G33" s="82">
        <f t="shared" si="4"/>
        <v>8811.376771</v>
      </c>
      <c r="H33" s="82">
        <f t="shared" ref="H33:Q33" si="39">($C33*AI$4)+($D33*(AI$5+AI$6))</f>
        <v>6297.853123</v>
      </c>
      <c r="I33" s="82">
        <f t="shared" si="39"/>
        <v>2198.207692</v>
      </c>
      <c r="J33" s="82">
        <f t="shared" si="39"/>
        <v>1393.945737</v>
      </c>
      <c r="K33" s="82">
        <f t="shared" si="39"/>
        <v>1154.541053</v>
      </c>
      <c r="L33" s="82">
        <f t="shared" si="39"/>
        <v>1093.861248</v>
      </c>
      <c r="M33" s="82">
        <f t="shared" si="39"/>
        <v>1412.143177</v>
      </c>
      <c r="N33" s="82">
        <f t="shared" si="39"/>
        <v>1730.425105</v>
      </c>
      <c r="O33" s="82">
        <f t="shared" si="39"/>
        <v>2248.943887</v>
      </c>
      <c r="P33" s="82">
        <f t="shared" si="39"/>
        <v>3110.57111</v>
      </c>
      <c r="Q33" s="82">
        <f t="shared" si="39"/>
        <v>3957.857016</v>
      </c>
      <c r="S33" s="82">
        <v>4.0</v>
      </c>
      <c r="T33" s="28"/>
      <c r="U33" s="83">
        <f>Feed!D33*1000</f>
        <v>40</v>
      </c>
      <c r="V33" s="83">
        <f>(('Meat Production'!C33*$AH$21)+('Meat Production'!D33*$AH$22))/1000</f>
        <v>173.2524244</v>
      </c>
      <c r="W33" s="83">
        <f>('Meat Production'!E33/1000)*$AH$23</f>
        <v>206.8236472</v>
      </c>
      <c r="X33" s="83">
        <f t="shared" si="6"/>
        <v>0</v>
      </c>
      <c r="Y33" s="83">
        <f t="shared" si="7"/>
        <v>34.55455284</v>
      </c>
      <c r="Z33" s="83">
        <f t="shared" si="8"/>
        <v>3205.65825</v>
      </c>
      <c r="AA33" s="84">
        <f t="shared" si="9"/>
        <v>0.3638090089</v>
      </c>
      <c r="AB33" s="90"/>
      <c r="AC33" s="90"/>
      <c r="AD33" s="90"/>
      <c r="AE33" s="90"/>
      <c r="AF33" s="90"/>
      <c r="AG33" s="90"/>
      <c r="AH33" s="94"/>
      <c r="AI33" s="94"/>
      <c r="AJ33" s="94"/>
      <c r="AK33" s="28"/>
      <c r="AL33" s="28"/>
      <c r="AM33" s="28"/>
      <c r="AN33" s="28"/>
      <c r="AO33" s="28"/>
      <c r="AP33" s="28"/>
      <c r="AQ33" s="28"/>
      <c r="AR33" s="28"/>
      <c r="AT33" s="90" t="s">
        <v>75</v>
      </c>
      <c r="AU33" s="93">
        <v>108.0</v>
      </c>
    </row>
    <row r="34">
      <c r="A34" s="81" t="s">
        <v>96</v>
      </c>
      <c r="B34" s="20" t="s">
        <v>97</v>
      </c>
      <c r="C34" s="82">
        <v>18200.0</v>
      </c>
      <c r="D34" s="82">
        <v>13300.0</v>
      </c>
      <c r="E34" s="28">
        <f t="shared" si="2"/>
        <v>0.005668422216</v>
      </c>
      <c r="F34" s="28">
        <f t="shared" si="3"/>
        <v>0.008552762053</v>
      </c>
      <c r="G34" s="82">
        <f t="shared" si="4"/>
        <v>28404.40946</v>
      </c>
      <c r="H34" s="82">
        <f t="shared" ref="H34:Q34" si="40">($C34*AI$4)+($D34*(AI$5+AI$6))</f>
        <v>18819.13265</v>
      </c>
      <c r="I34" s="82">
        <f t="shared" si="40"/>
        <v>6776.979497</v>
      </c>
      <c r="J34" s="82">
        <f t="shared" si="40"/>
        <v>4063.914066</v>
      </c>
      <c r="K34" s="82">
        <f t="shared" si="40"/>
        <v>3767.009616</v>
      </c>
      <c r="L34" s="82">
        <f t="shared" si="40"/>
        <v>4073.008595</v>
      </c>
      <c r="M34" s="82">
        <f t="shared" si="40"/>
        <v>6040.402454</v>
      </c>
      <c r="N34" s="82">
        <f t="shared" si="40"/>
        <v>8007.796312</v>
      </c>
      <c r="O34" s="82">
        <f t="shared" si="40"/>
        <v>11033.68162</v>
      </c>
      <c r="P34" s="82">
        <f t="shared" si="40"/>
        <v>14961.64844</v>
      </c>
      <c r="Q34" s="82">
        <f t="shared" si="40"/>
        <v>18585.88991</v>
      </c>
      <c r="S34" s="82">
        <v>8.0</v>
      </c>
      <c r="T34" s="28"/>
      <c r="U34" s="83">
        <f>Feed!D34*1000</f>
        <v>60</v>
      </c>
      <c r="V34" s="83">
        <f>(('Meat Production'!C34*$AH$21)+('Meat Production'!D34*$AH$22))/1000</f>
        <v>40.33062476</v>
      </c>
      <c r="W34" s="83">
        <f>('Meat Production'!E34/1000)*$AH$23</f>
        <v>57.40672538</v>
      </c>
      <c r="X34" s="83">
        <f t="shared" si="6"/>
        <v>0</v>
      </c>
      <c r="Y34" s="83">
        <f t="shared" si="7"/>
        <v>3.834428143</v>
      </c>
      <c r="Z34" s="83">
        <f t="shared" si="8"/>
        <v>366.6169138</v>
      </c>
      <c r="AA34" s="84">
        <f t="shared" si="9"/>
        <v>0.01290704228</v>
      </c>
      <c r="AB34" s="90"/>
      <c r="AC34" s="90"/>
      <c r="AD34" s="90"/>
      <c r="AE34" s="90"/>
      <c r="AF34" s="90"/>
      <c r="AG34" s="90"/>
      <c r="AH34" s="94"/>
      <c r="AI34" s="93"/>
      <c r="AJ34" s="93"/>
      <c r="AK34" s="28"/>
      <c r="AL34" s="28"/>
      <c r="AM34" s="28"/>
      <c r="AN34" s="28"/>
      <c r="AO34" s="28"/>
      <c r="AP34" s="28"/>
      <c r="AQ34" s="28"/>
      <c r="AR34" s="28"/>
      <c r="AT34" s="90" t="s">
        <v>77</v>
      </c>
      <c r="AU34" s="94">
        <v>9.0</v>
      </c>
    </row>
    <row r="35">
      <c r="A35" s="81" t="s">
        <v>98</v>
      </c>
      <c r="B35" s="14" t="s">
        <v>99</v>
      </c>
      <c r="C35" s="82">
        <v>1200.0</v>
      </c>
      <c r="D35" s="82">
        <v>576.0</v>
      </c>
      <c r="E35" s="28">
        <f t="shared" si="2"/>
        <v>0.0003737421242</v>
      </c>
      <c r="F35" s="28">
        <f t="shared" si="3"/>
        <v>0.000370405334</v>
      </c>
      <c r="G35" s="82">
        <f t="shared" si="4"/>
        <v>1566.680572</v>
      </c>
      <c r="H35" s="82">
        <f t="shared" ref="H35:Q35" si="41">($C35*AI$4)+($D35*(AI$5+AI$6))</f>
        <v>1058.713204</v>
      </c>
      <c r="I35" s="82">
        <f t="shared" si="41"/>
        <v>378.1135378</v>
      </c>
      <c r="J35" s="82">
        <f t="shared" si="41"/>
        <v>230.1542266</v>
      </c>
      <c r="K35" s="82">
        <f t="shared" si="41"/>
        <v>207.1420953</v>
      </c>
      <c r="L35" s="82">
        <f t="shared" si="41"/>
        <v>217.0098109</v>
      </c>
      <c r="M35" s="82">
        <f t="shared" si="41"/>
        <v>312.3679497</v>
      </c>
      <c r="N35" s="82">
        <f t="shared" si="41"/>
        <v>407.7260885</v>
      </c>
      <c r="O35" s="82">
        <f t="shared" si="41"/>
        <v>555.6948035</v>
      </c>
      <c r="P35" s="82">
        <f t="shared" si="41"/>
        <v>756.2693929</v>
      </c>
      <c r="Q35" s="82">
        <f t="shared" si="41"/>
        <v>943.6901627</v>
      </c>
      <c r="S35" s="82">
        <v>1189.0</v>
      </c>
      <c r="T35" s="28"/>
      <c r="U35" s="83">
        <f>Feed!D35*1000</f>
        <v>1060</v>
      </c>
      <c r="V35" s="83">
        <f>(('Meat Production'!C35*$AH$21)+('Meat Production'!D35*$AH$22))/1000</f>
        <v>967.7492662</v>
      </c>
      <c r="W35" s="83">
        <f>('Meat Production'!E35/1000)*$AH$23</f>
        <v>883.2348985</v>
      </c>
      <c r="X35" s="83">
        <f t="shared" si="6"/>
        <v>0</v>
      </c>
      <c r="Y35" s="83">
        <f t="shared" si="7"/>
        <v>80.37055941</v>
      </c>
      <c r="Z35" s="83">
        <f t="shared" si="8"/>
        <v>9156.781073</v>
      </c>
      <c r="AA35" s="84">
        <f t="shared" si="9"/>
        <v>5.844701999</v>
      </c>
      <c r="AB35" s="90"/>
      <c r="AC35" s="90"/>
      <c r="AD35" s="90"/>
      <c r="AE35" s="90"/>
      <c r="AF35" s="90"/>
      <c r="AG35" s="90"/>
      <c r="AH35" s="94"/>
      <c r="AI35" s="93"/>
      <c r="AJ35" s="93"/>
      <c r="AK35" s="28"/>
      <c r="AL35" s="28"/>
      <c r="AM35" s="28"/>
      <c r="AN35" s="28"/>
      <c r="AO35" s="28"/>
      <c r="AP35" s="28"/>
      <c r="AQ35" s="28"/>
      <c r="AR35" s="28"/>
      <c r="AT35" s="90" t="s">
        <v>79</v>
      </c>
      <c r="AU35" s="93">
        <v>24.0</v>
      </c>
    </row>
    <row r="36">
      <c r="A36" s="81" t="s">
        <v>100</v>
      </c>
      <c r="B36" s="19" t="s">
        <v>101</v>
      </c>
      <c r="C36" s="82">
        <v>13200.0</v>
      </c>
      <c r="D36" s="82">
        <v>8000.0</v>
      </c>
      <c r="E36" s="28">
        <f t="shared" si="2"/>
        <v>0.004111163366</v>
      </c>
      <c r="F36" s="28">
        <f t="shared" si="3"/>
        <v>0.005144518528</v>
      </c>
      <c r="G36" s="82">
        <f t="shared" si="4"/>
        <v>18926.32098</v>
      </c>
      <c r="H36" s="82">
        <f t="shared" ref="H36:Q36" si="42">($C36*AI$4)+($D36*(AI$5+AI$6))</f>
        <v>12652.84321</v>
      </c>
      <c r="I36" s="82">
        <f t="shared" si="42"/>
        <v>4539.248147</v>
      </c>
      <c r="J36" s="82">
        <f t="shared" si="42"/>
        <v>2740.69607</v>
      </c>
      <c r="K36" s="82">
        <f t="shared" si="42"/>
        <v>2506.562587</v>
      </c>
      <c r="L36" s="82">
        <f t="shared" si="42"/>
        <v>2672.107343</v>
      </c>
      <c r="M36" s="82">
        <f t="shared" si="42"/>
        <v>3911.046486</v>
      </c>
      <c r="N36" s="82">
        <f t="shared" si="42"/>
        <v>5149.985628</v>
      </c>
      <c r="O36" s="82">
        <f t="shared" si="42"/>
        <v>7062.640916</v>
      </c>
      <c r="P36" s="82">
        <f t="shared" si="42"/>
        <v>9591.960746</v>
      </c>
      <c r="Q36" s="82">
        <f t="shared" si="42"/>
        <v>11938.58864</v>
      </c>
      <c r="S36" s="82">
        <v>34.0</v>
      </c>
      <c r="T36" s="28"/>
      <c r="U36" s="83">
        <f>Feed!D36*1000</f>
        <v>1300</v>
      </c>
      <c r="V36" s="83">
        <f>(('Meat Production'!C36*$AH$21)+('Meat Production'!D36*$AH$22))/1000</f>
        <v>396.231275</v>
      </c>
      <c r="W36" s="83">
        <f>('Meat Production'!E36/1000)*$AH$23</f>
        <v>335.6910674</v>
      </c>
      <c r="X36" s="83">
        <f t="shared" si="6"/>
        <v>568.0776576</v>
      </c>
      <c r="Y36" s="83">
        <f t="shared" si="7"/>
        <v>0</v>
      </c>
      <c r="Z36" s="83">
        <f t="shared" si="8"/>
        <v>0</v>
      </c>
      <c r="AA36" s="84">
        <f t="shared" si="9"/>
        <v>0</v>
      </c>
      <c r="AB36" s="90"/>
      <c r="AC36" s="90"/>
      <c r="AD36" s="90"/>
      <c r="AE36" s="90"/>
      <c r="AF36" s="90"/>
      <c r="AG36" s="90"/>
      <c r="AH36" s="93"/>
      <c r="AI36" s="93"/>
      <c r="AJ36" s="93"/>
      <c r="AK36" s="28"/>
      <c r="AL36" s="28"/>
      <c r="AM36" s="28"/>
      <c r="AN36" s="28"/>
      <c r="AO36" s="28"/>
      <c r="AP36" s="28"/>
      <c r="AQ36" s="28"/>
      <c r="AR36" s="28"/>
      <c r="AT36" s="90" t="s">
        <v>81</v>
      </c>
      <c r="AU36" s="93">
        <v>252.0</v>
      </c>
    </row>
    <row r="37">
      <c r="A37" s="81" t="s">
        <v>102</v>
      </c>
      <c r="B37" s="14" t="s">
        <v>103</v>
      </c>
      <c r="C37" s="82">
        <v>2738.0</v>
      </c>
      <c r="D37" s="82">
        <v>3663.0</v>
      </c>
      <c r="E37" s="28">
        <f t="shared" si="2"/>
        <v>0.0008527549466</v>
      </c>
      <c r="F37" s="28">
        <f t="shared" si="3"/>
        <v>0.002355546421</v>
      </c>
      <c r="G37" s="82">
        <f t="shared" si="4"/>
        <v>5964.103418</v>
      </c>
      <c r="H37" s="82">
        <f t="shared" ref="H37:Q37" si="43">($C37*AI$4)+($D37*(AI$5+AI$6))</f>
        <v>3837.022775</v>
      </c>
      <c r="I37" s="82">
        <f t="shared" si="43"/>
        <v>1399.103451</v>
      </c>
      <c r="J37" s="82">
        <f t="shared" si="43"/>
        <v>820.1411446</v>
      </c>
      <c r="K37" s="82">
        <f t="shared" si="43"/>
        <v>794.4538514</v>
      </c>
      <c r="L37" s="82">
        <f t="shared" si="43"/>
        <v>897.4248485</v>
      </c>
      <c r="M37" s="82">
        <f t="shared" si="43"/>
        <v>1383.187533</v>
      </c>
      <c r="N37" s="82">
        <f t="shared" si="43"/>
        <v>1868.950217</v>
      </c>
      <c r="O37" s="82">
        <f t="shared" si="43"/>
        <v>2608.846299</v>
      </c>
      <c r="P37" s="82">
        <f t="shared" si="43"/>
        <v>3522.408889</v>
      </c>
      <c r="Q37" s="82">
        <f t="shared" si="43"/>
        <v>4352.321409</v>
      </c>
      <c r="S37" s="82">
        <v>517.0</v>
      </c>
      <c r="T37" s="28"/>
      <c r="U37" s="83">
        <f>Feed!D37*1000</f>
        <v>1700</v>
      </c>
      <c r="V37" s="83">
        <f>(('Meat Production'!C37*$AH$21)+('Meat Production'!D37*$AH$22))/1000</f>
        <v>701.925491</v>
      </c>
      <c r="W37" s="83">
        <f>('Meat Production'!E37/1000)*$AH$23</f>
        <v>654.4839096</v>
      </c>
      <c r="X37" s="83">
        <f t="shared" si="6"/>
        <v>343.5905994</v>
      </c>
      <c r="Y37" s="83">
        <f t="shared" si="7"/>
        <v>0</v>
      </c>
      <c r="Z37" s="83">
        <f t="shared" si="8"/>
        <v>398.6014868</v>
      </c>
      <c r="AA37" s="84">
        <f t="shared" si="9"/>
        <v>0.06683342975</v>
      </c>
      <c r="AB37" s="90"/>
      <c r="AC37" s="90"/>
      <c r="AD37" s="90"/>
      <c r="AE37" s="90"/>
      <c r="AF37" s="90"/>
      <c r="AG37" s="90"/>
      <c r="AH37" s="94"/>
      <c r="AI37" s="94"/>
      <c r="AJ37" s="94"/>
      <c r="AK37" s="28"/>
      <c r="AL37" s="28"/>
      <c r="AM37" s="28"/>
      <c r="AN37" s="28"/>
      <c r="AO37" s="28"/>
      <c r="AP37" s="28"/>
      <c r="AQ37" s="28"/>
      <c r="AR37" s="28"/>
      <c r="AT37" s="90" t="s">
        <v>83</v>
      </c>
      <c r="AU37" s="93">
        <v>9210.0</v>
      </c>
    </row>
    <row r="38">
      <c r="A38" s="81" t="s">
        <v>104</v>
      </c>
      <c r="B38" s="14" t="s">
        <v>105</v>
      </c>
      <c r="C38" s="82">
        <v>1700.0</v>
      </c>
      <c r="D38" s="82">
        <v>2.0</v>
      </c>
      <c r="E38" s="28">
        <f t="shared" si="2"/>
        <v>0.0005294680092</v>
      </c>
      <c r="F38" s="28">
        <f t="shared" si="3"/>
        <v>0.000001286129632</v>
      </c>
      <c r="G38" s="82">
        <f t="shared" si="4"/>
        <v>1391.358713</v>
      </c>
      <c r="H38" s="82">
        <f t="shared" ref="H38:Q38" si="44">($C38*AI$4)+($D38*(AI$5+AI$6))</f>
        <v>1007.237731</v>
      </c>
      <c r="I38" s="82">
        <f t="shared" si="44"/>
        <v>349.7717983</v>
      </c>
      <c r="J38" s="82">
        <f t="shared" si="44"/>
        <v>223.8128453</v>
      </c>
      <c r="K38" s="82">
        <f t="shared" si="44"/>
        <v>181.9178735</v>
      </c>
      <c r="L38" s="82">
        <f t="shared" si="44"/>
        <v>168.0137803</v>
      </c>
      <c r="M38" s="82">
        <f t="shared" si="44"/>
        <v>210.1599534</v>
      </c>
      <c r="N38" s="82">
        <f t="shared" si="44"/>
        <v>252.3061265</v>
      </c>
      <c r="O38" s="82">
        <f t="shared" si="44"/>
        <v>322.5116876</v>
      </c>
      <c r="P38" s="82">
        <f t="shared" si="44"/>
        <v>448.6533327</v>
      </c>
      <c r="Q38" s="82">
        <f t="shared" si="44"/>
        <v>574.7493047</v>
      </c>
      <c r="S38" s="82">
        <v>15.0</v>
      </c>
      <c r="T38" s="28"/>
      <c r="U38" s="83">
        <f>Feed!D38*1000</f>
        <v>100</v>
      </c>
      <c r="V38" s="83">
        <f>(('Meat Production'!C38*$AH$21)+('Meat Production'!D38*$AH$22))/1000</f>
        <v>0</v>
      </c>
      <c r="W38" s="83">
        <f>('Meat Production'!E38/1000)*$AH$23</f>
        <v>59.77857877</v>
      </c>
      <c r="X38" s="83">
        <f t="shared" si="6"/>
        <v>40.22142123</v>
      </c>
      <c r="Y38" s="83">
        <f t="shared" si="7"/>
        <v>0</v>
      </c>
      <c r="Z38" s="83">
        <f t="shared" si="8"/>
        <v>0</v>
      </c>
      <c r="AA38" s="84">
        <f t="shared" si="9"/>
        <v>0</v>
      </c>
      <c r="AB38" s="90"/>
      <c r="AC38" s="90"/>
      <c r="AD38" s="90"/>
      <c r="AE38" s="90"/>
      <c r="AF38" s="90"/>
      <c r="AG38" s="90"/>
      <c r="AH38" s="94"/>
      <c r="AI38" s="93"/>
      <c r="AJ38" s="93"/>
      <c r="AK38" s="28"/>
      <c r="AL38" s="28"/>
      <c r="AM38" s="28"/>
      <c r="AN38" s="28"/>
      <c r="AO38" s="28"/>
      <c r="AP38" s="28"/>
      <c r="AQ38" s="28"/>
      <c r="AR38" s="28"/>
      <c r="AT38" s="90" t="s">
        <v>444</v>
      </c>
      <c r="AU38" s="94">
        <v>0.0</v>
      </c>
    </row>
    <row r="39">
      <c r="A39" s="81" t="s">
        <v>106</v>
      </c>
      <c r="B39" s="14" t="s">
        <v>107</v>
      </c>
      <c r="C39" s="82">
        <v>1197.0</v>
      </c>
      <c r="D39" s="82">
        <v>1232.0</v>
      </c>
      <c r="E39" s="28">
        <f t="shared" si="2"/>
        <v>0.0003728077689</v>
      </c>
      <c r="F39" s="28">
        <f t="shared" si="3"/>
        <v>0.0007922558534</v>
      </c>
      <c r="G39" s="82">
        <f t="shared" si="4"/>
        <v>2231.596345</v>
      </c>
      <c r="H39" s="82">
        <f t="shared" ref="H39:Q39" si="45">($C39*AI$4)+($D39*(AI$5+AI$6))</f>
        <v>1453.927443</v>
      </c>
      <c r="I39" s="82">
        <f t="shared" si="45"/>
        <v>527.3044887</v>
      </c>
      <c r="J39" s="82">
        <f t="shared" si="45"/>
        <v>312.1537701</v>
      </c>
      <c r="K39" s="82">
        <f t="shared" si="45"/>
        <v>296.7059809</v>
      </c>
      <c r="L39" s="82">
        <f t="shared" si="45"/>
        <v>329.0694624</v>
      </c>
      <c r="M39" s="82">
        <f t="shared" si="45"/>
        <v>499.2573232</v>
      </c>
      <c r="N39" s="82">
        <f t="shared" si="45"/>
        <v>669.4451839</v>
      </c>
      <c r="O39" s="82">
        <f t="shared" si="45"/>
        <v>929.6461532</v>
      </c>
      <c r="P39" s="82">
        <f t="shared" si="45"/>
        <v>1257.335106</v>
      </c>
      <c r="Q39" s="82">
        <f t="shared" si="45"/>
        <v>1556.889499</v>
      </c>
      <c r="S39" s="82">
        <v>917.0</v>
      </c>
      <c r="T39" s="28"/>
      <c r="U39" s="83">
        <f>Feed!D39*1000</f>
        <v>1770</v>
      </c>
      <c r="V39" s="83">
        <f>(('Meat Production'!C39*$AH$21)+('Meat Production'!D39*$AH$22))/1000</f>
        <v>1749.746361</v>
      </c>
      <c r="W39" s="83">
        <f>('Meat Production'!E39/1000)*$AH$23</f>
        <v>653.9819821</v>
      </c>
      <c r="X39" s="83">
        <f t="shared" si="6"/>
        <v>0</v>
      </c>
      <c r="Y39" s="83">
        <f t="shared" si="7"/>
        <v>64.39206207</v>
      </c>
      <c r="Z39" s="83">
        <f t="shared" si="8"/>
        <v>7284.974153</v>
      </c>
      <c r="AA39" s="84">
        <f t="shared" si="9"/>
        <v>3.264467684</v>
      </c>
      <c r="AB39" s="90"/>
      <c r="AC39" s="90"/>
      <c r="AD39" s="90"/>
      <c r="AE39" s="90"/>
      <c r="AF39" s="90"/>
      <c r="AG39" s="90"/>
      <c r="AH39" s="94"/>
      <c r="AI39" s="93"/>
      <c r="AJ39" s="93"/>
      <c r="AK39" s="28"/>
      <c r="AL39" s="28"/>
      <c r="AM39" s="28"/>
      <c r="AN39" s="28"/>
      <c r="AO39" s="28"/>
      <c r="AP39" s="28"/>
      <c r="AQ39" s="28"/>
      <c r="AR39" s="28"/>
      <c r="AT39" s="90" t="s">
        <v>85</v>
      </c>
      <c r="AU39" s="93">
        <v>81.0</v>
      </c>
    </row>
    <row r="40">
      <c r="A40" s="81" t="s">
        <v>108</v>
      </c>
      <c r="B40" s="14" t="s">
        <v>109</v>
      </c>
      <c r="C40" s="82">
        <v>2901.0</v>
      </c>
      <c r="D40" s="82">
        <v>2429.0</v>
      </c>
      <c r="E40" s="28">
        <f t="shared" si="2"/>
        <v>0.0009035215852</v>
      </c>
      <c r="F40" s="28">
        <f t="shared" si="3"/>
        <v>0.001562004438</v>
      </c>
      <c r="G40" s="82">
        <f t="shared" si="4"/>
        <v>4841.931661</v>
      </c>
      <c r="H40" s="82">
        <f t="shared" ref="H40:Q40" si="46">($C40*AI$4)+($D40*(AI$5+AI$6))</f>
        <v>3186.706916</v>
      </c>
      <c r="I40" s="82">
        <f t="shared" si="46"/>
        <v>1150.794287</v>
      </c>
      <c r="J40" s="82">
        <f t="shared" si="46"/>
        <v>686.5854881</v>
      </c>
      <c r="K40" s="82">
        <f t="shared" si="46"/>
        <v>642.7889011</v>
      </c>
      <c r="L40" s="82">
        <f t="shared" si="46"/>
        <v>702.149825</v>
      </c>
      <c r="M40" s="82">
        <f t="shared" si="46"/>
        <v>1051.03053</v>
      </c>
      <c r="N40" s="82">
        <f t="shared" si="46"/>
        <v>1399.911236</v>
      </c>
      <c r="O40" s="82">
        <f t="shared" si="46"/>
        <v>1935.154211</v>
      </c>
      <c r="P40" s="82">
        <f t="shared" si="46"/>
        <v>2621.242369</v>
      </c>
      <c r="Q40" s="82">
        <f t="shared" si="46"/>
        <v>3251.860687</v>
      </c>
      <c r="S40" s="82">
        <v>1858.0</v>
      </c>
      <c r="T40" s="28"/>
      <c r="U40" s="83">
        <f>Feed!D40*1000</f>
        <v>930</v>
      </c>
      <c r="V40" s="83">
        <f>(('Meat Production'!C40*$AH$21)+('Meat Production'!D40*$AH$22))/1000</f>
        <v>2638.698884</v>
      </c>
      <c r="W40" s="83">
        <f>('Meat Production'!E40/1000)*$AH$23</f>
        <v>2297.302395</v>
      </c>
      <c r="X40" s="83">
        <f t="shared" si="6"/>
        <v>0</v>
      </c>
      <c r="Y40" s="83">
        <f t="shared" si="7"/>
        <v>407.0429955</v>
      </c>
      <c r="Z40" s="83">
        <f t="shared" si="8"/>
        <v>40372.44711</v>
      </c>
      <c r="AA40" s="84">
        <f t="shared" si="9"/>
        <v>8.338086932</v>
      </c>
      <c r="AB40" s="90"/>
      <c r="AC40" s="90"/>
      <c r="AD40" s="90"/>
      <c r="AE40" s="90"/>
      <c r="AF40" s="90"/>
      <c r="AG40" s="90"/>
      <c r="AH40" s="94"/>
      <c r="AI40" s="94"/>
      <c r="AJ40" s="94"/>
      <c r="AK40" s="28"/>
      <c r="AL40" s="28"/>
      <c r="AM40" s="28"/>
      <c r="AN40" s="28"/>
      <c r="AO40" s="28"/>
      <c r="AP40" s="28"/>
      <c r="AQ40" s="28"/>
      <c r="AR40" s="28"/>
      <c r="AT40" s="90" t="s">
        <v>87</v>
      </c>
      <c r="AU40" s="93">
        <v>389.0</v>
      </c>
    </row>
    <row r="41">
      <c r="A41" s="81" t="s">
        <v>110</v>
      </c>
      <c r="B41" s="14" t="s">
        <v>111</v>
      </c>
      <c r="C41" s="82">
        <v>0.0</v>
      </c>
      <c r="D41" s="82">
        <v>3836.0</v>
      </c>
      <c r="E41" s="28">
        <f t="shared" si="2"/>
        <v>0</v>
      </c>
      <c r="F41" s="28">
        <f t="shared" si="3"/>
        <v>0.002466796634</v>
      </c>
      <c r="G41" s="82">
        <f t="shared" si="4"/>
        <v>3902.472276</v>
      </c>
      <c r="H41" s="82">
        <f t="shared" ref="H41:Q41" si="47">($C41*AI$4)+($D41*(AI$5+AI$6))</f>
        <v>2321.420784</v>
      </c>
      <c r="I41" s="82">
        <f t="shared" si="47"/>
        <v>876.0078428</v>
      </c>
      <c r="J41" s="82">
        <f t="shared" si="47"/>
        <v>481.8043136</v>
      </c>
      <c r="K41" s="82">
        <f t="shared" si="47"/>
        <v>525.6047057</v>
      </c>
      <c r="L41" s="82">
        <f t="shared" si="47"/>
        <v>657.0058821</v>
      </c>
      <c r="M41" s="82">
        <f t="shared" si="47"/>
        <v>1095.009804</v>
      </c>
      <c r="N41" s="82">
        <f t="shared" si="47"/>
        <v>1533.013725</v>
      </c>
      <c r="O41" s="82">
        <f t="shared" si="47"/>
        <v>2190.019607</v>
      </c>
      <c r="P41" s="82">
        <f t="shared" si="47"/>
        <v>2934.626273</v>
      </c>
      <c r="Q41" s="82">
        <f t="shared" si="47"/>
        <v>3591.632156</v>
      </c>
      <c r="S41" s="82">
        <v>5251.0</v>
      </c>
      <c r="T41" s="28"/>
      <c r="U41" s="83">
        <f>Feed!D41*1000</f>
        <v>14980</v>
      </c>
      <c r="V41" s="83">
        <f>(('Meat Production'!C41*$AH$21)+('Meat Production'!D41*$AH$22))/1000</f>
        <v>6218.0988</v>
      </c>
      <c r="W41" s="83">
        <f>('Meat Production'!E41/1000)*$AH$23</f>
        <v>3057.279651</v>
      </c>
      <c r="X41" s="83">
        <f t="shared" si="6"/>
        <v>5704.621549</v>
      </c>
      <c r="Y41" s="83">
        <f t="shared" si="7"/>
        <v>0</v>
      </c>
      <c r="Z41" s="83">
        <f t="shared" si="8"/>
        <v>1813.277754</v>
      </c>
      <c r="AA41" s="84">
        <f t="shared" si="9"/>
        <v>0.4646484654</v>
      </c>
      <c r="AB41" s="90"/>
      <c r="AC41" s="90"/>
      <c r="AD41" s="90"/>
      <c r="AE41" s="90"/>
      <c r="AF41" s="90"/>
      <c r="AG41" s="90"/>
      <c r="AH41" s="94"/>
      <c r="AI41" s="93"/>
      <c r="AJ41" s="93"/>
      <c r="AK41" s="28"/>
      <c r="AL41" s="28"/>
      <c r="AM41" s="28"/>
      <c r="AN41" s="28"/>
      <c r="AO41" s="28"/>
      <c r="AP41" s="28"/>
      <c r="AQ41" s="28"/>
      <c r="AR41" s="28"/>
      <c r="AT41" s="90" t="s">
        <v>445</v>
      </c>
      <c r="AU41" s="94">
        <v>0.0</v>
      </c>
    </row>
    <row r="42">
      <c r="A42" s="81" t="s">
        <v>112</v>
      </c>
      <c r="B42" s="14" t="s">
        <v>113</v>
      </c>
      <c r="C42" s="82">
        <v>582.0</v>
      </c>
      <c r="D42" s="82">
        <v>881.0</v>
      </c>
      <c r="E42" s="28">
        <f t="shared" si="2"/>
        <v>0.0001812649302</v>
      </c>
      <c r="F42" s="28">
        <f t="shared" si="3"/>
        <v>0.0005665401029</v>
      </c>
      <c r="G42" s="82">
        <f t="shared" si="4"/>
        <v>1371.90562</v>
      </c>
      <c r="H42" s="82">
        <f t="shared" ref="H42:Q42" si="48">($C42*AI$4)+($D42*(AI$5+AI$6))</f>
        <v>877.5686047</v>
      </c>
      <c r="I42" s="82">
        <f t="shared" si="48"/>
        <v>320.7785378</v>
      </c>
      <c r="J42" s="82">
        <f t="shared" si="48"/>
        <v>187.1912095</v>
      </c>
      <c r="K42" s="82">
        <f t="shared" si="48"/>
        <v>182.8999994</v>
      </c>
      <c r="L42" s="82">
        <f t="shared" si="48"/>
        <v>208.2948623</v>
      </c>
      <c r="M42" s="82">
        <f t="shared" si="48"/>
        <v>323.2402956</v>
      </c>
      <c r="N42" s="82">
        <f t="shared" si="48"/>
        <v>438.1857289</v>
      </c>
      <c r="O42" s="82">
        <f t="shared" si="48"/>
        <v>612.9956597</v>
      </c>
      <c r="P42" s="82">
        <f t="shared" si="48"/>
        <v>827.0587867</v>
      </c>
      <c r="Q42" s="82">
        <f t="shared" si="48"/>
        <v>1021.002964</v>
      </c>
      <c r="S42" s="82">
        <v>357.0</v>
      </c>
      <c r="T42" s="28"/>
      <c r="U42" s="83">
        <f>Feed!D42*1000</f>
        <v>890</v>
      </c>
      <c r="V42" s="83">
        <f>(('Meat Production'!C42*$AH$21)+('Meat Production'!D42*$AH$22))/1000</f>
        <v>738.2991559</v>
      </c>
      <c r="W42" s="83">
        <f>('Meat Production'!E42/1000)*$AH$23</f>
        <v>166.2856218</v>
      </c>
      <c r="X42" s="83">
        <f t="shared" si="6"/>
        <v>0</v>
      </c>
      <c r="Y42" s="83">
        <f t="shared" si="7"/>
        <v>1.481934529</v>
      </c>
      <c r="Z42" s="83">
        <f t="shared" si="8"/>
        <v>651.9081412</v>
      </c>
      <c r="AA42" s="84">
        <f t="shared" si="9"/>
        <v>0.4751843945</v>
      </c>
      <c r="AB42" s="90"/>
      <c r="AC42" s="90"/>
      <c r="AD42" s="90"/>
      <c r="AE42" s="90"/>
      <c r="AF42" s="90"/>
      <c r="AG42" s="90"/>
      <c r="AH42" s="94"/>
      <c r="AI42" s="93"/>
      <c r="AJ42" s="93"/>
      <c r="AK42" s="28"/>
      <c r="AL42" s="28"/>
      <c r="AM42" s="28"/>
      <c r="AN42" s="28"/>
      <c r="AO42" s="28"/>
      <c r="AP42" s="28"/>
      <c r="AQ42" s="28"/>
      <c r="AR42" s="28"/>
      <c r="AT42" s="90" t="s">
        <v>89</v>
      </c>
      <c r="AU42" s="93">
        <v>2151.0</v>
      </c>
    </row>
    <row r="43">
      <c r="A43" s="81" t="s">
        <v>114</v>
      </c>
      <c r="B43" s="14" t="s">
        <v>115</v>
      </c>
      <c r="C43" s="82">
        <v>6900.0</v>
      </c>
      <c r="D43" s="82">
        <v>692.0</v>
      </c>
      <c r="E43" s="28">
        <f t="shared" si="2"/>
        <v>0.002149017214</v>
      </c>
      <c r="F43" s="28">
        <f t="shared" si="3"/>
        <v>0.0004450008527</v>
      </c>
      <c r="G43" s="82">
        <f t="shared" si="4"/>
        <v>6343.012518</v>
      </c>
      <c r="H43" s="82">
        <f t="shared" ref="H43:Q43" si="49">($C43*AI$4)+($D43*(AI$5+AI$6))</f>
        <v>4502.063266</v>
      </c>
      <c r="I43" s="82">
        <f t="shared" si="49"/>
        <v>1575.836746</v>
      </c>
      <c r="J43" s="82">
        <f t="shared" si="49"/>
        <v>994.3129498</v>
      </c>
      <c r="K43" s="82">
        <f t="shared" si="49"/>
        <v>832.0773898</v>
      </c>
      <c r="L43" s="82">
        <f t="shared" si="49"/>
        <v>799.06934</v>
      </c>
      <c r="M43" s="82">
        <f t="shared" si="49"/>
        <v>1048.220589</v>
      </c>
      <c r="N43" s="82">
        <f t="shared" si="49"/>
        <v>1297.371839</v>
      </c>
      <c r="O43" s="82">
        <f t="shared" si="49"/>
        <v>1699.454878</v>
      </c>
      <c r="P43" s="82">
        <f t="shared" si="49"/>
        <v>2344.190084</v>
      </c>
      <c r="Q43" s="82">
        <f t="shared" si="49"/>
        <v>2973.122438</v>
      </c>
      <c r="S43" s="82">
        <v>146.0</v>
      </c>
      <c r="T43" s="28"/>
      <c r="U43" s="83">
        <f>Feed!D43*1000</f>
        <v>0</v>
      </c>
      <c r="V43" s="83">
        <f>(('Meat Production'!C43*$AH$21)+('Meat Production'!D43*$AH$22))/1000</f>
        <v>5.75987289</v>
      </c>
      <c r="W43" s="83">
        <f>('Meat Production'!E43/1000)*$AH$23</f>
        <v>227.0286887</v>
      </c>
      <c r="X43" s="83">
        <f t="shared" si="6"/>
        <v>0</v>
      </c>
      <c r="Y43" s="83">
        <f t="shared" si="7"/>
        <v>23.65325092</v>
      </c>
      <c r="Z43" s="83">
        <f t="shared" si="8"/>
        <v>2400.870195</v>
      </c>
      <c r="AA43" s="84">
        <f t="shared" si="9"/>
        <v>0.3785062993</v>
      </c>
      <c r="AB43" s="90"/>
      <c r="AC43" s="90"/>
      <c r="AD43" s="90"/>
      <c r="AE43" s="90"/>
      <c r="AF43" s="90"/>
      <c r="AG43" s="90"/>
      <c r="AH43" s="94"/>
      <c r="AI43" s="94"/>
      <c r="AJ43" s="94"/>
      <c r="AK43" s="28"/>
      <c r="AL43" s="28"/>
      <c r="AM43" s="28"/>
      <c r="AN43" s="28"/>
      <c r="AO43" s="28"/>
      <c r="AP43" s="28"/>
      <c r="AQ43" s="28"/>
      <c r="AR43" s="28"/>
      <c r="AT43" s="90" t="s">
        <v>91</v>
      </c>
      <c r="AU43" s="93">
        <v>36795.0</v>
      </c>
    </row>
    <row r="44">
      <c r="A44" s="81" t="s">
        <v>116</v>
      </c>
      <c r="B44" s="14" t="s">
        <v>117</v>
      </c>
      <c r="C44" s="82">
        <v>1032.0</v>
      </c>
      <c r="D44" s="82">
        <v>190.0</v>
      </c>
      <c r="E44" s="28">
        <f t="shared" si="2"/>
        <v>0.0003214182268</v>
      </c>
      <c r="F44" s="28">
        <f t="shared" si="3"/>
        <v>0.000122182315</v>
      </c>
      <c r="G44" s="82">
        <f t="shared" si="4"/>
        <v>1036.693849</v>
      </c>
      <c r="H44" s="82">
        <f t="shared" ref="H44:Q44" si="50">($C44*AI$4)+($D44*(AI$5+AI$6))</f>
        <v>725.6995467</v>
      </c>
      <c r="I44" s="82">
        <f t="shared" si="50"/>
        <v>255.4441298</v>
      </c>
      <c r="J44" s="82">
        <f t="shared" si="50"/>
        <v>159.5792029</v>
      </c>
      <c r="K44" s="82">
        <f t="shared" si="50"/>
        <v>136.3020943</v>
      </c>
      <c r="L44" s="82">
        <f t="shared" si="50"/>
        <v>134.3283028</v>
      </c>
      <c r="M44" s="82">
        <f t="shared" si="50"/>
        <v>181.4695458</v>
      </c>
      <c r="N44" s="82">
        <f t="shared" si="50"/>
        <v>228.6107888</v>
      </c>
      <c r="O44" s="82">
        <f t="shared" si="50"/>
        <v>303.5637492</v>
      </c>
      <c r="P44" s="82">
        <f t="shared" si="50"/>
        <v>416.7844102</v>
      </c>
      <c r="Q44" s="82">
        <f t="shared" si="50"/>
        <v>525.6661377</v>
      </c>
      <c r="S44" s="82">
        <v>40.0</v>
      </c>
      <c r="T44" s="28"/>
      <c r="U44" s="83">
        <f>Feed!D44*1000</f>
        <v>40</v>
      </c>
      <c r="V44" s="83">
        <f>(('Meat Production'!C44*$AH$21)+('Meat Production'!D44*$AH$22))/1000</f>
        <v>34.65234084</v>
      </c>
      <c r="W44" s="83">
        <f>('Meat Production'!E44/1000)*$AH$23</f>
        <v>163.5594667</v>
      </c>
      <c r="X44" s="83">
        <f t="shared" si="6"/>
        <v>0</v>
      </c>
      <c r="Y44" s="83">
        <f t="shared" si="7"/>
        <v>16.07563342</v>
      </c>
      <c r="Z44" s="83">
        <f t="shared" si="8"/>
        <v>1546.335449</v>
      </c>
      <c r="AA44" s="84">
        <f t="shared" si="9"/>
        <v>1.4916028</v>
      </c>
      <c r="AB44" s="90"/>
      <c r="AC44" s="90"/>
      <c r="AD44" s="90"/>
      <c r="AE44" s="90"/>
      <c r="AF44" s="90"/>
      <c r="AG44" s="90"/>
      <c r="AH44" s="94"/>
      <c r="AI44" s="93"/>
      <c r="AJ44" s="93"/>
      <c r="AK44" s="28"/>
      <c r="AL44" s="28"/>
      <c r="AM44" s="28"/>
      <c r="AN44" s="28"/>
      <c r="AO44" s="28"/>
      <c r="AP44" s="28"/>
      <c r="AQ44" s="28"/>
      <c r="AR44" s="28"/>
      <c r="AT44" s="90" t="s">
        <v>446</v>
      </c>
      <c r="AU44" s="94">
        <v>0.0</v>
      </c>
    </row>
    <row r="45">
      <c r="A45" s="81" t="s">
        <v>118</v>
      </c>
      <c r="B45" s="14" t="s">
        <v>119</v>
      </c>
      <c r="C45" s="82">
        <v>21764.0</v>
      </c>
      <c r="D45" s="82">
        <v>17903.0</v>
      </c>
      <c r="E45" s="28">
        <f t="shared" si="2"/>
        <v>0.006778436325</v>
      </c>
      <c r="F45" s="28">
        <f t="shared" si="3"/>
        <v>0.0115127894</v>
      </c>
      <c r="G45" s="82">
        <f t="shared" si="4"/>
        <v>35999.84975</v>
      </c>
      <c r="H45" s="82">
        <f t="shared" ref="H45:Q45" si="51">($C45*AI$4)+($D45*(AI$5+AI$6))</f>
        <v>23713.82341</v>
      </c>
      <c r="I45" s="82">
        <f t="shared" si="51"/>
        <v>8560.472003</v>
      </c>
      <c r="J45" s="82">
        <f t="shared" si="51"/>
        <v>5110.744533</v>
      </c>
      <c r="K45" s="82">
        <f t="shared" si="51"/>
        <v>4778.518818</v>
      </c>
      <c r="L45" s="82">
        <f t="shared" si="51"/>
        <v>5212.899207</v>
      </c>
      <c r="M45" s="82">
        <f t="shared" si="51"/>
        <v>7793.754387</v>
      </c>
      <c r="N45" s="82">
        <f t="shared" si="51"/>
        <v>10374.60957</v>
      </c>
      <c r="O45" s="82">
        <f t="shared" si="51"/>
        <v>14335.33343</v>
      </c>
      <c r="P45" s="82">
        <f t="shared" si="51"/>
        <v>19420.42778</v>
      </c>
      <c r="Q45" s="82">
        <f t="shared" si="51"/>
        <v>24096.68042</v>
      </c>
      <c r="S45" s="82">
        <v>4196.0</v>
      </c>
      <c r="T45" s="28"/>
      <c r="U45" s="83">
        <f>Feed!D45*1000</f>
        <v>2320</v>
      </c>
      <c r="V45" s="83">
        <f>(('Meat Production'!C45*$AH$21)+('Meat Production'!D45*$AH$22))/1000</f>
        <v>325.2490039</v>
      </c>
      <c r="W45" s="83">
        <f>('Meat Production'!E45/1000)*$AH$23</f>
        <v>4261.708771</v>
      </c>
      <c r="X45" s="83">
        <f t="shared" si="6"/>
        <v>0</v>
      </c>
      <c r="Y45" s="83">
        <f t="shared" si="7"/>
        <v>230.3417345</v>
      </c>
      <c r="Z45" s="83">
        <f t="shared" si="8"/>
        <v>27379.81114</v>
      </c>
      <c r="AA45" s="84">
        <f t="shared" si="9"/>
        <v>0.7605534835</v>
      </c>
      <c r="AB45" s="90"/>
      <c r="AC45" s="90"/>
      <c r="AD45" s="90"/>
      <c r="AE45" s="90"/>
      <c r="AF45" s="90"/>
      <c r="AG45" s="90"/>
      <c r="AH45" s="94"/>
      <c r="AI45" s="93"/>
      <c r="AJ45" s="93"/>
      <c r="AK45" s="28"/>
      <c r="AL45" s="28"/>
      <c r="AM45" s="28"/>
      <c r="AN45" s="28"/>
      <c r="AO45" s="28"/>
      <c r="AP45" s="28"/>
      <c r="AQ45" s="28"/>
      <c r="AR45" s="28"/>
      <c r="AT45" s="90" t="s">
        <v>447</v>
      </c>
      <c r="AU45" s="93">
        <v>36350.0</v>
      </c>
    </row>
    <row r="46">
      <c r="A46" s="81" t="s">
        <v>120</v>
      </c>
      <c r="B46" s="19" t="s">
        <v>121</v>
      </c>
      <c r="C46" s="82">
        <v>66141.0</v>
      </c>
      <c r="D46" s="82">
        <v>117497.0</v>
      </c>
      <c r="E46" s="28">
        <f t="shared" si="2"/>
        <v>0.02059973153</v>
      </c>
      <c r="F46" s="28">
        <f t="shared" si="3"/>
        <v>0.07555818669</v>
      </c>
      <c r="G46" s="82">
        <f t="shared" si="4"/>
        <v>173586.7469</v>
      </c>
      <c r="H46" s="82">
        <f t="shared" ref="H46:Q46" si="52">($C46*AI$4)+($D46*(AI$5+AI$6))</f>
        <v>110246.2876</v>
      </c>
      <c r="I46" s="82">
        <f t="shared" si="52"/>
        <v>40422.80974</v>
      </c>
      <c r="J46" s="82">
        <f t="shared" si="52"/>
        <v>23455.70084</v>
      </c>
      <c r="K46" s="82">
        <f t="shared" si="52"/>
        <v>23166.43653</v>
      </c>
      <c r="L46" s="82">
        <f t="shared" si="52"/>
        <v>26647.64087</v>
      </c>
      <c r="M46" s="82">
        <f t="shared" si="52"/>
        <v>41694.61149</v>
      </c>
      <c r="N46" s="82">
        <f t="shared" si="52"/>
        <v>56741.58212</v>
      </c>
      <c r="O46" s="82">
        <f t="shared" si="52"/>
        <v>79583.85038</v>
      </c>
      <c r="P46" s="82">
        <f t="shared" si="52"/>
        <v>107283.8366</v>
      </c>
      <c r="Q46" s="82">
        <f t="shared" si="52"/>
        <v>132300.6035</v>
      </c>
      <c r="S46" s="82">
        <v>173837.0</v>
      </c>
      <c r="T46" s="28"/>
      <c r="U46" s="83">
        <f>Feed!D46*1000</f>
        <v>199180</v>
      </c>
      <c r="V46" s="83">
        <f>(('Meat Production'!C46*$AH$21)+('Meat Production'!D46*$AH$22))/1000</f>
        <v>177488.452</v>
      </c>
      <c r="W46" s="83">
        <f>('Meat Production'!E46/1000)*$AH$23</f>
        <v>77102.95023</v>
      </c>
      <c r="X46" s="83">
        <f t="shared" si="6"/>
        <v>0</v>
      </c>
      <c r="Y46" s="83">
        <f t="shared" si="7"/>
        <v>5630.258599</v>
      </c>
      <c r="Z46" s="83">
        <f t="shared" si="8"/>
        <v>771999.7645</v>
      </c>
      <c r="AA46" s="84">
        <f t="shared" si="9"/>
        <v>4.447342775</v>
      </c>
      <c r="AB46" s="90"/>
      <c r="AC46" s="90"/>
      <c r="AD46" s="90"/>
      <c r="AE46" s="90"/>
      <c r="AF46" s="90"/>
      <c r="AG46" s="90"/>
      <c r="AH46" s="94"/>
      <c r="AI46" s="94"/>
      <c r="AJ46" s="94"/>
      <c r="AK46" s="28"/>
      <c r="AL46" s="28"/>
      <c r="AM46" s="28"/>
      <c r="AN46" s="28"/>
      <c r="AO46" s="28"/>
      <c r="AP46" s="28"/>
      <c r="AQ46" s="28"/>
      <c r="AR46" s="28"/>
      <c r="AT46" s="90" t="s">
        <v>93</v>
      </c>
      <c r="AU46" s="93">
        <v>6825.0</v>
      </c>
    </row>
    <row r="47">
      <c r="A47" s="81" t="s">
        <v>122</v>
      </c>
      <c r="B47" s="14" t="s">
        <v>123</v>
      </c>
      <c r="C47" s="82">
        <v>175.0</v>
      </c>
      <c r="D47" s="82">
        <v>250.0</v>
      </c>
      <c r="E47" s="28">
        <f t="shared" si="2"/>
        <v>0.00005450405977</v>
      </c>
      <c r="F47" s="28">
        <f t="shared" si="3"/>
        <v>0.000160766204</v>
      </c>
      <c r="G47" s="82">
        <f t="shared" si="4"/>
        <v>397.3507876</v>
      </c>
      <c r="H47" s="82">
        <f t="shared" ref="H47:Q47" si="53">($C47*AI$4)+($D47*(AI$5+AI$6))</f>
        <v>254.853405</v>
      </c>
      <c r="I47" s="82">
        <f t="shared" si="53"/>
        <v>93.05013474</v>
      </c>
      <c r="J47" s="82">
        <f t="shared" si="53"/>
        <v>54.41387548</v>
      </c>
      <c r="K47" s="82">
        <f t="shared" si="53"/>
        <v>52.95336852</v>
      </c>
      <c r="L47" s="82">
        <f t="shared" si="53"/>
        <v>60.07869695</v>
      </c>
      <c r="M47" s="82">
        <f t="shared" si="53"/>
        <v>92.93938076</v>
      </c>
      <c r="N47" s="82">
        <f t="shared" si="53"/>
        <v>125.8000646</v>
      </c>
      <c r="O47" s="82">
        <f t="shared" si="53"/>
        <v>175.8102684</v>
      </c>
      <c r="P47" s="82">
        <f t="shared" si="53"/>
        <v>237.2830199</v>
      </c>
      <c r="Q47" s="82">
        <f t="shared" si="53"/>
        <v>293.0466483</v>
      </c>
      <c r="S47" s="82">
        <v>11.0</v>
      </c>
      <c r="T47" s="28"/>
      <c r="U47" s="83">
        <f>Feed!D47*1000</f>
        <v>30</v>
      </c>
      <c r="V47" s="83">
        <f>(('Meat Production'!C47*$AH$21)+('Meat Production'!D47*$AH$22))/1000</f>
        <v>137.6543204</v>
      </c>
      <c r="W47" s="83">
        <f>('Meat Production'!E47/1000)*$AH$23</f>
        <v>24.67318027</v>
      </c>
      <c r="X47" s="83">
        <f t="shared" si="6"/>
        <v>0</v>
      </c>
      <c r="Y47" s="83">
        <f t="shared" si="7"/>
        <v>13.44557291</v>
      </c>
      <c r="Z47" s="83">
        <f t="shared" si="8"/>
        <v>1260.972857</v>
      </c>
      <c r="AA47" s="84">
        <f t="shared" si="9"/>
        <v>3.17345</v>
      </c>
      <c r="AB47" s="90"/>
      <c r="AC47" s="90"/>
      <c r="AD47" s="90"/>
      <c r="AE47" s="90"/>
      <c r="AF47" s="90"/>
      <c r="AG47" s="90"/>
      <c r="AH47" s="94"/>
      <c r="AI47" s="93"/>
      <c r="AJ47" s="93"/>
      <c r="AK47" s="28"/>
      <c r="AL47" s="28"/>
      <c r="AM47" s="28"/>
      <c r="AN47" s="28"/>
      <c r="AO47" s="28"/>
      <c r="AP47" s="28"/>
      <c r="AQ47" s="28"/>
      <c r="AR47" s="28"/>
      <c r="AT47" s="90" t="s">
        <v>448</v>
      </c>
      <c r="AU47" s="94">
        <v>13.0</v>
      </c>
    </row>
    <row r="48">
      <c r="A48" s="81" t="s">
        <v>124</v>
      </c>
      <c r="B48" s="14" t="s">
        <v>125</v>
      </c>
      <c r="C48" s="82">
        <v>1718.0</v>
      </c>
      <c r="D48" s="82">
        <v>495.0</v>
      </c>
      <c r="E48" s="28">
        <f t="shared" si="2"/>
        <v>0.0005350741411</v>
      </c>
      <c r="F48" s="28">
        <f t="shared" si="3"/>
        <v>0.0003183170839</v>
      </c>
      <c r="G48" s="82">
        <f t="shared" si="4"/>
        <v>1907.612173</v>
      </c>
      <c r="H48" s="82">
        <f t="shared" ref="H48:Q48" si="54">($C48*AI$4)+($D48*(AI$5+AI$6))</f>
        <v>1316.237139</v>
      </c>
      <c r="I48" s="82">
        <f t="shared" si="54"/>
        <v>466.0543353</v>
      </c>
      <c r="J48" s="82">
        <f t="shared" si="54"/>
        <v>288.1011173</v>
      </c>
      <c r="K48" s="82">
        <f t="shared" si="54"/>
        <v>251.3915053</v>
      </c>
      <c r="L48" s="82">
        <f t="shared" si="54"/>
        <v>254.2270528</v>
      </c>
      <c r="M48" s="82">
        <f t="shared" si="54"/>
        <v>353.109015</v>
      </c>
      <c r="N48" s="82">
        <f t="shared" si="54"/>
        <v>451.9909772</v>
      </c>
      <c r="O48" s="82">
        <f t="shared" si="54"/>
        <v>607.3741944</v>
      </c>
      <c r="P48" s="82">
        <f t="shared" si="54"/>
        <v>830.543667</v>
      </c>
      <c r="Q48" s="82">
        <f t="shared" si="54"/>
        <v>1042.409076</v>
      </c>
      <c r="S48" s="82">
        <v>14.0</v>
      </c>
      <c r="T48" s="28"/>
      <c r="U48" s="83">
        <f>Feed!D48*1000</f>
        <v>80</v>
      </c>
      <c r="V48" s="83">
        <f>(('Meat Production'!C48*$AH$21)+('Meat Production'!D48*$AH$22))/1000</f>
        <v>35.93639106</v>
      </c>
      <c r="W48" s="83">
        <f>('Meat Production'!E48/1000)*$AH$23</f>
        <v>9.684247862</v>
      </c>
      <c r="X48" s="83">
        <f t="shared" si="6"/>
        <v>34.37936108</v>
      </c>
      <c r="Y48" s="83">
        <f t="shared" si="7"/>
        <v>0</v>
      </c>
      <c r="Z48" s="83">
        <f t="shared" si="8"/>
        <v>0</v>
      </c>
      <c r="AA48" s="84">
        <f t="shared" si="9"/>
        <v>0</v>
      </c>
      <c r="AB48" s="90"/>
      <c r="AC48" s="90"/>
      <c r="AD48" s="90"/>
      <c r="AE48" s="90"/>
      <c r="AF48" s="90"/>
      <c r="AG48" s="90"/>
      <c r="AH48" s="94"/>
      <c r="AI48" s="93"/>
      <c r="AJ48" s="93"/>
      <c r="AK48" s="28"/>
      <c r="AL48" s="28"/>
      <c r="AM48" s="28"/>
      <c r="AN48" s="28"/>
      <c r="AO48" s="28"/>
      <c r="AP48" s="28"/>
      <c r="AQ48" s="28"/>
      <c r="AR48" s="28"/>
      <c r="AT48" s="90" t="s">
        <v>95</v>
      </c>
      <c r="AU48" s="94">
        <v>4.0</v>
      </c>
    </row>
    <row r="49">
      <c r="A49" s="81" t="s">
        <v>126</v>
      </c>
      <c r="B49" s="19" t="s">
        <v>127</v>
      </c>
      <c r="C49" s="82">
        <v>160.0</v>
      </c>
      <c r="D49" s="82">
        <v>445.0</v>
      </c>
      <c r="E49" s="28">
        <f t="shared" si="2"/>
        <v>0.00004983228322</v>
      </c>
      <c r="F49" s="28">
        <f t="shared" si="3"/>
        <v>0.0002861638431</v>
      </c>
      <c r="G49" s="82">
        <f t="shared" si="4"/>
        <v>583.471111</v>
      </c>
      <c r="H49" s="82">
        <f t="shared" ref="H49:Q49" si="55">($C49*AI$4)+($D49*(AI$5+AI$6))</f>
        <v>363.9842664</v>
      </c>
      <c r="I49" s="82">
        <f t="shared" si="55"/>
        <v>134.4991029</v>
      </c>
      <c r="J49" s="82">
        <f t="shared" si="55"/>
        <v>76.93341068</v>
      </c>
      <c r="K49" s="82">
        <f t="shared" si="55"/>
        <v>78.06932473</v>
      </c>
      <c r="L49" s="82">
        <f t="shared" si="55"/>
        <v>91.99761481</v>
      </c>
      <c r="M49" s="82">
        <f t="shared" si="55"/>
        <v>146.7540156</v>
      </c>
      <c r="N49" s="82">
        <f t="shared" si="55"/>
        <v>201.5104163</v>
      </c>
      <c r="O49" s="82">
        <f t="shared" si="55"/>
        <v>284.3025517</v>
      </c>
      <c r="P49" s="82">
        <f t="shared" si="55"/>
        <v>382.5172</v>
      </c>
      <c r="Q49" s="82">
        <f t="shared" si="55"/>
        <v>470.5696094</v>
      </c>
      <c r="S49" s="82">
        <v>78.0</v>
      </c>
      <c r="T49" s="28"/>
      <c r="U49" s="83">
        <f>Feed!D49*1000</f>
        <v>10</v>
      </c>
      <c r="V49" s="83">
        <f>(('Meat Production'!C49*$AH$21)+('Meat Production'!D49*$AH$22))/1000</f>
        <v>9.907800659</v>
      </c>
      <c r="W49" s="83">
        <f>('Meat Production'!E49/1000)*$AH$23</f>
        <v>41.81744834</v>
      </c>
      <c r="X49" s="83">
        <f t="shared" si="6"/>
        <v>0</v>
      </c>
      <c r="Y49" s="83">
        <f t="shared" si="7"/>
        <v>4.239631781</v>
      </c>
      <c r="Z49" s="83">
        <f t="shared" si="8"/>
        <v>505.057079</v>
      </c>
      <c r="AA49" s="84">
        <f t="shared" si="9"/>
        <v>0.8656076872</v>
      </c>
      <c r="AB49" s="90"/>
      <c r="AC49" s="90"/>
      <c r="AD49" s="90"/>
      <c r="AE49" s="90"/>
      <c r="AF49" s="90"/>
      <c r="AG49" s="90"/>
      <c r="AH49" s="94"/>
      <c r="AI49" s="93"/>
      <c r="AJ49" s="93"/>
      <c r="AK49" s="28"/>
      <c r="AL49" s="28"/>
      <c r="AM49" s="28"/>
      <c r="AN49" s="28"/>
      <c r="AO49" s="28"/>
      <c r="AP49" s="28"/>
      <c r="AQ49" s="28"/>
      <c r="AR49" s="28"/>
      <c r="AT49" s="90" t="s">
        <v>99</v>
      </c>
      <c r="AU49" s="93">
        <v>1189.0</v>
      </c>
    </row>
    <row r="50">
      <c r="A50" s="81" t="s">
        <v>128</v>
      </c>
      <c r="B50" s="14" t="s">
        <v>129</v>
      </c>
      <c r="C50" s="82">
        <v>1940.0</v>
      </c>
      <c r="D50" s="82">
        <v>428.0</v>
      </c>
      <c r="E50" s="28">
        <f t="shared" si="2"/>
        <v>0.0006042164341</v>
      </c>
      <c r="F50" s="28">
        <f t="shared" si="3"/>
        <v>0.0002752317413</v>
      </c>
      <c r="G50" s="82">
        <f t="shared" si="4"/>
        <v>2020.880538</v>
      </c>
      <c r="H50" s="82">
        <f t="shared" ref="H50:Q50" si="56">($C50*AI$4)+($D50*(AI$5+AI$6))</f>
        <v>1407.06629</v>
      </c>
      <c r="I50" s="82">
        <f t="shared" si="56"/>
        <v>496.3703238</v>
      </c>
      <c r="J50" s="82">
        <f t="shared" si="56"/>
        <v>308.8803904</v>
      </c>
      <c r="K50" s="82">
        <f t="shared" si="56"/>
        <v>265.9317833</v>
      </c>
      <c r="L50" s="82">
        <f t="shared" si="56"/>
        <v>264.6476059</v>
      </c>
      <c r="M50" s="82">
        <f t="shared" si="56"/>
        <v>361.3533157</v>
      </c>
      <c r="N50" s="82">
        <f t="shared" si="56"/>
        <v>458.0590256</v>
      </c>
      <c r="O50" s="82">
        <f t="shared" si="56"/>
        <v>611.0901931</v>
      </c>
      <c r="P50" s="82">
        <f t="shared" si="56"/>
        <v>837.6762013</v>
      </c>
      <c r="Q50" s="82">
        <f t="shared" si="56"/>
        <v>1054.488191</v>
      </c>
      <c r="S50" s="82">
        <v>575.0</v>
      </c>
      <c r="T50" s="28"/>
      <c r="U50" s="83">
        <f>Feed!D50*1000</f>
        <v>210</v>
      </c>
      <c r="V50" s="83">
        <f>(('Meat Production'!C50*$AH$21)+('Meat Production'!D50*$AH$22))/1000</f>
        <v>206.5195629</v>
      </c>
      <c r="W50" s="83">
        <f>('Meat Production'!E50/1000)*$AH$23</f>
        <v>197.8184777</v>
      </c>
      <c r="X50" s="83">
        <f t="shared" si="6"/>
        <v>0</v>
      </c>
      <c r="Y50" s="83">
        <f t="shared" si="7"/>
        <v>19.74635868</v>
      </c>
      <c r="Z50" s="83">
        <f t="shared" si="8"/>
        <v>2657.551146</v>
      </c>
      <c r="AA50" s="84">
        <f t="shared" si="9"/>
        <v>1.315046138</v>
      </c>
      <c r="AB50" s="90"/>
      <c r="AC50" s="90"/>
      <c r="AD50" s="90"/>
      <c r="AE50" s="90"/>
      <c r="AF50" s="90"/>
      <c r="AG50" s="90"/>
      <c r="AH50" s="94"/>
      <c r="AI50" s="94"/>
      <c r="AJ50" s="94"/>
      <c r="AK50" s="28"/>
      <c r="AL50" s="28"/>
      <c r="AM50" s="28"/>
      <c r="AN50" s="28"/>
      <c r="AO50" s="28"/>
      <c r="AP50" s="28"/>
      <c r="AQ50" s="28"/>
      <c r="AR50" s="28"/>
      <c r="AT50" s="90" t="s">
        <v>101</v>
      </c>
      <c r="AU50" s="93">
        <v>34.0</v>
      </c>
    </row>
    <row r="51">
      <c r="A51" s="81" t="s">
        <v>130</v>
      </c>
      <c r="B51" s="14" t="s">
        <v>131</v>
      </c>
      <c r="C51" s="82">
        <v>7383.0</v>
      </c>
      <c r="D51" s="82">
        <v>5221.0</v>
      </c>
      <c r="E51" s="28">
        <f t="shared" si="2"/>
        <v>0.002299448419</v>
      </c>
      <c r="F51" s="28">
        <f t="shared" si="3"/>
        <v>0.003357441405</v>
      </c>
      <c r="G51" s="82">
        <f t="shared" si="4"/>
        <v>11345.22495</v>
      </c>
      <c r="H51" s="82">
        <f t="shared" ref="H51:Q51" si="57">($C51*AI$4)+($D51*(AI$5+AI$6))</f>
        <v>7528.694949</v>
      </c>
      <c r="I51" s="82">
        <f t="shared" si="57"/>
        <v>2709.348055</v>
      </c>
      <c r="J51" s="82">
        <f t="shared" si="57"/>
        <v>1626.676362</v>
      </c>
      <c r="K51" s="82">
        <f t="shared" si="57"/>
        <v>1504.244449</v>
      </c>
      <c r="L51" s="82">
        <f t="shared" si="57"/>
        <v>1622.406247</v>
      </c>
      <c r="M51" s="82">
        <f t="shared" si="57"/>
        <v>2400.599452</v>
      </c>
      <c r="N51" s="82">
        <f t="shared" si="57"/>
        <v>3178.792658</v>
      </c>
      <c r="O51" s="82">
        <f t="shared" si="57"/>
        <v>4376.423562</v>
      </c>
      <c r="P51" s="82">
        <f t="shared" si="57"/>
        <v>5936.01256</v>
      </c>
      <c r="Q51" s="82">
        <f t="shared" si="57"/>
        <v>7376.372231</v>
      </c>
      <c r="S51" s="82">
        <v>46.0</v>
      </c>
      <c r="T51" s="28"/>
      <c r="U51" s="83">
        <f>Feed!D51*1000</f>
        <v>2710</v>
      </c>
      <c r="V51" s="83">
        <f>(('Meat Production'!C51*$AH$21)+('Meat Production'!D51*$AH$22))/1000</f>
        <v>458.4295697</v>
      </c>
      <c r="W51" s="83">
        <f>('Meat Production'!E51/1000)*$AH$23</f>
        <v>302.4260697</v>
      </c>
      <c r="X51" s="83">
        <f t="shared" si="6"/>
        <v>1949.144361</v>
      </c>
      <c r="Y51" s="83">
        <f t="shared" si="7"/>
        <v>0</v>
      </c>
      <c r="Z51" s="83">
        <f t="shared" si="8"/>
        <v>0</v>
      </c>
      <c r="AA51" s="84">
        <f t="shared" si="9"/>
        <v>0</v>
      </c>
      <c r="AB51" s="90"/>
      <c r="AC51" s="90"/>
      <c r="AD51" s="90"/>
      <c r="AE51" s="90"/>
      <c r="AF51" s="90"/>
      <c r="AG51" s="90"/>
      <c r="AH51" s="94"/>
      <c r="AI51" s="93"/>
      <c r="AJ51" s="93"/>
      <c r="AK51" s="28"/>
      <c r="AL51" s="28"/>
      <c r="AM51" s="28"/>
      <c r="AN51" s="28"/>
      <c r="AO51" s="28"/>
      <c r="AP51" s="28"/>
      <c r="AQ51" s="28"/>
      <c r="AR51" s="28"/>
      <c r="AT51" s="90" t="s">
        <v>449</v>
      </c>
      <c r="AU51" s="94">
        <v>615.0</v>
      </c>
    </row>
    <row r="52">
      <c r="A52" s="81" t="s">
        <v>132</v>
      </c>
      <c r="B52" s="14" t="s">
        <v>133</v>
      </c>
      <c r="C52" s="82">
        <v>1811.0</v>
      </c>
      <c r="D52" s="82">
        <v>2045.0</v>
      </c>
      <c r="E52" s="28">
        <f t="shared" si="2"/>
        <v>0.0005640391557</v>
      </c>
      <c r="F52" s="28">
        <f t="shared" si="3"/>
        <v>0.001315067549</v>
      </c>
      <c r="G52" s="82">
        <f t="shared" si="4"/>
        <v>3560.475607</v>
      </c>
      <c r="H52" s="82">
        <f t="shared" ref="H52:Q52" si="58">($C52*AI$4)+($D52*(AI$5+AI$6))</f>
        <v>2309.281675</v>
      </c>
      <c r="I52" s="82">
        <f t="shared" si="58"/>
        <v>839.1295543</v>
      </c>
      <c r="J52" s="82">
        <f t="shared" si="58"/>
        <v>495.0123507</v>
      </c>
      <c r="K52" s="82">
        <f t="shared" si="58"/>
        <v>473.7078695</v>
      </c>
      <c r="L52" s="82">
        <f t="shared" si="58"/>
        <v>528.873878</v>
      </c>
      <c r="M52" s="82">
        <f t="shared" si="58"/>
        <v>807.0318058</v>
      </c>
      <c r="N52" s="82">
        <f t="shared" si="58"/>
        <v>1085.189734</v>
      </c>
      <c r="O52" s="82">
        <f t="shared" si="58"/>
        <v>1509.869091</v>
      </c>
      <c r="P52" s="82">
        <f t="shared" si="58"/>
        <v>2040.788801</v>
      </c>
      <c r="Q52" s="82">
        <f t="shared" si="58"/>
        <v>2525.007885</v>
      </c>
      <c r="S52" s="82">
        <v>507.0</v>
      </c>
      <c r="T52" s="28"/>
      <c r="U52" s="83">
        <f>Feed!D52*1000</f>
        <v>1410</v>
      </c>
      <c r="V52" s="83">
        <f>(('Meat Production'!C52*$AH$21)+('Meat Production'!D52*$AH$22))/1000</f>
        <v>1403.182073</v>
      </c>
      <c r="W52" s="83">
        <f>('Meat Production'!E52/1000)*$AH$23</f>
        <v>2238.51783</v>
      </c>
      <c r="X52" s="83">
        <f t="shared" si="6"/>
        <v>0</v>
      </c>
      <c r="Y52" s="83">
        <f t="shared" si="7"/>
        <v>226.759242</v>
      </c>
      <c r="Z52" s="83">
        <f t="shared" si="8"/>
        <v>21729.74948</v>
      </c>
      <c r="AA52" s="84">
        <f t="shared" si="9"/>
        <v>6.103046863</v>
      </c>
      <c r="AB52" s="90"/>
      <c r="AC52" s="90"/>
      <c r="AD52" s="90"/>
      <c r="AE52" s="90"/>
      <c r="AF52" s="90"/>
      <c r="AG52" s="90"/>
      <c r="AH52" s="94"/>
      <c r="AI52" s="94"/>
      <c r="AJ52" s="94"/>
      <c r="AK52" s="28"/>
      <c r="AL52" s="28"/>
      <c r="AM52" s="28"/>
      <c r="AN52" s="28"/>
      <c r="AO52" s="28"/>
      <c r="AP52" s="28"/>
      <c r="AQ52" s="28"/>
      <c r="AR52" s="28"/>
      <c r="AT52" s="90" t="s">
        <v>103</v>
      </c>
      <c r="AU52" s="93">
        <v>517.0</v>
      </c>
    </row>
    <row r="53">
      <c r="A53" s="81" t="s">
        <v>134</v>
      </c>
      <c r="B53" s="14" t="s">
        <v>135</v>
      </c>
      <c r="C53" s="82">
        <v>10700.0</v>
      </c>
      <c r="D53" s="82">
        <v>3800.0</v>
      </c>
      <c r="E53" s="28">
        <f t="shared" si="2"/>
        <v>0.00333253394</v>
      </c>
      <c r="F53" s="28">
        <f t="shared" si="3"/>
        <v>0.002443646301</v>
      </c>
      <c r="G53" s="82">
        <f t="shared" si="4"/>
        <v>12610.41751</v>
      </c>
      <c r="H53" s="82">
        <f t="shared" ref="H53:Q53" si="59">($C53*AI$4)+($D53*(AI$5+AI$6))</f>
        <v>8631.689564</v>
      </c>
      <c r="I53" s="82">
        <f t="shared" si="59"/>
        <v>3066.416843</v>
      </c>
      <c r="J53" s="82">
        <f t="shared" si="59"/>
        <v>1884.405976</v>
      </c>
      <c r="K53" s="82">
        <f t="shared" si="59"/>
        <v>1663.959695</v>
      </c>
      <c r="L53" s="82">
        <f t="shared" si="59"/>
        <v>1706.182495</v>
      </c>
      <c r="M53" s="82">
        <f t="shared" si="59"/>
        <v>2403.911464</v>
      </c>
      <c r="N53" s="82">
        <f t="shared" si="59"/>
        <v>3101.640433</v>
      </c>
      <c r="O53" s="82">
        <f t="shared" si="59"/>
        <v>4192.20649</v>
      </c>
      <c r="P53" s="82">
        <f t="shared" si="59"/>
        <v>5721.332039</v>
      </c>
      <c r="Q53" s="82">
        <f t="shared" si="59"/>
        <v>7163.678918</v>
      </c>
      <c r="S53" s="82">
        <v>279.0</v>
      </c>
      <c r="T53" s="28"/>
      <c r="U53" s="83">
        <f>Feed!D53*1000</f>
        <v>1230</v>
      </c>
      <c r="V53" s="83">
        <f>(('Meat Production'!C53*$AH$21)+('Meat Production'!D53*$AH$22))/1000</f>
        <v>70.52780489</v>
      </c>
      <c r="W53" s="83">
        <f>('Meat Production'!E53/1000)*$AH$23</f>
        <v>1035.515759</v>
      </c>
      <c r="X53" s="83">
        <f t="shared" si="6"/>
        <v>123.9564357</v>
      </c>
      <c r="Y53" s="83">
        <f t="shared" si="7"/>
        <v>0</v>
      </c>
      <c r="Z53" s="83">
        <f t="shared" si="8"/>
        <v>277.132297</v>
      </c>
      <c r="AA53" s="84">
        <f t="shared" si="9"/>
        <v>0.02197645691</v>
      </c>
      <c r="AB53" s="90"/>
      <c r="AC53" s="90"/>
      <c r="AD53" s="90"/>
      <c r="AE53" s="90"/>
      <c r="AF53" s="90"/>
      <c r="AG53" s="90"/>
      <c r="AH53" s="94"/>
      <c r="AI53" s="94"/>
      <c r="AJ53" s="93"/>
      <c r="AK53" s="28"/>
      <c r="AL53" s="28"/>
      <c r="AM53" s="28"/>
      <c r="AN53" s="28"/>
      <c r="AO53" s="28"/>
      <c r="AP53" s="28"/>
      <c r="AQ53" s="28"/>
      <c r="AR53" s="28"/>
      <c r="AT53" s="90" t="s">
        <v>450</v>
      </c>
      <c r="AU53" s="94">
        <v>310.0</v>
      </c>
    </row>
    <row r="54">
      <c r="A54" s="81" t="s">
        <v>136</v>
      </c>
      <c r="B54" s="14" t="s">
        <v>137</v>
      </c>
      <c r="C54" s="82">
        <v>265.0</v>
      </c>
      <c r="D54" s="82">
        <v>550.0</v>
      </c>
      <c r="E54" s="28">
        <f t="shared" si="2"/>
        <v>0.00008253471909</v>
      </c>
      <c r="F54" s="28">
        <f t="shared" si="3"/>
        <v>0.0003536856488</v>
      </c>
      <c r="G54" s="82">
        <f t="shared" si="4"/>
        <v>776.1017993</v>
      </c>
      <c r="H54" s="82">
        <f t="shared" ref="H54:Q54" si="60">($C54*AI$4)+($D54*(AI$5+AI$6))</f>
        <v>489.6637924</v>
      </c>
      <c r="I54" s="82">
        <f t="shared" si="60"/>
        <v>180.0527622</v>
      </c>
      <c r="J54" s="82">
        <f t="shared" si="60"/>
        <v>103.9297041</v>
      </c>
      <c r="K54" s="82">
        <f t="shared" si="60"/>
        <v>103.6754929</v>
      </c>
      <c r="L54" s="82">
        <f t="shared" si="60"/>
        <v>120.3375168</v>
      </c>
      <c r="M54" s="82">
        <f t="shared" si="60"/>
        <v>189.6721171</v>
      </c>
      <c r="N54" s="82">
        <f t="shared" si="60"/>
        <v>259.0067174</v>
      </c>
      <c r="O54" s="82">
        <f t="shared" si="60"/>
        <v>364.0976589</v>
      </c>
      <c r="P54" s="82">
        <f t="shared" si="60"/>
        <v>490.4609999</v>
      </c>
      <c r="Q54" s="82">
        <f t="shared" si="60"/>
        <v>604.2642702</v>
      </c>
      <c r="S54" s="82">
        <v>41.0</v>
      </c>
      <c r="T54" s="28"/>
      <c r="U54" s="83">
        <f>Feed!D54*1000</f>
        <v>20</v>
      </c>
      <c r="V54" s="83">
        <f>(('Meat Production'!C54*$AH$21)+('Meat Production'!D54*$AH$22))/1000</f>
        <v>83.34343704</v>
      </c>
      <c r="W54" s="83">
        <f>('Meat Production'!E54/1000)*$AH$23</f>
        <v>71.74610458</v>
      </c>
      <c r="X54" s="83">
        <f t="shared" si="6"/>
        <v>0</v>
      </c>
      <c r="Y54" s="83">
        <f t="shared" si="7"/>
        <v>13.7262192</v>
      </c>
      <c r="Z54" s="83">
        <f t="shared" si="8"/>
        <v>1330.21184</v>
      </c>
      <c r="AA54" s="84">
        <f t="shared" si="9"/>
        <v>1.71396567</v>
      </c>
      <c r="AB54" s="90"/>
      <c r="AC54" s="90"/>
      <c r="AD54" s="90"/>
      <c r="AE54" s="90"/>
      <c r="AF54" s="90"/>
      <c r="AG54" s="90"/>
      <c r="AH54" s="94"/>
      <c r="AI54" s="94"/>
      <c r="AJ54" s="94"/>
      <c r="AK54" s="28"/>
      <c r="AL54" s="28"/>
      <c r="AM54" s="28"/>
      <c r="AN54" s="28"/>
      <c r="AO54" s="28"/>
      <c r="AP54" s="28"/>
      <c r="AQ54" s="28"/>
      <c r="AR54" s="28"/>
      <c r="AT54" s="90" t="s">
        <v>451</v>
      </c>
      <c r="AU54" s="93">
        <v>3171.0</v>
      </c>
    </row>
    <row r="55">
      <c r="A55" s="81" t="s">
        <v>138</v>
      </c>
      <c r="B55" s="14" t="s">
        <v>139</v>
      </c>
      <c r="C55" s="82">
        <v>781.0</v>
      </c>
      <c r="D55" s="82">
        <v>460.0</v>
      </c>
      <c r="E55" s="28">
        <f t="shared" si="2"/>
        <v>0.0002432438325</v>
      </c>
      <c r="F55" s="28">
        <f t="shared" si="3"/>
        <v>0.0002958098154</v>
      </c>
      <c r="G55" s="82">
        <f t="shared" si="4"/>
        <v>1106.242944</v>
      </c>
      <c r="H55" s="82">
        <f t="shared" ref="H55:Q55" si="61">($C55*AI$4)+($D55*(AI$5+AI$6))</f>
        <v>740.5576625</v>
      </c>
      <c r="I55" s="82">
        <f t="shared" si="61"/>
        <v>265.5273164</v>
      </c>
      <c r="J55" s="82">
        <f t="shared" si="61"/>
        <v>160.4831747</v>
      </c>
      <c r="K55" s="82">
        <f t="shared" si="61"/>
        <v>146.4780337</v>
      </c>
      <c r="L55" s="82">
        <f t="shared" si="61"/>
        <v>155.8160353</v>
      </c>
      <c r="M55" s="82">
        <f t="shared" si="61"/>
        <v>227.5975017</v>
      </c>
      <c r="N55" s="82">
        <f t="shared" si="61"/>
        <v>299.3789681</v>
      </c>
      <c r="O55" s="82">
        <f t="shared" si="61"/>
        <v>410.2607568</v>
      </c>
      <c r="P55" s="82">
        <f t="shared" si="61"/>
        <v>557.3240443</v>
      </c>
      <c r="Q55" s="82">
        <f t="shared" si="61"/>
        <v>693.8825453</v>
      </c>
      <c r="S55" s="82">
        <v>55.0</v>
      </c>
      <c r="T55" s="28"/>
      <c r="U55" s="83">
        <f>Feed!D55*1000</f>
        <v>290</v>
      </c>
      <c r="V55" s="83">
        <f>(('Meat Production'!C55*$AH$21)+('Meat Production'!D55*$AH$22))/1000</f>
        <v>222.5273592</v>
      </c>
      <c r="W55" s="83">
        <f>('Meat Production'!E55/1000)*$AH$23</f>
        <v>28.8067007</v>
      </c>
      <c r="X55" s="83">
        <f t="shared" si="6"/>
        <v>38.66594008</v>
      </c>
      <c r="Y55" s="83">
        <f t="shared" si="7"/>
        <v>0</v>
      </c>
      <c r="Z55" s="83">
        <f t="shared" si="8"/>
        <v>40.2712888</v>
      </c>
      <c r="AA55" s="84">
        <f t="shared" si="9"/>
        <v>0.03640365709</v>
      </c>
      <c r="AB55" s="90"/>
      <c r="AC55" s="90"/>
      <c r="AD55" s="90"/>
      <c r="AE55" s="90"/>
      <c r="AF55" s="90"/>
      <c r="AG55" s="90"/>
      <c r="AH55" s="94"/>
      <c r="AI55" s="93"/>
      <c r="AJ55" s="93"/>
      <c r="AK55" s="28"/>
      <c r="AL55" s="28"/>
      <c r="AM55" s="28"/>
      <c r="AN55" s="28"/>
      <c r="AO55" s="28"/>
      <c r="AP55" s="28"/>
      <c r="AQ55" s="28"/>
      <c r="AR55" s="28"/>
      <c r="AT55" s="90" t="s">
        <v>165</v>
      </c>
      <c r="AU55" s="93">
        <v>84.0</v>
      </c>
    </row>
    <row r="56">
      <c r="A56" s="81" t="s">
        <v>140</v>
      </c>
      <c r="B56" s="14" t="s">
        <v>141</v>
      </c>
      <c r="C56" s="82">
        <v>490.0</v>
      </c>
      <c r="D56" s="82">
        <v>1350.0</v>
      </c>
      <c r="E56" s="28">
        <f t="shared" si="2"/>
        <v>0.0001526113674</v>
      </c>
      <c r="F56" s="28">
        <f t="shared" si="3"/>
        <v>0.0008681375017</v>
      </c>
      <c r="G56" s="82">
        <f t="shared" si="4"/>
        <v>1773.845756</v>
      </c>
      <c r="H56" s="82">
        <f t="shared" ref="H56:Q56" si="62">($C56*AI$4)+($D56*(AI$5+AI$6))</f>
        <v>1106.948113</v>
      </c>
      <c r="I56" s="82">
        <f t="shared" si="62"/>
        <v>408.9775769</v>
      </c>
      <c r="J56" s="82">
        <f t="shared" si="62"/>
        <v>233.9993111</v>
      </c>
      <c r="K56" s="82">
        <f t="shared" si="62"/>
        <v>237.3317516</v>
      </c>
      <c r="L56" s="82">
        <f t="shared" si="62"/>
        <v>279.5482512</v>
      </c>
      <c r="M56" s="82">
        <f t="shared" si="62"/>
        <v>445.7767657</v>
      </c>
      <c r="N56" s="82">
        <f t="shared" si="62"/>
        <v>612.0052802</v>
      </c>
      <c r="O56" s="82">
        <f t="shared" si="62"/>
        <v>863.3617505</v>
      </c>
      <c r="P56" s="82">
        <f t="shared" si="62"/>
        <v>1161.657074</v>
      </c>
      <c r="Q56" s="82">
        <f t="shared" si="62"/>
        <v>1429.123134</v>
      </c>
      <c r="S56" s="82">
        <v>101.0</v>
      </c>
      <c r="T56" s="28"/>
      <c r="U56" s="83">
        <f>Feed!D56*1000</f>
        <v>160</v>
      </c>
      <c r="V56" s="83">
        <f>(('Meat Production'!C56*$AH$21)+('Meat Production'!D56*$AH$22))/1000</f>
        <v>195.4782622</v>
      </c>
      <c r="W56" s="83">
        <f>('Meat Production'!E56/1000)*$AH$23</f>
        <v>475.226907</v>
      </c>
      <c r="X56" s="83">
        <f t="shared" si="6"/>
        <v>0</v>
      </c>
      <c r="Y56" s="83">
        <f t="shared" si="7"/>
        <v>51.89188605</v>
      </c>
      <c r="Z56" s="83">
        <f t="shared" si="8"/>
        <v>4951.007211</v>
      </c>
      <c r="AA56" s="84">
        <f t="shared" si="9"/>
        <v>2.791114839</v>
      </c>
      <c r="AB56" s="90"/>
      <c r="AC56" s="90"/>
      <c r="AD56" s="90"/>
      <c r="AE56" s="90"/>
      <c r="AF56" s="90"/>
      <c r="AG56" s="90"/>
      <c r="AH56" s="94"/>
      <c r="AI56" s="94"/>
      <c r="AJ56" s="94"/>
      <c r="AK56" s="28"/>
      <c r="AL56" s="28"/>
      <c r="AM56" s="28"/>
      <c r="AN56" s="28"/>
      <c r="AO56" s="28"/>
      <c r="AP56" s="28"/>
      <c r="AQ56" s="28"/>
      <c r="AR56" s="28"/>
      <c r="AT56" s="90" t="s">
        <v>97</v>
      </c>
      <c r="AU56" s="93">
        <v>8.0</v>
      </c>
    </row>
    <row r="57">
      <c r="A57" s="81" t="s">
        <v>142</v>
      </c>
      <c r="B57" s="14" t="s">
        <v>143</v>
      </c>
      <c r="C57" s="82">
        <v>1915.0</v>
      </c>
      <c r="D57" s="82">
        <v>1596.0</v>
      </c>
      <c r="E57" s="28">
        <f t="shared" si="2"/>
        <v>0.0005964301398</v>
      </c>
      <c r="F57" s="28">
        <f t="shared" si="3"/>
        <v>0.001026331446</v>
      </c>
      <c r="G57" s="82">
        <f t="shared" si="4"/>
        <v>3188.689035</v>
      </c>
      <c r="H57" s="82">
        <f t="shared" ref="H57:Q57" si="63">($C57*AI$4)+($D57*(AI$5+AI$6))</f>
        <v>2099.106877</v>
      </c>
      <c r="I57" s="82">
        <f t="shared" si="63"/>
        <v>757.963567</v>
      </c>
      <c r="J57" s="82">
        <f t="shared" si="63"/>
        <v>452.2943454</v>
      </c>
      <c r="K57" s="82">
        <f t="shared" si="63"/>
        <v>423.2986882</v>
      </c>
      <c r="L57" s="82">
        <f t="shared" si="63"/>
        <v>462.2295246</v>
      </c>
      <c r="M57" s="82">
        <f t="shared" si="63"/>
        <v>691.6839109</v>
      </c>
      <c r="N57" s="82">
        <f t="shared" si="63"/>
        <v>921.1382971</v>
      </c>
      <c r="O57" s="82">
        <f t="shared" si="63"/>
        <v>1273.18974</v>
      </c>
      <c r="P57" s="82">
        <f t="shared" si="63"/>
        <v>1724.647128</v>
      </c>
      <c r="Q57" s="82">
        <f t="shared" si="63"/>
        <v>2139.657474</v>
      </c>
      <c r="S57" s="82">
        <v>681.0</v>
      </c>
      <c r="T57" s="28"/>
      <c r="U57" s="83">
        <f>Feed!D57*1000</f>
        <v>650</v>
      </c>
      <c r="V57" s="83">
        <f>(('Meat Production'!C57*$AH$21)+('Meat Production'!D57*$AH$22))/1000</f>
        <v>946.4947337</v>
      </c>
      <c r="W57" s="83">
        <f>('Meat Production'!E57/1000)*$AH$23</f>
        <v>626.7302724</v>
      </c>
      <c r="X57" s="83">
        <f t="shared" si="6"/>
        <v>0</v>
      </c>
      <c r="Y57" s="83">
        <f t="shared" si="7"/>
        <v>93.80732702</v>
      </c>
      <c r="Z57" s="83">
        <f t="shared" si="8"/>
        <v>9668.713524</v>
      </c>
      <c r="AA57" s="84">
        <f t="shared" si="9"/>
        <v>3.03219079</v>
      </c>
      <c r="AB57" s="90"/>
      <c r="AC57" s="90"/>
      <c r="AD57" s="90"/>
      <c r="AE57" s="90"/>
      <c r="AF57" s="90"/>
      <c r="AG57" s="90"/>
      <c r="AH57" s="94"/>
      <c r="AI57" s="93"/>
      <c r="AJ57" s="93"/>
      <c r="AK57" s="28"/>
      <c r="AL57" s="28"/>
      <c r="AM57" s="28"/>
      <c r="AN57" s="28"/>
      <c r="AO57" s="28"/>
      <c r="AP57" s="28"/>
      <c r="AQ57" s="28"/>
      <c r="AR57" s="28"/>
      <c r="AT57" s="90" t="s">
        <v>452</v>
      </c>
      <c r="AU57" s="93">
        <v>5615.0</v>
      </c>
    </row>
    <row r="58">
      <c r="A58" s="81" t="s">
        <v>144</v>
      </c>
      <c r="B58" s="14" t="s">
        <v>145</v>
      </c>
      <c r="C58" s="82">
        <v>10261.0</v>
      </c>
      <c r="D58" s="82">
        <v>169317.0</v>
      </c>
      <c r="E58" s="28">
        <f t="shared" si="2"/>
        <v>0.003195806613</v>
      </c>
      <c r="F58" s="28">
        <f t="shared" si="3"/>
        <v>0.1088818055</v>
      </c>
      <c r="G58" s="82">
        <f t="shared" si="4"/>
        <v>180636.8128</v>
      </c>
      <c r="H58" s="82">
        <f t="shared" ref="H58:Q58" si="64">($C58*AI$4)+($D58*(AI$5+AI$6))</f>
        <v>108537.3315</v>
      </c>
      <c r="I58" s="82">
        <f t="shared" si="64"/>
        <v>40774.48825</v>
      </c>
      <c r="J58" s="82">
        <f t="shared" si="64"/>
        <v>22615.72675</v>
      </c>
      <c r="K58" s="82">
        <f t="shared" si="64"/>
        <v>24296.01898</v>
      </c>
      <c r="L58" s="82">
        <f t="shared" si="64"/>
        <v>30011.59153</v>
      </c>
      <c r="M58" s="82">
        <f t="shared" si="64"/>
        <v>49597.63428</v>
      </c>
      <c r="N58" s="82">
        <f t="shared" si="64"/>
        <v>69183.67703</v>
      </c>
      <c r="O58" s="82">
        <f t="shared" si="64"/>
        <v>98604.90966</v>
      </c>
      <c r="P58" s="82">
        <f t="shared" si="64"/>
        <v>132230.0966</v>
      </c>
      <c r="Q58" s="82">
        <f t="shared" si="64"/>
        <v>161988.6772</v>
      </c>
      <c r="S58" s="82">
        <v>187631.0</v>
      </c>
      <c r="T58" s="28"/>
      <c r="U58" s="83">
        <f>Feed!D58*1000</f>
        <v>49610</v>
      </c>
      <c r="V58" s="83">
        <f>(('Meat Production'!C58*$AH$21)+('Meat Production'!D58*$AH$22))/1000</f>
        <v>18117.21301</v>
      </c>
      <c r="W58" s="83">
        <f>('Meat Production'!E58/1000)*$AH$23</f>
        <v>9020.729257</v>
      </c>
      <c r="X58" s="83">
        <f t="shared" si="6"/>
        <v>22472.05773</v>
      </c>
      <c r="Y58" s="83">
        <f t="shared" si="7"/>
        <v>0</v>
      </c>
      <c r="Z58" s="83">
        <f t="shared" si="8"/>
        <v>247823.3067</v>
      </c>
      <c r="AA58" s="84">
        <f t="shared" si="9"/>
        <v>1.371942424</v>
      </c>
      <c r="AB58" s="90"/>
      <c r="AC58" s="90"/>
      <c r="AD58" s="90"/>
      <c r="AE58" s="90"/>
      <c r="AF58" s="90"/>
      <c r="AG58" s="90"/>
      <c r="AH58" s="94"/>
      <c r="AI58" s="94"/>
      <c r="AJ58" s="94"/>
      <c r="AK58" s="28"/>
      <c r="AL58" s="28"/>
      <c r="AM58" s="28"/>
      <c r="AN58" s="28"/>
      <c r="AO58" s="28"/>
      <c r="AP58" s="28"/>
      <c r="AQ58" s="28"/>
      <c r="AR58" s="28"/>
      <c r="AT58" s="90" t="s">
        <v>105</v>
      </c>
      <c r="AU58" s="94">
        <v>15.0</v>
      </c>
    </row>
    <row r="59">
      <c r="A59" s="81" t="s">
        <v>146</v>
      </c>
      <c r="B59" s="14" t="s">
        <v>147</v>
      </c>
      <c r="C59" s="82">
        <v>11000.0</v>
      </c>
      <c r="D59" s="82">
        <v>51300.0</v>
      </c>
      <c r="E59" s="28">
        <f t="shared" si="2"/>
        <v>0.003425969471</v>
      </c>
      <c r="F59" s="28">
        <f t="shared" si="3"/>
        <v>0.03298922506</v>
      </c>
      <c r="G59" s="82">
        <f t="shared" si="4"/>
        <v>61178.69794</v>
      </c>
      <c r="H59" s="82">
        <f t="shared" ref="H59:Q59" si="65">($C59*AI$4)+($D59*(AI$5+AI$6))</f>
        <v>37554.65843</v>
      </c>
      <c r="I59" s="82">
        <f t="shared" si="65"/>
        <v>13975.3945</v>
      </c>
      <c r="J59" s="82">
        <f t="shared" si="65"/>
        <v>7889.891632</v>
      </c>
      <c r="K59" s="82">
        <f t="shared" si="65"/>
        <v>8204.414781</v>
      </c>
      <c r="L59" s="82">
        <f t="shared" si="65"/>
        <v>9871.271901</v>
      </c>
      <c r="M59" s="82">
        <f t="shared" si="65"/>
        <v>16000.06504</v>
      </c>
      <c r="N59" s="82">
        <f t="shared" si="65"/>
        <v>22128.85818</v>
      </c>
      <c r="O59" s="82">
        <f t="shared" si="65"/>
        <v>31367.25337</v>
      </c>
      <c r="P59" s="82">
        <f t="shared" si="65"/>
        <v>42138.80445</v>
      </c>
      <c r="Q59" s="82">
        <f t="shared" si="65"/>
        <v>51738.84347</v>
      </c>
      <c r="S59" s="82">
        <v>1560.0</v>
      </c>
      <c r="T59" s="28"/>
      <c r="U59" s="83">
        <f>Feed!D59*1000</f>
        <v>19640</v>
      </c>
      <c r="V59" s="83">
        <f>(('Meat Production'!C59*$AH$21)+('Meat Production'!D59*$AH$22))/1000</f>
        <v>18385.96783</v>
      </c>
      <c r="W59" s="83">
        <f>('Meat Production'!E59/1000)*$AH$23</f>
        <v>5074.66398</v>
      </c>
      <c r="X59" s="83">
        <f t="shared" si="6"/>
        <v>0</v>
      </c>
      <c r="Y59" s="83">
        <f t="shared" si="7"/>
        <v>388.207918</v>
      </c>
      <c r="Z59" s="83">
        <f t="shared" si="8"/>
        <v>38198.62596</v>
      </c>
      <c r="AA59" s="84">
        <f t="shared" si="9"/>
        <v>0.6243778839</v>
      </c>
      <c r="AB59" s="90"/>
      <c r="AC59" s="90"/>
      <c r="AD59" s="90"/>
      <c r="AE59" s="90"/>
      <c r="AF59" s="90"/>
      <c r="AG59" s="90"/>
      <c r="AH59" s="94"/>
      <c r="AI59" s="93"/>
      <c r="AJ59" s="93"/>
      <c r="AK59" s="28"/>
      <c r="AL59" s="28"/>
      <c r="AM59" s="28"/>
      <c r="AN59" s="28"/>
      <c r="AO59" s="28"/>
      <c r="AP59" s="28"/>
      <c r="AQ59" s="28"/>
      <c r="AR59" s="28"/>
      <c r="AT59" s="90" t="s">
        <v>453</v>
      </c>
      <c r="AU59" s="94">
        <v>7.0</v>
      </c>
    </row>
    <row r="60">
      <c r="A60" s="81" t="s">
        <v>148</v>
      </c>
      <c r="B60" s="19" t="s">
        <v>149</v>
      </c>
      <c r="C60" s="82">
        <v>29477.0</v>
      </c>
      <c r="D60" s="82">
        <v>17536.0</v>
      </c>
      <c r="E60" s="28">
        <f t="shared" si="2"/>
        <v>0.009180663828</v>
      </c>
      <c r="F60" s="28">
        <f t="shared" si="3"/>
        <v>0.01127678461</v>
      </c>
      <c r="G60" s="82">
        <f t="shared" si="4"/>
        <v>41929.93515</v>
      </c>
      <c r="H60" s="82">
        <f t="shared" ref="H60:Q60" si="66">($C60*AI$4)+($D60*(AI$5+AI$6))</f>
        <v>28056.13258</v>
      </c>
      <c r="I60" s="82">
        <f t="shared" si="66"/>
        <v>10061.52509</v>
      </c>
      <c r="J60" s="82">
        <f t="shared" si="66"/>
        <v>6078.961402</v>
      </c>
      <c r="K60" s="82">
        <f t="shared" si="66"/>
        <v>5552.361629</v>
      </c>
      <c r="L60" s="82">
        <f t="shared" si="66"/>
        <v>5910.776009</v>
      </c>
      <c r="M60" s="82">
        <f t="shared" si="66"/>
        <v>8639.909787</v>
      </c>
      <c r="N60" s="82">
        <f t="shared" si="66"/>
        <v>11369.04356</v>
      </c>
      <c r="O60" s="82">
        <f t="shared" si="66"/>
        <v>15583.88259</v>
      </c>
      <c r="P60" s="82">
        <f t="shared" si="66"/>
        <v>21168.28919</v>
      </c>
      <c r="Q60" s="82">
        <f t="shared" si="66"/>
        <v>26352.23506</v>
      </c>
      <c r="S60" s="82">
        <v>7531.0</v>
      </c>
      <c r="T60" s="28"/>
      <c r="U60" s="83">
        <f>Feed!D60*1000</f>
        <v>17530</v>
      </c>
      <c r="V60" s="83">
        <f>(('Meat Production'!C60*$AH$21)+('Meat Production'!D60*$AH$22))/1000</f>
        <v>10299.79913</v>
      </c>
      <c r="W60" s="83">
        <f>('Meat Production'!E60/1000)*$AH$23</f>
        <v>5180.964347</v>
      </c>
      <c r="X60" s="83">
        <f t="shared" si="6"/>
        <v>2049.23652</v>
      </c>
      <c r="Y60" s="83">
        <f t="shared" si="7"/>
        <v>0</v>
      </c>
      <c r="Z60" s="83">
        <f t="shared" si="8"/>
        <v>8789.170478</v>
      </c>
      <c r="AA60" s="84">
        <f t="shared" si="9"/>
        <v>0.2096156469</v>
      </c>
      <c r="AB60" s="90"/>
      <c r="AC60" s="90"/>
      <c r="AD60" s="90"/>
      <c r="AE60" s="90"/>
      <c r="AF60" s="90"/>
      <c r="AG60" s="90"/>
      <c r="AH60" s="94"/>
      <c r="AI60" s="93"/>
      <c r="AJ60" s="93"/>
      <c r="AK60" s="28"/>
      <c r="AL60" s="28"/>
      <c r="AM60" s="28"/>
      <c r="AN60" s="28"/>
      <c r="AO60" s="28"/>
      <c r="AP60" s="28"/>
      <c r="AQ60" s="28"/>
      <c r="AR60" s="28"/>
      <c r="AT60" s="90" t="s">
        <v>107</v>
      </c>
      <c r="AU60" s="93">
        <v>917.0</v>
      </c>
    </row>
    <row r="61">
      <c r="A61" s="81" t="s">
        <v>150</v>
      </c>
      <c r="B61" s="14" t="s">
        <v>151</v>
      </c>
      <c r="C61" s="82">
        <v>4000.0</v>
      </c>
      <c r="D61" s="82">
        <v>5250.0</v>
      </c>
      <c r="E61" s="28">
        <f t="shared" si="2"/>
        <v>0.001245807081</v>
      </c>
      <c r="F61" s="28">
        <f t="shared" si="3"/>
        <v>0.003376090284</v>
      </c>
      <c r="G61" s="82">
        <f t="shared" si="4"/>
        <v>8609.972609</v>
      </c>
      <c r="H61" s="82">
        <f t="shared" ref="H61:Q61" si="67">($C61*AI$4)+($D61*(AI$5+AI$6))</f>
        <v>5544.250272</v>
      </c>
      <c r="I61" s="82">
        <f t="shared" si="67"/>
        <v>2020.833652</v>
      </c>
      <c r="J61" s="82">
        <f t="shared" si="67"/>
        <v>1185.431111</v>
      </c>
      <c r="K61" s="82">
        <f t="shared" si="67"/>
        <v>1146.746766</v>
      </c>
      <c r="L61" s="82">
        <f t="shared" si="67"/>
        <v>1293.70743</v>
      </c>
      <c r="M61" s="82">
        <f t="shared" si="67"/>
        <v>1991.795489</v>
      </c>
      <c r="N61" s="82">
        <f t="shared" si="67"/>
        <v>2689.883548</v>
      </c>
      <c r="O61" s="82">
        <f t="shared" si="67"/>
        <v>3753.453992</v>
      </c>
      <c r="P61" s="82">
        <f t="shared" si="67"/>
        <v>5068.42287</v>
      </c>
      <c r="Q61" s="82">
        <f t="shared" si="67"/>
        <v>6263.500163</v>
      </c>
      <c r="S61" s="82">
        <v>397.0</v>
      </c>
      <c r="T61" s="28"/>
      <c r="U61" s="83">
        <f>Feed!D61*1000</f>
        <v>1610</v>
      </c>
      <c r="V61" s="83">
        <f>(('Meat Production'!C61*$AH$21)+('Meat Production'!D61*$AH$22))/1000</f>
        <v>726.5933449</v>
      </c>
      <c r="W61" s="83">
        <f>('Meat Production'!E61/1000)*$AH$23</f>
        <v>327.3157677</v>
      </c>
      <c r="X61" s="83">
        <f t="shared" si="6"/>
        <v>556.0908874</v>
      </c>
      <c r="Y61" s="83">
        <f t="shared" si="7"/>
        <v>0</v>
      </c>
      <c r="Z61" s="83">
        <f t="shared" si="8"/>
        <v>11.15327948</v>
      </c>
      <c r="AA61" s="84">
        <f t="shared" si="9"/>
        <v>0.00129539082</v>
      </c>
      <c r="AB61" s="90"/>
      <c r="AC61" s="90"/>
      <c r="AD61" s="90"/>
      <c r="AE61" s="90"/>
      <c r="AF61" s="90"/>
      <c r="AG61" s="90"/>
      <c r="AH61" s="94"/>
      <c r="AI61" s="94"/>
      <c r="AJ61" s="94"/>
      <c r="AK61" s="28"/>
      <c r="AL61" s="28"/>
      <c r="AM61" s="28"/>
      <c r="AN61" s="28"/>
      <c r="AO61" s="28"/>
      <c r="AP61" s="28"/>
      <c r="AQ61" s="28"/>
      <c r="AR61" s="28"/>
      <c r="AT61" s="90" t="s">
        <v>109</v>
      </c>
      <c r="AU61" s="93">
        <v>1858.0</v>
      </c>
    </row>
    <row r="62">
      <c r="A62" s="81" t="s">
        <v>152</v>
      </c>
      <c r="B62" s="14" t="s">
        <v>153</v>
      </c>
      <c r="C62" s="82">
        <v>160.0</v>
      </c>
      <c r="D62" s="82">
        <v>478.0</v>
      </c>
      <c r="E62" s="28">
        <f t="shared" si="2"/>
        <v>0.00004983228322</v>
      </c>
      <c r="F62" s="28">
        <f t="shared" si="3"/>
        <v>0.0003073849821</v>
      </c>
      <c r="G62" s="82">
        <f t="shared" si="4"/>
        <v>617.0429528</v>
      </c>
      <c r="H62" s="82">
        <f t="shared" ref="H62:Q62" si="68">($C62*AI$4)+($D62*(AI$5+AI$6))</f>
        <v>383.9547789</v>
      </c>
      <c r="I62" s="82">
        <f t="shared" si="68"/>
        <v>142.0351453</v>
      </c>
      <c r="J62" s="82">
        <f t="shared" si="68"/>
        <v>81.07823402</v>
      </c>
      <c r="K62" s="82">
        <f t="shared" si="68"/>
        <v>82.59095019</v>
      </c>
      <c r="L62" s="82">
        <f t="shared" si="68"/>
        <v>97.64964665</v>
      </c>
      <c r="M62" s="82">
        <f t="shared" si="68"/>
        <v>156.1740686</v>
      </c>
      <c r="N62" s="82">
        <f t="shared" si="68"/>
        <v>214.6984906</v>
      </c>
      <c r="O62" s="82">
        <f t="shared" si="68"/>
        <v>303.1426578</v>
      </c>
      <c r="P62" s="82">
        <f t="shared" si="68"/>
        <v>407.7629422</v>
      </c>
      <c r="Q62" s="82">
        <f t="shared" si="68"/>
        <v>501.4673834</v>
      </c>
      <c r="S62" s="82">
        <v>1584.0</v>
      </c>
      <c r="T62" s="28"/>
      <c r="U62" s="83">
        <f>Feed!D62*1000</f>
        <v>2840</v>
      </c>
      <c r="V62" s="83">
        <f>(('Meat Production'!C62*$AH$21)+('Meat Production'!D62*$AH$22))/1000</f>
        <v>2756.826436</v>
      </c>
      <c r="W62" s="83">
        <f>('Meat Production'!E62/1000)*$AH$23</f>
        <v>1434.892567</v>
      </c>
      <c r="X62" s="83">
        <f t="shared" si="6"/>
        <v>0</v>
      </c>
      <c r="Y62" s="83">
        <f t="shared" si="7"/>
        <v>137.3458753</v>
      </c>
      <c r="Z62" s="83">
        <f t="shared" si="8"/>
        <v>15002.38448</v>
      </c>
      <c r="AA62" s="84">
        <f t="shared" si="9"/>
        <v>24.31335519</v>
      </c>
      <c r="AB62" s="90"/>
      <c r="AC62" s="90"/>
      <c r="AD62" s="90"/>
      <c r="AE62" s="90"/>
      <c r="AF62" s="90"/>
      <c r="AG62" s="90"/>
      <c r="AH62" s="94"/>
      <c r="AI62" s="94"/>
      <c r="AJ62" s="94"/>
      <c r="AK62" s="28"/>
      <c r="AL62" s="28"/>
      <c r="AM62" s="28"/>
      <c r="AN62" s="28"/>
      <c r="AO62" s="28"/>
      <c r="AP62" s="28"/>
      <c r="AQ62" s="28"/>
      <c r="AR62" s="28"/>
      <c r="AT62" s="90" t="s">
        <v>113</v>
      </c>
      <c r="AU62" s="94">
        <v>357.0</v>
      </c>
    </row>
    <row r="63">
      <c r="A63" s="81" t="s">
        <v>154</v>
      </c>
      <c r="B63" s="14" t="s">
        <v>155</v>
      </c>
      <c r="C63" s="82">
        <v>229.0</v>
      </c>
      <c r="D63" s="82">
        <v>215.0</v>
      </c>
      <c r="E63" s="28">
        <f t="shared" si="2"/>
        <v>0.00007132245536</v>
      </c>
      <c r="F63" s="28">
        <f t="shared" si="3"/>
        <v>0.0001382589354</v>
      </c>
      <c r="G63" s="82">
        <f t="shared" si="4"/>
        <v>405.8757587</v>
      </c>
      <c r="H63" s="82">
        <f t="shared" ref="H63:Q63" si="69">($C63*AI$4)+($D63*(AI$5+AI$6))</f>
        <v>265.6287228</v>
      </c>
      <c r="I63" s="82">
        <f t="shared" si="69"/>
        <v>96.15325287</v>
      </c>
      <c r="J63" s="82">
        <f t="shared" si="69"/>
        <v>57.11922058</v>
      </c>
      <c r="K63" s="82">
        <f t="shared" si="69"/>
        <v>53.92756816</v>
      </c>
      <c r="L63" s="82">
        <f t="shared" si="69"/>
        <v>59.41014513</v>
      </c>
      <c r="M63" s="82">
        <f t="shared" si="69"/>
        <v>89.60594964</v>
      </c>
      <c r="N63" s="82">
        <f t="shared" si="69"/>
        <v>119.8017542</v>
      </c>
      <c r="O63" s="82">
        <f t="shared" si="69"/>
        <v>166.0365568</v>
      </c>
      <c r="P63" s="82">
        <f t="shared" si="69"/>
        <v>224.7099724</v>
      </c>
      <c r="Q63" s="82">
        <f t="shared" si="69"/>
        <v>278.4735422</v>
      </c>
      <c r="S63" s="82">
        <v>202.0</v>
      </c>
      <c r="T63" s="28"/>
      <c r="U63" s="83">
        <f>Feed!D63*1000</f>
        <v>300</v>
      </c>
      <c r="V63" s="83">
        <f>(('Meat Production'!C63*$AH$21)+('Meat Production'!D63*$AH$22))/1000</f>
        <v>612.7636046</v>
      </c>
      <c r="W63" s="83">
        <f>('Meat Production'!E63/1000)*$AH$23</f>
        <v>70.11237984</v>
      </c>
      <c r="X63" s="83">
        <f t="shared" si="6"/>
        <v>0</v>
      </c>
      <c r="Y63" s="83">
        <f t="shared" si="7"/>
        <v>38.90337939</v>
      </c>
      <c r="Z63" s="83">
        <f t="shared" si="8"/>
        <v>3893.827208</v>
      </c>
      <c r="AA63" s="84">
        <f t="shared" si="9"/>
        <v>9.593643187</v>
      </c>
      <c r="AB63" s="90"/>
      <c r="AC63" s="90"/>
      <c r="AD63" s="90"/>
      <c r="AE63" s="90"/>
      <c r="AF63" s="90"/>
      <c r="AG63" s="90"/>
      <c r="AH63" s="94"/>
      <c r="AI63" s="93"/>
      <c r="AJ63" s="93"/>
      <c r="AK63" s="28"/>
      <c r="AL63" s="28"/>
      <c r="AM63" s="28"/>
      <c r="AN63" s="28"/>
      <c r="AO63" s="28"/>
      <c r="AP63" s="28"/>
      <c r="AQ63" s="28"/>
      <c r="AR63" s="28"/>
      <c r="AT63" s="90" t="s">
        <v>454</v>
      </c>
      <c r="AU63" s="94">
        <v>0.0</v>
      </c>
    </row>
    <row r="64">
      <c r="A64" s="81" t="s">
        <v>156</v>
      </c>
      <c r="B64" s="14" t="s">
        <v>157</v>
      </c>
      <c r="C64" s="82">
        <v>962.0</v>
      </c>
      <c r="D64" s="82">
        <v>4397.0</v>
      </c>
      <c r="E64" s="28">
        <f t="shared" si="2"/>
        <v>0.0002996166029</v>
      </c>
      <c r="F64" s="28">
        <f t="shared" si="3"/>
        <v>0.002827555996</v>
      </c>
      <c r="G64" s="82">
        <f t="shared" si="4"/>
        <v>5259.387552</v>
      </c>
      <c r="H64" s="82">
        <f t="shared" ref="H64:Q64" si="70">($C64*AI$4)+($D64*(AI$5+AI$6))</f>
        <v>3230.212646</v>
      </c>
      <c r="I64" s="82">
        <f t="shared" si="70"/>
        <v>1201.791797</v>
      </c>
      <c r="J64" s="82">
        <f t="shared" si="70"/>
        <v>678.7758994</v>
      </c>
      <c r="K64" s="82">
        <f t="shared" si="70"/>
        <v>705.2613797</v>
      </c>
      <c r="L64" s="82">
        <f t="shared" si="70"/>
        <v>847.9726151</v>
      </c>
      <c r="M64" s="82">
        <f t="shared" si="70"/>
        <v>1373.753445</v>
      </c>
      <c r="N64" s="82">
        <f t="shared" si="70"/>
        <v>1899.534275</v>
      </c>
      <c r="O64" s="82">
        <f t="shared" si="70"/>
        <v>2692.158945</v>
      </c>
      <c r="P64" s="82">
        <f t="shared" si="70"/>
        <v>3616.823069</v>
      </c>
      <c r="Q64" s="82">
        <f t="shared" si="70"/>
        <v>4441.075136</v>
      </c>
      <c r="S64" s="82">
        <v>7316.0</v>
      </c>
      <c r="T64" s="28"/>
      <c r="U64" s="83">
        <f>Feed!D64*1000</f>
        <v>17490</v>
      </c>
      <c r="V64" s="83">
        <f>(('Meat Production'!C64*$AH$21)+('Meat Production'!D64*$AH$22))/1000</f>
        <v>17261.69514</v>
      </c>
      <c r="W64" s="83">
        <f>('Meat Production'!E64/1000)*$AH$23</f>
        <v>4699.054915</v>
      </c>
      <c r="X64" s="83">
        <f t="shared" si="6"/>
        <v>0</v>
      </c>
      <c r="Y64" s="83">
        <f t="shared" si="7"/>
        <v>454.2653302</v>
      </c>
      <c r="Z64" s="83">
        <f t="shared" si="8"/>
        <v>52614.04328</v>
      </c>
      <c r="AA64" s="84">
        <f t="shared" si="9"/>
        <v>10.00383462</v>
      </c>
      <c r="AB64" s="90"/>
      <c r="AC64" s="90"/>
      <c r="AD64" s="90"/>
      <c r="AE64" s="90"/>
      <c r="AF64" s="90"/>
      <c r="AG64" s="90"/>
      <c r="AH64" s="94"/>
      <c r="AI64" s="94"/>
      <c r="AJ64" s="94"/>
      <c r="AK64" s="28"/>
      <c r="AL64" s="28"/>
      <c r="AM64" s="28"/>
      <c r="AN64" s="28"/>
      <c r="AO64" s="28"/>
      <c r="AP64" s="28"/>
      <c r="AQ64" s="28"/>
      <c r="AR64" s="28"/>
      <c r="AT64" s="90" t="s">
        <v>115</v>
      </c>
      <c r="AU64" s="94">
        <v>146.0</v>
      </c>
    </row>
    <row r="65">
      <c r="A65" s="81" t="s">
        <v>158</v>
      </c>
      <c r="B65" s="14" t="s">
        <v>159</v>
      </c>
      <c r="C65" s="82">
        <v>742.0</v>
      </c>
      <c r="D65" s="82">
        <v>288.0</v>
      </c>
      <c r="E65" s="28">
        <f t="shared" si="2"/>
        <v>0.0002310972134</v>
      </c>
      <c r="F65" s="28">
        <f t="shared" si="3"/>
        <v>0.000185202667</v>
      </c>
      <c r="G65" s="82">
        <f t="shared" si="4"/>
        <v>899.3897073</v>
      </c>
      <c r="H65" s="82">
        <f t="shared" ref="H65:Q65" si="71">($C65*AI$4)+($D65*(AI$5+AI$6))</f>
        <v>613.3894787</v>
      </c>
      <c r="I65" s="82">
        <f t="shared" si="71"/>
        <v>218.2348511</v>
      </c>
      <c r="J65" s="82">
        <f t="shared" si="71"/>
        <v>133.7510859</v>
      </c>
      <c r="K65" s="82">
        <f t="shared" si="71"/>
        <v>118.7436504</v>
      </c>
      <c r="L65" s="82">
        <f t="shared" si="71"/>
        <v>122.5103849</v>
      </c>
      <c r="M65" s="82">
        <f t="shared" si="71"/>
        <v>173.6908242</v>
      </c>
      <c r="N65" s="82">
        <f t="shared" si="71"/>
        <v>224.8712634</v>
      </c>
      <c r="O65" s="82">
        <f t="shared" si="71"/>
        <v>304.6912374</v>
      </c>
      <c r="P65" s="82">
        <f t="shared" si="71"/>
        <v>415.4826416</v>
      </c>
      <c r="Q65" s="82">
        <f t="shared" si="71"/>
        <v>519.6971361</v>
      </c>
      <c r="S65" s="82">
        <v>457.0</v>
      </c>
      <c r="T65" s="28"/>
      <c r="U65" s="83">
        <f>Feed!D65*1000</f>
        <v>1340</v>
      </c>
      <c r="V65" s="83">
        <f>(('Meat Production'!C65*$AH$21)+('Meat Production'!D65*$AH$22))/1000</f>
        <v>928.4209619</v>
      </c>
      <c r="W65" s="83">
        <f>('Meat Production'!E65/1000)*$AH$23</f>
        <v>302.4654365</v>
      </c>
      <c r="X65" s="83">
        <f t="shared" si="6"/>
        <v>109.1136016</v>
      </c>
      <c r="Y65" s="83">
        <f t="shared" si="7"/>
        <v>0</v>
      </c>
      <c r="Z65" s="83">
        <f t="shared" si="8"/>
        <v>548.7278571</v>
      </c>
      <c r="AA65" s="84">
        <f t="shared" si="9"/>
        <v>0.6101113373</v>
      </c>
      <c r="AB65" s="90"/>
      <c r="AC65" s="90"/>
      <c r="AD65" s="90"/>
      <c r="AE65" s="90"/>
      <c r="AF65" s="90"/>
      <c r="AG65" s="90"/>
      <c r="AH65" s="94"/>
      <c r="AI65" s="93"/>
      <c r="AJ65" s="93"/>
      <c r="AK65" s="28"/>
      <c r="AL65" s="28"/>
      <c r="AM65" s="28"/>
      <c r="AN65" s="28"/>
      <c r="AO65" s="28"/>
      <c r="AP65" s="28"/>
      <c r="AQ65" s="28"/>
      <c r="AR65" s="28"/>
      <c r="AT65" s="90" t="s">
        <v>455</v>
      </c>
      <c r="AU65" s="94">
        <v>822.0</v>
      </c>
    </row>
    <row r="66">
      <c r="A66" s="81" t="s">
        <v>160</v>
      </c>
      <c r="B66" s="14" t="s">
        <v>161</v>
      </c>
      <c r="C66" s="82">
        <v>184464.0</v>
      </c>
      <c r="D66" s="82">
        <v>29989.0</v>
      </c>
      <c r="E66" s="28">
        <f t="shared" si="2"/>
        <v>0.05745163933</v>
      </c>
      <c r="F66" s="28">
        <f t="shared" si="3"/>
        <v>0.01928487077</v>
      </c>
      <c r="G66" s="82">
        <f t="shared" si="4"/>
        <v>181261.7671</v>
      </c>
      <c r="H66" s="82">
        <f t="shared" ref="H66:Q66" si="72">($C66*AI$4)+($D66*(AI$5+AI$6))</f>
        <v>127310.612</v>
      </c>
      <c r="I66" s="82">
        <f t="shared" si="72"/>
        <v>44751.99731</v>
      </c>
      <c r="J66" s="82">
        <f t="shared" si="72"/>
        <v>28024.91907</v>
      </c>
      <c r="K66" s="82">
        <f t="shared" si="72"/>
        <v>23818.91345</v>
      </c>
      <c r="L66" s="82">
        <f t="shared" si="72"/>
        <v>23330.03634</v>
      </c>
      <c r="M66" s="82">
        <f t="shared" si="72"/>
        <v>31302.68156</v>
      </c>
      <c r="N66" s="82">
        <f t="shared" si="72"/>
        <v>39275.32679</v>
      </c>
      <c r="O66" s="82">
        <f t="shared" si="72"/>
        <v>51992.36587</v>
      </c>
      <c r="P66" s="82">
        <f t="shared" si="72"/>
        <v>71458.81837</v>
      </c>
      <c r="Q66" s="82">
        <f t="shared" si="72"/>
        <v>90240.42731</v>
      </c>
      <c r="S66" s="82">
        <v>5856.0</v>
      </c>
      <c r="T66" s="28"/>
      <c r="U66" s="83">
        <f>Feed!D66*1000</f>
        <v>4350</v>
      </c>
      <c r="V66" s="83">
        <f>(('Meat Production'!C66*$AH$21)+('Meat Production'!D66*$AH$22))/1000</f>
        <v>1487.578861</v>
      </c>
      <c r="W66" s="83">
        <f>('Meat Production'!E66/1000)*$AH$23</f>
        <v>5135.869608</v>
      </c>
      <c r="X66" s="83">
        <f t="shared" si="6"/>
        <v>0</v>
      </c>
      <c r="Y66" s="83">
        <f t="shared" si="7"/>
        <v>231.0012429</v>
      </c>
      <c r="Z66" s="83">
        <f t="shared" si="8"/>
        <v>29834.05095</v>
      </c>
      <c r="AA66" s="84">
        <f t="shared" si="9"/>
        <v>0.1645909748</v>
      </c>
      <c r="AB66" s="90"/>
      <c r="AC66" s="90"/>
      <c r="AD66" s="90"/>
      <c r="AE66" s="90"/>
      <c r="AF66" s="90"/>
      <c r="AG66" s="90"/>
      <c r="AH66" s="93"/>
      <c r="AI66" s="93"/>
      <c r="AJ66" s="93"/>
      <c r="AK66" s="28"/>
      <c r="AL66" s="28"/>
      <c r="AM66" s="28"/>
      <c r="AN66" s="28"/>
      <c r="AO66" s="28"/>
      <c r="AP66" s="28"/>
      <c r="AQ66" s="28"/>
      <c r="AR66" s="28"/>
      <c r="AT66" s="90" t="s">
        <v>117</v>
      </c>
      <c r="AU66" s="94">
        <v>40.0</v>
      </c>
    </row>
    <row r="67">
      <c r="A67" s="81" t="s">
        <v>162</v>
      </c>
      <c r="B67" s="14" t="s">
        <v>163</v>
      </c>
      <c r="C67" s="82">
        <v>21300.0</v>
      </c>
      <c r="D67" s="82">
        <v>6330.0</v>
      </c>
      <c r="E67" s="28">
        <f t="shared" si="2"/>
        <v>0.006633922704</v>
      </c>
      <c r="F67" s="28">
        <f t="shared" si="3"/>
        <v>0.004070600286</v>
      </c>
      <c r="G67" s="82">
        <f t="shared" si="4"/>
        <v>23847.10283</v>
      </c>
      <c r="H67" s="82">
        <f t="shared" ref="H67:Q67" si="73">($C67*AI$4)+($D67*(AI$5+AI$6))</f>
        <v>16435.6389</v>
      </c>
      <c r="I67" s="82">
        <f t="shared" si="73"/>
        <v>5822.262288</v>
      </c>
      <c r="J67" s="82">
        <f t="shared" si="73"/>
        <v>3596.148368</v>
      </c>
      <c r="K67" s="82">
        <f t="shared" si="73"/>
        <v>3143.220387</v>
      </c>
      <c r="L67" s="82">
        <f t="shared" si="73"/>
        <v>3184.984388</v>
      </c>
      <c r="M67" s="82">
        <f t="shared" si="73"/>
        <v>4432.964847</v>
      </c>
      <c r="N67" s="82">
        <f t="shared" si="73"/>
        <v>5680.945306</v>
      </c>
      <c r="O67" s="82">
        <f t="shared" si="73"/>
        <v>7640.450242</v>
      </c>
      <c r="P67" s="82">
        <f t="shared" si="73"/>
        <v>10444.78415</v>
      </c>
      <c r="Q67" s="82">
        <f t="shared" si="73"/>
        <v>13104.56305</v>
      </c>
      <c r="S67" s="82">
        <v>5457.0</v>
      </c>
      <c r="T67" s="28"/>
      <c r="U67" s="83">
        <f>Feed!D67*1000</f>
        <v>830</v>
      </c>
      <c r="V67" s="83">
        <f>(('Meat Production'!C67*$AH$21)+('Meat Production'!D67*$AH$22))/1000</f>
        <v>446.930605</v>
      </c>
      <c r="W67" s="83">
        <f>('Meat Production'!E67/1000)*$AH$23</f>
        <v>2403.514187</v>
      </c>
      <c r="X67" s="83">
        <f t="shared" si="6"/>
        <v>0</v>
      </c>
      <c r="Y67" s="83">
        <f t="shared" si="7"/>
        <v>205.2939685</v>
      </c>
      <c r="Z67" s="83">
        <f t="shared" si="8"/>
        <v>26878.22819</v>
      </c>
      <c r="AA67" s="84">
        <f t="shared" si="9"/>
        <v>1.12710665</v>
      </c>
      <c r="AB67" s="90"/>
      <c r="AC67" s="90"/>
      <c r="AD67" s="90"/>
      <c r="AE67" s="90"/>
      <c r="AF67" s="90"/>
      <c r="AG67" s="90"/>
      <c r="AH67" s="94"/>
      <c r="AI67" s="93"/>
      <c r="AJ67" s="93"/>
      <c r="AK67" s="28"/>
      <c r="AL67" s="28"/>
      <c r="AM67" s="28"/>
      <c r="AN67" s="28"/>
      <c r="AO67" s="28"/>
      <c r="AP67" s="28"/>
      <c r="AQ67" s="28"/>
      <c r="AR67" s="28"/>
      <c r="AT67" s="90" t="s">
        <v>119</v>
      </c>
      <c r="AU67" s="93">
        <v>4196.0</v>
      </c>
    </row>
    <row r="68">
      <c r="A68" s="81" t="s">
        <v>164</v>
      </c>
      <c r="B68" s="19" t="s">
        <v>165</v>
      </c>
      <c r="C68" s="82">
        <v>50.0</v>
      </c>
      <c r="D68" s="82">
        <v>2580.0</v>
      </c>
      <c r="E68" s="28">
        <f t="shared" si="2"/>
        <v>0.00001557258851</v>
      </c>
      <c r="F68" s="28">
        <f t="shared" si="3"/>
        <v>0.001659107225</v>
      </c>
      <c r="G68" s="82">
        <f t="shared" si="4"/>
        <v>2665.570103</v>
      </c>
      <c r="H68" s="82">
        <f t="shared" ref="H68:Q68" si="74">($C68*AI$4)+($D68*(AI$5+AI$6))</f>
        <v>1590.920016</v>
      </c>
      <c r="I68" s="82">
        <f t="shared" si="74"/>
        <v>599.4554727</v>
      </c>
      <c r="J68" s="82">
        <f t="shared" si="74"/>
        <v>330.6251675</v>
      </c>
      <c r="K68" s="82">
        <f t="shared" si="74"/>
        <v>358.8513658</v>
      </c>
      <c r="L68" s="82">
        <f t="shared" si="74"/>
        <v>446.817632</v>
      </c>
      <c r="M68" s="82">
        <f t="shared" si="74"/>
        <v>742.6412587</v>
      </c>
      <c r="N68" s="82">
        <f t="shared" si="74"/>
        <v>1038.464886</v>
      </c>
      <c r="O68" s="82">
        <f t="shared" si="74"/>
        <v>1482.405805</v>
      </c>
      <c r="P68" s="82">
        <f t="shared" si="74"/>
        <v>1986.90871</v>
      </c>
      <c r="Q68" s="82">
        <f t="shared" si="74"/>
        <v>2432.493466</v>
      </c>
      <c r="S68" s="82">
        <v>84.0</v>
      </c>
      <c r="T68" s="28"/>
      <c r="U68" s="83">
        <f>Feed!D68*1000</f>
        <v>630</v>
      </c>
      <c r="V68" s="83">
        <f>(('Meat Production'!C68*$AH$21)+('Meat Production'!D68*$AH$22))/1000</f>
        <v>684.7122567</v>
      </c>
      <c r="W68" s="83">
        <f>('Meat Production'!E68/1000)*$AH$23</f>
        <v>205.9477345</v>
      </c>
      <c r="X68" s="83">
        <f t="shared" si="6"/>
        <v>0</v>
      </c>
      <c r="Y68" s="83">
        <f t="shared" si="7"/>
        <v>26.4852196</v>
      </c>
      <c r="Z68" s="83">
        <f t="shared" si="8"/>
        <v>2573.738635</v>
      </c>
      <c r="AA68" s="84">
        <f t="shared" si="9"/>
        <v>0.9655490329</v>
      </c>
      <c r="AB68" s="90"/>
      <c r="AC68" s="90"/>
      <c r="AD68" s="90"/>
      <c r="AE68" s="90"/>
      <c r="AF68" s="90"/>
      <c r="AG68" s="90"/>
      <c r="AH68" s="94"/>
      <c r="AI68" s="94"/>
      <c r="AJ68" s="94"/>
      <c r="AK68" s="28"/>
      <c r="AL68" s="28"/>
      <c r="AM68" s="28"/>
      <c r="AN68" s="28"/>
      <c r="AO68" s="28"/>
      <c r="AP68" s="28"/>
      <c r="AQ68" s="28"/>
      <c r="AR68" s="28"/>
      <c r="AT68" s="90" t="s">
        <v>456</v>
      </c>
      <c r="AU68" s="94">
        <v>0.0</v>
      </c>
    </row>
    <row r="69">
      <c r="A69" s="81" t="s">
        <v>166</v>
      </c>
      <c r="B69" s="19" t="s">
        <v>167</v>
      </c>
      <c r="C69" s="82">
        <v>56.0</v>
      </c>
      <c r="D69" s="82">
        <v>1581.0</v>
      </c>
      <c r="E69" s="28">
        <f t="shared" si="2"/>
        <v>0.00001744129913</v>
      </c>
      <c r="F69" s="28">
        <f t="shared" si="3"/>
        <v>0.001016685474</v>
      </c>
      <c r="G69" s="82">
        <f t="shared" si="4"/>
        <v>1654.162389</v>
      </c>
      <c r="H69" s="82">
        <f t="shared" ref="H69:Q69" si="75">($C69*AI$4)+($D69*(AI$5+AI$6))</f>
        <v>989.9088237</v>
      </c>
      <c r="I69" s="82">
        <f t="shared" si="75"/>
        <v>372.5517918</v>
      </c>
      <c r="J69" s="82">
        <f t="shared" si="75"/>
        <v>205.939102</v>
      </c>
      <c r="K69" s="82">
        <f t="shared" si="75"/>
        <v>222.6105272</v>
      </c>
      <c r="L69" s="82">
        <f t="shared" si="75"/>
        <v>276.3069946</v>
      </c>
      <c r="M69" s="82">
        <f t="shared" si="75"/>
        <v>458.2102877</v>
      </c>
      <c r="N69" s="82">
        <f t="shared" si="75"/>
        <v>640.1135809</v>
      </c>
      <c r="O69" s="82">
        <f t="shared" si="75"/>
        <v>913.1986577</v>
      </c>
      <c r="P69" s="82">
        <f t="shared" si="75"/>
        <v>1224.229325</v>
      </c>
      <c r="Q69" s="82">
        <f t="shared" si="75"/>
        <v>1499.155497</v>
      </c>
      <c r="S69" s="82">
        <v>1818.0</v>
      </c>
      <c r="T69" s="28"/>
      <c r="U69" s="83">
        <f>Feed!D69*1000</f>
        <v>9940</v>
      </c>
      <c r="V69" s="83">
        <f>(('Meat Production'!C69*$AH$21)+('Meat Production'!D69*$AH$22))/1000</f>
        <v>11304.24333</v>
      </c>
      <c r="W69" s="83">
        <f>('Meat Production'!E69/1000)*$AH$23</f>
        <v>2824.572293</v>
      </c>
      <c r="X69" s="83">
        <f t="shared" si="6"/>
        <v>0</v>
      </c>
      <c r="Y69" s="83">
        <f t="shared" si="7"/>
        <v>425.6184508</v>
      </c>
      <c r="Z69" s="83">
        <f t="shared" si="8"/>
        <v>42034.94286</v>
      </c>
      <c r="AA69" s="84">
        <f t="shared" si="9"/>
        <v>25.41161807</v>
      </c>
      <c r="AB69" s="90"/>
      <c r="AC69" s="90"/>
      <c r="AD69" s="90"/>
      <c r="AE69" s="90"/>
      <c r="AF69" s="90"/>
      <c r="AG69" s="90"/>
      <c r="AH69" s="94"/>
      <c r="AI69" s="94"/>
      <c r="AJ69" s="94"/>
      <c r="AK69" s="28"/>
      <c r="AL69" s="28"/>
      <c r="AM69" s="28"/>
      <c r="AN69" s="28"/>
      <c r="AO69" s="28"/>
      <c r="AP69" s="28"/>
      <c r="AQ69" s="28"/>
      <c r="AR69" s="28"/>
      <c r="AT69" s="90" t="s">
        <v>123</v>
      </c>
      <c r="AU69" s="94">
        <v>11.0</v>
      </c>
    </row>
    <row r="70">
      <c r="A70" s="81" t="s">
        <v>168</v>
      </c>
      <c r="B70" s="14" t="s">
        <v>169</v>
      </c>
      <c r="C70" s="82">
        <v>136.0</v>
      </c>
      <c r="D70" s="82">
        <v>14.0</v>
      </c>
      <c r="E70" s="28">
        <f t="shared" si="2"/>
        <v>0.00004235744074</v>
      </c>
      <c r="F70" s="28">
        <f t="shared" si="3"/>
        <v>0.000009002907425</v>
      </c>
      <c r="G70" s="82">
        <f t="shared" si="4"/>
        <v>125.388524</v>
      </c>
      <c r="H70" s="82">
        <f t="shared" ref="H70:Q70" si="76">($C70*AI$4)+($D70*(AI$5+AI$6))</f>
        <v>88.95453041</v>
      </c>
      <c r="I70" s="82">
        <f t="shared" si="76"/>
        <v>31.14231439</v>
      </c>
      <c r="J70" s="82">
        <f t="shared" si="76"/>
        <v>19.64334141</v>
      </c>
      <c r="K70" s="82">
        <f t="shared" si="76"/>
        <v>16.4497722</v>
      </c>
      <c r="L70" s="82">
        <f t="shared" si="76"/>
        <v>15.81153032</v>
      </c>
      <c r="M70" s="82">
        <f t="shared" si="76"/>
        <v>20.76350943</v>
      </c>
      <c r="N70" s="82">
        <f t="shared" si="76"/>
        <v>25.71548855</v>
      </c>
      <c r="O70" s="82">
        <f t="shared" si="76"/>
        <v>33.70236133</v>
      </c>
      <c r="P70" s="82">
        <f t="shared" si="76"/>
        <v>46.48017788</v>
      </c>
      <c r="Q70" s="82">
        <f t="shared" si="76"/>
        <v>58.93828354</v>
      </c>
      <c r="S70" s="82">
        <v>77.0</v>
      </c>
      <c r="T70" s="28"/>
      <c r="U70" s="83">
        <f>Feed!D70*1000</f>
        <v>630</v>
      </c>
      <c r="V70" s="83">
        <f>(('Meat Production'!C70*$AH$21)+('Meat Production'!D70*$AH$22))/1000</f>
        <v>290.3282263</v>
      </c>
      <c r="W70" s="83">
        <f>('Meat Production'!E70/1000)*$AH$23</f>
        <v>18.69925908</v>
      </c>
      <c r="X70" s="83">
        <f t="shared" si="6"/>
        <v>320.9725146</v>
      </c>
      <c r="Y70" s="83">
        <f t="shared" si="7"/>
        <v>0</v>
      </c>
      <c r="Z70" s="83">
        <f t="shared" si="8"/>
        <v>0</v>
      </c>
      <c r="AA70" s="84">
        <f t="shared" si="9"/>
        <v>0</v>
      </c>
      <c r="AB70" s="90"/>
      <c r="AC70" s="90"/>
      <c r="AD70" s="90"/>
      <c r="AE70" s="90"/>
      <c r="AF70" s="90"/>
      <c r="AG70" s="90"/>
      <c r="AH70" s="93"/>
      <c r="AI70" s="93"/>
      <c r="AJ70" s="93"/>
      <c r="AK70" s="28"/>
      <c r="AL70" s="28"/>
      <c r="AM70" s="28"/>
      <c r="AN70" s="28"/>
      <c r="AO70" s="28"/>
      <c r="AP70" s="28"/>
      <c r="AQ70" s="28"/>
      <c r="AR70" s="28"/>
      <c r="AT70" s="90" t="s">
        <v>457</v>
      </c>
      <c r="AU70" s="93">
        <v>2374.0</v>
      </c>
    </row>
    <row r="71">
      <c r="A71" s="81" t="s">
        <v>170</v>
      </c>
      <c r="B71" s="14" t="s">
        <v>171</v>
      </c>
      <c r="C71" s="82">
        <v>9004.0</v>
      </c>
      <c r="D71" s="82">
        <v>1364.0</v>
      </c>
      <c r="E71" s="28">
        <f t="shared" si="2"/>
        <v>0.002804311738</v>
      </c>
      <c r="F71" s="28">
        <f t="shared" si="3"/>
        <v>0.0008771404091</v>
      </c>
      <c r="G71" s="82">
        <f t="shared" si="4"/>
        <v>8746.150128</v>
      </c>
      <c r="H71" s="82">
        <f t="shared" ref="H71:Q71" si="77">($C71*AI$4)+($D71*(AI$5+AI$6))</f>
        <v>6153.84237</v>
      </c>
      <c r="I71" s="82">
        <f t="shared" si="77"/>
        <v>2161.626741</v>
      </c>
      <c r="J71" s="82">
        <f t="shared" si="77"/>
        <v>1355.407036</v>
      </c>
      <c r="K71" s="82">
        <f t="shared" si="77"/>
        <v>1148.965085</v>
      </c>
      <c r="L71" s="82">
        <f t="shared" si="77"/>
        <v>1121.683069</v>
      </c>
      <c r="M71" s="82">
        <f t="shared" si="77"/>
        <v>1499.444385</v>
      </c>
      <c r="N71" s="82">
        <f t="shared" si="77"/>
        <v>1877.2057</v>
      </c>
      <c r="O71" s="82">
        <f t="shared" si="77"/>
        <v>2480.850413</v>
      </c>
      <c r="P71" s="82">
        <f t="shared" si="77"/>
        <v>3411.666019</v>
      </c>
      <c r="Q71" s="82">
        <f t="shared" si="77"/>
        <v>4311.33265</v>
      </c>
      <c r="S71" s="82">
        <v>1667.0</v>
      </c>
      <c r="T71" s="28"/>
      <c r="U71" s="83">
        <f>Feed!D71*1000</f>
        <v>1280</v>
      </c>
      <c r="V71" s="83">
        <f>(('Meat Production'!C71*$AH$21)+('Meat Production'!D71*$AH$22))/1000</f>
        <v>114.5739607</v>
      </c>
      <c r="W71" s="83">
        <f>('Meat Production'!E71/1000)*$AH$23</f>
        <v>1118.127118</v>
      </c>
      <c r="X71" s="83">
        <f t="shared" si="6"/>
        <v>47.2989216</v>
      </c>
      <c r="Y71" s="83">
        <f t="shared" si="7"/>
        <v>0</v>
      </c>
      <c r="Z71" s="83">
        <f t="shared" si="8"/>
        <v>2355.525838</v>
      </c>
      <c r="AA71" s="84">
        <f t="shared" si="9"/>
        <v>0.2693214504</v>
      </c>
      <c r="AB71" s="90"/>
      <c r="AC71" s="90"/>
      <c r="AD71" s="90"/>
      <c r="AE71" s="90"/>
      <c r="AF71" s="90"/>
      <c r="AG71" s="90"/>
      <c r="AH71" s="94"/>
      <c r="AI71" s="94"/>
      <c r="AJ71" s="94"/>
      <c r="AK71" s="28"/>
      <c r="AL71" s="28"/>
      <c r="AM71" s="28"/>
      <c r="AN71" s="28"/>
      <c r="AO71" s="28"/>
      <c r="AP71" s="28"/>
      <c r="AQ71" s="28"/>
      <c r="AR71" s="28"/>
      <c r="AT71" s="90" t="s">
        <v>458</v>
      </c>
      <c r="AU71" s="93">
        <v>26036.0</v>
      </c>
    </row>
    <row r="72">
      <c r="A72" s="81" t="s">
        <v>172</v>
      </c>
      <c r="B72" s="19" t="s">
        <v>173</v>
      </c>
      <c r="C72" s="82">
        <v>675.0</v>
      </c>
      <c r="D72" s="82">
        <v>1719.0</v>
      </c>
      <c r="E72" s="28">
        <f t="shared" si="2"/>
        <v>0.0002102299448</v>
      </c>
      <c r="F72" s="28">
        <f t="shared" si="3"/>
        <v>0.001105428419</v>
      </c>
      <c r="G72" s="82">
        <f t="shared" si="4"/>
        <v>2300.431134</v>
      </c>
      <c r="H72" s="82">
        <f t="shared" ref="H72:Q72" si="78">($C72*AI$4)+($D72*(AI$5+AI$6))</f>
        <v>1439.734205</v>
      </c>
      <c r="I72" s="82">
        <f t="shared" si="78"/>
        <v>531.257932</v>
      </c>
      <c r="J72" s="82">
        <f t="shared" si="78"/>
        <v>304.6747393</v>
      </c>
      <c r="K72" s="82">
        <f t="shared" si="78"/>
        <v>307.6588688</v>
      </c>
      <c r="L72" s="82">
        <f t="shared" si="78"/>
        <v>360.9948188</v>
      </c>
      <c r="M72" s="82">
        <f t="shared" si="78"/>
        <v>573.9183054</v>
      </c>
      <c r="N72" s="82">
        <f t="shared" si="78"/>
        <v>786.8417919</v>
      </c>
      <c r="O72" s="82">
        <f t="shared" si="78"/>
        <v>1109.000994</v>
      </c>
      <c r="P72" s="82">
        <f t="shared" si="78"/>
        <v>1492.607908</v>
      </c>
      <c r="Q72" s="82">
        <f t="shared" si="78"/>
        <v>1836.958891</v>
      </c>
      <c r="S72" s="82">
        <v>7.0</v>
      </c>
      <c r="T72" s="28"/>
      <c r="U72" s="83">
        <f>Feed!D72*1000</f>
        <v>960</v>
      </c>
      <c r="V72" s="83">
        <f>(('Meat Production'!C72*$AH$21)+('Meat Production'!D72*$AH$22))/1000</f>
        <v>641.3410422</v>
      </c>
      <c r="W72" s="83">
        <f>('Meat Production'!E72/1000)*$AH$23</f>
        <v>368.1687279</v>
      </c>
      <c r="X72" s="83">
        <f t="shared" si="6"/>
        <v>0</v>
      </c>
      <c r="Y72" s="83">
        <f t="shared" si="7"/>
        <v>5.030603765</v>
      </c>
      <c r="Z72" s="83">
        <f t="shared" si="8"/>
        <v>475.9459558</v>
      </c>
      <c r="AA72" s="84">
        <f t="shared" si="9"/>
        <v>0.2068942421</v>
      </c>
      <c r="AB72" s="90"/>
      <c r="AC72" s="90"/>
      <c r="AD72" s="90"/>
      <c r="AE72" s="90"/>
      <c r="AF72" s="90"/>
      <c r="AG72" s="90"/>
      <c r="AH72" s="94"/>
      <c r="AI72" s="94"/>
      <c r="AJ72" s="94"/>
      <c r="AK72" s="28"/>
      <c r="AL72" s="28"/>
      <c r="AM72" s="28"/>
      <c r="AN72" s="28"/>
      <c r="AO72" s="28"/>
      <c r="AP72" s="28"/>
      <c r="AQ72" s="28"/>
      <c r="AR72" s="28"/>
      <c r="AT72" s="90" t="s">
        <v>459</v>
      </c>
      <c r="AU72" s="94">
        <v>0.0</v>
      </c>
    </row>
    <row r="73">
      <c r="A73" s="81" t="s">
        <v>174</v>
      </c>
      <c r="B73" s="14" t="s">
        <v>175</v>
      </c>
      <c r="C73" s="82">
        <v>400.0</v>
      </c>
      <c r="D73" s="82">
        <v>258.0</v>
      </c>
      <c r="E73" s="28">
        <f t="shared" si="2"/>
        <v>0.0001245807081</v>
      </c>
      <c r="F73" s="28">
        <f t="shared" si="3"/>
        <v>0.0001659107225</v>
      </c>
      <c r="G73" s="82">
        <f t="shared" si="4"/>
        <v>589.370541</v>
      </c>
      <c r="H73" s="82">
        <f t="shared" ref="H73:Q73" si="79">($C73*AI$4)+($D73*(AI$5+AI$6))</f>
        <v>392.8454263</v>
      </c>
      <c r="I73" s="82">
        <f t="shared" si="79"/>
        <v>141.1099308</v>
      </c>
      <c r="J73" s="82">
        <f t="shared" si="79"/>
        <v>85.00772223</v>
      </c>
      <c r="K73" s="82">
        <f t="shared" si="79"/>
        <v>78.09061604</v>
      </c>
      <c r="L73" s="82">
        <f t="shared" si="79"/>
        <v>83.6406673</v>
      </c>
      <c r="M73" s="82">
        <f t="shared" si="79"/>
        <v>122.962756</v>
      </c>
      <c r="N73" s="82">
        <f t="shared" si="79"/>
        <v>162.2848447</v>
      </c>
      <c r="O73" s="82">
        <f t="shared" si="79"/>
        <v>222.9118134</v>
      </c>
      <c r="P73" s="82">
        <f t="shared" si="79"/>
        <v>302.581282</v>
      </c>
      <c r="Q73" s="82">
        <f t="shared" si="79"/>
        <v>376.3589356</v>
      </c>
      <c r="S73" s="82">
        <v>399.0</v>
      </c>
      <c r="T73" s="28"/>
      <c r="U73" s="83">
        <f>Feed!D73*1000</f>
        <v>1160</v>
      </c>
      <c r="V73" s="83">
        <f>(('Meat Production'!C73*$AH$21)+('Meat Production'!D73*$AH$22))/1000</f>
        <v>588.6252715</v>
      </c>
      <c r="W73" s="83">
        <f>('Meat Production'!E73/1000)*$AH$23</f>
        <v>435.643528</v>
      </c>
      <c r="X73" s="83">
        <f t="shared" si="6"/>
        <v>135.7312004</v>
      </c>
      <c r="Y73" s="83">
        <f t="shared" si="7"/>
        <v>0</v>
      </c>
      <c r="Z73" s="83">
        <f t="shared" si="8"/>
        <v>438.2495969</v>
      </c>
      <c r="AA73" s="84">
        <f t="shared" si="9"/>
        <v>0.7435892472</v>
      </c>
      <c r="AB73" s="90"/>
      <c r="AC73" s="90"/>
      <c r="AD73" s="90"/>
      <c r="AE73" s="90"/>
      <c r="AF73" s="90"/>
      <c r="AG73" s="90"/>
      <c r="AH73" s="94"/>
      <c r="AI73" s="93"/>
      <c r="AJ73" s="93"/>
      <c r="AK73" s="28"/>
      <c r="AL73" s="28"/>
      <c r="AM73" s="28"/>
      <c r="AN73" s="28"/>
      <c r="AO73" s="28"/>
      <c r="AP73" s="28"/>
      <c r="AQ73" s="28"/>
      <c r="AR73" s="28"/>
      <c r="AT73" s="90" t="s">
        <v>460</v>
      </c>
      <c r="AU73" s="94">
        <v>1.0</v>
      </c>
    </row>
    <row r="74">
      <c r="A74" s="81" t="s">
        <v>176</v>
      </c>
      <c r="B74" s="14" t="s">
        <v>177</v>
      </c>
      <c r="C74" s="82">
        <v>2000.0</v>
      </c>
      <c r="D74" s="82">
        <v>142.0</v>
      </c>
      <c r="E74" s="28">
        <f t="shared" si="2"/>
        <v>0.0006229035403</v>
      </c>
      <c r="F74" s="28">
        <f t="shared" si="3"/>
        <v>0.00009131520388</v>
      </c>
      <c r="G74" s="82">
        <f t="shared" si="4"/>
        <v>1778.959542</v>
      </c>
      <c r="H74" s="82">
        <f t="shared" ref="H74:Q74" si="80">($C74*AI$4)+($D74*(AI$5+AI$6))</f>
        <v>1269.495364</v>
      </c>
      <c r="I74" s="82">
        <f t="shared" si="80"/>
        <v>443.3867231</v>
      </c>
      <c r="J74" s="82">
        <f t="shared" si="80"/>
        <v>280.8489991</v>
      </c>
      <c r="K74" s="82">
        <f t="shared" si="80"/>
        <v>233.1553215</v>
      </c>
      <c r="L74" s="82">
        <f t="shared" si="80"/>
        <v>221.5811382</v>
      </c>
      <c r="M74" s="82">
        <f t="shared" si="80"/>
        <v>287.1101162</v>
      </c>
      <c r="N74" s="82">
        <f t="shared" si="80"/>
        <v>352.6390942</v>
      </c>
      <c r="O74" s="82">
        <f t="shared" si="80"/>
        <v>459.1517393</v>
      </c>
      <c r="P74" s="82">
        <f t="shared" si="80"/>
        <v>634.6605909</v>
      </c>
      <c r="Q74" s="82">
        <f t="shared" si="80"/>
        <v>806.9266606</v>
      </c>
      <c r="S74" s="82">
        <v>180.0</v>
      </c>
      <c r="T74" s="28"/>
      <c r="U74" s="83">
        <f>Feed!D74*1000</f>
        <v>20</v>
      </c>
      <c r="V74" s="83">
        <f>(('Meat Production'!C74*$AH$21)+('Meat Production'!D74*$AH$22))/1000</f>
        <v>12.41561084</v>
      </c>
      <c r="W74" s="83">
        <f>('Meat Production'!E74/1000)*$AH$23</f>
        <v>16.59313201</v>
      </c>
      <c r="X74" s="83">
        <f t="shared" si="6"/>
        <v>0</v>
      </c>
      <c r="Y74" s="83">
        <f t="shared" si="7"/>
        <v>0.9153630816</v>
      </c>
      <c r="Z74" s="83">
        <f t="shared" si="8"/>
        <v>344.2663298</v>
      </c>
      <c r="AA74" s="84">
        <f t="shared" si="9"/>
        <v>0.1935211687</v>
      </c>
      <c r="AB74" s="90"/>
      <c r="AC74" s="90"/>
      <c r="AD74" s="90"/>
      <c r="AE74" s="90"/>
      <c r="AF74" s="90"/>
      <c r="AG74" s="90"/>
      <c r="AH74" s="94"/>
      <c r="AI74" s="94"/>
      <c r="AJ74" s="94"/>
      <c r="AK74" s="28"/>
      <c r="AL74" s="28"/>
      <c r="AM74" s="28"/>
      <c r="AN74" s="28"/>
      <c r="AO74" s="28"/>
      <c r="AP74" s="28"/>
      <c r="AQ74" s="28"/>
      <c r="AR74" s="28"/>
      <c r="AT74" s="90" t="s">
        <v>125</v>
      </c>
      <c r="AU74" s="94">
        <v>14.0</v>
      </c>
    </row>
    <row r="75">
      <c r="A75" s="81" t="s">
        <v>178</v>
      </c>
      <c r="B75" s="14" t="s">
        <v>179</v>
      </c>
      <c r="C75" s="82">
        <v>1254.0</v>
      </c>
      <c r="D75" s="82">
        <v>700.0</v>
      </c>
      <c r="E75" s="28">
        <f t="shared" si="2"/>
        <v>0.0003905605198</v>
      </c>
      <c r="F75" s="28">
        <f t="shared" si="3"/>
        <v>0.0004501453712</v>
      </c>
      <c r="G75" s="82">
        <f t="shared" si="4"/>
        <v>1736.960781</v>
      </c>
      <c r="H75" s="82">
        <f t="shared" ref="H75:Q75" si="81">($C75*AI$4)+($D75*(AI$5+AI$6))</f>
        <v>1165.710082</v>
      </c>
      <c r="I75" s="82">
        <f t="shared" si="81"/>
        <v>417.5266786</v>
      </c>
      <c r="J75" s="82">
        <f t="shared" si="81"/>
        <v>252.8300842</v>
      </c>
      <c r="K75" s="82">
        <f t="shared" si="81"/>
        <v>229.9023086</v>
      </c>
      <c r="L75" s="82">
        <f t="shared" si="81"/>
        <v>243.5737761</v>
      </c>
      <c r="M75" s="82">
        <f t="shared" si="81"/>
        <v>354.4220469</v>
      </c>
      <c r="N75" s="82">
        <f t="shared" si="81"/>
        <v>465.2703178</v>
      </c>
      <c r="O75" s="82">
        <f t="shared" si="81"/>
        <v>636.6961487</v>
      </c>
      <c r="P75" s="82">
        <f t="shared" si="81"/>
        <v>865.3349214</v>
      </c>
      <c r="Q75" s="82">
        <f t="shared" si="81"/>
        <v>1077.98815</v>
      </c>
      <c r="S75" s="82">
        <v>9.0</v>
      </c>
      <c r="T75" s="28"/>
      <c r="U75" s="83">
        <f>Feed!D75*1000</f>
        <v>30</v>
      </c>
      <c r="V75" s="83">
        <f>(('Meat Production'!C75*$AH$21)+('Meat Production'!D75*$AH$22))/1000</f>
        <v>138.9108879</v>
      </c>
      <c r="W75" s="83">
        <f>('Meat Production'!E75/1000)*$AH$23</f>
        <v>11.58369892</v>
      </c>
      <c r="X75" s="83">
        <f t="shared" si="6"/>
        <v>0</v>
      </c>
      <c r="Y75" s="83">
        <f t="shared" si="7"/>
        <v>12.2432506</v>
      </c>
      <c r="Z75" s="83">
        <f t="shared" si="8"/>
        <v>1146.749607</v>
      </c>
      <c r="AA75" s="84">
        <f t="shared" si="9"/>
        <v>0.6602046628</v>
      </c>
      <c r="AB75" s="90"/>
      <c r="AC75" s="90"/>
      <c r="AD75" s="90"/>
      <c r="AE75" s="90"/>
      <c r="AF75" s="90"/>
      <c r="AG75" s="90"/>
      <c r="AH75" s="94"/>
      <c r="AI75" s="93"/>
      <c r="AJ75" s="93"/>
      <c r="AK75" s="28"/>
      <c r="AL75" s="28"/>
      <c r="AM75" s="28"/>
      <c r="AN75" s="28"/>
      <c r="AO75" s="28"/>
      <c r="AP75" s="28"/>
      <c r="AQ75" s="28"/>
      <c r="AR75" s="28"/>
      <c r="AT75" s="90" t="s">
        <v>127</v>
      </c>
      <c r="AU75" s="94">
        <v>78.0</v>
      </c>
    </row>
    <row r="76">
      <c r="A76" s="81" t="s">
        <v>180</v>
      </c>
      <c r="B76" s="14" t="s">
        <v>181</v>
      </c>
      <c r="C76" s="82">
        <v>13300.0</v>
      </c>
      <c r="D76" s="82">
        <v>2050.0</v>
      </c>
      <c r="E76" s="28">
        <f t="shared" si="2"/>
        <v>0.004142308543</v>
      </c>
      <c r="F76" s="28">
        <f t="shared" si="3"/>
        <v>0.001318282873</v>
      </c>
      <c r="G76" s="82">
        <f t="shared" si="4"/>
        <v>12954.94112</v>
      </c>
      <c r="H76" s="82">
        <f t="shared" ref="H76:Q76" si="82">($C76*AI$4)+($D76*(AI$5+AI$6))</f>
        <v>9111.277373</v>
      </c>
      <c r="I76" s="82">
        <f t="shared" si="82"/>
        <v>3201.024804</v>
      </c>
      <c r="J76" s="82">
        <f t="shared" si="82"/>
        <v>2006.522546</v>
      </c>
      <c r="K76" s="82">
        <f t="shared" si="82"/>
        <v>1701.984745</v>
      </c>
      <c r="L76" s="82">
        <f t="shared" si="82"/>
        <v>1662.89189</v>
      </c>
      <c r="M76" s="82">
        <f t="shared" si="82"/>
        <v>2224.911141</v>
      </c>
      <c r="N76" s="82">
        <f t="shared" si="82"/>
        <v>2786.930392</v>
      </c>
      <c r="O76" s="82">
        <f t="shared" si="82"/>
        <v>3684.616803</v>
      </c>
      <c r="P76" s="82">
        <f t="shared" si="82"/>
        <v>5066.378297</v>
      </c>
      <c r="Q76" s="82">
        <f t="shared" si="82"/>
        <v>6401.324982</v>
      </c>
      <c r="S76" s="82">
        <v>227.0</v>
      </c>
      <c r="T76" s="28"/>
      <c r="U76" s="83">
        <f>Feed!D76*1000</f>
        <v>0</v>
      </c>
      <c r="V76" s="83">
        <f>(('Meat Production'!C76*$AH$21)+('Meat Production'!D76*$AH$22))/1000</f>
        <v>602.2014406</v>
      </c>
      <c r="W76" s="83">
        <f>('Meat Production'!E76/1000)*$AH$23</f>
        <v>68.9904243</v>
      </c>
      <c r="X76" s="83">
        <f t="shared" si="6"/>
        <v>0</v>
      </c>
      <c r="Y76" s="83">
        <f t="shared" si="7"/>
        <v>68.198667</v>
      </c>
      <c r="Z76" s="83">
        <f t="shared" si="8"/>
        <v>6642.731191</v>
      </c>
      <c r="AA76" s="84">
        <f t="shared" si="9"/>
        <v>0.5127565713</v>
      </c>
      <c r="AB76" s="90"/>
      <c r="AC76" s="90"/>
      <c r="AD76" s="90"/>
      <c r="AE76" s="90"/>
      <c r="AF76" s="90"/>
      <c r="AG76" s="90"/>
      <c r="AH76" s="93"/>
      <c r="AI76" s="93"/>
      <c r="AJ76" s="93"/>
      <c r="AK76" s="28"/>
      <c r="AL76" s="28"/>
      <c r="AM76" s="28"/>
      <c r="AN76" s="28"/>
      <c r="AO76" s="28"/>
      <c r="AP76" s="28"/>
      <c r="AQ76" s="28"/>
      <c r="AR76" s="28"/>
      <c r="AT76" s="90" t="s">
        <v>129</v>
      </c>
      <c r="AU76" s="94">
        <v>575.0</v>
      </c>
    </row>
    <row r="77">
      <c r="A77" s="81" t="s">
        <v>182</v>
      </c>
      <c r="B77" s="14" t="s">
        <v>183</v>
      </c>
      <c r="C77" s="82">
        <v>37295.0</v>
      </c>
      <c r="D77" s="82">
        <v>3600.0</v>
      </c>
      <c r="E77" s="28">
        <f t="shared" si="2"/>
        <v>0.01161559377</v>
      </c>
      <c r="F77" s="28">
        <f t="shared" si="3"/>
        <v>0.002315033338</v>
      </c>
      <c r="G77" s="82">
        <f t="shared" si="4"/>
        <v>34141.70079</v>
      </c>
      <c r="H77" s="82">
        <f t="shared" ref="H77:Q77" si="83">($C77*AI$4)+($D77*(AI$5+AI$6))</f>
        <v>24249.06711</v>
      </c>
      <c r="I77" s="82">
        <f t="shared" si="83"/>
        <v>8485.469886</v>
      </c>
      <c r="J77" s="82">
        <f t="shared" si="83"/>
        <v>5356.710492</v>
      </c>
      <c r="K77" s="82">
        <f t="shared" si="83"/>
        <v>4478.213438</v>
      </c>
      <c r="L77" s="82">
        <f t="shared" si="83"/>
        <v>4294.99625</v>
      </c>
      <c r="M77" s="82">
        <f t="shared" si="83"/>
        <v>5625.65585</v>
      </c>
      <c r="N77" s="82">
        <f t="shared" si="83"/>
        <v>6956.31545</v>
      </c>
      <c r="O77" s="82">
        <f t="shared" si="83"/>
        <v>9105.571974</v>
      </c>
      <c r="P77" s="82">
        <f t="shared" si="83"/>
        <v>12563.17686</v>
      </c>
      <c r="Q77" s="82">
        <f t="shared" si="83"/>
        <v>15938.57037</v>
      </c>
      <c r="S77" s="82">
        <v>481.0</v>
      </c>
      <c r="T77" s="28"/>
      <c r="U77" s="83">
        <f>Feed!D77*1000</f>
        <v>620</v>
      </c>
      <c r="V77" s="83">
        <f>(('Meat Production'!C77*$AH$21)+('Meat Production'!D77*$AH$22))/1000</f>
        <v>370.1096197</v>
      </c>
      <c r="W77" s="83">
        <f>('Meat Production'!E77/1000)*$AH$23</f>
        <v>343.3479219</v>
      </c>
      <c r="X77" s="83">
        <f t="shared" si="6"/>
        <v>0</v>
      </c>
      <c r="Y77" s="83">
        <f t="shared" si="7"/>
        <v>9.496062287</v>
      </c>
      <c r="Z77" s="83">
        <f t="shared" si="8"/>
        <v>1572.815506</v>
      </c>
      <c r="AA77" s="84">
        <f t="shared" si="9"/>
        <v>0.04606728633</v>
      </c>
      <c r="AB77" s="90"/>
      <c r="AC77" s="90"/>
      <c r="AD77" s="90"/>
      <c r="AE77" s="90"/>
      <c r="AF77" s="90"/>
      <c r="AG77" s="90"/>
      <c r="AH77" s="94"/>
      <c r="AI77" s="93"/>
      <c r="AJ77" s="93"/>
      <c r="AK77" s="28"/>
      <c r="AL77" s="28"/>
      <c r="AM77" s="28"/>
      <c r="AN77" s="28"/>
      <c r="AO77" s="28"/>
      <c r="AP77" s="28"/>
      <c r="AQ77" s="28"/>
      <c r="AR77" s="28"/>
      <c r="AT77" s="90" t="s">
        <v>461</v>
      </c>
      <c r="AU77" s="93">
        <v>33103.0</v>
      </c>
    </row>
    <row r="78">
      <c r="A78" s="81" t="s">
        <v>184</v>
      </c>
      <c r="B78" s="14" t="s">
        <v>185</v>
      </c>
      <c r="C78" s="82">
        <v>1850.0</v>
      </c>
      <c r="D78" s="82">
        <v>3800.0</v>
      </c>
      <c r="E78" s="28">
        <f t="shared" si="2"/>
        <v>0.0005761857748</v>
      </c>
      <c r="F78" s="28">
        <f t="shared" si="3"/>
        <v>0.002443646301</v>
      </c>
      <c r="G78" s="82">
        <f t="shared" si="4"/>
        <v>5377.759921</v>
      </c>
      <c r="H78" s="82">
        <f t="shared" ref="H78:Q78" si="84">($C78*AI$4)+($D78*(AI$5+AI$6))</f>
        <v>3394.42929</v>
      </c>
      <c r="I78" s="82">
        <f t="shared" si="84"/>
        <v>1247.923692</v>
      </c>
      <c r="J78" s="82">
        <f t="shared" si="84"/>
        <v>720.5703593</v>
      </c>
      <c r="K78" s="82">
        <f t="shared" si="84"/>
        <v>718.3432563</v>
      </c>
      <c r="L78" s="82">
        <f t="shared" si="84"/>
        <v>833.3057826</v>
      </c>
      <c r="M78" s="82">
        <f t="shared" si="84"/>
        <v>1312.815574</v>
      </c>
      <c r="N78" s="82">
        <f t="shared" si="84"/>
        <v>1792.325365</v>
      </c>
      <c r="O78" s="82">
        <f t="shared" si="84"/>
        <v>2519.192791</v>
      </c>
      <c r="P78" s="82">
        <f t="shared" si="84"/>
        <v>3393.660806</v>
      </c>
      <c r="Q78" s="82">
        <f t="shared" si="84"/>
        <v>4181.350151</v>
      </c>
      <c r="S78" s="82">
        <v>203.0</v>
      </c>
      <c r="T78" s="28"/>
      <c r="U78" s="83">
        <f>Feed!D78*1000</f>
        <v>2240</v>
      </c>
      <c r="V78" s="83">
        <f>(('Meat Production'!C78*$AH$21)+('Meat Production'!D78*$AH$22))/1000</f>
        <v>1610.61373</v>
      </c>
      <c r="W78" s="83">
        <f>('Meat Production'!E78/1000)*$AH$23</f>
        <v>547.4552556</v>
      </c>
      <c r="X78" s="83">
        <f t="shared" si="6"/>
        <v>81.9310147</v>
      </c>
      <c r="Y78" s="83">
        <f t="shared" si="7"/>
        <v>0</v>
      </c>
      <c r="Z78" s="83">
        <f t="shared" si="8"/>
        <v>209.9762843</v>
      </c>
      <c r="AA78" s="84">
        <f t="shared" si="9"/>
        <v>0.03904530649</v>
      </c>
      <c r="AB78" s="90"/>
      <c r="AC78" s="90"/>
      <c r="AD78" s="90"/>
      <c r="AE78" s="90"/>
      <c r="AF78" s="90"/>
      <c r="AG78" s="90"/>
      <c r="AH78" s="94"/>
      <c r="AI78" s="93"/>
      <c r="AJ78" s="93"/>
      <c r="AK78" s="28"/>
      <c r="AL78" s="28"/>
      <c r="AM78" s="28"/>
      <c r="AN78" s="28"/>
      <c r="AO78" s="28"/>
      <c r="AP78" s="28"/>
      <c r="AQ78" s="28"/>
      <c r="AR78" s="28"/>
      <c r="AT78" s="90" t="s">
        <v>131</v>
      </c>
      <c r="AU78" s="93">
        <v>46.0</v>
      </c>
    </row>
    <row r="79">
      <c r="A79" s="81" t="s">
        <v>186</v>
      </c>
      <c r="B79" s="14" t="s">
        <v>187</v>
      </c>
      <c r="C79" s="82">
        <v>377.0</v>
      </c>
      <c r="D79" s="82">
        <v>8286.0</v>
      </c>
      <c r="E79" s="28">
        <f t="shared" si="2"/>
        <v>0.0001174173173</v>
      </c>
      <c r="F79" s="28">
        <f t="shared" si="3"/>
        <v>0.005328435066</v>
      </c>
      <c r="G79" s="82">
        <f t="shared" si="4"/>
        <v>8737.687315</v>
      </c>
      <c r="H79" s="82">
        <f t="shared" ref="H79:Q79" si="85">($C79*AI$4)+($D79*(AI$5+AI$6))</f>
        <v>5237.515502</v>
      </c>
      <c r="I79" s="82">
        <f t="shared" si="85"/>
        <v>1969.697502</v>
      </c>
      <c r="J79" s="82">
        <f t="shared" si="85"/>
        <v>1090.305544</v>
      </c>
      <c r="K79" s="82">
        <f t="shared" si="85"/>
        <v>1175.621241</v>
      </c>
      <c r="L79" s="82">
        <f t="shared" si="85"/>
        <v>1456.357373</v>
      </c>
      <c r="M79" s="82">
        <f t="shared" si="85"/>
        <v>2411.769137</v>
      </c>
      <c r="N79" s="82">
        <f t="shared" si="85"/>
        <v>3367.180902</v>
      </c>
      <c r="O79" s="82">
        <f t="shared" si="85"/>
        <v>4801.847863</v>
      </c>
      <c r="P79" s="82">
        <f t="shared" si="85"/>
        <v>6438.132521</v>
      </c>
      <c r="Q79" s="82">
        <f t="shared" si="85"/>
        <v>7885.194003</v>
      </c>
      <c r="S79" s="82">
        <v>48.0</v>
      </c>
      <c r="T79" s="28"/>
      <c r="U79" s="83">
        <f>Feed!D79*1000</f>
        <v>6800</v>
      </c>
      <c r="V79" s="83">
        <f>(('Meat Production'!C79*$AH$21)+('Meat Production'!D79*$AH$22))/1000</f>
        <v>8189.533459</v>
      </c>
      <c r="W79" s="83">
        <f>('Meat Production'!E79/1000)*$AH$23</f>
        <v>363.5923303</v>
      </c>
      <c r="X79" s="83">
        <f t="shared" si="6"/>
        <v>0</v>
      </c>
      <c r="Y79" s="83">
        <f t="shared" si="7"/>
        <v>178.132138</v>
      </c>
      <c r="Z79" s="83">
        <f t="shared" si="8"/>
        <v>16564.95765</v>
      </c>
      <c r="AA79" s="84">
        <f t="shared" si="9"/>
        <v>1.895805726</v>
      </c>
      <c r="AB79" s="90"/>
      <c r="AC79" s="90"/>
      <c r="AD79" s="90"/>
      <c r="AE79" s="90"/>
      <c r="AF79" s="90"/>
      <c r="AG79" s="90"/>
      <c r="AH79" s="94"/>
      <c r="AI79" s="94"/>
      <c r="AJ79" s="94"/>
      <c r="AK79" s="28"/>
      <c r="AL79" s="28"/>
      <c r="AM79" s="28"/>
      <c r="AN79" s="28"/>
      <c r="AO79" s="28"/>
      <c r="AP79" s="28"/>
      <c r="AQ79" s="28"/>
      <c r="AR79" s="28"/>
      <c r="AT79" s="90" t="s">
        <v>462</v>
      </c>
      <c r="AU79" s="93">
        <v>1959.0</v>
      </c>
    </row>
    <row r="80">
      <c r="A80" s="81" t="s">
        <v>188</v>
      </c>
      <c r="B80" s="14" t="s">
        <v>189</v>
      </c>
      <c r="C80" s="82">
        <v>35001.0</v>
      </c>
      <c r="D80" s="82">
        <v>6561.0</v>
      </c>
      <c r="E80" s="28">
        <f t="shared" si="2"/>
        <v>0.01090112341</v>
      </c>
      <c r="F80" s="28">
        <f t="shared" si="3"/>
        <v>0.004219148258</v>
      </c>
      <c r="G80" s="82">
        <f t="shared" si="4"/>
        <v>35279.24036</v>
      </c>
      <c r="H80" s="82">
        <f t="shared" ref="H80:Q80" si="86">($C80*AI$4)+($D80*(AI$5+AI$6))</f>
        <v>24683.42153</v>
      </c>
      <c r="I80" s="82">
        <f t="shared" si="86"/>
        <v>8690.288558</v>
      </c>
      <c r="J80" s="82">
        <f t="shared" si="86"/>
        <v>5426.937474</v>
      </c>
      <c r="K80" s="82">
        <f t="shared" si="86"/>
        <v>4638.814231</v>
      </c>
      <c r="L80" s="82">
        <f t="shared" si="86"/>
        <v>4575.880117</v>
      </c>
      <c r="M80" s="82">
        <f t="shared" si="86"/>
        <v>6188.069602</v>
      </c>
      <c r="N80" s="82">
        <f t="shared" si="86"/>
        <v>7800.259086</v>
      </c>
      <c r="O80" s="82">
        <f t="shared" si="86"/>
        <v>10362.38304</v>
      </c>
      <c r="P80" s="82">
        <f t="shared" si="86"/>
        <v>14225.05503</v>
      </c>
      <c r="Q80" s="82">
        <f t="shared" si="86"/>
        <v>17937.89679</v>
      </c>
      <c r="S80" s="82">
        <v>967.0</v>
      </c>
      <c r="T80" s="28"/>
      <c r="U80" s="83">
        <f>Feed!D80*1000</f>
        <v>1680</v>
      </c>
      <c r="V80" s="83">
        <f>(('Meat Production'!C80*$AH$21)+('Meat Production'!D80*$AH$22))/1000</f>
        <v>271.2021396</v>
      </c>
      <c r="W80" s="83">
        <f>('Meat Production'!E80/1000)*$AH$23</f>
        <v>701.241899</v>
      </c>
      <c r="X80" s="83">
        <f t="shared" si="6"/>
        <v>707.5559614</v>
      </c>
      <c r="Y80" s="83">
        <f t="shared" si="7"/>
        <v>0</v>
      </c>
      <c r="Z80" s="83">
        <f t="shared" si="8"/>
        <v>680.0497757</v>
      </c>
      <c r="AA80" s="84">
        <f t="shared" si="9"/>
        <v>0.01927620234</v>
      </c>
      <c r="AB80" s="90"/>
      <c r="AC80" s="90"/>
      <c r="AD80" s="90"/>
      <c r="AE80" s="90"/>
      <c r="AF80" s="90"/>
      <c r="AG80" s="90"/>
      <c r="AH80" s="94"/>
      <c r="AI80" s="94"/>
      <c r="AJ80" s="94"/>
      <c r="AK80" s="28"/>
      <c r="AL80" s="28"/>
      <c r="AM80" s="28"/>
      <c r="AN80" s="28"/>
      <c r="AO80" s="28"/>
      <c r="AP80" s="28"/>
      <c r="AQ80" s="28"/>
      <c r="AR80" s="28"/>
      <c r="AT80" s="90" t="s">
        <v>463</v>
      </c>
      <c r="AU80" s="94">
        <v>0.0</v>
      </c>
    </row>
    <row r="81">
      <c r="A81" s="81" t="s">
        <v>190</v>
      </c>
      <c r="B81" s="14" t="s">
        <v>191</v>
      </c>
      <c r="C81" s="82">
        <v>39250.0</v>
      </c>
      <c r="D81" s="82">
        <v>411.0</v>
      </c>
      <c r="E81" s="28">
        <f t="shared" si="2"/>
        <v>0.01222448198</v>
      </c>
      <c r="F81" s="28">
        <f t="shared" si="3"/>
        <v>0.0002642996394</v>
      </c>
      <c r="G81" s="82">
        <f t="shared" si="4"/>
        <v>32495.16274</v>
      </c>
      <c r="H81" s="82">
        <f t="shared" ref="H81:Q81" si="87">($C81*AI$4)+($D81*(AI$5+AI$6))</f>
        <v>23476.12092</v>
      </c>
      <c r="I81" s="82">
        <f t="shared" si="87"/>
        <v>8158.926476</v>
      </c>
      <c r="J81" s="82">
        <f t="shared" si="87"/>
        <v>5213.265726</v>
      </c>
      <c r="K81" s="82">
        <f t="shared" si="87"/>
        <v>4250.150406</v>
      </c>
      <c r="L81" s="82">
        <f t="shared" si="87"/>
        <v>3941.626364</v>
      </c>
      <c r="M81" s="82">
        <f t="shared" si="87"/>
        <v>4956.363575</v>
      </c>
      <c r="N81" s="82">
        <f t="shared" si="87"/>
        <v>5971.100786</v>
      </c>
      <c r="O81" s="82">
        <f t="shared" si="87"/>
        <v>7654.507972</v>
      </c>
      <c r="P81" s="82">
        <f t="shared" si="87"/>
        <v>10637.71191</v>
      </c>
      <c r="Q81" s="82">
        <f t="shared" si="87"/>
        <v>13611.53006</v>
      </c>
      <c r="S81" s="82">
        <v>362.0</v>
      </c>
      <c r="T81" s="28"/>
      <c r="U81" s="83">
        <f>Feed!D81*1000</f>
        <v>90</v>
      </c>
      <c r="V81" s="83">
        <f>(('Meat Production'!C81*$AH$21)+('Meat Production'!D81*$AH$22))/1000</f>
        <v>21.46144419</v>
      </c>
      <c r="W81" s="83">
        <f>('Meat Production'!E81/1000)*$AH$23</f>
        <v>292.456412</v>
      </c>
      <c r="X81" s="83">
        <f t="shared" si="6"/>
        <v>0</v>
      </c>
      <c r="Y81" s="83">
        <f t="shared" si="7"/>
        <v>22.75191359</v>
      </c>
      <c r="Z81" s="83">
        <f t="shared" si="8"/>
        <v>2628.802707</v>
      </c>
      <c r="AA81" s="84">
        <f t="shared" si="9"/>
        <v>0.08089827793</v>
      </c>
      <c r="AB81" s="90"/>
      <c r="AC81" s="90"/>
      <c r="AD81" s="90"/>
      <c r="AE81" s="90"/>
      <c r="AF81" s="90"/>
      <c r="AG81" s="90"/>
      <c r="AH81" s="94"/>
      <c r="AI81" s="94"/>
      <c r="AJ81" s="94"/>
      <c r="AK81" s="28"/>
      <c r="AL81" s="28"/>
      <c r="AM81" s="28"/>
      <c r="AN81" s="28"/>
      <c r="AO81" s="28"/>
      <c r="AP81" s="28"/>
      <c r="AQ81" s="28"/>
      <c r="AR81" s="28"/>
      <c r="AT81" s="90" t="s">
        <v>464</v>
      </c>
      <c r="AU81" s="94">
        <v>1.0</v>
      </c>
    </row>
    <row r="82">
      <c r="A82" s="81" t="s">
        <v>192</v>
      </c>
      <c r="B82" s="14" t="s">
        <v>193</v>
      </c>
      <c r="C82" s="82">
        <v>7.0</v>
      </c>
      <c r="D82" s="82">
        <v>79.0</v>
      </c>
      <c r="E82" s="28">
        <f t="shared" si="2"/>
        <v>0.000002180162391</v>
      </c>
      <c r="F82" s="28">
        <f t="shared" si="3"/>
        <v>0.00005080212047</v>
      </c>
      <c r="G82" s="82">
        <f t="shared" si="4"/>
        <v>86.08970069</v>
      </c>
      <c r="H82" s="82">
        <f t="shared" ref="H82:Q82" si="88">($C82*AI$4)+($D82*(AI$5+AI$6))</f>
        <v>51.95066229</v>
      </c>
      <c r="I82" s="82">
        <f t="shared" si="88"/>
        <v>19.47918504</v>
      </c>
      <c r="J82" s="82">
        <f t="shared" si="88"/>
        <v>10.84300383</v>
      </c>
      <c r="K82" s="82">
        <f t="shared" si="88"/>
        <v>11.57244253</v>
      </c>
      <c r="L82" s="82">
        <f t="shared" si="88"/>
        <v>14.22103262</v>
      </c>
      <c r="M82" s="82">
        <f t="shared" si="88"/>
        <v>23.4140498</v>
      </c>
      <c r="N82" s="82">
        <f t="shared" si="88"/>
        <v>32.60706698</v>
      </c>
      <c r="O82" s="82">
        <f t="shared" si="88"/>
        <v>46.42535987</v>
      </c>
      <c r="P82" s="82">
        <f t="shared" si="88"/>
        <v>62.27787264</v>
      </c>
      <c r="Q82" s="82">
        <f t="shared" si="88"/>
        <v>76.32630252</v>
      </c>
      <c r="S82" s="82">
        <v>3.0</v>
      </c>
      <c r="T82" s="28"/>
      <c r="U82" s="83">
        <f>Feed!D82*1000</f>
        <v>90</v>
      </c>
      <c r="V82" s="83">
        <f>(('Meat Production'!C82*$AH$21)+('Meat Production'!D82*$AH$22))/1000</f>
        <v>223.4166084</v>
      </c>
      <c r="W82" s="83">
        <f>('Meat Production'!E82/1000)*$AH$23</f>
        <v>14.23112033</v>
      </c>
      <c r="X82" s="83">
        <f t="shared" si="6"/>
        <v>0</v>
      </c>
      <c r="Y82" s="83">
        <f t="shared" si="7"/>
        <v>15.00223529</v>
      </c>
      <c r="Z82" s="83">
        <f t="shared" si="8"/>
        <v>1393.592767</v>
      </c>
      <c r="AA82" s="84">
        <f t="shared" si="9"/>
        <v>16.18768279</v>
      </c>
      <c r="AB82" s="90"/>
      <c r="AC82" s="90"/>
      <c r="AD82" s="90"/>
      <c r="AE82" s="90"/>
      <c r="AF82" s="90"/>
      <c r="AG82" s="90"/>
      <c r="AH82" s="94"/>
      <c r="AI82" s="94"/>
      <c r="AJ82" s="94"/>
      <c r="AK82" s="28"/>
      <c r="AL82" s="28"/>
      <c r="AM82" s="28"/>
      <c r="AN82" s="28"/>
      <c r="AO82" s="28"/>
      <c r="AP82" s="28"/>
      <c r="AQ82" s="28"/>
      <c r="AR82" s="28"/>
      <c r="AT82" s="90" t="s">
        <v>465</v>
      </c>
      <c r="AU82" s="94">
        <v>0.0</v>
      </c>
    </row>
    <row r="83">
      <c r="A83" s="81" t="s">
        <v>194</v>
      </c>
      <c r="B83" s="14" t="s">
        <v>195</v>
      </c>
      <c r="C83" s="82">
        <v>75849.0</v>
      </c>
      <c r="D83" s="82">
        <v>22129.0</v>
      </c>
      <c r="E83" s="28">
        <f t="shared" si="2"/>
        <v>0.02362330531</v>
      </c>
      <c r="F83" s="28">
        <f t="shared" si="3"/>
        <v>0.01423038131</v>
      </c>
      <c r="G83" s="82">
        <f t="shared" si="4"/>
        <v>84500.01638</v>
      </c>
      <c r="H83" s="82">
        <f t="shared" ref="H83:Q83" si="89">($C83*AI$4)+($D83*(AI$5+AI$6))</f>
        <v>58277.72509</v>
      </c>
      <c r="I83" s="82">
        <f t="shared" si="89"/>
        <v>20638.89833</v>
      </c>
      <c r="J83" s="82">
        <f t="shared" si="89"/>
        <v>12754.08107</v>
      </c>
      <c r="K83" s="82">
        <f t="shared" si="89"/>
        <v>11136.50612</v>
      </c>
      <c r="L83" s="82">
        <f t="shared" si="89"/>
        <v>11271.11279</v>
      </c>
      <c r="M83" s="82">
        <f t="shared" si="89"/>
        <v>15668.10579</v>
      </c>
      <c r="N83" s="82">
        <f t="shared" si="89"/>
        <v>20065.09879</v>
      </c>
      <c r="O83" s="82">
        <f t="shared" si="89"/>
        <v>26972.29651</v>
      </c>
      <c r="P83" s="82">
        <f t="shared" si="89"/>
        <v>36878.50872</v>
      </c>
      <c r="Q83" s="82">
        <f t="shared" si="89"/>
        <v>46279.37219</v>
      </c>
      <c r="S83" s="82">
        <v>12494.0</v>
      </c>
      <c r="T83" s="28"/>
      <c r="U83" s="83">
        <f>Feed!D83*1000</f>
        <v>31460</v>
      </c>
      <c r="V83" s="83">
        <f>(('Meat Production'!C83*$AH$21)+('Meat Production'!D83*$AH$22))/1000</f>
        <v>24664.72805</v>
      </c>
      <c r="W83" s="83">
        <f>('Meat Production'!E83/1000)*$AH$23</f>
        <v>20483.18808</v>
      </c>
      <c r="X83" s="83">
        <f t="shared" si="6"/>
        <v>0</v>
      </c>
      <c r="Y83" s="83">
        <f t="shared" si="7"/>
        <v>1390.805942</v>
      </c>
      <c r="Z83" s="83">
        <f t="shared" si="8"/>
        <v>146806.4482</v>
      </c>
      <c r="AA83" s="84">
        <f t="shared" si="9"/>
        <v>1.737354079</v>
      </c>
      <c r="AB83" s="90"/>
      <c r="AC83" s="90"/>
      <c r="AD83" s="90"/>
      <c r="AE83" s="90"/>
      <c r="AF83" s="90"/>
      <c r="AG83" s="90"/>
      <c r="AH83" s="94"/>
      <c r="AI83" s="93"/>
      <c r="AJ83" s="93"/>
      <c r="AK83" s="28"/>
      <c r="AL83" s="28"/>
      <c r="AM83" s="28"/>
      <c r="AN83" s="28"/>
      <c r="AO83" s="28"/>
      <c r="AP83" s="28"/>
      <c r="AQ83" s="28"/>
      <c r="AR83" s="28"/>
      <c r="AT83" s="90" t="s">
        <v>466</v>
      </c>
      <c r="AU83" s="94">
        <v>0.0</v>
      </c>
    </row>
    <row r="84">
      <c r="A84" s="81" t="s">
        <v>196</v>
      </c>
      <c r="B84" s="19" t="s">
        <v>197</v>
      </c>
      <c r="C84" s="82">
        <v>340.0</v>
      </c>
      <c r="D84" s="82">
        <v>1922.0</v>
      </c>
      <c r="E84" s="28">
        <f t="shared" si="2"/>
        <v>0.0001058936018</v>
      </c>
      <c r="F84" s="28">
        <f t="shared" si="3"/>
        <v>0.001235970576</v>
      </c>
      <c r="G84" s="82">
        <f t="shared" si="4"/>
        <v>2233.170263</v>
      </c>
      <c r="H84" s="82">
        <f t="shared" ref="H84:Q84" si="90">($C84*AI$4)+($D84*(AI$5+AI$6))</f>
        <v>1364.336539</v>
      </c>
      <c r="I84" s="82">
        <f t="shared" si="90"/>
        <v>508.7803948</v>
      </c>
      <c r="J84" s="82">
        <f t="shared" si="90"/>
        <v>286.1168884</v>
      </c>
      <c r="K84" s="82">
        <f t="shared" si="90"/>
        <v>299.6791958</v>
      </c>
      <c r="L84" s="82">
        <f t="shared" si="90"/>
        <v>362.7222824</v>
      </c>
      <c r="M84" s="82">
        <f t="shared" si="90"/>
        <v>590.5645346</v>
      </c>
      <c r="N84" s="82">
        <f t="shared" si="90"/>
        <v>818.4067868</v>
      </c>
      <c r="O84" s="82">
        <f t="shared" si="90"/>
        <v>1161.567425</v>
      </c>
      <c r="P84" s="82">
        <f t="shared" si="90"/>
        <v>1559.797884</v>
      </c>
      <c r="Q84" s="82">
        <f t="shared" si="90"/>
        <v>1914.136605</v>
      </c>
      <c r="S84" s="82">
        <v>367.0</v>
      </c>
      <c r="T84" s="28"/>
      <c r="U84" s="83">
        <f>Feed!D84*1000</f>
        <v>1940</v>
      </c>
      <c r="V84" s="83">
        <f>(('Meat Production'!C84*$AH$21)+('Meat Production'!D84*$AH$22))/1000</f>
        <v>569.9810774</v>
      </c>
      <c r="W84" s="83">
        <f>('Meat Production'!E84/1000)*$AH$23</f>
        <v>77.56255833</v>
      </c>
      <c r="X84" s="83">
        <f t="shared" si="6"/>
        <v>1292.456364</v>
      </c>
      <c r="Y84" s="83">
        <f t="shared" si="7"/>
        <v>0</v>
      </c>
      <c r="Z84" s="83">
        <f t="shared" si="8"/>
        <v>0</v>
      </c>
      <c r="AA84" s="84">
        <f t="shared" si="9"/>
        <v>0</v>
      </c>
      <c r="AB84" s="90"/>
      <c r="AC84" s="90"/>
      <c r="AD84" s="90"/>
      <c r="AE84" s="90"/>
      <c r="AF84" s="90"/>
      <c r="AG84" s="90"/>
      <c r="AH84" s="94"/>
      <c r="AI84" s="93"/>
      <c r="AJ84" s="93"/>
      <c r="AK84" s="28"/>
      <c r="AL84" s="28"/>
      <c r="AM84" s="28"/>
      <c r="AN84" s="28"/>
      <c r="AO84" s="28"/>
      <c r="AP84" s="28"/>
      <c r="AQ84" s="28"/>
      <c r="AR84" s="28"/>
      <c r="AT84" s="90" t="s">
        <v>133</v>
      </c>
      <c r="AU84" s="93">
        <v>507.0</v>
      </c>
    </row>
    <row r="85">
      <c r="A85" s="81" t="s">
        <v>198</v>
      </c>
      <c r="B85" s="14" t="s">
        <v>199</v>
      </c>
      <c r="C85" s="82">
        <v>112040.0</v>
      </c>
      <c r="D85" s="82">
        <v>1334.0</v>
      </c>
      <c r="E85" s="28">
        <f t="shared" si="2"/>
        <v>0.03489505633</v>
      </c>
      <c r="F85" s="28">
        <f t="shared" si="3"/>
        <v>0.0008578484646</v>
      </c>
      <c r="G85" s="82">
        <f t="shared" si="4"/>
        <v>92921.74407</v>
      </c>
      <c r="H85" s="82">
        <f t="shared" ref="H85:Q85" si="91">($C85*AI$4)+($D85*(AI$5+AI$6))</f>
        <v>67110.41613</v>
      </c>
      <c r="I85" s="82">
        <f t="shared" si="91"/>
        <v>23326.55661</v>
      </c>
      <c r="J85" s="82">
        <f t="shared" si="91"/>
        <v>14901.57874</v>
      </c>
      <c r="K85" s="82">
        <f t="shared" si="91"/>
        <v>12154.18054</v>
      </c>
      <c r="L85" s="82">
        <f t="shared" si="91"/>
        <v>11278.99965</v>
      </c>
      <c r="M85" s="82">
        <f t="shared" si="91"/>
        <v>14193.94919</v>
      </c>
      <c r="N85" s="82">
        <f t="shared" si="91"/>
        <v>17108.89873</v>
      </c>
      <c r="O85" s="82">
        <f t="shared" si="91"/>
        <v>21941.7614</v>
      </c>
      <c r="P85" s="82">
        <f t="shared" si="91"/>
        <v>30488.5948</v>
      </c>
      <c r="Q85" s="82">
        <f t="shared" si="91"/>
        <v>39004.96431</v>
      </c>
      <c r="S85" s="82">
        <v>1074.0</v>
      </c>
      <c r="T85" s="28"/>
      <c r="U85" s="83">
        <f>Feed!D85*1000</f>
        <v>70</v>
      </c>
      <c r="V85" s="83">
        <f>(('Meat Production'!C85*$AH$21)+('Meat Production'!D85*$AH$22))/1000</f>
        <v>3.360193988</v>
      </c>
      <c r="W85" s="83">
        <f>('Meat Production'!E85/1000)*$AH$23</f>
        <v>1559.685517</v>
      </c>
      <c r="X85" s="83">
        <f t="shared" si="6"/>
        <v>0</v>
      </c>
      <c r="Y85" s="83">
        <f t="shared" si="7"/>
        <v>151.7058423</v>
      </c>
      <c r="Z85" s="83">
        <f t="shared" si="8"/>
        <v>15596.92561</v>
      </c>
      <c r="AA85" s="84">
        <f t="shared" si="9"/>
        <v>0.1678501169</v>
      </c>
      <c r="AB85" s="90"/>
      <c r="AC85" s="90"/>
      <c r="AD85" s="90"/>
      <c r="AE85" s="90"/>
      <c r="AF85" s="90"/>
      <c r="AG85" s="90"/>
      <c r="AH85" s="94"/>
      <c r="AI85" s="94"/>
      <c r="AJ85" s="94"/>
      <c r="AK85" s="28"/>
      <c r="AL85" s="28"/>
      <c r="AM85" s="28"/>
      <c r="AN85" s="28"/>
      <c r="AO85" s="28"/>
      <c r="AP85" s="28"/>
      <c r="AQ85" s="28"/>
      <c r="AR85" s="28"/>
      <c r="AT85" s="90" t="s">
        <v>135</v>
      </c>
      <c r="AU85" s="93">
        <v>279.0</v>
      </c>
    </row>
    <row r="86">
      <c r="A86" s="81" t="s">
        <v>200</v>
      </c>
      <c r="B86" s="14" t="s">
        <v>201</v>
      </c>
      <c r="C86" s="82">
        <v>21466.0</v>
      </c>
      <c r="D86" s="82">
        <v>8612.0</v>
      </c>
      <c r="E86" s="28">
        <f t="shared" si="2"/>
        <v>0.006685623698</v>
      </c>
      <c r="F86" s="28">
        <f t="shared" si="3"/>
        <v>0.005538074196</v>
      </c>
      <c r="G86" s="82">
        <f t="shared" si="4"/>
        <v>26304.30996</v>
      </c>
      <c r="H86" s="82">
        <f t="shared" ref="H86:Q86" si="92">($C86*AI$4)+($D86*(AI$5+AI$6))</f>
        <v>17914.86571</v>
      </c>
      <c r="I86" s="82">
        <f t="shared" si="92"/>
        <v>6377.500631</v>
      </c>
      <c r="J86" s="82">
        <f t="shared" si="92"/>
        <v>3904.599319</v>
      </c>
      <c r="K86" s="82">
        <f t="shared" si="92"/>
        <v>3473.634625</v>
      </c>
      <c r="L86" s="82">
        <f t="shared" si="92"/>
        <v>3592.203555</v>
      </c>
      <c r="M86" s="82">
        <f t="shared" si="92"/>
        <v>5104.841542</v>
      </c>
      <c r="N86" s="82">
        <f t="shared" si="92"/>
        <v>6617.479528</v>
      </c>
      <c r="O86" s="82">
        <f t="shared" si="92"/>
        <v>8974.652947</v>
      </c>
      <c r="P86" s="82">
        <f t="shared" si="92"/>
        <v>12234.22574</v>
      </c>
      <c r="Q86" s="82">
        <f t="shared" si="92"/>
        <v>15297.13067</v>
      </c>
      <c r="S86" s="82">
        <v>2641.0</v>
      </c>
      <c r="T86" s="28"/>
      <c r="U86" s="83">
        <f>Feed!D86*1000</f>
        <v>4760</v>
      </c>
      <c r="V86" s="83">
        <f>(('Meat Production'!C86*$AH$21)+('Meat Production'!D86*$AH$22))/1000</f>
        <v>3816.01343</v>
      </c>
      <c r="W86" s="83">
        <f>('Meat Production'!E86/1000)*$AH$23</f>
        <v>2775.363716</v>
      </c>
      <c r="X86" s="83">
        <f t="shared" si="6"/>
        <v>0</v>
      </c>
      <c r="Y86" s="83">
        <f t="shared" si="7"/>
        <v>186.0831257</v>
      </c>
      <c r="Z86" s="83">
        <f t="shared" si="8"/>
        <v>21039.49298</v>
      </c>
      <c r="AA86" s="84">
        <f t="shared" si="9"/>
        <v>0.7998496449</v>
      </c>
      <c r="AB86" s="90"/>
      <c r="AC86" s="90"/>
      <c r="AD86" s="90"/>
      <c r="AE86" s="90"/>
      <c r="AF86" s="90"/>
      <c r="AG86" s="90"/>
      <c r="AH86" s="94"/>
      <c r="AI86" s="94"/>
      <c r="AJ86" s="94"/>
      <c r="AK86" s="28"/>
      <c r="AL86" s="28"/>
      <c r="AM86" s="28"/>
      <c r="AN86" s="28"/>
      <c r="AO86" s="28"/>
      <c r="AP86" s="28"/>
      <c r="AQ86" s="28"/>
      <c r="AR86" s="28"/>
      <c r="AT86" s="90" t="s">
        <v>137</v>
      </c>
      <c r="AU86" s="94">
        <v>41.0</v>
      </c>
    </row>
    <row r="87">
      <c r="A87" s="81" t="s">
        <v>202</v>
      </c>
      <c r="B87" s="14" t="s">
        <v>203</v>
      </c>
      <c r="C87" s="82">
        <v>35464.0</v>
      </c>
      <c r="D87" s="82">
        <v>5950.0</v>
      </c>
      <c r="E87" s="28">
        <f t="shared" si="2"/>
        <v>0.01104532558</v>
      </c>
      <c r="F87" s="28">
        <f t="shared" si="3"/>
        <v>0.003826235655</v>
      </c>
      <c r="G87" s="82">
        <f t="shared" si="4"/>
        <v>35036.03912</v>
      </c>
      <c r="H87" s="82">
        <f t="shared" ref="H87:Q87" si="93">($C87*AI$4)+($D87*(AI$5+AI$6))</f>
        <v>24587.65898</v>
      </c>
      <c r="I87" s="82">
        <f t="shared" si="93"/>
        <v>8645.894577</v>
      </c>
      <c r="J87" s="82">
        <f t="shared" si="93"/>
        <v>5411.083113</v>
      </c>
      <c r="K87" s="82">
        <f t="shared" si="93"/>
        <v>4604.566883</v>
      </c>
      <c r="L87" s="82">
        <f t="shared" si="93"/>
        <v>4516.897645</v>
      </c>
      <c r="M87" s="82">
        <f t="shared" si="93"/>
        <v>6070.738084</v>
      </c>
      <c r="N87" s="82">
        <f t="shared" si="93"/>
        <v>7624.578523</v>
      </c>
      <c r="O87" s="82">
        <f t="shared" si="93"/>
        <v>10101.08165</v>
      </c>
      <c r="P87" s="82">
        <f t="shared" si="93"/>
        <v>13879.40163</v>
      </c>
      <c r="Q87" s="82">
        <f t="shared" si="93"/>
        <v>17521.84448</v>
      </c>
      <c r="S87" s="82">
        <v>558.0</v>
      </c>
      <c r="T87" s="28"/>
      <c r="U87" s="83">
        <f>Feed!D87*1000</f>
        <v>410</v>
      </c>
      <c r="V87" s="83">
        <f>(('Meat Production'!C87*$AH$21)+('Meat Production'!D87*$AH$22))/1000</f>
        <v>980.9317265</v>
      </c>
      <c r="W87" s="83">
        <f>('Meat Production'!E87/1000)*$AH$23</f>
        <v>159.2783205</v>
      </c>
      <c r="X87" s="83">
        <f t="shared" si="6"/>
        <v>0</v>
      </c>
      <c r="Y87" s="83">
        <f t="shared" si="7"/>
        <v>74.19540438</v>
      </c>
      <c r="Z87" s="83">
        <f t="shared" si="8"/>
        <v>7675.245034</v>
      </c>
      <c r="AA87" s="84">
        <f t="shared" si="9"/>
        <v>0.2190671442</v>
      </c>
      <c r="AB87" s="90"/>
      <c r="AC87" s="90"/>
      <c r="AD87" s="90"/>
      <c r="AE87" s="90"/>
      <c r="AF87" s="90"/>
      <c r="AG87" s="90"/>
      <c r="AH87" s="94"/>
      <c r="AI87" s="94"/>
      <c r="AJ87" s="94"/>
      <c r="AK87" s="28"/>
      <c r="AL87" s="28"/>
      <c r="AM87" s="28"/>
      <c r="AN87" s="28"/>
      <c r="AO87" s="28"/>
      <c r="AP87" s="28"/>
      <c r="AQ87" s="28"/>
      <c r="AR87" s="28"/>
      <c r="AT87" s="90" t="s">
        <v>139</v>
      </c>
      <c r="AU87" s="94">
        <v>55.0</v>
      </c>
    </row>
    <row r="88">
      <c r="A88" s="81" t="s">
        <v>204</v>
      </c>
      <c r="B88" s="14" t="s">
        <v>205</v>
      </c>
      <c r="C88" s="82">
        <v>38000.0</v>
      </c>
      <c r="D88" s="82">
        <v>810.0</v>
      </c>
      <c r="E88" s="28">
        <f t="shared" si="2"/>
        <v>0.01183516727</v>
      </c>
      <c r="F88" s="28">
        <f t="shared" si="3"/>
        <v>0.000520882501</v>
      </c>
      <c r="G88" s="82">
        <f t="shared" si="4"/>
        <v>31879.51502</v>
      </c>
      <c r="H88" s="82">
        <f t="shared" ref="H88:Q88" si="94">($C88*AI$4)+($D88*(AI$5+AI$6))</f>
        <v>22977.85654</v>
      </c>
      <c r="I88" s="82">
        <f t="shared" si="94"/>
        <v>7993.194765</v>
      </c>
      <c r="J88" s="82">
        <f t="shared" si="94"/>
        <v>5098.996847</v>
      </c>
      <c r="K88" s="82">
        <f t="shared" si="94"/>
        <v>4171.259325</v>
      </c>
      <c r="L88" s="82">
        <f t="shared" si="94"/>
        <v>3886.676896</v>
      </c>
      <c r="M88" s="82">
        <f t="shared" si="94"/>
        <v>4916.150991</v>
      </c>
      <c r="N88" s="82">
        <f t="shared" si="94"/>
        <v>5945.625086</v>
      </c>
      <c r="O88" s="82">
        <f t="shared" si="94"/>
        <v>7646.000612</v>
      </c>
      <c r="P88" s="82">
        <f t="shared" si="94"/>
        <v>10614.18877</v>
      </c>
      <c r="Q88" s="82">
        <f t="shared" si="94"/>
        <v>13563.87936</v>
      </c>
      <c r="S88" s="82">
        <v>113.0</v>
      </c>
      <c r="T88" s="28"/>
      <c r="U88" s="83">
        <f>Feed!D88*1000</f>
        <v>90</v>
      </c>
      <c r="V88" s="83">
        <f>(('Meat Production'!C88*$AH$21)+('Meat Production'!D88*$AH$22))/1000</f>
        <v>84.91072875</v>
      </c>
      <c r="W88" s="83">
        <f>('Meat Production'!E88/1000)*$AH$23</f>
        <v>314.4624875</v>
      </c>
      <c r="X88" s="83">
        <f t="shared" si="6"/>
        <v>0</v>
      </c>
      <c r="Y88" s="83">
        <f t="shared" si="7"/>
        <v>31.43488778</v>
      </c>
      <c r="Z88" s="83">
        <f t="shared" si="8"/>
        <v>3073.906294</v>
      </c>
      <c r="AA88" s="84">
        <f t="shared" si="9"/>
        <v>0.09642261785</v>
      </c>
      <c r="AB88" s="90"/>
      <c r="AC88" s="90"/>
      <c r="AD88" s="90"/>
      <c r="AE88" s="90"/>
      <c r="AF88" s="90"/>
      <c r="AG88" s="90"/>
      <c r="AH88" s="94"/>
      <c r="AI88" s="93"/>
      <c r="AJ88" s="93"/>
      <c r="AK88" s="28"/>
      <c r="AL88" s="28"/>
      <c r="AM88" s="28"/>
      <c r="AN88" s="28"/>
      <c r="AO88" s="28"/>
      <c r="AP88" s="28"/>
      <c r="AQ88" s="28"/>
      <c r="AR88" s="28"/>
      <c r="AT88" s="90" t="s">
        <v>141</v>
      </c>
      <c r="AU88" s="93">
        <v>101.0</v>
      </c>
    </row>
    <row r="89">
      <c r="A89" s="81" t="s">
        <v>206</v>
      </c>
      <c r="B89" s="14" t="s">
        <v>207</v>
      </c>
      <c r="C89" s="82">
        <v>1795.0</v>
      </c>
      <c r="D89" s="82">
        <v>2326.0</v>
      </c>
      <c r="E89" s="28">
        <f t="shared" si="2"/>
        <v>0.0005590559274</v>
      </c>
      <c r="F89" s="28">
        <f t="shared" si="3"/>
        <v>0.001495768762</v>
      </c>
      <c r="G89" s="82">
        <f t="shared" si="4"/>
        <v>3833.268935</v>
      </c>
      <c r="H89" s="82">
        <f t="shared" ref="H89:Q89" si="95">($C89*AI$4)+($D89*(AI$5+AI$6))</f>
        <v>2469.865121</v>
      </c>
      <c r="I89" s="82">
        <f t="shared" si="95"/>
        <v>900.0124262</v>
      </c>
      <c r="J89" s="82">
        <f t="shared" si="95"/>
        <v>528.2020399</v>
      </c>
      <c r="K89" s="82">
        <f t="shared" si="95"/>
        <v>510.5006064</v>
      </c>
      <c r="L89" s="82">
        <f t="shared" si="95"/>
        <v>575.4237032</v>
      </c>
      <c r="M89" s="82">
        <f t="shared" si="95"/>
        <v>885.2723821</v>
      </c>
      <c r="N89" s="82">
        <f t="shared" si="95"/>
        <v>1195.121061</v>
      </c>
      <c r="O89" s="82">
        <f t="shared" si="95"/>
        <v>1667.270792</v>
      </c>
      <c r="P89" s="82">
        <f t="shared" si="95"/>
        <v>2251.551902</v>
      </c>
      <c r="Q89" s="82">
        <f t="shared" si="95"/>
        <v>2782.715331</v>
      </c>
      <c r="S89" s="82">
        <v>2319.0</v>
      </c>
      <c r="T89" s="28"/>
      <c r="U89" s="83">
        <f>Feed!D89*1000</f>
        <v>1930</v>
      </c>
      <c r="V89" s="83">
        <f>(('Meat Production'!C89*$AH$21)+('Meat Production'!D89*$AH$22))/1000</f>
        <v>445.4570175</v>
      </c>
      <c r="W89" s="83">
        <f>('Meat Production'!E89/1000)*$AH$23</f>
        <v>494.0541084</v>
      </c>
      <c r="X89" s="83">
        <f t="shared" si="6"/>
        <v>990.4888741</v>
      </c>
      <c r="Y89" s="83">
        <f t="shared" si="7"/>
        <v>0</v>
      </c>
      <c r="Z89" s="83">
        <f t="shared" si="8"/>
        <v>2343.656645</v>
      </c>
      <c r="AA89" s="84">
        <f t="shared" si="9"/>
        <v>0.6113989611</v>
      </c>
      <c r="AB89" s="90"/>
      <c r="AC89" s="90"/>
      <c r="AD89" s="90"/>
      <c r="AE89" s="90"/>
      <c r="AF89" s="90"/>
      <c r="AG89" s="90"/>
      <c r="AH89" s="94"/>
      <c r="AI89" s="94"/>
      <c r="AJ89" s="94"/>
      <c r="AK89" s="28"/>
      <c r="AL89" s="28"/>
      <c r="AM89" s="28"/>
      <c r="AN89" s="28"/>
      <c r="AO89" s="28"/>
      <c r="AP89" s="28"/>
      <c r="AQ89" s="28"/>
      <c r="AR89" s="28"/>
      <c r="AT89" s="90" t="s">
        <v>143</v>
      </c>
      <c r="AU89" s="93">
        <v>681.0</v>
      </c>
    </row>
    <row r="90">
      <c r="A90" s="81" t="s">
        <v>208</v>
      </c>
      <c r="B90" s="14" t="s">
        <v>209</v>
      </c>
      <c r="C90" s="82">
        <v>9725.0</v>
      </c>
      <c r="D90" s="82">
        <v>620.0</v>
      </c>
      <c r="E90" s="28">
        <f t="shared" si="2"/>
        <v>0.003028868465</v>
      </c>
      <c r="F90" s="28">
        <f t="shared" si="3"/>
        <v>0.0003987001859</v>
      </c>
      <c r="G90" s="82">
        <f t="shared" si="4"/>
        <v>8578.494545</v>
      </c>
      <c r="H90" s="82">
        <f t="shared" ref="H90:Q90" si="96">($C90*AI$4)+($D90*(AI$5+AI$6))</f>
        <v>6130.272061</v>
      </c>
      <c r="I90" s="82">
        <f t="shared" si="96"/>
        <v>2139.873923</v>
      </c>
      <c r="J90" s="82">
        <f t="shared" si="96"/>
        <v>1356.776548</v>
      </c>
      <c r="K90" s="82">
        <f t="shared" si="96"/>
        <v>1124.06134</v>
      </c>
      <c r="L90" s="82">
        <f t="shared" si="96"/>
        <v>1065.367771</v>
      </c>
      <c r="M90" s="82">
        <f t="shared" si="96"/>
        <v>1375.955418</v>
      </c>
      <c r="N90" s="82">
        <f t="shared" si="96"/>
        <v>1686.543064</v>
      </c>
      <c r="O90" s="82">
        <f t="shared" si="96"/>
        <v>2192.390287</v>
      </c>
      <c r="P90" s="82">
        <f t="shared" si="96"/>
        <v>3032.122163</v>
      </c>
      <c r="Q90" s="82">
        <f t="shared" si="96"/>
        <v>3857.695414</v>
      </c>
      <c r="S90" s="82">
        <v>21786.0</v>
      </c>
      <c r="T90" s="28"/>
      <c r="U90" s="83">
        <f>Feed!D90*1000</f>
        <v>2380</v>
      </c>
      <c r="V90" s="83">
        <f>(('Meat Production'!C90*$AH$21)+('Meat Production'!D90*$AH$22))/1000</f>
        <v>1226.436555</v>
      </c>
      <c r="W90" s="83">
        <f>('Meat Production'!E90/1000)*$AH$23</f>
        <v>6901.935894</v>
      </c>
      <c r="X90" s="83">
        <f t="shared" si="6"/>
        <v>0</v>
      </c>
      <c r="Y90" s="83">
        <f t="shared" si="7"/>
        <v>584.0823749</v>
      </c>
      <c r="Z90" s="83">
        <f t="shared" si="8"/>
        <v>85496.54421</v>
      </c>
      <c r="AA90" s="84">
        <f t="shared" si="9"/>
        <v>9.966380903</v>
      </c>
      <c r="AB90" s="90"/>
      <c r="AC90" s="90"/>
      <c r="AD90" s="90"/>
      <c r="AE90" s="90"/>
      <c r="AF90" s="90"/>
      <c r="AG90" s="90"/>
      <c r="AH90" s="94"/>
      <c r="AI90" s="93"/>
      <c r="AJ90" s="93"/>
      <c r="AK90" s="28"/>
      <c r="AL90" s="28"/>
      <c r="AM90" s="28"/>
      <c r="AN90" s="28"/>
      <c r="AO90" s="28"/>
      <c r="AP90" s="28"/>
      <c r="AQ90" s="28"/>
      <c r="AR90" s="28"/>
      <c r="AT90" s="90" t="s">
        <v>467</v>
      </c>
      <c r="AU90" s="93">
        <v>1967.0</v>
      </c>
    </row>
    <row r="91">
      <c r="A91" s="81" t="s">
        <v>210</v>
      </c>
      <c r="B91" s="14" t="s">
        <v>211</v>
      </c>
      <c r="C91" s="82">
        <v>3275.0</v>
      </c>
      <c r="D91" s="82">
        <v>1790.0</v>
      </c>
      <c r="E91" s="28">
        <f t="shared" si="2"/>
        <v>0.001020004547</v>
      </c>
      <c r="F91" s="28">
        <f t="shared" si="3"/>
        <v>0.001151086021</v>
      </c>
      <c r="G91" s="82">
        <f t="shared" si="4"/>
        <v>4497.510017</v>
      </c>
      <c r="H91" s="82">
        <f t="shared" ref="H91:Q91" si="97">($C91*AI$4)+($D91*(AI$5+AI$6))</f>
        <v>3021.331202</v>
      </c>
      <c r="I91" s="82">
        <f t="shared" si="97"/>
        <v>1081.718417</v>
      </c>
      <c r="J91" s="82">
        <f t="shared" si="97"/>
        <v>655.5101977</v>
      </c>
      <c r="K91" s="82">
        <f t="shared" si="97"/>
        <v>595.1954336</v>
      </c>
      <c r="L91" s="82">
        <f t="shared" si="97"/>
        <v>629.5936071</v>
      </c>
      <c r="M91" s="82">
        <f t="shared" si="97"/>
        <v>914.7336375</v>
      </c>
      <c r="N91" s="82">
        <f t="shared" si="97"/>
        <v>1199.873668</v>
      </c>
      <c r="O91" s="82">
        <f t="shared" si="97"/>
        <v>1641.042617</v>
      </c>
      <c r="P91" s="82">
        <f t="shared" si="97"/>
        <v>2230.760121</v>
      </c>
      <c r="Q91" s="82">
        <f t="shared" si="97"/>
        <v>2779.600303</v>
      </c>
      <c r="S91" s="82">
        <v>1318.0</v>
      </c>
      <c r="T91" s="28"/>
      <c r="U91" s="83">
        <f>Feed!D91*1000</f>
        <v>230</v>
      </c>
      <c r="V91" s="83">
        <f>(('Meat Production'!C91*$AH$21)+('Meat Production'!D91*$AH$22))/1000</f>
        <v>712.8941689</v>
      </c>
      <c r="W91" s="83">
        <f>('Meat Production'!E91/1000)*$AH$23</f>
        <v>1499.985672</v>
      </c>
      <c r="X91" s="83">
        <f t="shared" si="6"/>
        <v>0</v>
      </c>
      <c r="Y91" s="83">
        <f t="shared" si="7"/>
        <v>201.4770575</v>
      </c>
      <c r="Z91" s="83">
        <f t="shared" si="8"/>
        <v>20557.70843</v>
      </c>
      <c r="AA91" s="84">
        <f t="shared" si="9"/>
        <v>4.570908871</v>
      </c>
      <c r="AB91" s="90"/>
      <c r="AC91" s="90"/>
      <c r="AD91" s="90"/>
      <c r="AE91" s="90"/>
      <c r="AF91" s="90"/>
      <c r="AG91" s="90"/>
      <c r="AH91" s="94"/>
      <c r="AI91" s="93"/>
      <c r="AJ91" s="93"/>
      <c r="AK91" s="28"/>
      <c r="AL91" s="28"/>
      <c r="AM91" s="28"/>
      <c r="AN91" s="28"/>
      <c r="AO91" s="28"/>
      <c r="AP91" s="28"/>
      <c r="AQ91" s="28"/>
      <c r="AR91" s="28"/>
      <c r="AT91" s="90" t="s">
        <v>468</v>
      </c>
      <c r="AU91" s="94">
        <v>156.0</v>
      </c>
    </row>
    <row r="92">
      <c r="A92" s="81" t="s">
        <v>212</v>
      </c>
      <c r="B92" s="14" t="s">
        <v>213</v>
      </c>
      <c r="C92" s="82">
        <v>28782.0</v>
      </c>
      <c r="D92" s="82">
        <v>17818.0</v>
      </c>
      <c r="E92" s="28">
        <f t="shared" si="2"/>
        <v>0.008964204848</v>
      </c>
      <c r="F92" s="28">
        <f t="shared" si="3"/>
        <v>0.01145812889</v>
      </c>
      <c r="G92" s="82">
        <f t="shared" si="4"/>
        <v>41648.83343</v>
      </c>
      <c r="H92" s="82">
        <f t="shared" ref="H92:Q92" si="98">($C92*AI$4)+($D92*(AI$5+AI$6))</f>
        <v>27815.50202</v>
      </c>
      <c r="I92" s="82">
        <f t="shared" si="98"/>
        <v>9983.115779</v>
      </c>
      <c r="J92" s="82">
        <f t="shared" si="98"/>
        <v>6022.983541</v>
      </c>
      <c r="K92" s="82">
        <f t="shared" si="98"/>
        <v>5516.7407</v>
      </c>
      <c r="L92" s="82">
        <f t="shared" si="98"/>
        <v>5890.527245</v>
      </c>
      <c r="M92" s="82">
        <f t="shared" si="98"/>
        <v>8634.723491</v>
      </c>
      <c r="N92" s="82">
        <f t="shared" si="98"/>
        <v>11378.91974</v>
      </c>
      <c r="O92" s="82">
        <f t="shared" si="98"/>
        <v>15613.4963</v>
      </c>
      <c r="P92" s="82">
        <f t="shared" si="98"/>
        <v>21201.23101</v>
      </c>
      <c r="Q92" s="82">
        <f t="shared" si="98"/>
        <v>26382.0651</v>
      </c>
      <c r="S92" s="82">
        <v>1442.0</v>
      </c>
      <c r="T92" s="28"/>
      <c r="U92" s="83">
        <f>Feed!D92*1000</f>
        <v>1030</v>
      </c>
      <c r="V92" s="83">
        <f>(('Meat Production'!C92*$AH$21)+('Meat Production'!D92*$AH$22))/1000</f>
        <v>100.7286408</v>
      </c>
      <c r="W92" s="83">
        <f>('Meat Production'!E92/1000)*$AH$23</f>
        <v>676.696661</v>
      </c>
      <c r="X92" s="83">
        <f t="shared" si="6"/>
        <v>252.5746982</v>
      </c>
      <c r="Y92" s="83">
        <f t="shared" si="7"/>
        <v>0</v>
      </c>
      <c r="Z92" s="83">
        <f t="shared" si="8"/>
        <v>1823.993367</v>
      </c>
      <c r="AA92" s="84">
        <f t="shared" si="9"/>
        <v>0.04379458479</v>
      </c>
      <c r="AB92" s="90"/>
      <c r="AC92" s="90"/>
      <c r="AD92" s="90"/>
      <c r="AE92" s="90"/>
      <c r="AF92" s="90"/>
      <c r="AG92" s="90"/>
      <c r="AH92" s="94"/>
      <c r="AI92" s="93"/>
      <c r="AJ92" s="93"/>
      <c r="AK92" s="28"/>
      <c r="AL92" s="28"/>
      <c r="AM92" s="28"/>
      <c r="AN92" s="28"/>
      <c r="AO92" s="28"/>
      <c r="AP92" s="28"/>
      <c r="AQ92" s="28"/>
      <c r="AR92" s="28"/>
      <c r="AT92" s="90" t="s">
        <v>145</v>
      </c>
      <c r="AU92" s="93">
        <v>187631.0</v>
      </c>
    </row>
    <row r="93">
      <c r="A93" s="81" t="s">
        <v>214</v>
      </c>
      <c r="B93" s="14" t="s">
        <v>215</v>
      </c>
      <c r="C93" s="82">
        <v>28623.0</v>
      </c>
      <c r="D93" s="82">
        <v>40500.0</v>
      </c>
      <c r="E93" s="28">
        <f t="shared" si="2"/>
        <v>0.008914684017</v>
      </c>
      <c r="F93" s="28">
        <f t="shared" si="3"/>
        <v>0.02604412505</v>
      </c>
      <c r="G93" s="82">
        <f t="shared" si="4"/>
        <v>64593.93669</v>
      </c>
      <c r="H93" s="82">
        <f t="shared" ref="H93:Q93" si="99">($C93*AI$4)+($D93*(AI$5+AI$6))</f>
        <v>41447.80778</v>
      </c>
      <c r="I93" s="82">
        <f t="shared" si="99"/>
        <v>15130.21772</v>
      </c>
      <c r="J93" s="82">
        <f t="shared" si="99"/>
        <v>8850.949197</v>
      </c>
      <c r="K93" s="82">
        <f t="shared" si="99"/>
        <v>8607.615563</v>
      </c>
      <c r="L93" s="82">
        <f t="shared" si="99"/>
        <v>9759.674933</v>
      </c>
      <c r="M93" s="82">
        <f t="shared" si="99"/>
        <v>15089.83722</v>
      </c>
      <c r="N93" s="82">
        <f t="shared" si="99"/>
        <v>20419.9995</v>
      </c>
      <c r="O93" s="82">
        <f t="shared" si="99"/>
        <v>28532.87169</v>
      </c>
      <c r="P93" s="82">
        <f t="shared" si="99"/>
        <v>38511.65196</v>
      </c>
      <c r="Q93" s="82">
        <f t="shared" si="99"/>
        <v>47565.55429</v>
      </c>
      <c r="S93" s="82">
        <v>521.0</v>
      </c>
      <c r="T93" s="28"/>
      <c r="U93" s="83">
        <f>Feed!D93*1000</f>
        <v>15170</v>
      </c>
      <c r="V93" s="83">
        <f>(('Meat Production'!C93*$AH$21)+('Meat Production'!D93*$AH$22))/1000</f>
        <v>2582.730772</v>
      </c>
      <c r="W93" s="83">
        <f>('Meat Production'!E93/1000)*$AH$23</f>
        <v>3212.316193</v>
      </c>
      <c r="X93" s="83">
        <f t="shared" si="6"/>
        <v>9374.953035</v>
      </c>
      <c r="Y93" s="83">
        <f t="shared" si="7"/>
        <v>0</v>
      </c>
      <c r="Z93" s="83">
        <f t="shared" si="8"/>
        <v>0</v>
      </c>
      <c r="AA93" s="84">
        <f t="shared" si="9"/>
        <v>0</v>
      </c>
      <c r="AB93" s="90"/>
      <c r="AC93" s="90"/>
      <c r="AD93" s="90"/>
      <c r="AE93" s="90"/>
      <c r="AF93" s="90"/>
      <c r="AG93" s="90"/>
      <c r="AH93" s="94"/>
      <c r="AI93" s="93"/>
      <c r="AJ93" s="93"/>
      <c r="AK93" s="28"/>
      <c r="AL93" s="28"/>
      <c r="AM93" s="28"/>
      <c r="AN93" s="28"/>
      <c r="AO93" s="28"/>
      <c r="AP93" s="28"/>
      <c r="AQ93" s="28"/>
      <c r="AR93" s="28"/>
      <c r="AT93" s="90" t="s">
        <v>147</v>
      </c>
      <c r="AU93" s="93">
        <v>1560.0</v>
      </c>
    </row>
    <row r="94">
      <c r="A94" s="81" t="s">
        <v>216</v>
      </c>
      <c r="B94" s="14" t="s">
        <v>217</v>
      </c>
      <c r="C94" s="82">
        <v>805.0</v>
      </c>
      <c r="D94" s="82">
        <v>460.0</v>
      </c>
      <c r="E94" s="28">
        <f t="shared" si="2"/>
        <v>0.000250718675</v>
      </c>
      <c r="F94" s="28">
        <f t="shared" si="3"/>
        <v>0.0002958098154</v>
      </c>
      <c r="G94" s="82">
        <f t="shared" si="4"/>
        <v>1125.856931</v>
      </c>
      <c r="H94" s="82">
        <f t="shared" ref="H94:Q94" si="100">($C94*AI$4)+($D94*(AI$5+AI$6))</f>
        <v>754.7604022</v>
      </c>
      <c r="I94" s="82">
        <f t="shared" si="100"/>
        <v>270.4588233</v>
      </c>
      <c r="J94" s="82">
        <f t="shared" si="100"/>
        <v>163.6393391</v>
      </c>
      <c r="K94" s="82">
        <f t="shared" si="100"/>
        <v>149.0424172</v>
      </c>
      <c r="L94" s="82">
        <f t="shared" si="100"/>
        <v>158.1831585</v>
      </c>
      <c r="M94" s="82">
        <f t="shared" si="100"/>
        <v>230.5564058</v>
      </c>
      <c r="N94" s="82">
        <f t="shared" si="100"/>
        <v>302.929653</v>
      </c>
      <c r="O94" s="82">
        <f t="shared" si="100"/>
        <v>414.7977431</v>
      </c>
      <c r="P94" s="82">
        <f t="shared" si="100"/>
        <v>563.636373</v>
      </c>
      <c r="Q94" s="82">
        <f t="shared" si="100"/>
        <v>701.9702165</v>
      </c>
      <c r="S94" s="82">
        <v>443.0</v>
      </c>
      <c r="T94" s="28"/>
      <c r="U94" s="83">
        <f>Feed!D94*1000</f>
        <v>310</v>
      </c>
      <c r="V94" s="83">
        <f>(('Meat Production'!C94*$AH$21)+('Meat Production'!D94*$AH$22))/1000</f>
        <v>79.71439116</v>
      </c>
      <c r="W94" s="83">
        <f>('Meat Production'!E94/1000)*$AH$23</f>
        <v>38.24490568</v>
      </c>
      <c r="X94" s="83">
        <f t="shared" si="6"/>
        <v>192.0407032</v>
      </c>
      <c r="Y94" s="83">
        <f t="shared" si="7"/>
        <v>0</v>
      </c>
      <c r="Z94" s="83">
        <f t="shared" si="8"/>
        <v>444.8572571</v>
      </c>
      <c r="AA94" s="84">
        <f t="shared" si="9"/>
        <v>0.3951276977</v>
      </c>
      <c r="AB94" s="90"/>
      <c r="AC94" s="90"/>
      <c r="AD94" s="90"/>
      <c r="AE94" s="90"/>
      <c r="AF94" s="90"/>
      <c r="AG94" s="90"/>
      <c r="AH94" s="94"/>
      <c r="AI94" s="93"/>
      <c r="AJ94" s="93"/>
      <c r="AK94" s="28"/>
      <c r="AL94" s="28"/>
      <c r="AM94" s="28"/>
      <c r="AN94" s="28"/>
      <c r="AO94" s="28"/>
      <c r="AP94" s="28"/>
      <c r="AQ94" s="28"/>
      <c r="AR94" s="28"/>
      <c r="AT94" s="90" t="s">
        <v>149</v>
      </c>
      <c r="AU94" s="93">
        <v>7531.0</v>
      </c>
    </row>
    <row r="95">
      <c r="A95" s="81" t="s">
        <v>218</v>
      </c>
      <c r="B95" s="14" t="s">
        <v>219</v>
      </c>
      <c r="C95" s="82">
        <v>661.0</v>
      </c>
      <c r="D95" s="82">
        <v>803.0</v>
      </c>
      <c r="E95" s="28">
        <f t="shared" si="2"/>
        <v>0.0002058696201</v>
      </c>
      <c r="F95" s="28">
        <f t="shared" si="3"/>
        <v>0.0005163810473</v>
      </c>
      <c r="G95" s="82">
        <f t="shared" si="4"/>
        <v>1357.1167</v>
      </c>
      <c r="H95" s="82">
        <f t="shared" ref="H95:Q95" si="101">($C95*AI$4)+($D95*(AI$5+AI$6))</f>
        <v>877.1162602</v>
      </c>
      <c r="I95" s="82">
        <f t="shared" si="101"/>
        <v>319.1989506</v>
      </c>
      <c r="J95" s="82">
        <f t="shared" si="101"/>
        <v>187.7833954</v>
      </c>
      <c r="K95" s="82">
        <f t="shared" si="101"/>
        <v>180.6536169</v>
      </c>
      <c r="L95" s="82">
        <f t="shared" si="101"/>
        <v>202.7272951</v>
      </c>
      <c r="M95" s="82">
        <f t="shared" si="101"/>
        <v>310.7144417</v>
      </c>
      <c r="N95" s="82">
        <f t="shared" si="101"/>
        <v>418.7015882</v>
      </c>
      <c r="O95" s="82">
        <f t="shared" si="101"/>
        <v>583.3987464</v>
      </c>
      <c r="P95" s="82">
        <f t="shared" si="101"/>
        <v>788.1651147</v>
      </c>
      <c r="Q95" s="82">
        <f t="shared" si="101"/>
        <v>974.5937797</v>
      </c>
      <c r="S95" s="82">
        <v>1547.0</v>
      </c>
      <c r="T95" s="28"/>
      <c r="U95" s="83">
        <f>Feed!D95*1000</f>
        <v>1560</v>
      </c>
      <c r="V95" s="83">
        <f>(('Meat Production'!C95*$AH$21)+('Meat Production'!D95*$AH$22))/1000</f>
        <v>1111.591206</v>
      </c>
      <c r="W95" s="83">
        <f>('Meat Production'!E95/1000)*$AH$23</f>
        <v>847.6275725</v>
      </c>
      <c r="X95" s="83">
        <f t="shared" si="6"/>
        <v>0</v>
      </c>
      <c r="Y95" s="83">
        <f t="shared" si="7"/>
        <v>40.56394293</v>
      </c>
      <c r="Z95" s="83">
        <f t="shared" si="8"/>
        <v>5986.643785</v>
      </c>
      <c r="AA95" s="84">
        <f t="shared" si="9"/>
        <v>4.411296233</v>
      </c>
      <c r="AB95" s="90"/>
      <c r="AC95" s="90"/>
      <c r="AD95" s="90"/>
      <c r="AE95" s="90"/>
      <c r="AF95" s="90"/>
      <c r="AG95" s="90"/>
      <c r="AH95" s="94"/>
      <c r="AI95" s="93"/>
      <c r="AJ95" s="93"/>
      <c r="AK95" s="28"/>
      <c r="AL95" s="28"/>
      <c r="AM95" s="28"/>
      <c r="AN95" s="28"/>
      <c r="AO95" s="28"/>
      <c r="AP95" s="28"/>
      <c r="AQ95" s="28"/>
      <c r="AR95" s="28"/>
      <c r="AT95" s="90" t="s">
        <v>151</v>
      </c>
      <c r="AU95" s="93">
        <v>397.0</v>
      </c>
    </row>
    <row r="96">
      <c r="A96" s="81" t="s">
        <v>220</v>
      </c>
      <c r="B96" s="14" t="s">
        <v>221</v>
      </c>
      <c r="C96" s="82">
        <v>1401.0</v>
      </c>
      <c r="D96" s="82">
        <v>110.0</v>
      </c>
      <c r="E96" s="28">
        <f t="shared" si="2"/>
        <v>0.00043634393</v>
      </c>
      <c r="F96" s="28">
        <f t="shared" si="3"/>
        <v>0.00007073712977</v>
      </c>
      <c r="G96" s="82">
        <f t="shared" si="4"/>
        <v>1256.872612</v>
      </c>
      <c r="H96" s="82">
        <f t="shared" ref="H96:Q96" si="102">($C96*AI$4)+($D96*(AI$5+AI$6))</f>
        <v>895.6533064</v>
      </c>
      <c r="I96" s="82">
        <f t="shared" si="102"/>
        <v>312.9968538</v>
      </c>
      <c r="J96" s="82">
        <f t="shared" si="102"/>
        <v>198.0571737</v>
      </c>
      <c r="K96" s="82">
        <f t="shared" si="102"/>
        <v>164.7679753</v>
      </c>
      <c r="L96" s="82">
        <f t="shared" si="102"/>
        <v>157.020928</v>
      </c>
      <c r="M96" s="82">
        <f t="shared" si="102"/>
        <v>204.1262042</v>
      </c>
      <c r="N96" s="82">
        <f t="shared" si="102"/>
        <v>251.2314805</v>
      </c>
      <c r="O96" s="82">
        <f t="shared" si="102"/>
        <v>327.646929</v>
      </c>
      <c r="P96" s="82">
        <f t="shared" si="102"/>
        <v>452.6346657</v>
      </c>
      <c r="Q96" s="82">
        <f t="shared" si="102"/>
        <v>575.1103883</v>
      </c>
      <c r="S96" s="82">
        <v>236.0</v>
      </c>
      <c r="T96" s="28"/>
      <c r="U96" s="83">
        <f>Feed!D96*1000</f>
        <v>340</v>
      </c>
      <c r="V96" s="83">
        <f>(('Meat Production'!C96*$AH$21)+('Meat Production'!D96*$AH$22))/1000</f>
        <v>30.38669445</v>
      </c>
      <c r="W96" s="83">
        <f>('Meat Production'!E96/1000)*$AH$23</f>
        <v>150.9030208</v>
      </c>
      <c r="X96" s="83">
        <f t="shared" si="6"/>
        <v>158.7102848</v>
      </c>
      <c r="Y96" s="83">
        <f t="shared" si="7"/>
        <v>0</v>
      </c>
      <c r="Z96" s="83">
        <f t="shared" si="8"/>
        <v>180.0682043</v>
      </c>
      <c r="AA96" s="84">
        <f t="shared" si="9"/>
        <v>0.1432668694</v>
      </c>
      <c r="AB96" s="90"/>
      <c r="AC96" s="90"/>
      <c r="AD96" s="90"/>
      <c r="AE96" s="90"/>
      <c r="AF96" s="90"/>
      <c r="AG96" s="90"/>
      <c r="AH96" s="94"/>
      <c r="AI96" s="94"/>
      <c r="AJ96" s="94"/>
      <c r="AK96" s="28"/>
      <c r="AL96" s="28"/>
      <c r="AM96" s="28"/>
      <c r="AN96" s="28"/>
      <c r="AO96" s="28"/>
      <c r="AP96" s="28"/>
      <c r="AQ96" s="28"/>
      <c r="AR96" s="28"/>
      <c r="AT96" s="90" t="s">
        <v>469</v>
      </c>
      <c r="AU96" s="93">
        <v>8245.0</v>
      </c>
    </row>
    <row r="97">
      <c r="A97" s="81" t="s">
        <v>222</v>
      </c>
      <c r="B97" s="14" t="s">
        <v>223</v>
      </c>
      <c r="C97" s="82">
        <v>5000.0</v>
      </c>
      <c r="D97" s="82">
        <v>31300.0</v>
      </c>
      <c r="E97" s="28">
        <f t="shared" si="2"/>
        <v>0.001557258851</v>
      </c>
      <c r="F97" s="28">
        <f t="shared" si="3"/>
        <v>0.02012792874</v>
      </c>
      <c r="G97" s="82">
        <f t="shared" si="4"/>
        <v>35928.63049</v>
      </c>
      <c r="H97" s="82">
        <f t="shared" ref="H97:Q97" si="103">($C97*AI$4)+($D97*(AI$5+AI$6))</f>
        <v>21900.63261</v>
      </c>
      <c r="I97" s="82">
        <f t="shared" si="103"/>
        <v>8175.219336</v>
      </c>
      <c r="J97" s="82">
        <f t="shared" si="103"/>
        <v>4588.836388</v>
      </c>
      <c r="K97" s="82">
        <f t="shared" si="103"/>
        <v>4822.939821</v>
      </c>
      <c r="L97" s="82">
        <f t="shared" si="103"/>
        <v>5854.017241</v>
      </c>
      <c r="M97" s="82">
        <f t="shared" si="103"/>
        <v>9551.21595</v>
      </c>
      <c r="N97" s="82">
        <f t="shared" si="103"/>
        <v>13248.41466</v>
      </c>
      <c r="O97" s="82">
        <f t="shared" si="103"/>
        <v>18814.76067</v>
      </c>
      <c r="P97" s="82">
        <f t="shared" si="103"/>
        <v>25260.27245</v>
      </c>
      <c r="Q97" s="82">
        <f t="shared" si="103"/>
        <v>30991.00202</v>
      </c>
      <c r="S97" s="82">
        <v>58851.0</v>
      </c>
      <c r="T97" s="28"/>
      <c r="U97" s="83">
        <f>Feed!D97*1000</f>
        <v>9930</v>
      </c>
      <c r="V97" s="83">
        <f>(('Meat Production'!C97*$AH$21)+('Meat Production'!D97*$AH$22))/1000</f>
        <v>7690.660257</v>
      </c>
      <c r="W97" s="83">
        <f>('Meat Production'!E97/1000)*$AH$23</f>
        <v>11603.38235</v>
      </c>
      <c r="X97" s="83">
        <f t="shared" si="6"/>
        <v>0</v>
      </c>
      <c r="Y97" s="83">
        <f t="shared" si="7"/>
        <v>951.4644868</v>
      </c>
      <c r="Z97" s="83">
        <f t="shared" si="8"/>
        <v>172952.9911</v>
      </c>
      <c r="AA97" s="84">
        <f t="shared" si="9"/>
        <v>4.813793033</v>
      </c>
      <c r="AB97" s="90"/>
      <c r="AC97" s="90"/>
      <c r="AD97" s="90"/>
      <c r="AE97" s="90"/>
      <c r="AF97" s="90"/>
      <c r="AG97" s="90"/>
      <c r="AH97" s="94"/>
      <c r="AI97" s="94"/>
      <c r="AJ97" s="94"/>
      <c r="AK97" s="28"/>
      <c r="AL97" s="28"/>
      <c r="AM97" s="28"/>
      <c r="AN97" s="28"/>
      <c r="AO97" s="28"/>
      <c r="AP97" s="28"/>
      <c r="AQ97" s="28"/>
      <c r="AR97" s="28"/>
      <c r="AT97" s="90" t="s">
        <v>470</v>
      </c>
      <c r="AU97" s="94">
        <v>0.0</v>
      </c>
    </row>
    <row r="98">
      <c r="A98" s="81" t="s">
        <v>224</v>
      </c>
      <c r="B98" s="14" t="s">
        <v>225</v>
      </c>
      <c r="C98" s="82">
        <v>1538.0</v>
      </c>
      <c r="D98" s="82">
        <v>750.0</v>
      </c>
      <c r="E98" s="28">
        <f t="shared" si="2"/>
        <v>0.0004790128225</v>
      </c>
      <c r="F98" s="28">
        <f t="shared" si="3"/>
        <v>0.000482298612</v>
      </c>
      <c r="G98" s="82">
        <f t="shared" si="4"/>
        <v>2019.92605</v>
      </c>
      <c r="H98" s="82">
        <f t="shared" ref="H98:Q98" si="104">($C98*AI$4)+($D98*(AI$5+AI$6))</f>
        <v>1364.034188</v>
      </c>
      <c r="I98" s="82">
        <f t="shared" si="104"/>
        <v>487.3010892</v>
      </c>
      <c r="J98" s="82">
        <f t="shared" si="104"/>
        <v>296.4580648</v>
      </c>
      <c r="K98" s="82">
        <f t="shared" si="104"/>
        <v>267.0984617</v>
      </c>
      <c r="L98" s="82">
        <f t="shared" si="104"/>
        <v>280.1484196</v>
      </c>
      <c r="M98" s="82">
        <f t="shared" si="104"/>
        <v>403.7085532</v>
      </c>
      <c r="N98" s="82">
        <f t="shared" si="104"/>
        <v>527.2686869</v>
      </c>
      <c r="O98" s="82">
        <f t="shared" si="104"/>
        <v>718.9294352</v>
      </c>
      <c r="P98" s="82">
        <f t="shared" si="104"/>
        <v>978.2819364</v>
      </c>
      <c r="Q98" s="82">
        <f t="shared" si="104"/>
        <v>1220.507068</v>
      </c>
      <c r="S98" s="82">
        <v>189.0</v>
      </c>
      <c r="T98" s="28"/>
      <c r="U98" s="83">
        <f>Feed!D98*1000</f>
        <v>690</v>
      </c>
      <c r="V98" s="83">
        <f>(('Meat Production'!C98*$AH$21)+('Meat Production'!D98*$AH$22))/1000</f>
        <v>1183.557108</v>
      </c>
      <c r="W98" s="83">
        <f>('Meat Production'!E98/1000)*$AH$23</f>
        <v>700.8580721</v>
      </c>
      <c r="X98" s="83">
        <f t="shared" si="6"/>
        <v>0</v>
      </c>
      <c r="Y98" s="83">
        <f t="shared" si="7"/>
        <v>121.3625006</v>
      </c>
      <c r="Z98" s="83">
        <f t="shared" si="8"/>
        <v>11511.13423</v>
      </c>
      <c r="AA98" s="84">
        <f t="shared" si="9"/>
        <v>5.69878993</v>
      </c>
      <c r="AB98" s="90"/>
      <c r="AC98" s="90"/>
      <c r="AD98" s="90"/>
      <c r="AE98" s="90"/>
      <c r="AF98" s="90"/>
      <c r="AG98" s="90"/>
      <c r="AH98" s="93"/>
      <c r="AI98" s="93"/>
      <c r="AJ98" s="93"/>
      <c r="AK98" s="28"/>
      <c r="AL98" s="28"/>
      <c r="AM98" s="28"/>
      <c r="AN98" s="28"/>
      <c r="AO98" s="28"/>
      <c r="AP98" s="28"/>
      <c r="AQ98" s="28"/>
      <c r="AR98" s="28"/>
      <c r="AT98" s="90" t="s">
        <v>153</v>
      </c>
      <c r="AU98" s="93">
        <v>1584.0</v>
      </c>
    </row>
    <row r="99">
      <c r="A99" s="81" t="s">
        <v>226</v>
      </c>
      <c r="B99" s="14" t="s">
        <v>227</v>
      </c>
      <c r="C99" s="82">
        <v>190.0</v>
      </c>
      <c r="D99" s="82">
        <v>1000.0</v>
      </c>
      <c r="E99" s="28">
        <f t="shared" si="2"/>
        <v>0.00005917583633</v>
      </c>
      <c r="F99" s="28">
        <f t="shared" si="3"/>
        <v>0.000643064816</v>
      </c>
      <c r="G99" s="82">
        <f t="shared" si="4"/>
        <v>1172.605934</v>
      </c>
      <c r="H99" s="82">
        <f t="shared" ref="H99:Q99" si="105">($C99*AI$4)+($D99*(AI$5+AI$6))</f>
        <v>717.6054009</v>
      </c>
      <c r="I99" s="82">
        <f t="shared" si="105"/>
        <v>267.4060184</v>
      </c>
      <c r="J99" s="82">
        <f t="shared" si="105"/>
        <v>150.5870088</v>
      </c>
      <c r="K99" s="82">
        <f t="shared" si="105"/>
        <v>157.3203234</v>
      </c>
      <c r="L99" s="82">
        <f t="shared" si="105"/>
        <v>190.0134179</v>
      </c>
      <c r="M99" s="82">
        <f t="shared" si="105"/>
        <v>308.8808107</v>
      </c>
      <c r="N99" s="82">
        <f t="shared" si="105"/>
        <v>427.7482035</v>
      </c>
      <c r="O99" s="82">
        <f t="shared" si="105"/>
        <v>606.8301146</v>
      </c>
      <c r="P99" s="82">
        <f t="shared" si="105"/>
        <v>814.9950932</v>
      </c>
      <c r="Q99" s="82">
        <f t="shared" si="105"/>
        <v>1000.32358</v>
      </c>
      <c r="S99" s="82">
        <v>0.0</v>
      </c>
      <c r="T99" s="28"/>
      <c r="U99" s="83">
        <f>Feed!D99*1000</f>
        <v>180</v>
      </c>
      <c r="V99" s="83">
        <f>(('Meat Production'!C99*$AH$21)+('Meat Production'!D99*$AH$22))/1000</f>
        <v>435.1853347</v>
      </c>
      <c r="W99" s="83">
        <f>('Meat Production'!E99/1000)*$AH$23</f>
        <v>30.78488548</v>
      </c>
      <c r="X99" s="83">
        <f t="shared" si="6"/>
        <v>0</v>
      </c>
      <c r="Y99" s="83">
        <f t="shared" si="7"/>
        <v>29.05694905</v>
      </c>
      <c r="Z99" s="83">
        <f t="shared" si="8"/>
        <v>2690.7912</v>
      </c>
      <c r="AA99" s="84">
        <f t="shared" si="9"/>
        <v>2.294710545</v>
      </c>
      <c r="AB99" s="90"/>
      <c r="AC99" s="90"/>
      <c r="AD99" s="90"/>
      <c r="AE99" s="90"/>
      <c r="AF99" s="90"/>
      <c r="AG99" s="90"/>
      <c r="AH99" s="94"/>
      <c r="AI99" s="94"/>
      <c r="AJ99" s="94"/>
      <c r="AK99" s="28"/>
      <c r="AL99" s="28"/>
      <c r="AM99" s="28"/>
      <c r="AN99" s="28"/>
      <c r="AO99" s="28"/>
      <c r="AP99" s="28"/>
      <c r="AQ99" s="28"/>
      <c r="AR99" s="28"/>
      <c r="AT99" s="90" t="s">
        <v>471</v>
      </c>
      <c r="AU99" s="93">
        <v>13300.0</v>
      </c>
    </row>
    <row r="100">
      <c r="A100" s="81" t="s">
        <v>228</v>
      </c>
      <c r="B100" s="14" t="s">
        <v>229</v>
      </c>
      <c r="C100" s="82">
        <v>17000.0</v>
      </c>
      <c r="D100" s="82">
        <v>4824.0</v>
      </c>
      <c r="E100" s="28">
        <f t="shared" si="2"/>
        <v>0.005294680092</v>
      </c>
      <c r="F100" s="28">
        <f t="shared" si="3"/>
        <v>0.003102144673</v>
      </c>
      <c r="G100" s="82">
        <f t="shared" si="4"/>
        <v>18800.83343</v>
      </c>
      <c r="H100" s="82">
        <f t="shared" ref="H100:Q100" si="106">($C100*AI$4)+($D100*(AI$5+AI$6))</f>
        <v>12979.5998</v>
      </c>
      <c r="I100" s="82">
        <f t="shared" si="106"/>
        <v>4594.783071</v>
      </c>
      <c r="J100" s="82">
        <f t="shared" si="106"/>
        <v>2841.514251</v>
      </c>
      <c r="K100" s="82">
        <f t="shared" si="106"/>
        <v>2477.417788</v>
      </c>
      <c r="L100" s="82">
        <f t="shared" si="106"/>
        <v>2502.936618</v>
      </c>
      <c r="M100" s="82">
        <f t="shared" si="106"/>
        <v>3472.930894</v>
      </c>
      <c r="N100" s="82">
        <f t="shared" si="106"/>
        <v>4442.925169</v>
      </c>
      <c r="O100" s="82">
        <f t="shared" si="106"/>
        <v>5967.779596</v>
      </c>
      <c r="P100" s="82">
        <f t="shared" si="106"/>
        <v>8161.701371</v>
      </c>
      <c r="Q100" s="82">
        <f t="shared" si="106"/>
        <v>10245.45991</v>
      </c>
      <c r="S100" s="82">
        <v>480.0</v>
      </c>
      <c r="T100" s="28"/>
      <c r="U100" s="83">
        <f>Feed!D100*1000</f>
        <v>4580</v>
      </c>
      <c r="V100" s="83">
        <f>(('Meat Production'!C100*$AH$21)+('Meat Production'!D100*$AH$22))/1000</f>
        <v>652.5196445</v>
      </c>
      <c r="W100" s="83">
        <f>('Meat Production'!E100/1000)*$AH$23</f>
        <v>5074.506513</v>
      </c>
      <c r="X100" s="83">
        <f t="shared" si="6"/>
        <v>0</v>
      </c>
      <c r="Y100" s="83">
        <f t="shared" si="7"/>
        <v>116.5473824</v>
      </c>
      <c r="Z100" s="83">
        <f t="shared" si="8"/>
        <v>11484.75978</v>
      </c>
      <c r="AA100" s="84">
        <f t="shared" si="9"/>
        <v>0.6108643969</v>
      </c>
      <c r="AB100" s="90"/>
      <c r="AC100" s="90"/>
      <c r="AD100" s="90"/>
      <c r="AE100" s="90"/>
      <c r="AF100" s="90"/>
      <c r="AG100" s="90"/>
      <c r="AH100" s="94"/>
      <c r="AI100" s="94"/>
      <c r="AJ100" s="94"/>
      <c r="AK100" s="28"/>
      <c r="AL100" s="28"/>
      <c r="AM100" s="28"/>
      <c r="AN100" s="28"/>
      <c r="AO100" s="28"/>
      <c r="AP100" s="28"/>
      <c r="AQ100" s="28"/>
      <c r="AR100" s="28"/>
      <c r="AT100" s="90" t="s">
        <v>155</v>
      </c>
      <c r="AU100" s="94">
        <v>202.0</v>
      </c>
    </row>
    <row r="101">
      <c r="A101" s="81" t="s">
        <v>230</v>
      </c>
      <c r="B101" s="14" t="s">
        <v>231</v>
      </c>
      <c r="C101" s="82">
        <v>18800.0</v>
      </c>
      <c r="D101" s="82">
        <v>5678.0</v>
      </c>
      <c r="E101" s="28">
        <f t="shared" si="2"/>
        <v>0.005855293279</v>
      </c>
      <c r="F101" s="28">
        <f t="shared" si="3"/>
        <v>0.003651322026</v>
      </c>
      <c r="G101" s="82">
        <f t="shared" si="4"/>
        <v>21140.68101</v>
      </c>
      <c r="H101" s="82">
        <f t="shared" ref="H101:Q101" si="107">($C101*AI$4)+($D101*(AI$5+AI$6))</f>
        <v>14561.61793</v>
      </c>
      <c r="I101" s="82">
        <f t="shared" si="107"/>
        <v>5159.669729</v>
      </c>
      <c r="J101" s="82">
        <f t="shared" si="107"/>
        <v>3185.489584</v>
      </c>
      <c r="K101" s="82">
        <f t="shared" si="107"/>
        <v>2786.760741</v>
      </c>
      <c r="L101" s="82">
        <f t="shared" si="107"/>
        <v>2826.738598</v>
      </c>
      <c r="M101" s="82">
        <f t="shared" si="107"/>
        <v>3938.628257</v>
      </c>
      <c r="N101" s="82">
        <f t="shared" si="107"/>
        <v>5050.517916</v>
      </c>
      <c r="O101" s="82">
        <f t="shared" si="107"/>
        <v>6795.612678</v>
      </c>
      <c r="P101" s="82">
        <f t="shared" si="107"/>
        <v>9288.455235</v>
      </c>
      <c r="Q101" s="82">
        <f t="shared" si="107"/>
        <v>11651.63219</v>
      </c>
      <c r="S101" s="82">
        <v>2142.0</v>
      </c>
      <c r="T101" s="28"/>
      <c r="U101" s="83">
        <f>Feed!D101*1000</f>
        <v>6420</v>
      </c>
      <c r="V101" s="83">
        <f>(('Meat Production'!C101*$AH$21)+('Meat Production'!D101*$AH$22))/1000</f>
        <v>8827.053576</v>
      </c>
      <c r="W101" s="83">
        <f>('Meat Production'!E101/1000)*$AH$23</f>
        <v>1810.294955</v>
      </c>
      <c r="X101" s="83">
        <f t="shared" si="6"/>
        <v>0</v>
      </c>
      <c r="Y101" s="83">
        <f t="shared" si="7"/>
        <v>428.5176313</v>
      </c>
      <c r="Z101" s="83">
        <f t="shared" si="8"/>
        <v>42770.51871</v>
      </c>
      <c r="AA101" s="84">
        <f t="shared" si="9"/>
        <v>2.023138171</v>
      </c>
      <c r="AB101" s="90"/>
      <c r="AC101" s="90"/>
      <c r="AD101" s="90"/>
      <c r="AE101" s="90"/>
      <c r="AF101" s="90"/>
      <c r="AG101" s="90"/>
      <c r="AH101" s="94"/>
      <c r="AI101" s="94"/>
      <c r="AJ101" s="94"/>
      <c r="AK101" s="28"/>
      <c r="AL101" s="28"/>
      <c r="AM101" s="28"/>
      <c r="AN101" s="28"/>
      <c r="AO101" s="28"/>
      <c r="AP101" s="28"/>
      <c r="AQ101" s="28"/>
      <c r="AR101" s="28"/>
      <c r="AT101" s="90" t="s">
        <v>157</v>
      </c>
      <c r="AU101" s="93">
        <v>7316.0</v>
      </c>
    </row>
    <row r="102">
      <c r="A102" s="81" t="s">
        <v>232</v>
      </c>
      <c r="B102" s="14" t="s">
        <v>233</v>
      </c>
      <c r="C102" s="82">
        <v>1500.0</v>
      </c>
      <c r="D102" s="82">
        <v>10940.0</v>
      </c>
      <c r="E102" s="28">
        <f t="shared" si="2"/>
        <v>0.0004671776552</v>
      </c>
      <c r="F102" s="28">
        <f t="shared" si="3"/>
        <v>0.007035129088</v>
      </c>
      <c r="G102" s="82">
        <f t="shared" si="4"/>
        <v>12355.44838</v>
      </c>
      <c r="H102" s="82">
        <f t="shared" ref="H102:Q102" si="108">($C102*AI$4)+($D102*(AI$5+AI$6))</f>
        <v>7508.198702</v>
      </c>
      <c r="I102" s="82">
        <f t="shared" si="108"/>
        <v>2806.531431</v>
      </c>
      <c r="J102" s="82">
        <f t="shared" si="108"/>
        <v>1571.332013</v>
      </c>
      <c r="K102" s="82">
        <f t="shared" si="108"/>
        <v>1659.261324</v>
      </c>
      <c r="L102" s="82">
        <f t="shared" si="108"/>
        <v>2021.679395</v>
      </c>
      <c r="M102" s="82">
        <f t="shared" si="108"/>
        <v>3307.821822</v>
      </c>
      <c r="N102" s="82">
        <f t="shared" si="108"/>
        <v>4593.96425</v>
      </c>
      <c r="O102" s="82">
        <f t="shared" si="108"/>
        <v>6529.342275</v>
      </c>
      <c r="P102" s="82">
        <f t="shared" si="108"/>
        <v>8763.866594</v>
      </c>
      <c r="Q102" s="82">
        <f t="shared" si="108"/>
        <v>10748.55969</v>
      </c>
      <c r="S102" s="82">
        <v>15.0</v>
      </c>
      <c r="T102" s="28"/>
      <c r="U102" s="83">
        <f>Feed!D102*1000</f>
        <v>10160</v>
      </c>
      <c r="V102" s="83">
        <f>(('Meat Production'!C102*$AH$21)+('Meat Production'!D102*$AH$22))/1000</f>
        <v>13779.50601</v>
      </c>
      <c r="W102" s="83">
        <f>('Meat Production'!E102/1000)*$AH$23</f>
        <v>1127.496431</v>
      </c>
      <c r="X102" s="83">
        <f t="shared" si="6"/>
        <v>0</v>
      </c>
      <c r="Y102" s="83">
        <f t="shared" si="7"/>
        <v>482.3348671</v>
      </c>
      <c r="Z102" s="83">
        <f t="shared" si="8"/>
        <v>44687.78778</v>
      </c>
      <c r="AA102" s="84">
        <f t="shared" si="9"/>
        <v>3.616848729</v>
      </c>
      <c r="AB102" s="90"/>
      <c r="AC102" s="90"/>
      <c r="AD102" s="90"/>
      <c r="AE102" s="90"/>
      <c r="AF102" s="90"/>
      <c r="AG102" s="90"/>
      <c r="AH102" s="94"/>
      <c r="AI102" s="93"/>
      <c r="AJ102" s="93"/>
      <c r="AK102" s="28"/>
      <c r="AL102" s="28"/>
      <c r="AM102" s="28"/>
      <c r="AN102" s="28"/>
      <c r="AO102" s="28"/>
      <c r="AP102" s="28"/>
      <c r="AQ102" s="28"/>
      <c r="AR102" s="28"/>
      <c r="AT102" s="90" t="s">
        <v>159</v>
      </c>
      <c r="AU102" s="94">
        <v>457.0</v>
      </c>
    </row>
    <row r="103">
      <c r="A103" s="81" t="s">
        <v>234</v>
      </c>
      <c r="B103" s="14" t="s">
        <v>235</v>
      </c>
      <c r="C103" s="82">
        <v>50.0</v>
      </c>
      <c r="D103" s="82">
        <v>17.0</v>
      </c>
      <c r="E103" s="28">
        <f t="shared" si="2"/>
        <v>0.00001557258851</v>
      </c>
      <c r="F103" s="28">
        <f t="shared" si="3"/>
        <v>0.00001093210187</v>
      </c>
      <c r="G103" s="82">
        <f t="shared" si="4"/>
        <v>58.1570574</v>
      </c>
      <c r="H103" s="82">
        <f t="shared" ref="H103:Q103" si="109">($C103*AI$4)+($D103*(AI$5+AI$6))</f>
        <v>39.87688086</v>
      </c>
      <c r="I103" s="82">
        <f t="shared" si="109"/>
        <v>14.15617629</v>
      </c>
      <c r="J103" s="82">
        <f t="shared" si="109"/>
        <v>8.710554491</v>
      </c>
      <c r="K103" s="82">
        <f t="shared" si="109"/>
        <v>7.671787963</v>
      </c>
      <c r="L103" s="82">
        <f t="shared" si="109"/>
        <v>7.843159612</v>
      </c>
      <c r="M103" s="82">
        <f t="shared" si="109"/>
        <v>11.01713817</v>
      </c>
      <c r="N103" s="82">
        <f t="shared" si="109"/>
        <v>14.19111672</v>
      </c>
      <c r="O103" s="82">
        <f t="shared" si="109"/>
        <v>19.157564</v>
      </c>
      <c r="P103" s="82">
        <f t="shared" si="109"/>
        <v>26.15606727</v>
      </c>
      <c r="Q103" s="82">
        <f t="shared" si="109"/>
        <v>32.76635017</v>
      </c>
      <c r="S103" s="82">
        <v>52.0</v>
      </c>
      <c r="T103" s="28"/>
      <c r="U103" s="83">
        <f>Feed!D103*1000</f>
        <v>0</v>
      </c>
      <c r="V103" s="83">
        <f>(('Meat Production'!C103*$AH$21)+('Meat Production'!D103*$AH$22))/1000</f>
        <v>161.336778</v>
      </c>
      <c r="W103" s="83">
        <f>('Meat Production'!E103/1000)*$AH$23</f>
        <v>14.88067354</v>
      </c>
      <c r="X103" s="83">
        <f t="shared" si="6"/>
        <v>0</v>
      </c>
      <c r="Y103" s="83">
        <f t="shared" si="7"/>
        <v>17.90515638</v>
      </c>
      <c r="Z103" s="83">
        <f t="shared" si="8"/>
        <v>1733.056686</v>
      </c>
      <c r="AA103" s="84">
        <f t="shared" si="9"/>
        <v>29.79959378</v>
      </c>
      <c r="AB103" s="90"/>
      <c r="AC103" s="90"/>
      <c r="AD103" s="90"/>
      <c r="AE103" s="90"/>
      <c r="AF103" s="90"/>
      <c r="AG103" s="90"/>
      <c r="AH103" s="94"/>
      <c r="AI103" s="93"/>
      <c r="AJ103" s="93"/>
      <c r="AK103" s="28"/>
      <c r="AL103" s="28"/>
      <c r="AM103" s="28"/>
      <c r="AN103" s="28"/>
      <c r="AO103" s="28"/>
      <c r="AP103" s="28"/>
      <c r="AQ103" s="28"/>
      <c r="AR103" s="28"/>
      <c r="AT103" s="90" t="s">
        <v>161</v>
      </c>
      <c r="AU103" s="93">
        <v>5856.0</v>
      </c>
    </row>
    <row r="104">
      <c r="A104" s="81" t="s">
        <v>236</v>
      </c>
      <c r="B104" s="19" t="s">
        <v>237</v>
      </c>
      <c r="C104" s="82">
        <v>92052.0</v>
      </c>
      <c r="D104" s="82">
        <v>123442.0</v>
      </c>
      <c r="E104" s="28">
        <f t="shared" si="2"/>
        <v>0.02866975834</v>
      </c>
      <c r="F104" s="28">
        <f t="shared" si="3"/>
        <v>0.07938120702</v>
      </c>
      <c r="G104" s="82">
        <f t="shared" si="4"/>
        <v>200810.5154</v>
      </c>
      <c r="H104" s="82">
        <f t="shared" ref="H104:Q104" si="110">($C104*AI$4)+($D104*(AI$5+AI$6))</f>
        <v>129177.6386</v>
      </c>
      <c r="I104" s="82">
        <f t="shared" si="110"/>
        <v>47104.61729</v>
      </c>
      <c r="J104" s="82">
        <f t="shared" si="110"/>
        <v>27609.87102</v>
      </c>
      <c r="K104" s="82">
        <f t="shared" si="110"/>
        <v>26749.58681</v>
      </c>
      <c r="L104" s="82">
        <f t="shared" si="110"/>
        <v>30221.46845</v>
      </c>
      <c r="M104" s="82">
        <f t="shared" si="110"/>
        <v>46586.15517</v>
      </c>
      <c r="N104" s="82">
        <f t="shared" si="110"/>
        <v>62950.8419</v>
      </c>
      <c r="O104" s="82">
        <f t="shared" si="110"/>
        <v>87876.16788</v>
      </c>
      <c r="P104" s="82">
        <f t="shared" si="110"/>
        <v>118646.8433</v>
      </c>
      <c r="Q104" s="82">
        <f t="shared" si="110"/>
        <v>146598.5364</v>
      </c>
      <c r="S104" s="82">
        <v>31354.0</v>
      </c>
      <c r="T104" s="28"/>
      <c r="U104" s="83">
        <f>Feed!D104*1000</f>
        <v>40300</v>
      </c>
      <c r="V104" s="83">
        <f>(('Meat Production'!C104*$AH$21)+('Meat Production'!D104*$AH$22))/1000</f>
        <v>42113.92718</v>
      </c>
      <c r="W104" s="83">
        <f>('Meat Production'!E104/1000)*$AH$23</f>
        <v>16078.82365</v>
      </c>
      <c r="X104" s="83">
        <f t="shared" si="6"/>
        <v>0</v>
      </c>
      <c r="Y104" s="83">
        <f t="shared" si="7"/>
        <v>1818.052064</v>
      </c>
      <c r="Z104" s="83">
        <f t="shared" si="8"/>
        <v>213561.0033</v>
      </c>
      <c r="AA104" s="84">
        <f t="shared" si="9"/>
        <v>1.06349512</v>
      </c>
      <c r="AB104" s="90"/>
      <c r="AC104" s="90"/>
      <c r="AD104" s="90"/>
      <c r="AE104" s="90"/>
      <c r="AF104" s="90"/>
      <c r="AG104" s="90"/>
      <c r="AH104" s="94"/>
      <c r="AI104" s="94"/>
      <c r="AJ104" s="94"/>
      <c r="AK104" s="28"/>
      <c r="AL104" s="28"/>
      <c r="AM104" s="28"/>
      <c r="AN104" s="28"/>
      <c r="AO104" s="28"/>
      <c r="AP104" s="28"/>
      <c r="AQ104" s="28"/>
      <c r="AR104" s="28"/>
      <c r="AT104" s="90" t="s">
        <v>163</v>
      </c>
      <c r="AU104" s="93">
        <v>5457.0</v>
      </c>
    </row>
    <row r="105">
      <c r="A105" s="81" t="s">
        <v>238</v>
      </c>
      <c r="B105" s="14" t="s">
        <v>239</v>
      </c>
      <c r="C105" s="82">
        <v>410.0</v>
      </c>
      <c r="D105" s="82">
        <v>1402.0</v>
      </c>
      <c r="E105" s="28">
        <f t="shared" si="2"/>
        <v>0.0001276952258</v>
      </c>
      <c r="F105" s="28">
        <f t="shared" si="3"/>
        <v>0.0009015768721</v>
      </c>
      <c r="G105" s="82">
        <f t="shared" si="4"/>
        <v>1761.366884</v>
      </c>
      <c r="H105" s="82">
        <f t="shared" ref="H105:Q105" si="111">($C105*AI$4)+($D105*(AI$5+AI$6))</f>
        <v>1091.074334</v>
      </c>
      <c r="I105" s="82">
        <f t="shared" si="111"/>
        <v>404.4141967</v>
      </c>
      <c r="J105" s="82">
        <f t="shared" si="111"/>
        <v>230.01</v>
      </c>
      <c r="K105" s="82">
        <f t="shared" si="111"/>
        <v>235.908792</v>
      </c>
      <c r="L105" s="82">
        <f t="shared" si="111"/>
        <v>280.5640722</v>
      </c>
      <c r="M105" s="82">
        <f t="shared" si="111"/>
        <v>450.7574719</v>
      </c>
      <c r="N105" s="82">
        <f t="shared" si="111"/>
        <v>620.9508717</v>
      </c>
      <c r="O105" s="82">
        <f t="shared" si="111"/>
        <v>877.9259028</v>
      </c>
      <c r="P105" s="82">
        <f t="shared" si="111"/>
        <v>1180.397148</v>
      </c>
      <c r="Q105" s="82">
        <f t="shared" si="111"/>
        <v>1450.851631</v>
      </c>
      <c r="S105" s="82">
        <v>252.0</v>
      </c>
      <c r="T105" s="28"/>
      <c r="U105" s="83">
        <f>Feed!D105*1000</f>
        <v>50</v>
      </c>
      <c r="V105" s="83">
        <f>(('Meat Production'!C105*$AH$21)+('Meat Production'!D105*$AH$22))/1000</f>
        <v>155.7829452</v>
      </c>
      <c r="W105" s="83">
        <f>('Meat Production'!E105/1000)*$AH$23</f>
        <v>342.2554915</v>
      </c>
      <c r="X105" s="83">
        <f t="shared" si="6"/>
        <v>0</v>
      </c>
      <c r="Y105" s="83">
        <f t="shared" si="7"/>
        <v>45.52442565</v>
      </c>
      <c r="Z105" s="83">
        <f t="shared" si="8"/>
        <v>4579.046248</v>
      </c>
      <c r="AA105" s="84">
        <f t="shared" si="9"/>
        <v>2.599711786</v>
      </c>
      <c r="AB105" s="90"/>
      <c r="AC105" s="90"/>
      <c r="AD105" s="90"/>
      <c r="AE105" s="90"/>
      <c r="AF105" s="90"/>
      <c r="AG105" s="90"/>
      <c r="AH105" s="94"/>
      <c r="AI105" s="93"/>
      <c r="AJ105" s="93"/>
      <c r="AK105" s="28"/>
      <c r="AL105" s="28"/>
      <c r="AM105" s="28"/>
      <c r="AN105" s="28"/>
      <c r="AO105" s="28"/>
      <c r="AP105" s="28"/>
      <c r="AQ105" s="28"/>
      <c r="AR105" s="28"/>
      <c r="AT105" s="90" t="s">
        <v>169</v>
      </c>
      <c r="AU105" s="94">
        <v>77.0</v>
      </c>
    </row>
    <row r="106">
      <c r="A106" s="81" t="s">
        <v>240</v>
      </c>
      <c r="B106" s="14" t="s">
        <v>241</v>
      </c>
      <c r="C106" s="82">
        <v>170000.0</v>
      </c>
      <c r="D106" s="82">
        <v>3598.0</v>
      </c>
      <c r="E106" s="28">
        <f t="shared" si="2"/>
        <v>0.05294680092</v>
      </c>
      <c r="F106" s="28">
        <f t="shared" si="3"/>
        <v>0.002313747208</v>
      </c>
      <c r="G106" s="82">
        <f t="shared" si="4"/>
        <v>142592.7537</v>
      </c>
      <c r="H106" s="82">
        <f t="shared" ref="H106:Q106" si="112">($C106*AI$4)+($D106*(AI$5+AI$6))</f>
        <v>102780.1308</v>
      </c>
      <c r="I106" s="82">
        <f t="shared" si="112"/>
        <v>35753.16384</v>
      </c>
      <c r="J106" s="82">
        <f t="shared" si="112"/>
        <v>22808.07573</v>
      </c>
      <c r="K106" s="82">
        <f t="shared" si="112"/>
        <v>18657.37776</v>
      </c>
      <c r="L106" s="82">
        <f t="shared" si="112"/>
        <v>17383.36603</v>
      </c>
      <c r="M106" s="82">
        <f t="shared" si="112"/>
        <v>21985.97535</v>
      </c>
      <c r="N106" s="82">
        <f t="shared" si="112"/>
        <v>26588.58467</v>
      </c>
      <c r="O106" s="82">
        <f t="shared" si="112"/>
        <v>34191.12878</v>
      </c>
      <c r="P106" s="82">
        <f t="shared" si="112"/>
        <v>47464.87969</v>
      </c>
      <c r="Q106" s="82">
        <f t="shared" si="112"/>
        <v>60656.4649</v>
      </c>
      <c r="S106" s="82">
        <v>2682.0</v>
      </c>
      <c r="T106" s="28"/>
      <c r="U106" s="83">
        <f>Feed!D106*1000</f>
        <v>10510</v>
      </c>
      <c r="V106" s="83">
        <f>(('Meat Production'!C106*$AH$21)+('Meat Production'!D106*$AH$22))/1000</f>
        <v>4177.184207</v>
      </c>
      <c r="W106" s="83">
        <f>('Meat Production'!E106/1000)*$AH$23</f>
        <v>413.3520429</v>
      </c>
      <c r="X106" s="83">
        <f t="shared" si="6"/>
        <v>5919.46375</v>
      </c>
      <c r="Y106" s="83">
        <f t="shared" si="7"/>
        <v>0</v>
      </c>
      <c r="Z106" s="83">
        <f t="shared" si="8"/>
        <v>0</v>
      </c>
      <c r="AA106" s="84">
        <f t="shared" si="9"/>
        <v>0</v>
      </c>
      <c r="AB106" s="90"/>
      <c r="AC106" s="90"/>
      <c r="AD106" s="90"/>
      <c r="AE106" s="90"/>
      <c r="AF106" s="90"/>
      <c r="AG106" s="90"/>
      <c r="AH106" s="94"/>
      <c r="AI106" s="94"/>
      <c r="AJ106" s="94"/>
      <c r="AK106" s="28"/>
      <c r="AL106" s="28"/>
      <c r="AM106" s="28"/>
      <c r="AN106" s="28"/>
      <c r="AO106" s="28"/>
      <c r="AP106" s="28"/>
      <c r="AQ106" s="28"/>
      <c r="AR106" s="28"/>
      <c r="AT106" s="90" t="s">
        <v>171</v>
      </c>
      <c r="AU106" s="93">
        <v>1667.0</v>
      </c>
    </row>
    <row r="107">
      <c r="A107" s="81" t="s">
        <v>242</v>
      </c>
      <c r="B107" s="14" t="s">
        <v>243</v>
      </c>
      <c r="C107" s="82">
        <v>5600.0</v>
      </c>
      <c r="D107" s="82">
        <v>3278.0</v>
      </c>
      <c r="E107" s="28">
        <f t="shared" si="2"/>
        <v>0.001744129913</v>
      </c>
      <c r="F107" s="28">
        <f t="shared" si="3"/>
        <v>0.002107966467</v>
      </c>
      <c r="G107" s="82">
        <f t="shared" si="4"/>
        <v>7911.399842</v>
      </c>
      <c r="H107" s="82">
        <f t="shared" ref="H107:Q107" si="113">($C107*AI$4)+($D107*(AI$5+AI$6))</f>
        <v>5297.710175</v>
      </c>
      <c r="I107" s="82">
        <f t="shared" si="113"/>
        <v>1899.265148</v>
      </c>
      <c r="J107" s="82">
        <f t="shared" si="113"/>
        <v>1148.157475</v>
      </c>
      <c r="K107" s="82">
        <f t="shared" si="113"/>
        <v>1047.504294</v>
      </c>
      <c r="L107" s="82">
        <f t="shared" si="113"/>
        <v>1113.763929</v>
      </c>
      <c r="M107" s="82">
        <f t="shared" si="113"/>
        <v>1626.136229</v>
      </c>
      <c r="N107" s="82">
        <f t="shared" si="113"/>
        <v>2138.508529</v>
      </c>
      <c r="O107" s="82">
        <f t="shared" si="113"/>
        <v>2930.080677</v>
      </c>
      <c r="P107" s="82">
        <f t="shared" si="113"/>
        <v>3980.620436</v>
      </c>
      <c r="Q107" s="82">
        <f t="shared" si="113"/>
        <v>4956.302174</v>
      </c>
      <c r="S107" s="82">
        <v>251.0</v>
      </c>
      <c r="T107" s="28"/>
      <c r="U107" s="83">
        <f>Feed!D107*1000</f>
        <v>470</v>
      </c>
      <c r="V107" s="83">
        <f>(('Meat Production'!C107*$AH$21)+('Meat Production'!D107*$AH$22))/1000</f>
        <v>664.9720345</v>
      </c>
      <c r="W107" s="83">
        <f>('Meat Production'!E107/1000)*$AH$23</f>
        <v>757.8809706</v>
      </c>
      <c r="X107" s="83">
        <f t="shared" si="6"/>
        <v>0</v>
      </c>
      <c r="Y107" s="83">
        <f t="shared" si="7"/>
        <v>96.81777774</v>
      </c>
      <c r="Z107" s="83">
        <f t="shared" si="8"/>
        <v>9327.57679</v>
      </c>
      <c r="AA107" s="84">
        <f t="shared" si="9"/>
        <v>1.179004598</v>
      </c>
      <c r="AB107" s="90"/>
      <c r="AC107" s="90"/>
      <c r="AD107" s="90"/>
      <c r="AE107" s="90"/>
      <c r="AF107" s="90"/>
      <c r="AG107" s="90"/>
      <c r="AH107" s="94"/>
      <c r="AI107" s="94"/>
      <c r="AJ107" s="94"/>
      <c r="AK107" s="28"/>
      <c r="AL107" s="28"/>
      <c r="AM107" s="28"/>
      <c r="AN107" s="28"/>
      <c r="AO107" s="28"/>
      <c r="AP107" s="28"/>
      <c r="AQ107" s="28"/>
      <c r="AR107" s="28"/>
      <c r="AT107" s="90" t="s">
        <v>173</v>
      </c>
      <c r="AU107" s="93">
        <v>7.0</v>
      </c>
    </row>
    <row r="108">
      <c r="A108" s="81" t="s">
        <v>244</v>
      </c>
      <c r="B108" s="14" t="s">
        <v>245</v>
      </c>
      <c r="C108" s="82">
        <v>675.0</v>
      </c>
      <c r="D108" s="82">
        <v>2785.0</v>
      </c>
      <c r="E108" s="28">
        <f t="shared" si="2"/>
        <v>0.0002102299448</v>
      </c>
      <c r="F108" s="28">
        <f t="shared" si="3"/>
        <v>0.001790935513</v>
      </c>
      <c r="G108" s="82">
        <f t="shared" si="4"/>
        <v>3384.903356</v>
      </c>
      <c r="H108" s="82">
        <f t="shared" ref="H108:Q108" si="114">($C108*AI$4)+($D108*(AI$5+AI$6))</f>
        <v>2084.842274</v>
      </c>
      <c r="I108" s="82">
        <f t="shared" si="114"/>
        <v>774.6949394</v>
      </c>
      <c r="J108" s="82">
        <f t="shared" si="114"/>
        <v>438.5650934</v>
      </c>
      <c r="K108" s="82">
        <f t="shared" si="114"/>
        <v>453.7210732</v>
      </c>
      <c r="L108" s="82">
        <f t="shared" si="114"/>
        <v>543.5725744</v>
      </c>
      <c r="M108" s="82">
        <f t="shared" si="114"/>
        <v>878.2145646</v>
      </c>
      <c r="N108" s="82">
        <f t="shared" si="114"/>
        <v>1212.856555</v>
      </c>
      <c r="O108" s="82">
        <f t="shared" si="114"/>
        <v>1717.593513</v>
      </c>
      <c r="P108" s="82">
        <f t="shared" si="114"/>
        <v>2308.121883</v>
      </c>
      <c r="Q108" s="82">
        <f t="shared" si="114"/>
        <v>2835.050621</v>
      </c>
      <c r="S108" s="82">
        <v>1597.0</v>
      </c>
      <c r="T108" s="28"/>
      <c r="U108" s="83">
        <f>Feed!D108*1000</f>
        <v>5060</v>
      </c>
      <c r="V108" s="83">
        <f>(('Meat Production'!C108*$AH$21)+('Meat Production'!D108*$AH$22))/1000</f>
        <v>2008.645798</v>
      </c>
      <c r="W108" s="83">
        <f>('Meat Production'!E108/1000)*$AH$23</f>
        <v>658.6666386</v>
      </c>
      <c r="X108" s="83">
        <f t="shared" si="6"/>
        <v>2392.687564</v>
      </c>
      <c r="Y108" s="83">
        <f t="shared" si="7"/>
        <v>0</v>
      </c>
      <c r="Z108" s="83">
        <f t="shared" si="8"/>
        <v>0</v>
      </c>
      <c r="AA108" s="84">
        <f t="shared" si="9"/>
        <v>0</v>
      </c>
      <c r="AB108" s="90"/>
      <c r="AC108" s="90"/>
      <c r="AD108" s="90"/>
      <c r="AE108" s="90"/>
      <c r="AF108" s="90"/>
      <c r="AG108" s="90"/>
      <c r="AH108" s="94"/>
      <c r="AI108" s="94"/>
      <c r="AJ108" s="94"/>
      <c r="AK108" s="28"/>
      <c r="AL108" s="28"/>
      <c r="AM108" s="28"/>
      <c r="AN108" s="28"/>
      <c r="AO108" s="28"/>
      <c r="AP108" s="28"/>
      <c r="AQ108" s="28"/>
      <c r="AR108" s="28"/>
      <c r="AT108" s="90" t="s">
        <v>472</v>
      </c>
      <c r="AU108" s="93">
        <v>981.0</v>
      </c>
    </row>
    <row r="109">
      <c r="A109" s="81" t="s">
        <v>246</v>
      </c>
      <c r="B109" s="14" t="s">
        <v>247</v>
      </c>
      <c r="C109" s="82">
        <v>2200.0</v>
      </c>
      <c r="D109" s="82">
        <v>1749.0</v>
      </c>
      <c r="E109" s="28">
        <f t="shared" si="2"/>
        <v>0.0006851938943</v>
      </c>
      <c r="F109" s="28">
        <f t="shared" si="3"/>
        <v>0.001124720363</v>
      </c>
      <c r="G109" s="82">
        <f t="shared" si="4"/>
        <v>3577.256393</v>
      </c>
      <c r="H109" s="82">
        <f t="shared" ref="H109:Q109" si="115">($C109*AI$4)+($D109*(AI$5+AI$6))</f>
        <v>2360.354969</v>
      </c>
      <c r="I109" s="82">
        <f t="shared" si="115"/>
        <v>851.465044</v>
      </c>
      <c r="J109" s="82">
        <f t="shared" si="115"/>
        <v>508.9907057</v>
      </c>
      <c r="K109" s="82">
        <f t="shared" si="115"/>
        <v>474.7146429</v>
      </c>
      <c r="L109" s="82">
        <f t="shared" si="115"/>
        <v>516.5439885</v>
      </c>
      <c r="M109" s="82">
        <f t="shared" si="115"/>
        <v>770.4956886</v>
      </c>
      <c r="N109" s="82">
        <f t="shared" si="115"/>
        <v>1024.447389</v>
      </c>
      <c r="O109" s="82">
        <f t="shared" si="115"/>
        <v>1414.416035</v>
      </c>
      <c r="P109" s="82">
        <f t="shared" si="115"/>
        <v>1916.654473</v>
      </c>
      <c r="Q109" s="82">
        <f t="shared" si="115"/>
        <v>2378.951886</v>
      </c>
      <c r="S109" s="82">
        <v>147.0</v>
      </c>
      <c r="T109" s="28"/>
      <c r="U109" s="83">
        <f>Feed!D109*1000</f>
        <v>70</v>
      </c>
      <c r="V109" s="83">
        <f>(('Meat Production'!C109*$AH$21)+('Meat Production'!D109*$AH$22))/1000</f>
        <v>99.66919812</v>
      </c>
      <c r="W109" s="83">
        <f>('Meat Production'!E109/1000)*$AH$23</f>
        <v>92.48259874</v>
      </c>
      <c r="X109" s="83">
        <f t="shared" si="6"/>
        <v>0</v>
      </c>
      <c r="Y109" s="83">
        <f t="shared" si="7"/>
        <v>12.4116369</v>
      </c>
      <c r="Z109" s="83">
        <f t="shared" si="8"/>
        <v>1361.29286</v>
      </c>
      <c r="AA109" s="84">
        <f t="shared" si="9"/>
        <v>0.3805410378</v>
      </c>
      <c r="AB109" s="90"/>
      <c r="AC109" s="90"/>
      <c r="AD109" s="90"/>
      <c r="AE109" s="90"/>
      <c r="AF109" s="90"/>
      <c r="AG109" s="90"/>
      <c r="AH109" s="94"/>
      <c r="AI109" s="93"/>
      <c r="AJ109" s="93"/>
      <c r="AK109" s="28"/>
      <c r="AL109" s="28"/>
      <c r="AM109" s="28"/>
      <c r="AN109" s="28"/>
      <c r="AO109" s="28"/>
      <c r="AP109" s="28"/>
      <c r="AQ109" s="28"/>
      <c r="AR109" s="28"/>
      <c r="AT109" s="90" t="s">
        <v>175</v>
      </c>
      <c r="AU109" s="94">
        <v>399.0</v>
      </c>
    </row>
    <row r="110">
      <c r="A110" s="81" t="s">
        <v>248</v>
      </c>
      <c r="B110" s="14" t="s">
        <v>249</v>
      </c>
      <c r="C110" s="82">
        <v>0.0</v>
      </c>
      <c r="D110" s="82">
        <v>0.0</v>
      </c>
      <c r="E110" s="28">
        <f t="shared" si="2"/>
        <v>0</v>
      </c>
      <c r="F110" s="28">
        <f t="shared" si="3"/>
        <v>0</v>
      </c>
      <c r="G110" s="82">
        <f t="shared" si="4"/>
        <v>0</v>
      </c>
      <c r="H110" s="82">
        <f t="shared" ref="H110:Q110" si="116">($C110*AI$4)+($D110*(AI$5+AI$6))</f>
        <v>0</v>
      </c>
      <c r="I110" s="82">
        <f t="shared" si="116"/>
        <v>0</v>
      </c>
      <c r="J110" s="82">
        <f t="shared" si="116"/>
        <v>0</v>
      </c>
      <c r="K110" s="82">
        <f t="shared" si="116"/>
        <v>0</v>
      </c>
      <c r="L110" s="82">
        <f t="shared" si="116"/>
        <v>0</v>
      </c>
      <c r="M110" s="82">
        <f t="shared" si="116"/>
        <v>0</v>
      </c>
      <c r="N110" s="82">
        <f t="shared" si="116"/>
        <v>0</v>
      </c>
      <c r="O110" s="82">
        <f t="shared" si="116"/>
        <v>0</v>
      </c>
      <c r="P110" s="82">
        <f t="shared" si="116"/>
        <v>0</v>
      </c>
      <c r="Q110" s="82">
        <f t="shared" si="116"/>
        <v>0</v>
      </c>
      <c r="S110" s="82">
        <v>0.0</v>
      </c>
      <c r="T110" s="28"/>
      <c r="U110" s="83">
        <f>Feed!D110*1000</f>
        <v>10</v>
      </c>
      <c r="V110" s="83">
        <f>(('Meat Production'!C110*$AH$21)+('Meat Production'!D110*$AH$22))/1000</f>
        <v>579.8281423</v>
      </c>
      <c r="W110" s="83">
        <f>('Meat Production'!E110/1000)*$AH$23</f>
        <v>0.3444600357</v>
      </c>
      <c r="X110" s="83">
        <f t="shared" si="6"/>
        <v>0</v>
      </c>
      <c r="Y110" s="83">
        <f t="shared" si="7"/>
        <v>57.93427106</v>
      </c>
      <c r="Z110" s="83">
        <f t="shared" si="8"/>
        <v>5364.94821</v>
      </c>
      <c r="AA110" s="105">
        <v>0.0</v>
      </c>
      <c r="AB110" s="90"/>
      <c r="AC110" s="90"/>
      <c r="AD110" s="90"/>
      <c r="AE110" s="90"/>
      <c r="AF110" s="90"/>
      <c r="AG110" s="90"/>
      <c r="AH110" s="94"/>
      <c r="AI110" s="93"/>
      <c r="AJ110" s="93"/>
      <c r="AK110" s="28"/>
      <c r="AL110" s="28"/>
      <c r="AM110" s="28"/>
      <c r="AN110" s="28"/>
      <c r="AO110" s="28"/>
      <c r="AP110" s="28"/>
      <c r="AQ110" s="28"/>
      <c r="AR110" s="28"/>
      <c r="AT110" s="90" t="s">
        <v>177</v>
      </c>
      <c r="AU110" s="94">
        <v>180.0</v>
      </c>
    </row>
    <row r="111">
      <c r="A111" s="81" t="s">
        <v>250</v>
      </c>
      <c r="B111" s="14" t="s">
        <v>251</v>
      </c>
      <c r="C111" s="82">
        <v>43000.0</v>
      </c>
      <c r="D111" s="82">
        <v>1125.0</v>
      </c>
      <c r="E111" s="28">
        <f t="shared" si="2"/>
        <v>0.01339242612</v>
      </c>
      <c r="F111" s="28">
        <f t="shared" si="3"/>
        <v>0.0007234479181</v>
      </c>
      <c r="G111" s="82">
        <f t="shared" si="4"/>
        <v>36286.22073</v>
      </c>
      <c r="H111" s="82">
        <f t="shared" ref="H111:Q111" si="117">($C111*AI$4)+($D111*(AI$5+AI$6))</f>
        <v>26127.38827</v>
      </c>
      <c r="I111" s="82">
        <f t="shared" si="117"/>
        <v>9092.526976</v>
      </c>
      <c r="J111" s="82">
        <f t="shared" si="117"/>
        <v>5796.095316</v>
      </c>
      <c r="K111" s="82">
        <f t="shared" si="117"/>
        <v>4748.666871</v>
      </c>
      <c r="L111" s="82">
        <f t="shared" si="117"/>
        <v>4433.778794</v>
      </c>
      <c r="M111" s="82">
        <f t="shared" si="117"/>
        <v>5622.508035</v>
      </c>
      <c r="N111" s="82">
        <f t="shared" si="117"/>
        <v>6811.237277</v>
      </c>
      <c r="O111" s="82">
        <f t="shared" si="117"/>
        <v>8771.043468</v>
      </c>
      <c r="P111" s="82">
        <f t="shared" si="117"/>
        <v>12170.23934</v>
      </c>
      <c r="Q111" s="82">
        <f t="shared" si="117"/>
        <v>15543.74416</v>
      </c>
      <c r="S111" s="82">
        <v>2206.0</v>
      </c>
      <c r="T111" s="28"/>
      <c r="U111" s="83">
        <f>Feed!D111*1000</f>
        <v>0</v>
      </c>
      <c r="V111" s="83">
        <f>(('Meat Production'!C111*$AH$21)+('Meat Production'!D111*$AH$22))/1000</f>
        <v>18.5382541</v>
      </c>
      <c r="W111" s="83">
        <f>('Meat Production'!E111/1000)*$AH$23</f>
        <v>541.2943419</v>
      </c>
      <c r="X111" s="83">
        <f t="shared" si="6"/>
        <v>0</v>
      </c>
      <c r="Y111" s="83">
        <f t="shared" si="7"/>
        <v>56.88364056</v>
      </c>
      <c r="Z111" s="83">
        <f t="shared" si="8"/>
        <v>8447.972235</v>
      </c>
      <c r="AA111" s="84">
        <f t="shared" ref="AA111:AA138" si="119">Z111/(E111*$AH$9+F111*($AH$10+$AH$11))</f>
        <v>0.232814883</v>
      </c>
      <c r="AB111" s="90"/>
      <c r="AC111" s="90"/>
      <c r="AD111" s="90"/>
      <c r="AE111" s="90"/>
      <c r="AF111" s="90"/>
      <c r="AG111" s="90"/>
      <c r="AH111" s="94"/>
      <c r="AI111" s="93"/>
      <c r="AJ111" s="93"/>
      <c r="AK111" s="28"/>
      <c r="AL111" s="28"/>
      <c r="AM111" s="28"/>
      <c r="AN111" s="28"/>
      <c r="AO111" s="28"/>
      <c r="AP111" s="28"/>
      <c r="AQ111" s="28"/>
      <c r="AR111" s="28"/>
      <c r="AT111" s="90" t="s">
        <v>179</v>
      </c>
      <c r="AU111" s="94">
        <v>9.0</v>
      </c>
    </row>
    <row r="112">
      <c r="A112" s="81" t="s">
        <v>252</v>
      </c>
      <c r="B112" s="14" t="s">
        <v>253</v>
      </c>
      <c r="C112" s="82">
        <v>83928.0</v>
      </c>
      <c r="D112" s="82">
        <v>12413.0</v>
      </c>
      <c r="E112" s="28">
        <f t="shared" si="2"/>
        <v>0.02613952416</v>
      </c>
      <c r="F112" s="28">
        <f t="shared" si="3"/>
        <v>0.007982363562</v>
      </c>
      <c r="G112" s="82">
        <f t="shared" si="4"/>
        <v>81218.21056</v>
      </c>
      <c r="H112" s="82">
        <f t="shared" ref="H112:Q112" si="118">($C112*AI$4)+($D112*(AI$5+AI$6))</f>
        <v>57178.91935</v>
      </c>
      <c r="I112" s="82">
        <f t="shared" si="118"/>
        <v>20080.17324</v>
      </c>
      <c r="J112" s="82">
        <f t="shared" si="118"/>
        <v>12596.18843</v>
      </c>
      <c r="K112" s="82">
        <f t="shared" si="118"/>
        <v>10668.46559</v>
      </c>
      <c r="L112" s="82">
        <f t="shared" si="118"/>
        <v>10403.85047</v>
      </c>
      <c r="M112" s="82">
        <f t="shared" si="118"/>
        <v>13890.6549</v>
      </c>
      <c r="N112" s="82">
        <f t="shared" si="118"/>
        <v>17377.45933</v>
      </c>
      <c r="O112" s="82">
        <f t="shared" si="118"/>
        <v>22952.57555</v>
      </c>
      <c r="P112" s="82">
        <f t="shared" si="118"/>
        <v>31570.43787</v>
      </c>
      <c r="Q112" s="82">
        <f t="shared" si="118"/>
        <v>39904.83081</v>
      </c>
      <c r="S112" s="82">
        <v>3873.0</v>
      </c>
      <c r="T112" s="28"/>
      <c r="U112" s="83">
        <f>Feed!D112*1000</f>
        <v>6230</v>
      </c>
      <c r="V112" s="83">
        <f>(('Meat Production'!C112*$AH$21)+('Meat Production'!D112*$AH$22))/1000</f>
        <v>10166.41987</v>
      </c>
      <c r="W112" s="83">
        <f>('Meat Production'!E112/1000)*$AH$23</f>
        <v>10222.47159</v>
      </c>
      <c r="X112" s="83">
        <f t="shared" si="6"/>
        <v>0</v>
      </c>
      <c r="Y112" s="83">
        <f t="shared" si="7"/>
        <v>1438.660946</v>
      </c>
      <c r="Z112" s="83">
        <f t="shared" si="8"/>
        <v>138809.4071</v>
      </c>
      <c r="AA112" s="84">
        <f t="shared" si="119"/>
        <v>1.709092162</v>
      </c>
      <c r="AB112" s="90"/>
      <c r="AC112" s="90"/>
      <c r="AD112" s="90"/>
      <c r="AE112" s="90"/>
      <c r="AF112" s="90"/>
      <c r="AG112" s="90"/>
      <c r="AH112" s="94"/>
      <c r="AI112" s="94"/>
      <c r="AJ112" s="94"/>
      <c r="AK112" s="28"/>
      <c r="AL112" s="28"/>
      <c r="AM112" s="28"/>
      <c r="AN112" s="28"/>
      <c r="AO112" s="28"/>
      <c r="AP112" s="28"/>
      <c r="AQ112" s="28"/>
      <c r="AR112" s="28"/>
      <c r="AT112" s="90" t="s">
        <v>181</v>
      </c>
      <c r="AU112" s="93">
        <v>227.0</v>
      </c>
    </row>
    <row r="113">
      <c r="A113" s="81" t="s">
        <v>254</v>
      </c>
      <c r="B113" s="14" t="s">
        <v>255</v>
      </c>
      <c r="C113" s="82">
        <v>25773.0</v>
      </c>
      <c r="D113" s="82">
        <v>2478.0</v>
      </c>
      <c r="E113" s="28">
        <f t="shared" si="2"/>
        <v>0.008027046472</v>
      </c>
      <c r="F113" s="28">
        <f t="shared" si="3"/>
        <v>0.001593514614</v>
      </c>
      <c r="G113" s="82">
        <f t="shared" si="4"/>
        <v>23583.91006</v>
      </c>
      <c r="H113" s="82">
        <f t="shared" ref="H113:Q113" si="120">($C113*AI$4)+($D113*(AI$5+AI$6))</f>
        <v>16751.57106</v>
      </c>
      <c r="I113" s="82">
        <f t="shared" si="120"/>
        <v>5861.710196</v>
      </c>
      <c r="J113" s="82">
        <f t="shared" si="120"/>
        <v>3700.56458</v>
      </c>
      <c r="K113" s="82">
        <f t="shared" si="120"/>
        <v>3093.360364</v>
      </c>
      <c r="L113" s="82">
        <f t="shared" si="120"/>
        <v>2966.410729</v>
      </c>
      <c r="M113" s="82">
        <f t="shared" si="120"/>
        <v>3884.853498</v>
      </c>
      <c r="N113" s="82">
        <f t="shared" si="120"/>
        <v>4803.296267</v>
      </c>
      <c r="O113" s="82">
        <f t="shared" si="120"/>
        <v>6286.876859</v>
      </c>
      <c r="P113" s="82">
        <f t="shared" si="120"/>
        <v>8674.377786</v>
      </c>
      <c r="Q113" s="82">
        <f t="shared" si="120"/>
        <v>11005.28989</v>
      </c>
      <c r="S113" s="82">
        <v>3086.0</v>
      </c>
      <c r="T113" s="28"/>
      <c r="U113" s="83">
        <f>Feed!D113*1000</f>
        <v>0</v>
      </c>
      <c r="V113" s="83">
        <f>(('Meat Production'!C113*$AH$21)+('Meat Production'!D113*$AH$22))/1000</f>
        <v>94.19086256</v>
      </c>
      <c r="W113" s="83">
        <f>('Meat Production'!E113/1000)*$AH$23</f>
        <v>1424.420981</v>
      </c>
      <c r="X113" s="83">
        <f t="shared" si="6"/>
        <v>0</v>
      </c>
      <c r="Y113" s="83">
        <f t="shared" si="7"/>
        <v>154.3035738</v>
      </c>
      <c r="Z113" s="83">
        <f t="shared" si="8"/>
        <v>18738.1194</v>
      </c>
      <c r="AA113" s="84">
        <f t="shared" si="119"/>
        <v>0.7945298022</v>
      </c>
      <c r="AB113" s="90"/>
      <c r="AC113" s="90"/>
      <c r="AD113" s="90"/>
      <c r="AE113" s="90"/>
      <c r="AF113" s="90"/>
      <c r="AG113" s="90"/>
      <c r="AH113" s="94"/>
      <c r="AI113" s="94"/>
      <c r="AJ113" s="94"/>
      <c r="AK113" s="28"/>
      <c r="AL113" s="28"/>
      <c r="AM113" s="28"/>
      <c r="AN113" s="28"/>
      <c r="AO113" s="28"/>
      <c r="AP113" s="28"/>
      <c r="AQ113" s="28"/>
      <c r="AR113" s="28"/>
      <c r="AT113" s="90" t="s">
        <v>473</v>
      </c>
      <c r="AU113" s="94">
        <v>0.0</v>
      </c>
    </row>
    <row r="114">
      <c r="A114" s="81" t="s">
        <v>256</v>
      </c>
      <c r="B114" s="14" t="s">
        <v>257</v>
      </c>
      <c r="C114" s="82">
        <v>440.0</v>
      </c>
      <c r="D114" s="82">
        <v>2372.0</v>
      </c>
      <c r="E114" s="28">
        <f t="shared" si="2"/>
        <v>0.0001370387789</v>
      </c>
      <c r="F114" s="28">
        <f t="shared" si="3"/>
        <v>0.001525349744</v>
      </c>
      <c r="G114" s="82">
        <f t="shared" si="4"/>
        <v>2772.69305</v>
      </c>
      <c r="H114" s="82">
        <f t="shared" ref="H114:Q114" si="121">($C114*AI$4)+($D114*(AI$5+AI$6))</f>
        <v>1695.839792</v>
      </c>
      <c r="I114" s="82">
        <f t="shared" si="121"/>
        <v>632.0925552</v>
      </c>
      <c r="J114" s="82">
        <f t="shared" si="121"/>
        <v>355.7878916</v>
      </c>
      <c r="K114" s="82">
        <f t="shared" si="121"/>
        <v>372.0226564</v>
      </c>
      <c r="L114" s="82">
        <f t="shared" si="121"/>
        <v>449.6584575</v>
      </c>
      <c r="M114" s="82">
        <f t="shared" si="121"/>
        <v>731.3485707</v>
      </c>
      <c r="N114" s="82">
        <f t="shared" si="121"/>
        <v>1013.038684</v>
      </c>
      <c r="O114" s="82">
        <f t="shared" si="121"/>
        <v>1437.382073</v>
      </c>
      <c r="P114" s="82">
        <f t="shared" si="121"/>
        <v>1930.359375</v>
      </c>
      <c r="Q114" s="82">
        <f t="shared" si="121"/>
        <v>2369.168517</v>
      </c>
      <c r="S114" s="82">
        <v>463.0</v>
      </c>
      <c r="T114" s="28"/>
      <c r="U114" s="83">
        <f>Feed!D114*1000</f>
        <v>620</v>
      </c>
      <c r="V114" s="83">
        <f>(('Meat Production'!C114*$AH$21)+('Meat Production'!D114*$AH$22))/1000</f>
        <v>1049.353978</v>
      </c>
      <c r="W114" s="83">
        <f>('Meat Production'!E114/1000)*$AH$23</f>
        <v>218.3089289</v>
      </c>
      <c r="X114" s="83">
        <f t="shared" si="6"/>
        <v>0</v>
      </c>
      <c r="Y114" s="83">
        <f t="shared" si="7"/>
        <v>65.80792952</v>
      </c>
      <c r="Z114" s="83">
        <f t="shared" si="8"/>
        <v>6761.572548</v>
      </c>
      <c r="AA114" s="84">
        <f t="shared" si="119"/>
        <v>2.438630034</v>
      </c>
      <c r="AB114" s="90"/>
      <c r="AC114" s="90"/>
      <c r="AD114" s="90"/>
      <c r="AE114" s="90"/>
      <c r="AF114" s="90"/>
      <c r="AG114" s="90"/>
      <c r="AH114" s="94"/>
      <c r="AI114" s="94"/>
      <c r="AJ114" s="94"/>
      <c r="AK114" s="28"/>
      <c r="AL114" s="28"/>
      <c r="AM114" s="28"/>
      <c r="AN114" s="28"/>
      <c r="AO114" s="28"/>
      <c r="AP114" s="28"/>
      <c r="AQ114" s="28"/>
      <c r="AR114" s="28"/>
      <c r="AT114" s="90" t="s">
        <v>474</v>
      </c>
      <c r="AU114" s="93">
        <v>1551.0</v>
      </c>
    </row>
    <row r="115">
      <c r="A115" s="81" t="s">
        <v>258</v>
      </c>
      <c r="B115" s="14" t="s">
        <v>259</v>
      </c>
      <c r="C115" s="82">
        <v>48195.0</v>
      </c>
      <c r="D115" s="82">
        <v>19991.0</v>
      </c>
      <c r="E115" s="28">
        <f t="shared" si="2"/>
        <v>0.01501041806</v>
      </c>
      <c r="F115" s="28">
        <f t="shared" si="3"/>
        <v>0.01285550874</v>
      </c>
      <c r="G115" s="82">
        <f t="shared" si="4"/>
        <v>59724.75182</v>
      </c>
      <c r="H115" s="82">
        <f t="shared" ref="H115:Q115" si="122">($C115*AI$4)+($D115*(AI$5+AI$6))</f>
        <v>40618.7711</v>
      </c>
      <c r="I115" s="82">
        <f t="shared" si="122"/>
        <v>14468.32536</v>
      </c>
      <c r="J115" s="82">
        <f t="shared" si="122"/>
        <v>8848.856344</v>
      </c>
      <c r="K115" s="82">
        <f t="shared" si="122"/>
        <v>7888.74864</v>
      </c>
      <c r="L115" s="82">
        <f t="shared" si="122"/>
        <v>8177.411827</v>
      </c>
      <c r="M115" s="82">
        <f t="shared" si="122"/>
        <v>11648.40327</v>
      </c>
      <c r="N115" s="82">
        <f t="shared" si="122"/>
        <v>15119.39472</v>
      </c>
      <c r="O115" s="82">
        <f t="shared" si="122"/>
        <v>20523.94353</v>
      </c>
      <c r="P115" s="82">
        <f t="shared" si="122"/>
        <v>27969.50981</v>
      </c>
      <c r="Q115" s="82">
        <f t="shared" si="122"/>
        <v>34958.55178</v>
      </c>
      <c r="S115" s="82">
        <v>4623.0</v>
      </c>
      <c r="T115" s="28"/>
      <c r="U115" s="83">
        <f>Feed!D115*1000</f>
        <v>1500</v>
      </c>
      <c r="V115" s="83">
        <f>(('Meat Production'!C115*$AH$21)+('Meat Production'!D115*$AH$22))/1000</f>
        <v>372.9622126</v>
      </c>
      <c r="W115" s="83">
        <f>('Meat Production'!E115/1000)*$AH$23</f>
        <v>3832.039164</v>
      </c>
      <c r="X115" s="83">
        <f t="shared" si="6"/>
        <v>0</v>
      </c>
      <c r="Y115" s="83">
        <f t="shared" si="7"/>
        <v>274.850602</v>
      </c>
      <c r="Z115" s="83">
        <f t="shared" si="8"/>
        <v>32117.10424</v>
      </c>
      <c r="AA115" s="84">
        <f t="shared" si="119"/>
        <v>0.5377519917</v>
      </c>
      <c r="AB115" s="90"/>
      <c r="AC115" s="90"/>
      <c r="AD115" s="90"/>
      <c r="AE115" s="90"/>
      <c r="AF115" s="90"/>
      <c r="AG115" s="90"/>
      <c r="AH115" s="94"/>
      <c r="AI115" s="93"/>
      <c r="AJ115" s="93"/>
      <c r="AK115" s="28"/>
      <c r="AL115" s="28"/>
      <c r="AM115" s="28"/>
      <c r="AN115" s="28"/>
      <c r="AO115" s="28"/>
      <c r="AP115" s="28"/>
      <c r="AQ115" s="28"/>
      <c r="AR115" s="28"/>
      <c r="AT115" s="90" t="s">
        <v>475</v>
      </c>
      <c r="AU115" s="94">
        <v>424.0</v>
      </c>
    </row>
    <row r="116">
      <c r="A116" s="81" t="s">
        <v>260</v>
      </c>
      <c r="B116" s="14" t="s">
        <v>261</v>
      </c>
      <c r="C116" s="82">
        <v>16.0</v>
      </c>
      <c r="D116" s="82">
        <v>68.0</v>
      </c>
      <c r="E116" s="28">
        <f t="shared" si="2"/>
        <v>0.000004983228322</v>
      </c>
      <c r="F116" s="28">
        <f t="shared" si="3"/>
        <v>0.00004372840749</v>
      </c>
      <c r="G116" s="82">
        <f t="shared" si="4"/>
        <v>82.25433177</v>
      </c>
      <c r="H116" s="82">
        <f t="shared" ref="H116:Q116" si="123">($C116*AI$4)+($D116*(AI$5+AI$6))</f>
        <v>50.61985219</v>
      </c>
      <c r="I116" s="82">
        <f t="shared" si="123"/>
        <v>18.81648597</v>
      </c>
      <c r="J116" s="82">
        <f t="shared" si="123"/>
        <v>10.64495769</v>
      </c>
      <c r="K116" s="82">
        <f t="shared" si="123"/>
        <v>11.02687788</v>
      </c>
      <c r="L116" s="82">
        <f t="shared" si="123"/>
        <v>13.22469324</v>
      </c>
      <c r="M116" s="82">
        <f t="shared" si="123"/>
        <v>21.38362116</v>
      </c>
      <c r="N116" s="82">
        <f t="shared" si="123"/>
        <v>29.54254907</v>
      </c>
      <c r="O116" s="82">
        <f t="shared" si="123"/>
        <v>41.84669436</v>
      </c>
      <c r="P116" s="82">
        <f t="shared" si="123"/>
        <v>56.22974853</v>
      </c>
      <c r="Q116" s="82">
        <f t="shared" si="123"/>
        <v>69.05992122</v>
      </c>
      <c r="S116" s="82">
        <v>3.0</v>
      </c>
      <c r="T116" s="28"/>
      <c r="U116" s="83">
        <f>Feed!D116*1000</f>
        <v>40</v>
      </c>
      <c r="V116" s="83">
        <f>(('Meat Production'!C116*$AH$21)+('Meat Production'!D116*$AH$22))/1000</f>
        <v>55.90427704</v>
      </c>
      <c r="W116" s="83">
        <f>('Meat Production'!E116/1000)*$AH$23</f>
        <v>16.96711719</v>
      </c>
      <c r="X116" s="83">
        <f t="shared" si="6"/>
        <v>0</v>
      </c>
      <c r="Y116" s="83">
        <f t="shared" si="7"/>
        <v>3.340006615</v>
      </c>
      <c r="Z116" s="83">
        <f t="shared" si="8"/>
        <v>313.6231439</v>
      </c>
      <c r="AA116" s="84">
        <f t="shared" si="119"/>
        <v>3.812846536</v>
      </c>
      <c r="AB116" s="90"/>
      <c r="AC116" s="90"/>
      <c r="AD116" s="90"/>
      <c r="AE116" s="90"/>
      <c r="AF116" s="90"/>
      <c r="AG116" s="90"/>
      <c r="AH116" s="94"/>
      <c r="AI116" s="93"/>
      <c r="AJ116" s="93"/>
      <c r="AK116" s="28"/>
      <c r="AL116" s="28"/>
      <c r="AM116" s="28"/>
      <c r="AN116" s="28"/>
      <c r="AO116" s="28"/>
      <c r="AP116" s="28"/>
      <c r="AQ116" s="28"/>
      <c r="AR116" s="28"/>
      <c r="AT116" s="90" t="s">
        <v>183</v>
      </c>
      <c r="AU116" s="93">
        <v>481.0</v>
      </c>
    </row>
    <row r="117">
      <c r="A117" s="81" t="s">
        <v>262</v>
      </c>
      <c r="B117" s="14" t="s">
        <v>263</v>
      </c>
      <c r="C117" s="82">
        <v>1210.0</v>
      </c>
      <c r="D117" s="82">
        <v>424.0</v>
      </c>
      <c r="E117" s="28">
        <f t="shared" si="2"/>
        <v>0.0003768566419</v>
      </c>
      <c r="F117" s="28">
        <f t="shared" si="3"/>
        <v>0.000272659482</v>
      </c>
      <c r="G117" s="82">
        <f t="shared" si="4"/>
        <v>1420.219129</v>
      </c>
      <c r="H117" s="82">
        <f t="shared" ref="H117:Q117" si="124">($C117*AI$4)+($D117*(AI$5+AI$6))</f>
        <v>972.6456215</v>
      </c>
      <c r="I117" s="82">
        <f t="shared" si="124"/>
        <v>345.4568641</v>
      </c>
      <c r="J117" s="82">
        <f t="shared" si="124"/>
        <v>212.3779876</v>
      </c>
      <c r="K117" s="82">
        <f t="shared" si="124"/>
        <v>187.3837075</v>
      </c>
      <c r="L117" s="82">
        <f t="shared" si="124"/>
        <v>191.9625111</v>
      </c>
      <c r="M117" s="82">
        <f t="shared" si="124"/>
        <v>270.2114911</v>
      </c>
      <c r="N117" s="82">
        <f t="shared" si="124"/>
        <v>348.4604711</v>
      </c>
      <c r="O117" s="82">
        <f t="shared" si="124"/>
        <v>470.8065439</v>
      </c>
      <c r="P117" s="82">
        <f t="shared" si="124"/>
        <v>642.6161113</v>
      </c>
      <c r="Q117" s="82">
        <f t="shared" si="124"/>
        <v>804.743006</v>
      </c>
      <c r="S117" s="82">
        <v>3822.0</v>
      </c>
      <c r="T117" s="28"/>
      <c r="U117" s="83">
        <f>Feed!D117*1000</f>
        <v>1220</v>
      </c>
      <c r="V117" s="83">
        <f>(('Meat Production'!C117*$AH$21)+('Meat Production'!D117*$AH$22))/1000</f>
        <v>1571.726546</v>
      </c>
      <c r="W117" s="83">
        <f>('Meat Production'!E117/1000)*$AH$23</f>
        <v>1413.890346</v>
      </c>
      <c r="X117" s="83">
        <f t="shared" si="6"/>
        <v>0</v>
      </c>
      <c r="Y117" s="83">
        <f t="shared" si="7"/>
        <v>179.4013378</v>
      </c>
      <c r="Z117" s="83">
        <f t="shared" si="8"/>
        <v>22123.34069</v>
      </c>
      <c r="AA117" s="84">
        <f t="shared" si="119"/>
        <v>15.57741354</v>
      </c>
      <c r="AB117" s="90"/>
      <c r="AC117" s="90"/>
      <c r="AD117" s="90"/>
      <c r="AE117" s="90"/>
      <c r="AF117" s="90"/>
      <c r="AG117" s="90"/>
      <c r="AH117" s="94"/>
      <c r="AI117" s="94"/>
      <c r="AJ117" s="94"/>
      <c r="AK117" s="28"/>
      <c r="AL117" s="28"/>
      <c r="AM117" s="28"/>
      <c r="AN117" s="28"/>
      <c r="AO117" s="28"/>
      <c r="AP117" s="28"/>
      <c r="AQ117" s="28"/>
      <c r="AR117" s="28"/>
      <c r="AT117" s="90" t="s">
        <v>185</v>
      </c>
      <c r="AU117" s="93">
        <v>203.0</v>
      </c>
    </row>
    <row r="118">
      <c r="A118" s="81" t="s">
        <v>264</v>
      </c>
      <c r="B118" s="19" t="s">
        <v>265</v>
      </c>
      <c r="C118" s="82">
        <v>8188.0</v>
      </c>
      <c r="D118" s="82">
        <v>5733.0</v>
      </c>
      <c r="E118" s="28">
        <f t="shared" si="2"/>
        <v>0.002550167094</v>
      </c>
      <c r="F118" s="28">
        <f t="shared" si="3"/>
        <v>0.00368669059</v>
      </c>
      <c r="G118" s="82">
        <f t="shared" si="4"/>
        <v>12523.98297</v>
      </c>
      <c r="H118" s="82">
        <f t="shared" ref="H118:Q118" si="125">($C118*AI$4)+($D118*(AI$5+AI$6))</f>
        <v>8314.924037</v>
      </c>
      <c r="I118" s="82">
        <f t="shared" si="125"/>
        <v>2991.681854</v>
      </c>
      <c r="J118" s="82">
        <f t="shared" si="125"/>
        <v>1796.846938</v>
      </c>
      <c r="K118" s="82">
        <f t="shared" si="125"/>
        <v>1660.411852</v>
      </c>
      <c r="L118" s="82">
        <f t="shared" si="125"/>
        <v>1789.495637</v>
      </c>
      <c r="M118" s="82">
        <f t="shared" si="125"/>
        <v>2645.999578</v>
      </c>
      <c r="N118" s="82">
        <f t="shared" si="125"/>
        <v>3502.503519</v>
      </c>
      <c r="O118" s="82">
        <f t="shared" si="125"/>
        <v>4820.908745</v>
      </c>
      <c r="P118" s="82">
        <f t="shared" si="125"/>
        <v>6539.430102</v>
      </c>
      <c r="Q118" s="82">
        <f t="shared" si="125"/>
        <v>8127.029849</v>
      </c>
      <c r="S118" s="82">
        <v>1785.0</v>
      </c>
      <c r="T118" s="28"/>
      <c r="U118" s="83">
        <f>Feed!D118*1000</f>
        <v>0</v>
      </c>
      <c r="V118" s="83">
        <f>(('Meat Production'!C118*$AH$21)+('Meat Production'!D118*$AH$22))/1000</f>
        <v>579.1062532</v>
      </c>
      <c r="W118" s="83">
        <f>('Meat Production'!E118/1000)*$AH$23</f>
        <v>633.727732</v>
      </c>
      <c r="X118" s="83">
        <f t="shared" si="6"/>
        <v>0</v>
      </c>
      <c r="Y118" s="83">
        <f t="shared" si="7"/>
        <v>123.2340042</v>
      </c>
      <c r="Z118" s="83">
        <f t="shared" si="8"/>
        <v>13985.34305</v>
      </c>
      <c r="AA118" s="84">
        <f t="shared" si="119"/>
        <v>1.11668493</v>
      </c>
      <c r="AB118" s="90"/>
      <c r="AC118" s="90"/>
      <c r="AD118" s="90"/>
      <c r="AE118" s="90"/>
      <c r="AF118" s="90"/>
      <c r="AG118" s="90"/>
      <c r="AH118" s="94"/>
      <c r="AI118" s="94"/>
      <c r="AJ118" s="94"/>
      <c r="AK118" s="28"/>
      <c r="AL118" s="28"/>
      <c r="AM118" s="28"/>
      <c r="AN118" s="28"/>
      <c r="AO118" s="28"/>
      <c r="AP118" s="28"/>
      <c r="AQ118" s="28"/>
      <c r="AR118" s="28"/>
      <c r="AT118" s="90" t="s">
        <v>187</v>
      </c>
      <c r="AU118" s="93">
        <v>48.0</v>
      </c>
    </row>
    <row r="119">
      <c r="A119" s="81" t="s">
        <v>266</v>
      </c>
      <c r="B119" s="6" t="s">
        <v>476</v>
      </c>
      <c r="C119" s="82">
        <v>0.0</v>
      </c>
      <c r="D119" s="21">
        <v>790.2</v>
      </c>
      <c r="E119" s="28">
        <f t="shared" si="2"/>
        <v>0</v>
      </c>
      <c r="F119" s="28">
        <f t="shared" si="3"/>
        <v>0.0005081498176</v>
      </c>
      <c r="G119" s="82">
        <f t="shared" si="4"/>
        <v>803.8930115</v>
      </c>
      <c r="H119" s="82">
        <f t="shared" ref="H119:Q119" si="126">($C119*AI$4)+($D119*(AI$5+AI$6))</f>
        <v>478.2029987</v>
      </c>
      <c r="I119" s="82">
        <f t="shared" si="126"/>
        <v>180.4539618</v>
      </c>
      <c r="J119" s="82">
        <f t="shared" si="126"/>
        <v>99.24967898</v>
      </c>
      <c r="K119" s="82">
        <f t="shared" si="126"/>
        <v>108.2723771</v>
      </c>
      <c r="L119" s="82">
        <f t="shared" si="126"/>
        <v>135.3404713</v>
      </c>
      <c r="M119" s="82">
        <f t="shared" si="126"/>
        <v>225.5674522</v>
      </c>
      <c r="N119" s="82">
        <f t="shared" si="126"/>
        <v>315.7944331</v>
      </c>
      <c r="O119" s="82">
        <f t="shared" si="126"/>
        <v>451.1349045</v>
      </c>
      <c r="P119" s="82">
        <f t="shared" si="126"/>
        <v>604.520772</v>
      </c>
      <c r="Q119" s="82">
        <f t="shared" si="126"/>
        <v>739.8612433</v>
      </c>
      <c r="S119" s="82">
        <v>445.0</v>
      </c>
      <c r="T119" s="28"/>
      <c r="U119" s="83">
        <f>Feed!D119*1000</f>
        <v>5850</v>
      </c>
      <c r="V119" s="83">
        <f>(('Meat Production'!C119*$AH$21)+('Meat Production'!D119*$AH$22))/1000</f>
        <v>7162.620625</v>
      </c>
      <c r="W119" s="83">
        <f>('Meat Production'!E119/1000)*$AH$23</f>
        <v>68.48849682</v>
      </c>
      <c r="X119" s="83">
        <f t="shared" si="6"/>
        <v>0</v>
      </c>
      <c r="Y119" s="83">
        <f t="shared" si="7"/>
        <v>140.3321554</v>
      </c>
      <c r="Z119" s="83">
        <f t="shared" si="8"/>
        <v>13636.86779</v>
      </c>
      <c r="AA119" s="84">
        <f t="shared" si="119"/>
        <v>16.96353569</v>
      </c>
      <c r="AB119" s="90"/>
      <c r="AC119" s="90"/>
      <c r="AD119" s="90"/>
      <c r="AE119" s="90"/>
      <c r="AF119" s="90"/>
      <c r="AG119" s="90"/>
      <c r="AH119" s="94"/>
      <c r="AI119" s="93"/>
      <c r="AJ119" s="93"/>
      <c r="AK119" s="28"/>
      <c r="AL119" s="28"/>
      <c r="AM119" s="28"/>
      <c r="AN119" s="28"/>
      <c r="AO119" s="28"/>
      <c r="AP119" s="28"/>
      <c r="AQ119" s="28"/>
      <c r="AR119" s="28"/>
      <c r="AT119" s="90" t="s">
        <v>477</v>
      </c>
      <c r="AU119" s="94">
        <v>0.0</v>
      </c>
    </row>
    <row r="120">
      <c r="A120" s="81" t="s">
        <v>268</v>
      </c>
      <c r="B120" s="14" t="s">
        <v>269</v>
      </c>
      <c r="C120" s="82">
        <v>3875.0</v>
      </c>
      <c r="D120" s="82">
        <v>853.0</v>
      </c>
      <c r="E120" s="28">
        <f t="shared" si="2"/>
        <v>0.001206875609</v>
      </c>
      <c r="F120" s="28">
        <f t="shared" si="3"/>
        <v>0.0005485342881</v>
      </c>
      <c r="G120" s="82">
        <f t="shared" si="4"/>
        <v>4034.622842</v>
      </c>
      <c r="H120" s="82">
        <f t="shared" ref="H120:Q120" si="127">($C120*AI$4)+($D120*(AI$5+AI$6))</f>
        <v>2809.358174</v>
      </c>
      <c r="I120" s="82">
        <f t="shared" si="127"/>
        <v>991.0281556</v>
      </c>
      <c r="J120" s="82">
        <f t="shared" si="127"/>
        <v>616.7264445</v>
      </c>
      <c r="K120" s="82">
        <f t="shared" si="127"/>
        <v>530.9182632</v>
      </c>
      <c r="L120" s="82">
        <f t="shared" si="127"/>
        <v>528.28824</v>
      </c>
      <c r="M120" s="82">
        <f t="shared" si="127"/>
        <v>721.2338247</v>
      </c>
      <c r="N120" s="82">
        <f t="shared" si="127"/>
        <v>914.1794093</v>
      </c>
      <c r="O120" s="82">
        <f t="shared" si="127"/>
        <v>1219.522444</v>
      </c>
      <c r="P120" s="82">
        <f t="shared" si="127"/>
        <v>1671.742267</v>
      </c>
      <c r="Q120" s="82">
        <f t="shared" si="127"/>
        <v>2104.482561</v>
      </c>
      <c r="S120" s="82">
        <v>1055.0</v>
      </c>
      <c r="T120" s="28"/>
      <c r="U120" s="83">
        <f>Feed!D120*1000</f>
        <v>1450</v>
      </c>
      <c r="V120" s="83">
        <f>(('Meat Production'!C120*$AH$21)+('Meat Production'!D120*$AH$22))/1000</f>
        <v>21.83238953</v>
      </c>
      <c r="W120" s="83">
        <f>('Meat Production'!E120/1000)*$AH$23</f>
        <v>1636.903615</v>
      </c>
      <c r="X120" s="83">
        <f t="shared" si="6"/>
        <v>0</v>
      </c>
      <c r="Y120" s="83">
        <f t="shared" si="7"/>
        <v>21.20931138</v>
      </c>
      <c r="Z120" s="83">
        <f t="shared" si="8"/>
        <v>3485.026493</v>
      </c>
      <c r="AA120" s="84">
        <f t="shared" si="119"/>
        <v>0.8637799935</v>
      </c>
      <c r="AB120" s="90"/>
      <c r="AC120" s="90"/>
      <c r="AD120" s="90"/>
      <c r="AE120" s="90"/>
      <c r="AF120" s="90"/>
      <c r="AG120" s="90"/>
      <c r="AH120" s="94"/>
      <c r="AI120" s="94"/>
      <c r="AJ120" s="94"/>
      <c r="AK120" s="28"/>
      <c r="AL120" s="28"/>
      <c r="AM120" s="28"/>
      <c r="AN120" s="28"/>
      <c r="AO120" s="28"/>
      <c r="AP120" s="28"/>
      <c r="AQ120" s="28"/>
      <c r="AR120" s="28"/>
      <c r="AT120" s="90" t="s">
        <v>189</v>
      </c>
      <c r="AU120" s="93">
        <v>967.0</v>
      </c>
    </row>
    <row r="121">
      <c r="A121" s="81" t="s">
        <v>270</v>
      </c>
      <c r="B121" s="19" t="s">
        <v>271</v>
      </c>
      <c r="C121" s="82">
        <v>24000.0</v>
      </c>
      <c r="D121" s="82">
        <v>15650.0</v>
      </c>
      <c r="E121" s="28">
        <f t="shared" si="2"/>
        <v>0.007474842483</v>
      </c>
      <c r="F121" s="28">
        <f t="shared" si="3"/>
        <v>0.01006396437</v>
      </c>
      <c r="G121" s="82">
        <f t="shared" si="4"/>
        <v>35535.17831</v>
      </c>
      <c r="H121" s="82">
        <f t="shared" ref="H121:Q121" si="128">($C121*AI$4)+($D121*(AI$5+AI$6))</f>
        <v>23673.60398</v>
      </c>
      <c r="I121" s="82">
        <f t="shared" si="128"/>
        <v>8505.417887</v>
      </c>
      <c r="J121" s="82">
        <f t="shared" si="128"/>
        <v>5121.815454</v>
      </c>
      <c r="K121" s="82">
        <f t="shared" si="128"/>
        <v>4708.730184</v>
      </c>
      <c r="L121" s="82">
        <f t="shared" si="128"/>
        <v>5047.556566</v>
      </c>
      <c r="M121" s="82">
        <f t="shared" si="128"/>
        <v>7426.292907</v>
      </c>
      <c r="N121" s="82">
        <f t="shared" si="128"/>
        <v>9805.029247</v>
      </c>
      <c r="O121" s="82">
        <f t="shared" si="128"/>
        <v>13471.7639</v>
      </c>
      <c r="P121" s="82">
        <f t="shared" si="128"/>
        <v>18284.93074</v>
      </c>
      <c r="Q121" s="82">
        <f t="shared" si="128"/>
        <v>22740.70649</v>
      </c>
      <c r="S121" s="82">
        <v>2888.0</v>
      </c>
      <c r="T121" s="28"/>
      <c r="U121" s="83">
        <f>Feed!D121*1000</f>
        <v>1490</v>
      </c>
      <c r="V121" s="83">
        <f>(('Meat Production'!C121*$AH$21)+('Meat Production'!D121*$AH$22))/1000</f>
        <v>475.0680007</v>
      </c>
      <c r="W121" s="83">
        <f>('Meat Production'!E121/1000)*$AH$23</f>
        <v>4790.317141</v>
      </c>
      <c r="X121" s="83">
        <f t="shared" si="6"/>
        <v>0</v>
      </c>
      <c r="Y121" s="83">
        <f t="shared" si="7"/>
        <v>383.6104809</v>
      </c>
      <c r="Z121" s="83">
        <f t="shared" si="8"/>
        <v>39687.41799</v>
      </c>
      <c r="AA121" s="84">
        <f t="shared" si="119"/>
        <v>1.116848708</v>
      </c>
      <c r="AB121" s="90"/>
      <c r="AC121" s="90"/>
      <c r="AD121" s="90"/>
      <c r="AE121" s="90"/>
      <c r="AF121" s="90"/>
      <c r="AG121" s="90"/>
      <c r="AH121" s="94"/>
      <c r="AI121" s="94"/>
      <c r="AJ121" s="94"/>
      <c r="AK121" s="28"/>
      <c r="AL121" s="28"/>
      <c r="AM121" s="28"/>
      <c r="AN121" s="28"/>
      <c r="AO121" s="28"/>
      <c r="AP121" s="28"/>
      <c r="AQ121" s="28"/>
      <c r="AR121" s="28"/>
      <c r="AT121" s="90" t="s">
        <v>478</v>
      </c>
      <c r="AU121" s="94">
        <v>0.0</v>
      </c>
    </row>
    <row r="122">
      <c r="A122" s="81" t="s">
        <v>272</v>
      </c>
      <c r="B122" s="14" t="s">
        <v>273</v>
      </c>
      <c r="C122" s="82">
        <v>800.0</v>
      </c>
      <c r="D122" s="82">
        <v>21310.0</v>
      </c>
      <c r="E122" s="28">
        <f t="shared" si="2"/>
        <v>0.0002491614161</v>
      </c>
      <c r="F122" s="28">
        <f t="shared" si="3"/>
        <v>0.01370371123</v>
      </c>
      <c r="G122" s="82">
        <f t="shared" si="4"/>
        <v>22333.07072</v>
      </c>
      <c r="H122" s="82">
        <f t="shared" ref="H122:Q122" si="129">($C122*AI$4)+($D122*(AI$5+AI$6))</f>
        <v>13369.53438</v>
      </c>
      <c r="I122" s="82">
        <f t="shared" si="129"/>
        <v>5030.840061</v>
      </c>
      <c r="J122" s="82">
        <f t="shared" si="129"/>
        <v>2781.756554</v>
      </c>
      <c r="K122" s="82">
        <f t="shared" si="129"/>
        <v>3005.353352</v>
      </c>
      <c r="L122" s="82">
        <f t="shared" si="129"/>
        <v>3728.746484</v>
      </c>
      <c r="M122" s="82">
        <f t="shared" si="129"/>
        <v>6181.700761</v>
      </c>
      <c r="N122" s="82">
        <f t="shared" si="129"/>
        <v>8634.655038</v>
      </c>
      <c r="O122" s="82">
        <f t="shared" si="129"/>
        <v>12317.37412</v>
      </c>
      <c r="P122" s="82">
        <f t="shared" si="129"/>
        <v>16513.04023</v>
      </c>
      <c r="Q122" s="82">
        <f t="shared" si="129"/>
        <v>20222.06069</v>
      </c>
      <c r="S122" s="82">
        <v>1200.0</v>
      </c>
      <c r="T122" s="28"/>
      <c r="U122" s="83">
        <f>Feed!D122*1000</f>
        <v>12750</v>
      </c>
      <c r="V122" s="83">
        <f>(('Meat Production'!C122*$AH$21)+('Meat Production'!D122*$AH$22))/1000</f>
        <v>12626.49367</v>
      </c>
      <c r="W122" s="83">
        <f>('Meat Production'!E122/1000)*$AH$23</f>
        <v>1112.212247</v>
      </c>
      <c r="X122" s="83">
        <f t="shared" si="6"/>
        <v>0</v>
      </c>
      <c r="Y122" s="83">
        <f t="shared" si="7"/>
        <v>100.4607311</v>
      </c>
      <c r="Z122" s="83">
        <f t="shared" si="8"/>
        <v>11033.0707</v>
      </c>
      <c r="AA122" s="84">
        <f t="shared" si="119"/>
        <v>0.4940239</v>
      </c>
      <c r="AB122" s="90"/>
      <c r="AC122" s="90"/>
      <c r="AD122" s="90"/>
      <c r="AE122" s="90"/>
      <c r="AF122" s="90"/>
      <c r="AG122" s="90"/>
      <c r="AH122" s="94"/>
      <c r="AI122" s="93"/>
      <c r="AJ122" s="93"/>
      <c r="AK122" s="28"/>
      <c r="AL122" s="28"/>
      <c r="AM122" s="28"/>
      <c r="AN122" s="28"/>
      <c r="AO122" s="28"/>
      <c r="AP122" s="28"/>
      <c r="AQ122" s="28"/>
      <c r="AR122" s="28"/>
      <c r="AT122" s="90" t="s">
        <v>479</v>
      </c>
      <c r="AU122" s="94">
        <v>0.0</v>
      </c>
    </row>
    <row r="123">
      <c r="A123" s="81" t="s">
        <v>274</v>
      </c>
      <c r="B123" s="14" t="s">
        <v>275</v>
      </c>
      <c r="C123" s="82">
        <v>1000.0</v>
      </c>
      <c r="D123" s="82">
        <v>2820.0</v>
      </c>
      <c r="E123" s="28">
        <f t="shared" si="2"/>
        <v>0.0003114517701</v>
      </c>
      <c r="F123" s="28">
        <f t="shared" si="3"/>
        <v>0.001813442781</v>
      </c>
      <c r="G123" s="82">
        <f t="shared" si="4"/>
        <v>3686.115925</v>
      </c>
      <c r="H123" s="82">
        <f t="shared" ref="H123:Q123" si="130">($C123*AI$4)+($D123*(AI$5+AI$6))</f>
        <v>2298.351888</v>
      </c>
      <c r="I123" s="82">
        <f t="shared" si="130"/>
        <v>849.4685336</v>
      </c>
      <c r="J123" s="82">
        <f t="shared" si="130"/>
        <v>485.7008442</v>
      </c>
      <c r="K123" s="82">
        <f t="shared" si="130"/>
        <v>493.242764</v>
      </c>
      <c r="L123" s="82">
        <f t="shared" si="130"/>
        <v>581.6219481</v>
      </c>
      <c r="M123" s="82">
        <f t="shared" si="130"/>
        <v>928.2740232</v>
      </c>
      <c r="N123" s="82">
        <f t="shared" si="130"/>
        <v>1274.926098</v>
      </c>
      <c r="O123" s="82">
        <f t="shared" si="130"/>
        <v>1799.0138</v>
      </c>
      <c r="P123" s="82">
        <f t="shared" si="130"/>
        <v>2420.377122</v>
      </c>
      <c r="Q123" s="82">
        <f t="shared" si="130"/>
        <v>2977.341536</v>
      </c>
      <c r="S123" s="82">
        <v>12.0</v>
      </c>
      <c r="T123" s="28"/>
      <c r="U123" s="83">
        <f>Feed!D123*1000</f>
        <v>460</v>
      </c>
      <c r="V123" s="83">
        <f>(('Meat Production'!C123*$AH$21)+('Meat Production'!D123*$AH$22))/1000</f>
        <v>301.1842314</v>
      </c>
      <c r="W123" s="83">
        <f>('Meat Production'!E123/1000)*$AH$23</f>
        <v>63.44953858</v>
      </c>
      <c r="X123" s="83">
        <f t="shared" si="6"/>
        <v>95.36622998</v>
      </c>
      <c r="Y123" s="83">
        <f t="shared" si="7"/>
        <v>0</v>
      </c>
      <c r="Z123" s="83">
        <f t="shared" si="8"/>
        <v>0</v>
      </c>
      <c r="AA123" s="84">
        <f t="shared" si="119"/>
        <v>0</v>
      </c>
      <c r="AB123" s="90"/>
      <c r="AC123" s="90"/>
      <c r="AD123" s="90"/>
      <c r="AE123" s="90"/>
      <c r="AF123" s="90"/>
      <c r="AG123" s="90"/>
      <c r="AH123" s="94"/>
      <c r="AI123" s="94"/>
      <c r="AJ123" s="94"/>
      <c r="AK123" s="28"/>
      <c r="AL123" s="28"/>
      <c r="AM123" s="28"/>
      <c r="AN123" s="28"/>
      <c r="AO123" s="28"/>
      <c r="AP123" s="28"/>
      <c r="AQ123" s="28"/>
      <c r="AR123" s="28"/>
      <c r="AT123" s="90" t="s">
        <v>191</v>
      </c>
      <c r="AU123" s="94">
        <v>362.0</v>
      </c>
    </row>
    <row r="124">
      <c r="A124" s="81" t="s">
        <v>276</v>
      </c>
      <c r="B124" s="14" t="s">
        <v>277</v>
      </c>
      <c r="C124" s="82">
        <v>7.0</v>
      </c>
      <c r="D124" s="82">
        <v>47.0</v>
      </c>
      <c r="E124" s="28">
        <f t="shared" si="2"/>
        <v>0.000002180162391</v>
      </c>
      <c r="F124" s="28">
        <f t="shared" si="3"/>
        <v>0.00003022404635</v>
      </c>
      <c r="G124" s="82">
        <f t="shared" si="4"/>
        <v>53.53518745</v>
      </c>
      <c r="H124" s="82">
        <f t="shared" ref="H124:Q124" si="131">($C124*AI$4)+($D124*(AI$5+AI$6))</f>
        <v>32.58531685</v>
      </c>
      <c r="I124" s="82">
        <f t="shared" si="131"/>
        <v>12.17150752</v>
      </c>
      <c r="J124" s="82">
        <f t="shared" si="131"/>
        <v>6.823781193</v>
      </c>
      <c r="K124" s="82">
        <f t="shared" si="131"/>
        <v>7.187836021</v>
      </c>
      <c r="L124" s="82">
        <f t="shared" si="131"/>
        <v>8.740274478</v>
      </c>
      <c r="M124" s="82">
        <f t="shared" si="131"/>
        <v>14.2794529</v>
      </c>
      <c r="N124" s="82">
        <f t="shared" si="131"/>
        <v>19.81863132</v>
      </c>
      <c r="O124" s="82">
        <f t="shared" si="131"/>
        <v>28.15616607</v>
      </c>
      <c r="P124" s="82">
        <f t="shared" si="131"/>
        <v>37.79715294</v>
      </c>
      <c r="Q124" s="82">
        <f t="shared" si="131"/>
        <v>46.36482468</v>
      </c>
      <c r="S124" s="82">
        <v>3.0</v>
      </c>
      <c r="T124" s="28"/>
      <c r="U124" s="83">
        <f>Feed!D124*1000</f>
        <v>130</v>
      </c>
      <c r="V124" s="83">
        <f>(('Meat Production'!C124*$AH$21)+('Meat Production'!D124*$AH$22))/1000</f>
        <v>303.5929766</v>
      </c>
      <c r="W124" s="83">
        <f>('Meat Production'!E124/1000)*$AH$23</f>
        <v>9.507096986</v>
      </c>
      <c r="X124" s="83">
        <f t="shared" si="6"/>
        <v>0</v>
      </c>
      <c r="Y124" s="83">
        <f t="shared" si="7"/>
        <v>18.60448792</v>
      </c>
      <c r="Z124" s="83">
        <f t="shared" si="8"/>
        <v>1727.175954</v>
      </c>
      <c r="AA124" s="84">
        <f t="shared" si="119"/>
        <v>32.26244338</v>
      </c>
      <c r="AB124" s="90"/>
      <c r="AC124" s="90"/>
      <c r="AD124" s="90"/>
      <c r="AE124" s="90"/>
      <c r="AF124" s="90"/>
      <c r="AG124" s="90"/>
      <c r="AH124" s="94"/>
      <c r="AI124" s="94"/>
      <c r="AJ124" s="94"/>
      <c r="AK124" s="28"/>
      <c r="AL124" s="28"/>
      <c r="AM124" s="28"/>
      <c r="AN124" s="28"/>
      <c r="AO124" s="28"/>
      <c r="AP124" s="28"/>
      <c r="AQ124" s="28"/>
      <c r="AR124" s="28"/>
      <c r="AT124" s="90" t="s">
        <v>193</v>
      </c>
      <c r="AU124" s="94">
        <v>3.0</v>
      </c>
    </row>
    <row r="125">
      <c r="A125" s="81" t="s">
        <v>278</v>
      </c>
      <c r="B125" s="14" t="s">
        <v>279</v>
      </c>
      <c r="C125" s="82">
        <v>4750.0</v>
      </c>
      <c r="D125" s="82">
        <v>4993.0</v>
      </c>
      <c r="E125" s="28">
        <f t="shared" si="2"/>
        <v>0.001479395908</v>
      </c>
      <c r="F125" s="28">
        <f t="shared" si="3"/>
        <v>0.003210822627</v>
      </c>
      <c r="G125" s="82">
        <f t="shared" si="4"/>
        <v>8961.456258</v>
      </c>
      <c r="H125" s="82">
        <f t="shared" ref="H125:Q125" si="132">($C125*AI$4)+($D125*(AI$5+AI$6))</f>
        <v>5832.557958</v>
      </c>
      <c r="I125" s="82">
        <f t="shared" si="132"/>
        <v>2116.253455</v>
      </c>
      <c r="J125" s="82">
        <f t="shared" si="132"/>
        <v>1251.781866</v>
      </c>
      <c r="K125" s="82">
        <f t="shared" si="132"/>
        <v>1191.669881</v>
      </c>
      <c r="L125" s="82">
        <f t="shared" si="132"/>
        <v>1323.662694</v>
      </c>
      <c r="M125" s="82">
        <f t="shared" si="132"/>
        <v>2010.899011</v>
      </c>
      <c r="N125" s="82">
        <f t="shared" si="132"/>
        <v>2698.135328</v>
      </c>
      <c r="O125" s="82">
        <f t="shared" si="132"/>
        <v>3748.510351</v>
      </c>
      <c r="P125" s="82">
        <f t="shared" si="132"/>
        <v>5069.072363</v>
      </c>
      <c r="Q125" s="82">
        <f t="shared" si="132"/>
        <v>6275.61177</v>
      </c>
      <c r="S125" s="82">
        <v>1407.0</v>
      </c>
      <c r="T125" s="28"/>
      <c r="U125" s="83">
        <f>Feed!D125*1000</f>
        <v>2900</v>
      </c>
      <c r="V125" s="83">
        <f>(('Meat Production'!C125*$AH$21)+('Meat Production'!D125*$AH$22))/1000</f>
        <v>668.958819</v>
      </c>
      <c r="W125" s="83">
        <f>('Meat Production'!E125/1000)*$AH$23</f>
        <v>409.4153568</v>
      </c>
      <c r="X125" s="83">
        <f t="shared" si="6"/>
        <v>1821.625824</v>
      </c>
      <c r="Y125" s="83">
        <f t="shared" si="7"/>
        <v>0</v>
      </c>
      <c r="Z125" s="83">
        <f t="shared" si="8"/>
        <v>190.100939</v>
      </c>
      <c r="AA125" s="84">
        <f t="shared" si="119"/>
        <v>0.02121317491</v>
      </c>
      <c r="AB125" s="90"/>
      <c r="AC125" s="90"/>
      <c r="AD125" s="90"/>
      <c r="AE125" s="90"/>
      <c r="AF125" s="90"/>
      <c r="AG125" s="90"/>
      <c r="AH125" s="93"/>
      <c r="AI125" s="93"/>
      <c r="AJ125" s="93"/>
      <c r="AK125" s="28"/>
      <c r="AL125" s="28"/>
      <c r="AM125" s="28"/>
      <c r="AN125" s="28"/>
      <c r="AO125" s="28"/>
      <c r="AP125" s="28"/>
      <c r="AQ125" s="28"/>
      <c r="AR125" s="28"/>
      <c r="AT125" s="90" t="s">
        <v>480</v>
      </c>
      <c r="AU125" s="94">
        <v>0.0</v>
      </c>
    </row>
    <row r="126">
      <c r="A126" s="81" t="s">
        <v>280</v>
      </c>
      <c r="B126" s="19" t="s">
        <v>281</v>
      </c>
      <c r="C126" s="82">
        <v>14617.0</v>
      </c>
      <c r="D126" s="82">
        <v>23099.0</v>
      </c>
      <c r="E126" s="28">
        <f t="shared" si="2"/>
        <v>0.004552490524</v>
      </c>
      <c r="F126" s="28">
        <f t="shared" si="3"/>
        <v>0.01485415419</v>
      </c>
      <c r="G126" s="82">
        <f t="shared" si="4"/>
        <v>35445.00706</v>
      </c>
      <c r="H126" s="82">
        <f t="shared" ref="H126:Q126" si="133">($C126*AI$4)+($D126*(AI$5+AI$6))</f>
        <v>22628.81384</v>
      </c>
      <c r="I126" s="82">
        <f t="shared" si="133"/>
        <v>8278.494496</v>
      </c>
      <c r="J126" s="82">
        <f t="shared" si="133"/>
        <v>4823.486357</v>
      </c>
      <c r="K126" s="82">
        <f t="shared" si="133"/>
        <v>4726.817246</v>
      </c>
      <c r="L126" s="82">
        <f t="shared" si="133"/>
        <v>5397.927722</v>
      </c>
      <c r="M126" s="82">
        <f t="shared" si="133"/>
        <v>8395.847572</v>
      </c>
      <c r="N126" s="82">
        <f t="shared" si="133"/>
        <v>11393.76742</v>
      </c>
      <c r="O126" s="82">
        <f t="shared" si="133"/>
        <v>15950.71706</v>
      </c>
      <c r="P126" s="82">
        <f t="shared" si="133"/>
        <v>21515.72574</v>
      </c>
      <c r="Q126" s="82">
        <f t="shared" si="133"/>
        <v>26553.23428</v>
      </c>
      <c r="S126" s="82">
        <v>22960.0</v>
      </c>
      <c r="T126" s="28"/>
      <c r="U126" s="83">
        <f>Feed!D126*1000</f>
        <v>17770</v>
      </c>
      <c r="V126" s="83">
        <f>(('Meat Production'!C126*$AH$21)+('Meat Production'!D126*$AH$22))/1000</f>
        <v>9925.226383</v>
      </c>
      <c r="W126" s="83">
        <f>('Meat Production'!E126/1000)*$AH$23</f>
        <v>9462.99626</v>
      </c>
      <c r="X126" s="83">
        <f t="shared" si="6"/>
        <v>0</v>
      </c>
      <c r="Y126" s="83">
        <f t="shared" si="7"/>
        <v>164.4248582</v>
      </c>
      <c r="Z126" s="83">
        <f t="shared" si="8"/>
        <v>48327.07467</v>
      </c>
      <c r="AA126" s="84">
        <f t="shared" si="119"/>
        <v>1.363438145</v>
      </c>
      <c r="AB126" s="90"/>
      <c r="AC126" s="90"/>
      <c r="AD126" s="90"/>
      <c r="AE126" s="90"/>
      <c r="AF126" s="90"/>
      <c r="AG126" s="90"/>
      <c r="AH126" s="94"/>
      <c r="AI126" s="94"/>
      <c r="AJ126" s="94"/>
      <c r="AK126" s="28"/>
      <c r="AL126" s="28"/>
      <c r="AM126" s="28"/>
      <c r="AN126" s="28"/>
      <c r="AO126" s="28"/>
      <c r="AP126" s="28"/>
      <c r="AQ126" s="28"/>
      <c r="AR126" s="28"/>
      <c r="AT126" s="90" t="s">
        <v>195</v>
      </c>
      <c r="AU126" s="93">
        <v>12494.0</v>
      </c>
    </row>
    <row r="127">
      <c r="A127" s="81" t="s">
        <v>282</v>
      </c>
      <c r="B127" s="14" t="s">
        <v>283</v>
      </c>
      <c r="C127" s="82">
        <v>31838.0</v>
      </c>
      <c r="D127" s="82">
        <v>2000.0</v>
      </c>
      <c r="E127" s="28">
        <f t="shared" si="2"/>
        <v>0.009916001458</v>
      </c>
      <c r="F127" s="28">
        <f t="shared" si="3"/>
        <v>0.001286129632</v>
      </c>
      <c r="G127" s="82">
        <f t="shared" si="4"/>
        <v>28054.2449</v>
      </c>
      <c r="H127" s="82">
        <f t="shared" ref="H127:Q127" si="134">($C127*AI$4)+($D127*(AI$5+AI$6))</f>
        <v>20051.4519</v>
      </c>
      <c r="I127" s="82">
        <f t="shared" si="134"/>
        <v>6998.78464</v>
      </c>
      <c r="J127" s="82">
        <f t="shared" si="134"/>
        <v>4438.116483</v>
      </c>
      <c r="K127" s="82">
        <f t="shared" si="134"/>
        <v>3675.9064</v>
      </c>
      <c r="L127" s="82">
        <f t="shared" si="134"/>
        <v>3482.733685</v>
      </c>
      <c r="M127" s="82">
        <f t="shared" si="134"/>
        <v>4496.145183</v>
      </c>
      <c r="N127" s="82">
        <f t="shared" si="134"/>
        <v>5509.556681</v>
      </c>
      <c r="O127" s="82">
        <f t="shared" si="134"/>
        <v>7160.515024</v>
      </c>
      <c r="P127" s="82">
        <f t="shared" si="134"/>
        <v>9903.875118</v>
      </c>
      <c r="Q127" s="82">
        <f t="shared" si="134"/>
        <v>12601.56223</v>
      </c>
      <c r="S127" s="82">
        <v>1900.0</v>
      </c>
      <c r="T127" s="28"/>
      <c r="U127" s="83">
        <f>Feed!D127*1000</f>
        <v>610</v>
      </c>
      <c r="V127" s="83">
        <f>(('Meat Production'!C127*$AH$21)+('Meat Production'!D127*$AH$22))/1000</f>
        <v>94.3800605</v>
      </c>
      <c r="W127" s="83">
        <f>('Meat Production'!E127/1000)*$AH$23</f>
        <v>1421.301158</v>
      </c>
      <c r="X127" s="83">
        <f t="shared" si="6"/>
        <v>0</v>
      </c>
      <c r="Y127" s="83">
        <f t="shared" si="7"/>
        <v>92.02473248</v>
      </c>
      <c r="Z127" s="83">
        <f t="shared" si="8"/>
        <v>11261.02971</v>
      </c>
      <c r="AA127" s="84">
        <f t="shared" si="119"/>
        <v>0.4014019894</v>
      </c>
      <c r="AB127" s="90"/>
      <c r="AC127" s="90"/>
      <c r="AD127" s="90"/>
      <c r="AE127" s="90"/>
      <c r="AF127" s="90"/>
      <c r="AG127" s="90"/>
      <c r="AH127" s="94"/>
      <c r="AI127" s="93"/>
      <c r="AJ127" s="93"/>
      <c r="AK127" s="28"/>
      <c r="AL127" s="28"/>
      <c r="AM127" s="28"/>
      <c r="AN127" s="28"/>
      <c r="AO127" s="28"/>
      <c r="AP127" s="28"/>
      <c r="AQ127" s="28"/>
      <c r="AR127" s="28"/>
      <c r="AT127" s="90" t="s">
        <v>481</v>
      </c>
      <c r="AU127" s="94">
        <v>0.0</v>
      </c>
    </row>
    <row r="128">
      <c r="A128" s="81" t="s">
        <v>284</v>
      </c>
      <c r="B128" s="14" t="s">
        <v>285</v>
      </c>
      <c r="C128" s="82">
        <v>5315.0</v>
      </c>
      <c r="D128" s="82">
        <v>9100.0</v>
      </c>
      <c r="E128" s="28">
        <f t="shared" si="2"/>
        <v>0.001655366158</v>
      </c>
      <c r="F128" s="28">
        <f t="shared" si="3"/>
        <v>0.005851889826</v>
      </c>
      <c r="G128" s="82">
        <f t="shared" si="4"/>
        <v>13601.3705</v>
      </c>
      <c r="H128" s="82">
        <f t="shared" ref="H128:Q128" si="135">($C128*AI$4)+($D128*(AI$5+AI$6))</f>
        <v>8652.335175</v>
      </c>
      <c r="I128" s="82">
        <f t="shared" si="135"/>
        <v>3170.244083</v>
      </c>
      <c r="J128" s="82">
        <f t="shared" si="135"/>
        <v>1841.925341</v>
      </c>
      <c r="K128" s="82">
        <f t="shared" si="135"/>
        <v>1814.776587</v>
      </c>
      <c r="L128" s="82">
        <f t="shared" si="135"/>
        <v>2082.809774</v>
      </c>
      <c r="M128" s="82">
        <f t="shared" si="135"/>
        <v>3252.924966</v>
      </c>
      <c r="N128" s="82">
        <f t="shared" si="135"/>
        <v>4423.040158</v>
      </c>
      <c r="O128" s="82">
        <f t="shared" si="135"/>
        <v>6200.055412</v>
      </c>
      <c r="P128" s="82">
        <f t="shared" si="135"/>
        <v>8359.622472</v>
      </c>
      <c r="Q128" s="82">
        <f t="shared" si="135"/>
        <v>10311.37745</v>
      </c>
      <c r="S128" s="82">
        <v>1725.0</v>
      </c>
      <c r="T128" s="28"/>
      <c r="U128" s="83">
        <f>Feed!D128*1000</f>
        <v>400</v>
      </c>
      <c r="V128" s="83">
        <f>(('Meat Production'!C128*$AH$21)+('Meat Production'!D128*$AH$22))/1000</f>
        <v>964.5854535</v>
      </c>
      <c r="W128" s="83">
        <f>('Meat Production'!E128/1000)*$AH$23</f>
        <v>1612.94888</v>
      </c>
      <c r="X128" s="83">
        <f t="shared" si="6"/>
        <v>0</v>
      </c>
      <c r="Y128" s="83">
        <f t="shared" si="7"/>
        <v>221.2555703</v>
      </c>
      <c r="Z128" s="83">
        <f t="shared" si="8"/>
        <v>22976.03719</v>
      </c>
      <c r="AA128" s="84">
        <f t="shared" si="119"/>
        <v>1.68924427</v>
      </c>
      <c r="AB128" s="90"/>
      <c r="AC128" s="90"/>
      <c r="AD128" s="90"/>
      <c r="AE128" s="90"/>
      <c r="AF128" s="90"/>
      <c r="AG128" s="90"/>
      <c r="AH128" s="94"/>
      <c r="AI128" s="94"/>
      <c r="AJ128" s="94"/>
      <c r="AK128" s="28"/>
      <c r="AL128" s="28"/>
      <c r="AM128" s="28"/>
      <c r="AN128" s="28"/>
      <c r="AO128" s="28"/>
      <c r="AP128" s="28"/>
      <c r="AQ128" s="28"/>
      <c r="AR128" s="28"/>
      <c r="AT128" s="90" t="s">
        <v>199</v>
      </c>
      <c r="AU128" s="93">
        <v>1074.0</v>
      </c>
    </row>
    <row r="129">
      <c r="A129" s="81" t="s">
        <v>286</v>
      </c>
      <c r="B129" s="14" t="s">
        <v>287</v>
      </c>
      <c r="C129" s="82">
        <v>8455.0</v>
      </c>
      <c r="D129" s="82">
        <v>33777.0</v>
      </c>
      <c r="E129" s="28">
        <f t="shared" si="2"/>
        <v>0.002633324717</v>
      </c>
      <c r="F129" s="28">
        <f t="shared" si="3"/>
        <v>0.02172080029</v>
      </c>
      <c r="G129" s="82">
        <f t="shared" si="4"/>
        <v>41272.15012</v>
      </c>
      <c r="H129" s="82">
        <f t="shared" ref="H129:Q129" si="136">($C129*AI$4)+($D129*(AI$5+AI$6))</f>
        <v>25444.23412</v>
      </c>
      <c r="I129" s="82">
        <f t="shared" si="136"/>
        <v>9450.810756</v>
      </c>
      <c r="J129" s="82">
        <f t="shared" si="136"/>
        <v>5354.305505</v>
      </c>
      <c r="K129" s="82">
        <f t="shared" si="136"/>
        <v>5531.500152</v>
      </c>
      <c r="L129" s="82">
        <f t="shared" si="136"/>
        <v>6619.0293</v>
      </c>
      <c r="M129" s="82">
        <f t="shared" si="136"/>
        <v>10684.24975</v>
      </c>
      <c r="N129" s="82">
        <f t="shared" si="136"/>
        <v>14749.47019</v>
      </c>
      <c r="O129" s="82">
        <f t="shared" si="136"/>
        <v>20882.04744</v>
      </c>
      <c r="P129" s="82">
        <f t="shared" si="136"/>
        <v>28063.94548</v>
      </c>
      <c r="Q129" s="82">
        <f t="shared" si="136"/>
        <v>34474.49533</v>
      </c>
      <c r="S129" s="82">
        <v>9663.0</v>
      </c>
      <c r="T129" s="28"/>
      <c r="U129" s="83">
        <f>Feed!D129*1000</f>
        <v>18280</v>
      </c>
      <c r="V129" s="83">
        <f>(('Meat Production'!C129*$AH$21)+('Meat Production'!D129*$AH$22))/1000</f>
        <v>9636.197973</v>
      </c>
      <c r="W129" s="83">
        <f>('Meat Production'!E129/1000)*$AH$23</f>
        <v>3399.328467</v>
      </c>
      <c r="X129" s="83">
        <f t="shared" si="6"/>
        <v>5244.47356</v>
      </c>
      <c r="Y129" s="83">
        <f t="shared" si="7"/>
        <v>0</v>
      </c>
      <c r="Z129" s="83">
        <f t="shared" si="8"/>
        <v>8638.277099</v>
      </c>
      <c r="AA129" s="84">
        <f t="shared" si="119"/>
        <v>0.2093003896</v>
      </c>
      <c r="AB129" s="90"/>
      <c r="AC129" s="90"/>
      <c r="AD129" s="90"/>
      <c r="AE129" s="90"/>
      <c r="AF129" s="90"/>
      <c r="AG129" s="90"/>
      <c r="AH129" s="94"/>
      <c r="AI129" s="94"/>
      <c r="AJ129" s="94"/>
      <c r="AK129" s="28"/>
      <c r="AL129" s="28"/>
      <c r="AM129" s="28"/>
      <c r="AN129" s="28"/>
      <c r="AO129" s="28"/>
      <c r="AP129" s="28"/>
      <c r="AQ129" s="28"/>
      <c r="AR129" s="28"/>
      <c r="AT129" s="90" t="s">
        <v>482</v>
      </c>
      <c r="AU129" s="94">
        <v>174.0</v>
      </c>
    </row>
    <row r="130">
      <c r="A130" s="81" t="s">
        <v>288</v>
      </c>
      <c r="B130" s="14" t="s">
        <v>289</v>
      </c>
      <c r="C130" s="82">
        <v>300.0</v>
      </c>
      <c r="D130" s="82">
        <v>90.0</v>
      </c>
      <c r="E130" s="28">
        <f t="shared" si="2"/>
        <v>0.00009343553104</v>
      </c>
      <c r="F130" s="28">
        <f t="shared" si="3"/>
        <v>0.00005787583344</v>
      </c>
      <c r="G130" s="82">
        <f t="shared" si="4"/>
        <v>336.734402</v>
      </c>
      <c r="H130" s="82">
        <f t="shared" ref="H130:Q130" si="137">($C130*AI$4)+($D130*(AI$5+AI$6))</f>
        <v>231.9992806</v>
      </c>
      <c r="I130" s="82">
        <f t="shared" si="137"/>
        <v>82.19667864</v>
      </c>
      <c r="J130" s="82">
        <f t="shared" si="137"/>
        <v>50.75611846</v>
      </c>
      <c r="K130" s="82">
        <f t="shared" si="137"/>
        <v>44.38650034</v>
      </c>
      <c r="L130" s="82">
        <f t="shared" si="137"/>
        <v>45.00367337</v>
      </c>
      <c r="M130" s="82">
        <f t="shared" si="137"/>
        <v>62.67735515</v>
      </c>
      <c r="N130" s="82">
        <f t="shared" si="137"/>
        <v>80.35103694</v>
      </c>
      <c r="O130" s="82">
        <f t="shared" si="137"/>
        <v>108.0944363</v>
      </c>
      <c r="P130" s="82">
        <f t="shared" si="137"/>
        <v>147.7561337</v>
      </c>
      <c r="Q130" s="82">
        <f t="shared" si="137"/>
        <v>185.3625468</v>
      </c>
      <c r="S130" s="82">
        <v>163.0</v>
      </c>
      <c r="T130" s="28"/>
      <c r="U130" s="83">
        <f>Feed!D130*1000</f>
        <v>1510</v>
      </c>
      <c r="V130" s="83">
        <f>(('Meat Production'!C130*$AH$21)+('Meat Production'!D130*$AH$22))/1000</f>
        <v>237.4311503</v>
      </c>
      <c r="W130" s="83">
        <f>('Meat Production'!E130/1000)*$AH$23</f>
        <v>177.997263</v>
      </c>
      <c r="X130" s="83">
        <f t="shared" si="6"/>
        <v>1094.571587</v>
      </c>
      <c r="Y130" s="83">
        <f t="shared" si="7"/>
        <v>0</v>
      </c>
      <c r="Z130" s="83">
        <f t="shared" si="8"/>
        <v>0</v>
      </c>
      <c r="AA130" s="84">
        <f t="shared" si="119"/>
        <v>0</v>
      </c>
      <c r="AB130" s="90"/>
      <c r="AC130" s="90"/>
      <c r="AD130" s="90"/>
      <c r="AE130" s="90"/>
      <c r="AF130" s="90"/>
      <c r="AG130" s="90"/>
      <c r="AH130" s="94"/>
      <c r="AI130" s="93"/>
      <c r="AJ130" s="93"/>
      <c r="AK130" s="28"/>
      <c r="AL130" s="28"/>
      <c r="AM130" s="28"/>
      <c r="AN130" s="28"/>
      <c r="AO130" s="28"/>
      <c r="AP130" s="28"/>
      <c r="AQ130" s="28"/>
      <c r="AR130" s="28"/>
      <c r="AT130" s="90" t="s">
        <v>483</v>
      </c>
      <c r="AU130" s="94">
        <v>0.0</v>
      </c>
    </row>
    <row r="131">
      <c r="A131" s="81" t="s">
        <v>290</v>
      </c>
      <c r="B131" s="19" t="s">
        <v>291</v>
      </c>
      <c r="C131" s="82">
        <v>250969.0</v>
      </c>
      <c r="D131" s="82">
        <v>160437.0</v>
      </c>
      <c r="E131" s="28">
        <f t="shared" si="2"/>
        <v>0.0781647393</v>
      </c>
      <c r="F131" s="28">
        <f t="shared" si="3"/>
        <v>0.1031713899</v>
      </c>
      <c r="G131" s="82">
        <f t="shared" si="4"/>
        <v>368321.4147</v>
      </c>
      <c r="H131" s="82">
        <f t="shared" ref="H131:Q131" si="138">($C131*AI$4)+($D131*(AI$5+AI$6))</f>
        <v>245609.8262</v>
      </c>
      <c r="I131" s="82">
        <f t="shared" si="138"/>
        <v>88207.15568</v>
      </c>
      <c r="J131" s="82">
        <f t="shared" si="138"/>
        <v>53155.14316</v>
      </c>
      <c r="K131" s="82">
        <f t="shared" si="138"/>
        <v>48798.7756</v>
      </c>
      <c r="L131" s="82">
        <f t="shared" si="138"/>
        <v>52231.74416</v>
      </c>
      <c r="M131" s="82">
        <f t="shared" si="138"/>
        <v>76739.11241</v>
      </c>
      <c r="N131" s="82">
        <f t="shared" si="138"/>
        <v>101246.4807</v>
      </c>
      <c r="O131" s="82">
        <f t="shared" si="138"/>
        <v>139038.9125</v>
      </c>
      <c r="P131" s="82">
        <f t="shared" si="138"/>
        <v>188746.1982</v>
      </c>
      <c r="Q131" s="82">
        <f t="shared" si="138"/>
        <v>234789.6657</v>
      </c>
      <c r="S131" s="82">
        <v>99109.0</v>
      </c>
      <c r="T131" s="28"/>
      <c r="U131" s="83">
        <f>Feed!D131*1000</f>
        <v>192190</v>
      </c>
      <c r="V131" s="83">
        <f>(('Meat Production'!C131*$AH$21)+('Meat Production'!D131*$AH$22))/1000</f>
        <v>157718.5753</v>
      </c>
      <c r="W131" s="83">
        <f>('Meat Production'!E131/1000)*$AH$23</f>
        <v>121616.3593</v>
      </c>
      <c r="X131" s="83">
        <f t="shared" si="6"/>
        <v>0</v>
      </c>
      <c r="Y131" s="83">
        <f t="shared" si="7"/>
        <v>8854.649001</v>
      </c>
      <c r="Z131" s="83">
        <f t="shared" si="8"/>
        <v>962858.512</v>
      </c>
      <c r="AA131" s="84">
        <f t="shared" si="119"/>
        <v>2.614180098</v>
      </c>
      <c r="AB131" s="90"/>
      <c r="AC131" s="90"/>
      <c r="AD131" s="90"/>
      <c r="AE131" s="90"/>
      <c r="AF131" s="90"/>
      <c r="AG131" s="90"/>
      <c r="AH131" s="94"/>
      <c r="AI131" s="93"/>
      <c r="AJ131" s="93"/>
      <c r="AK131" s="28"/>
      <c r="AL131" s="28"/>
      <c r="AM131" s="28"/>
      <c r="AN131" s="28"/>
      <c r="AO131" s="28"/>
      <c r="AP131" s="28"/>
      <c r="AQ131" s="28"/>
      <c r="AR131" s="28"/>
      <c r="AT131" s="90" t="s">
        <v>201</v>
      </c>
      <c r="AU131" s="93">
        <v>2641.0</v>
      </c>
    </row>
    <row r="132">
      <c r="A132" s="81" t="s">
        <v>292</v>
      </c>
      <c r="B132" s="14" t="s">
        <v>293</v>
      </c>
      <c r="C132" s="82">
        <v>12540.0</v>
      </c>
      <c r="D132" s="82">
        <v>2047.0</v>
      </c>
      <c r="E132" s="28">
        <f t="shared" si="2"/>
        <v>0.003905605198</v>
      </c>
      <c r="F132" s="28">
        <f t="shared" si="3"/>
        <v>0.001316353678</v>
      </c>
      <c r="G132" s="82">
        <f t="shared" si="4"/>
        <v>12330.77956</v>
      </c>
      <c r="H132" s="82">
        <f t="shared" ref="H132:Q132" si="139">($C132*AI$4)+($D132*(AI$5+AI$6))</f>
        <v>8659.708447</v>
      </c>
      <c r="I132" s="82">
        <f t="shared" si="139"/>
        <v>3044.175325</v>
      </c>
      <c r="J132" s="82">
        <f t="shared" si="139"/>
        <v>1906.200538</v>
      </c>
      <c r="K132" s="82">
        <f t="shared" si="139"/>
        <v>1620.368209</v>
      </c>
      <c r="L132" s="82">
        <f t="shared" si="139"/>
        <v>1587.419165</v>
      </c>
      <c r="M132" s="82">
        <f t="shared" si="139"/>
        <v>2130.356143</v>
      </c>
      <c r="N132" s="82">
        <f t="shared" si="139"/>
        <v>2673.29312</v>
      </c>
      <c r="O132" s="82">
        <f t="shared" si="139"/>
        <v>3539.232834</v>
      </c>
      <c r="P132" s="82">
        <f t="shared" si="139"/>
        <v>4864.192819</v>
      </c>
      <c r="Q132" s="82">
        <f t="shared" si="139"/>
        <v>6142.406505</v>
      </c>
      <c r="S132" s="82">
        <v>2168.0</v>
      </c>
      <c r="T132" s="28"/>
      <c r="U132" s="83">
        <f>Feed!D132*1000</f>
        <v>1150</v>
      </c>
      <c r="V132" s="83">
        <f>(('Meat Production'!C132*$AH$21)+('Meat Production'!D132*$AH$22))/1000</f>
        <v>192.6769895</v>
      </c>
      <c r="W132" s="83">
        <f>('Meat Production'!E132/1000)*$AH$23</f>
        <v>4987.692742</v>
      </c>
      <c r="X132" s="83">
        <f t="shared" si="6"/>
        <v>0</v>
      </c>
      <c r="Y132" s="83">
        <f t="shared" si="7"/>
        <v>409.5190326</v>
      </c>
      <c r="Z132" s="83">
        <f t="shared" si="8"/>
        <v>41048.65484</v>
      </c>
      <c r="AA132" s="84">
        <f t="shared" si="119"/>
        <v>3.328958615</v>
      </c>
      <c r="AB132" s="90"/>
      <c r="AC132" s="90"/>
      <c r="AD132" s="90"/>
      <c r="AE132" s="90"/>
      <c r="AF132" s="90"/>
      <c r="AG132" s="90"/>
      <c r="AH132" s="94"/>
      <c r="AI132" s="94"/>
      <c r="AJ132" s="94"/>
      <c r="AK132" s="28"/>
      <c r="AL132" s="28"/>
      <c r="AM132" s="28"/>
      <c r="AN132" s="28"/>
      <c r="AO132" s="28"/>
      <c r="AP132" s="28"/>
      <c r="AQ132" s="28"/>
      <c r="AR132" s="28"/>
      <c r="AT132" s="90" t="s">
        <v>203</v>
      </c>
      <c r="AU132" s="93">
        <v>558.0</v>
      </c>
    </row>
    <row r="133">
      <c r="A133" s="81" t="s">
        <v>294</v>
      </c>
      <c r="B133" s="14" t="s">
        <v>295</v>
      </c>
      <c r="C133" s="82">
        <v>21118.0</v>
      </c>
      <c r="D133" s="82">
        <v>4437.0</v>
      </c>
      <c r="E133" s="28">
        <f t="shared" si="2"/>
        <v>0.006577238482</v>
      </c>
      <c r="F133" s="28">
        <f t="shared" si="3"/>
        <v>0.002853278589</v>
      </c>
      <c r="G133" s="82">
        <f t="shared" si="4"/>
        <v>21772.5605</v>
      </c>
      <c r="H133" s="82">
        <f t="shared" ref="H133:Q133" si="140">($C133*AI$4)+($D133*(AI$5+AI$6))</f>
        <v>15182.35357</v>
      </c>
      <c r="I133" s="82">
        <f t="shared" si="140"/>
        <v>5352.57023</v>
      </c>
      <c r="J133" s="82">
        <f t="shared" si="140"/>
        <v>3334.451983</v>
      </c>
      <c r="K133" s="82">
        <f t="shared" si="140"/>
        <v>2864.396932</v>
      </c>
      <c r="L133" s="82">
        <f t="shared" si="140"/>
        <v>2842.812604</v>
      </c>
      <c r="M133" s="82">
        <f t="shared" si="140"/>
        <v>3870.157993</v>
      </c>
      <c r="N133" s="82">
        <f t="shared" si="140"/>
        <v>4897.503382</v>
      </c>
      <c r="O133" s="82">
        <f t="shared" si="140"/>
        <v>6525.307766</v>
      </c>
      <c r="P133" s="82">
        <f t="shared" si="140"/>
        <v>8948.728078</v>
      </c>
      <c r="Q133" s="82">
        <f t="shared" si="140"/>
        <v>11270.82287</v>
      </c>
      <c r="S133" s="82">
        <v>10662.0</v>
      </c>
      <c r="T133" s="28"/>
      <c r="U133" s="83">
        <f>Feed!D133*1000</f>
        <v>4280</v>
      </c>
      <c r="V133" s="83">
        <f>(('Meat Production'!C133*$AH$21)+('Meat Production'!D133*$AH$22))/1000</f>
        <v>331.6528568</v>
      </c>
      <c r="W133" s="83">
        <f>('Meat Production'!E133/1000)*$AH$23</f>
        <v>9465.486214</v>
      </c>
      <c r="X133" s="83">
        <f t="shared" si="6"/>
        <v>0</v>
      </c>
      <c r="Y133" s="83">
        <f t="shared" si="7"/>
        <v>560.5871435</v>
      </c>
      <c r="Z133" s="83">
        <f t="shared" si="8"/>
        <v>67283.69059</v>
      </c>
      <c r="AA133" s="84">
        <f t="shared" si="119"/>
        <v>3.09029756</v>
      </c>
      <c r="AB133" s="90"/>
      <c r="AC133" s="90"/>
      <c r="AD133" s="90"/>
      <c r="AE133" s="90"/>
      <c r="AF133" s="90"/>
      <c r="AG133" s="90"/>
      <c r="AH133" s="94"/>
      <c r="AI133" s="93"/>
      <c r="AJ133" s="93"/>
      <c r="AK133" s="28"/>
      <c r="AL133" s="28"/>
      <c r="AM133" s="28"/>
      <c r="AN133" s="28"/>
      <c r="AO133" s="28"/>
      <c r="AP133" s="28"/>
      <c r="AQ133" s="28"/>
      <c r="AR133" s="28"/>
      <c r="AT133" s="90" t="s">
        <v>73</v>
      </c>
      <c r="AU133" s="93">
        <v>2529.0</v>
      </c>
    </row>
    <row r="134">
      <c r="A134" s="81" t="s">
        <v>296</v>
      </c>
      <c r="B134" s="19" t="s">
        <v>297</v>
      </c>
      <c r="C134" s="82">
        <v>18200.0</v>
      </c>
      <c r="D134" s="82">
        <v>3300.0</v>
      </c>
      <c r="E134" s="28">
        <f t="shared" si="2"/>
        <v>0.005668422216</v>
      </c>
      <c r="F134" s="28">
        <f t="shared" si="3"/>
        <v>0.002122113893</v>
      </c>
      <c r="G134" s="82">
        <f t="shared" si="4"/>
        <v>18231.12407</v>
      </c>
      <c r="H134" s="82">
        <f t="shared" ref="H134:Q134" si="141">($C134*AI$4)+($D134*(AI$5+AI$6))</f>
        <v>12767.46221</v>
      </c>
      <c r="I134" s="82">
        <f t="shared" si="141"/>
        <v>4493.330272</v>
      </c>
      <c r="J134" s="82">
        <f t="shared" si="141"/>
        <v>2807.906992</v>
      </c>
      <c r="K134" s="82">
        <f t="shared" si="141"/>
        <v>2396.820081</v>
      </c>
      <c r="L134" s="82">
        <f t="shared" si="141"/>
        <v>2360.271676</v>
      </c>
      <c r="M134" s="82">
        <f t="shared" si="141"/>
        <v>3185.840922</v>
      </c>
      <c r="N134" s="82">
        <f t="shared" si="141"/>
        <v>4011.410167</v>
      </c>
      <c r="O134" s="82">
        <f t="shared" si="141"/>
        <v>5324.558556</v>
      </c>
      <c r="P134" s="82">
        <f t="shared" si="141"/>
        <v>7311.423534</v>
      </c>
      <c r="Q134" s="82">
        <f t="shared" si="141"/>
        <v>9222.928087</v>
      </c>
      <c r="S134" s="82">
        <v>2066.0</v>
      </c>
      <c r="T134" s="28"/>
      <c r="U134" s="83">
        <f>Feed!D134*1000</f>
        <v>1670</v>
      </c>
      <c r="V134" s="83">
        <f>(('Meat Production'!C134*$AH$21)+('Meat Production'!D134*$AH$22))/1000</f>
        <v>2505.909175</v>
      </c>
      <c r="W134" s="83">
        <f>('Meat Production'!E134/1000)*$AH$23</f>
        <v>4021.059148</v>
      </c>
      <c r="X134" s="83">
        <f t="shared" si="6"/>
        <v>0</v>
      </c>
      <c r="Y134" s="83">
        <f t="shared" si="7"/>
        <v>493.5083135</v>
      </c>
      <c r="Z134" s="83">
        <f t="shared" si="8"/>
        <v>48679.35251</v>
      </c>
      <c r="AA134" s="84">
        <f t="shared" si="119"/>
        <v>2.670123483</v>
      </c>
      <c r="AB134" s="90"/>
      <c r="AC134" s="90"/>
      <c r="AD134" s="90"/>
      <c r="AE134" s="90"/>
      <c r="AF134" s="90"/>
      <c r="AG134" s="90"/>
      <c r="AH134" s="94"/>
      <c r="AI134" s="93"/>
      <c r="AJ134" s="93"/>
      <c r="AK134" s="28"/>
      <c r="AL134" s="28"/>
      <c r="AM134" s="28"/>
      <c r="AN134" s="28"/>
      <c r="AO134" s="28"/>
      <c r="AP134" s="28"/>
      <c r="AQ134" s="28"/>
      <c r="AR134" s="28"/>
      <c r="AT134" s="90" t="s">
        <v>205</v>
      </c>
      <c r="AU134" s="94">
        <v>113.0</v>
      </c>
    </row>
    <row r="135">
      <c r="A135" s="81" t="s">
        <v>298</v>
      </c>
      <c r="B135" s="19" t="s">
        <v>299</v>
      </c>
      <c r="C135" s="82">
        <v>642.0</v>
      </c>
      <c r="D135" s="82">
        <v>11746.0</v>
      </c>
      <c r="E135" s="28">
        <f t="shared" si="2"/>
        <v>0.0001999520364</v>
      </c>
      <c r="F135" s="28">
        <f t="shared" si="3"/>
        <v>0.007553439329</v>
      </c>
      <c r="G135" s="82">
        <f t="shared" si="4"/>
        <v>12474.21516</v>
      </c>
      <c r="H135" s="82">
        <f t="shared" ref="H135:Q135" si="142">($C135*AI$4)+($D135*(AI$5+AI$6))</f>
        <v>7488.215395</v>
      </c>
      <c r="I135" s="82">
        <f t="shared" si="142"/>
        <v>2814.292188</v>
      </c>
      <c r="J135" s="82">
        <f t="shared" si="142"/>
        <v>1559.733306</v>
      </c>
      <c r="K135" s="82">
        <f t="shared" si="142"/>
        <v>1678.021888</v>
      </c>
      <c r="L135" s="82">
        <f t="shared" si="142"/>
        <v>2075.101333</v>
      </c>
      <c r="M135" s="82">
        <f t="shared" si="142"/>
        <v>3432.11866</v>
      </c>
      <c r="N135" s="82">
        <f t="shared" si="142"/>
        <v>4789.135987</v>
      </c>
      <c r="O135" s="82">
        <f t="shared" si="142"/>
        <v>6827.300334</v>
      </c>
      <c r="P135" s="82">
        <f t="shared" si="142"/>
        <v>9154.808968</v>
      </c>
      <c r="Q135" s="82">
        <f t="shared" si="142"/>
        <v>11214.08016</v>
      </c>
      <c r="S135" s="82">
        <v>1013.0</v>
      </c>
      <c r="T135" s="28"/>
      <c r="U135" s="83">
        <f>Feed!D135*1000</f>
        <v>24560</v>
      </c>
      <c r="V135" s="83">
        <f>(('Meat Production'!C135*$AH$21)+('Meat Production'!D135*$AH$22))/1000</f>
        <v>22626.35712</v>
      </c>
      <c r="W135" s="83">
        <f>('Meat Production'!E135/1000)*$AH$23</f>
        <v>3676.973097</v>
      </c>
      <c r="X135" s="83">
        <f t="shared" si="6"/>
        <v>0</v>
      </c>
      <c r="Y135" s="83">
        <f t="shared" si="7"/>
        <v>177.1368265</v>
      </c>
      <c r="Z135" s="83">
        <f t="shared" si="8"/>
        <v>17863.9961</v>
      </c>
      <c r="AA135" s="84">
        <f t="shared" si="119"/>
        <v>1.432073751</v>
      </c>
      <c r="AB135" s="90"/>
      <c r="AC135" s="90"/>
      <c r="AD135" s="90"/>
      <c r="AE135" s="90"/>
      <c r="AF135" s="90"/>
      <c r="AG135" s="90"/>
      <c r="AH135" s="94"/>
      <c r="AI135" s="94"/>
      <c r="AJ135" s="94"/>
      <c r="AK135" s="28"/>
      <c r="AL135" s="28"/>
      <c r="AM135" s="28"/>
      <c r="AN135" s="28"/>
      <c r="AO135" s="28"/>
      <c r="AP135" s="28"/>
      <c r="AQ135" s="28"/>
      <c r="AR135" s="28"/>
      <c r="AT135" s="90" t="s">
        <v>207</v>
      </c>
      <c r="AU135" s="93">
        <v>2319.0</v>
      </c>
    </row>
    <row r="136">
      <c r="A136" s="81" t="s">
        <v>300</v>
      </c>
      <c r="B136" s="14" t="s">
        <v>301</v>
      </c>
      <c r="C136" s="82">
        <v>22018.0</v>
      </c>
      <c r="D136" s="82">
        <v>1452.0</v>
      </c>
      <c r="E136" s="28">
        <f t="shared" si="2"/>
        <v>0.006857545075</v>
      </c>
      <c r="F136" s="28">
        <f t="shared" si="3"/>
        <v>0.0009337301129</v>
      </c>
      <c r="G136" s="82">
        <f t="shared" si="4"/>
        <v>19471.35932</v>
      </c>
      <c r="H136" s="82">
        <f t="shared" ref="H136:Q136" si="143">($C136*AI$4)+($D136*(AI$5+AI$6))</f>
        <v>13908.53269</v>
      </c>
      <c r="I136" s="82">
        <f t="shared" si="143"/>
        <v>4855.832443</v>
      </c>
      <c r="J136" s="82">
        <f t="shared" si="143"/>
        <v>3077.890035</v>
      </c>
      <c r="K136" s="82">
        <f t="shared" si="143"/>
        <v>2551.55974</v>
      </c>
      <c r="L136" s="82">
        <f t="shared" si="143"/>
        <v>2420.327757</v>
      </c>
      <c r="M136" s="82">
        <f t="shared" si="143"/>
        <v>3129.03028</v>
      </c>
      <c r="N136" s="82">
        <f t="shared" si="143"/>
        <v>3837.732802</v>
      </c>
      <c r="O136" s="82">
        <f t="shared" si="143"/>
        <v>4991.271518</v>
      </c>
      <c r="P136" s="82">
        <f t="shared" si="143"/>
        <v>6901.848273</v>
      </c>
      <c r="Q136" s="82">
        <f t="shared" si="143"/>
        <v>8779.26644</v>
      </c>
      <c r="S136" s="82">
        <v>370.0</v>
      </c>
      <c r="T136" s="28"/>
      <c r="U136" s="83">
        <f>Feed!D136*1000</f>
        <v>580</v>
      </c>
      <c r="V136" s="83">
        <f>(('Meat Production'!C136*$AH$21)+('Meat Production'!D136*$AH$22))/1000</f>
        <v>902.9494209</v>
      </c>
      <c r="W136" s="83">
        <f>('Meat Production'!E136/1000)*$AH$23</f>
        <v>887.3684189</v>
      </c>
      <c r="X136" s="83">
        <f t="shared" si="6"/>
        <v>0</v>
      </c>
      <c r="Y136" s="83">
        <f t="shared" si="7"/>
        <v>122.9783429</v>
      </c>
      <c r="Z136" s="83">
        <f t="shared" si="8"/>
        <v>11921.70944</v>
      </c>
      <c r="AA136" s="84">
        <f t="shared" si="119"/>
        <v>0.6122689869</v>
      </c>
      <c r="AB136" s="90"/>
      <c r="AC136" s="90"/>
      <c r="AD136" s="90"/>
      <c r="AE136" s="90"/>
      <c r="AF136" s="90"/>
      <c r="AG136" s="90"/>
      <c r="AH136" s="94"/>
      <c r="AI136" s="94"/>
      <c r="AJ136" s="94"/>
      <c r="AK136" s="28"/>
      <c r="AL136" s="28"/>
      <c r="AM136" s="28"/>
      <c r="AN136" s="28"/>
      <c r="AO136" s="28"/>
      <c r="AP136" s="28"/>
      <c r="AQ136" s="28"/>
      <c r="AR136" s="28"/>
      <c r="AT136" s="90" t="s">
        <v>484</v>
      </c>
      <c r="AU136" s="93">
        <v>14944.0</v>
      </c>
    </row>
    <row r="137">
      <c r="A137" s="81" t="s">
        <v>302</v>
      </c>
      <c r="B137" s="14" t="s">
        <v>303</v>
      </c>
      <c r="C137" s="82">
        <v>20000.0</v>
      </c>
      <c r="D137" s="82">
        <v>3836.0</v>
      </c>
      <c r="E137" s="28">
        <f t="shared" si="2"/>
        <v>0.006229035403</v>
      </c>
      <c r="F137" s="28">
        <f t="shared" si="3"/>
        <v>0.002466796634</v>
      </c>
      <c r="G137" s="82">
        <f t="shared" si="4"/>
        <v>20247.46117</v>
      </c>
      <c r="H137" s="82">
        <f t="shared" ref="H137:Q137" si="144">($C137*AI$4)+($D137*(AI$5+AI$6))</f>
        <v>14157.03722</v>
      </c>
      <c r="I137" s="82">
        <f t="shared" si="144"/>
        <v>4985.596884</v>
      </c>
      <c r="J137" s="82">
        <f t="shared" si="144"/>
        <v>3111.9413</v>
      </c>
      <c r="K137" s="82">
        <f t="shared" si="144"/>
        <v>2662.591007</v>
      </c>
      <c r="L137" s="82">
        <f t="shared" si="144"/>
        <v>2629.608622</v>
      </c>
      <c r="M137" s="82">
        <f t="shared" si="144"/>
        <v>3560.763228</v>
      </c>
      <c r="N137" s="82">
        <f t="shared" si="144"/>
        <v>4491.917835</v>
      </c>
      <c r="O137" s="82">
        <f t="shared" si="144"/>
        <v>5970.841525</v>
      </c>
      <c r="P137" s="82">
        <f t="shared" si="144"/>
        <v>8194.900246</v>
      </c>
      <c r="Q137" s="82">
        <f t="shared" si="144"/>
        <v>10331.35818</v>
      </c>
      <c r="S137" s="82">
        <v>386.0</v>
      </c>
      <c r="T137" s="28"/>
      <c r="U137" s="83">
        <f>Feed!D137*1000</f>
        <v>1010</v>
      </c>
      <c r="V137" s="83">
        <f>(('Meat Production'!C137*$AH$21)+('Meat Production'!D137*$AH$22))/1000</f>
        <v>381.4952741</v>
      </c>
      <c r="W137" s="83">
        <f>('Meat Production'!E137/1000)*$AH$23</f>
        <v>1958.402929</v>
      </c>
      <c r="X137" s="83">
        <f t="shared" si="6"/>
        <v>0</v>
      </c>
      <c r="Y137" s="83">
        <f t="shared" si="7"/>
        <v>135.1287008</v>
      </c>
      <c r="Z137" s="83">
        <f t="shared" si="8"/>
        <v>13069.94847</v>
      </c>
      <c r="AA137" s="84">
        <f t="shared" si="119"/>
        <v>0.6455104846</v>
      </c>
      <c r="AB137" s="90"/>
      <c r="AC137" s="90"/>
      <c r="AD137" s="90"/>
      <c r="AE137" s="90"/>
      <c r="AF137" s="90"/>
      <c r="AG137" s="90"/>
      <c r="AH137" s="94"/>
      <c r="AI137" s="93"/>
      <c r="AJ137" s="93"/>
      <c r="AK137" s="28"/>
      <c r="AL137" s="28"/>
      <c r="AM137" s="28"/>
      <c r="AN137" s="28"/>
      <c r="AO137" s="28"/>
      <c r="AP137" s="28"/>
      <c r="AQ137" s="28"/>
      <c r="AR137" s="28"/>
      <c r="AT137" s="90" t="s">
        <v>485</v>
      </c>
      <c r="AU137" s="94">
        <v>0.0</v>
      </c>
    </row>
    <row r="138">
      <c r="A138" s="81" t="s">
        <v>304</v>
      </c>
      <c r="B138" s="14" t="s">
        <v>305</v>
      </c>
      <c r="C138" s="82">
        <v>12100.0</v>
      </c>
      <c r="D138" s="82">
        <v>4100.0</v>
      </c>
      <c r="E138" s="28">
        <f t="shared" si="2"/>
        <v>0.003768566419</v>
      </c>
      <c r="F138" s="28">
        <f t="shared" si="3"/>
        <v>0.002636565746</v>
      </c>
      <c r="G138" s="82">
        <f t="shared" si="4"/>
        <v>14059.76529</v>
      </c>
      <c r="H138" s="82">
        <f t="shared" ref="H138:Q138" si="145">($C138*AI$4)+($D138*(AI$5+AI$6))</f>
        <v>9641.732829</v>
      </c>
      <c r="I138" s="82">
        <f t="shared" si="145"/>
        <v>3422.597552</v>
      </c>
      <c r="J138" s="82">
        <f t="shared" si="145"/>
        <v>2106.195777</v>
      </c>
      <c r="K138" s="82">
        <f t="shared" si="145"/>
        <v>1854.654422</v>
      </c>
      <c r="L138" s="82">
        <f t="shared" si="145"/>
        <v>1895.646794</v>
      </c>
      <c r="M138" s="82">
        <f t="shared" si="145"/>
        <v>2662.15105</v>
      </c>
      <c r="N138" s="82">
        <f t="shared" si="145"/>
        <v>3428.655305</v>
      </c>
      <c r="O138" s="82">
        <f t="shared" si="145"/>
        <v>4628.137716</v>
      </c>
      <c r="P138" s="82">
        <f t="shared" si="145"/>
        <v>6319.057964</v>
      </c>
      <c r="Q138" s="82">
        <f t="shared" si="145"/>
        <v>7916.348594</v>
      </c>
      <c r="S138" s="82">
        <v>427.0</v>
      </c>
      <c r="T138" s="28"/>
      <c r="U138" s="83">
        <f>Feed!D138*1000</f>
        <v>220</v>
      </c>
      <c r="V138" s="83">
        <f>(('Meat Production'!C138*$AH$21)+('Meat Production'!D138*$AH$22))/1000</f>
        <v>361.2167413</v>
      </c>
      <c r="W138" s="83">
        <f>('Meat Production'!E138/1000)*$AH$23</f>
        <v>519.1012738</v>
      </c>
      <c r="X138" s="83">
        <f t="shared" si="6"/>
        <v>0</v>
      </c>
      <c r="Y138" s="83">
        <f t="shared" si="7"/>
        <v>67.09379357</v>
      </c>
      <c r="Z138" s="83">
        <f t="shared" si="8"/>
        <v>6828.748769</v>
      </c>
      <c r="AA138" s="84">
        <f t="shared" si="119"/>
        <v>0.4856943645</v>
      </c>
      <c r="AB138" s="90"/>
      <c r="AC138" s="90"/>
      <c r="AD138" s="90"/>
      <c r="AE138" s="90"/>
      <c r="AF138" s="90"/>
      <c r="AG138" s="90"/>
      <c r="AH138" s="94"/>
      <c r="AI138" s="93"/>
      <c r="AJ138" s="93"/>
      <c r="AK138" s="28"/>
      <c r="AL138" s="28"/>
      <c r="AM138" s="28"/>
      <c r="AN138" s="28"/>
      <c r="AO138" s="28"/>
      <c r="AP138" s="28"/>
      <c r="AQ138" s="28"/>
      <c r="AR138" s="28"/>
      <c r="AT138" s="90" t="s">
        <v>209</v>
      </c>
      <c r="AU138" s="93">
        <v>21786.0</v>
      </c>
    </row>
    <row r="139">
      <c r="A139" s="53"/>
      <c r="B139" s="14"/>
      <c r="C139" s="28"/>
      <c r="D139" s="28"/>
      <c r="E139" s="28"/>
      <c r="F139" s="28"/>
      <c r="S139" s="28"/>
      <c r="T139" s="28"/>
      <c r="U139" s="106"/>
      <c r="V139" s="106"/>
      <c r="W139" s="106"/>
      <c r="X139" s="106"/>
      <c r="Y139" s="106"/>
      <c r="Z139" s="106"/>
      <c r="AA139" s="107"/>
      <c r="AB139" s="90"/>
      <c r="AC139" s="90"/>
      <c r="AD139" s="90"/>
      <c r="AE139" s="90"/>
      <c r="AF139" s="90"/>
      <c r="AG139" s="90"/>
      <c r="AH139" s="94"/>
      <c r="AI139" s="93"/>
      <c r="AJ139" s="93"/>
      <c r="AK139" s="28"/>
      <c r="AL139" s="28"/>
      <c r="AM139" s="28"/>
      <c r="AN139" s="28"/>
      <c r="AO139" s="28"/>
      <c r="AP139" s="28"/>
      <c r="AQ139" s="28"/>
      <c r="AR139" s="28"/>
      <c r="AT139" s="90" t="s">
        <v>211</v>
      </c>
      <c r="AU139" s="93">
        <v>1318.0</v>
      </c>
    </row>
    <row r="140">
      <c r="A140" s="53"/>
      <c r="B140" s="25" t="s">
        <v>306</v>
      </c>
      <c r="C140" s="82">
        <f t="shared" ref="C140:D140" si="146">sum(C2:C138)</f>
        <v>3210770</v>
      </c>
      <c r="D140" s="82">
        <f t="shared" si="146"/>
        <v>1555053.2</v>
      </c>
      <c r="E140" s="28"/>
      <c r="F140" s="28"/>
      <c r="G140" s="28">
        <f t="shared" ref="G140:Q140" si="147">sum(G2:G138)/1000</f>
        <v>4206</v>
      </c>
      <c r="H140" s="28">
        <f t="shared" si="147"/>
        <v>2841.139059</v>
      </c>
      <c r="I140" s="28">
        <f t="shared" si="147"/>
        <v>1014.866864</v>
      </c>
      <c r="J140" s="28">
        <f t="shared" si="147"/>
        <v>617.5540285</v>
      </c>
      <c r="K140" s="28">
        <f t="shared" si="147"/>
        <v>556.1403375</v>
      </c>
      <c r="L140" s="28">
        <f t="shared" si="147"/>
        <v>583.0183876</v>
      </c>
      <c r="M140" s="28">
        <f t="shared" si="147"/>
        <v>839.7478606</v>
      </c>
      <c r="N140" s="28">
        <f t="shared" si="147"/>
        <v>1096.477334</v>
      </c>
      <c r="O140" s="28">
        <f t="shared" si="147"/>
        <v>1494.766488</v>
      </c>
      <c r="P140" s="28">
        <f t="shared" si="147"/>
        <v>2034.127165</v>
      </c>
      <c r="Q140" s="28">
        <f t="shared" si="147"/>
        <v>2537.975881</v>
      </c>
      <c r="R140" s="28"/>
      <c r="S140" s="82">
        <f>sum(S2:S138)</f>
        <v>875957</v>
      </c>
      <c r="T140" s="28"/>
      <c r="U140" s="108">
        <f>sum(U2:U138)</f>
        <v>1447960</v>
      </c>
      <c r="V140" s="83">
        <f>(('Meat Production'!C140*$AH$21)+('Meat Production'!D140*$AH$22))/1000</f>
        <v>1096439.521</v>
      </c>
      <c r="W140" s="83">
        <f>('Meat Production'!E140/1000)*$AH$23</f>
        <v>667757.5196</v>
      </c>
      <c r="X140" s="83">
        <f t="shared" ref="X140:Y140" si="148">sum(X2:X138)</f>
        <v>133991.8253</v>
      </c>
      <c r="Y140" s="83">
        <f t="shared" si="148"/>
        <v>45746.99142</v>
      </c>
      <c r="Z140" s="83">
        <f>(Y140*$AH$17)+((S140-(X140*$AH$20))*$AH$16)</f>
        <v>5363974.665</v>
      </c>
      <c r="AA140" s="84">
        <f>Z140/(G140*1000)</f>
        <v>1.275314947</v>
      </c>
      <c r="AB140" s="90"/>
      <c r="AC140" s="90"/>
      <c r="AD140" s="90"/>
      <c r="AE140" s="90"/>
      <c r="AF140" s="90"/>
      <c r="AG140" s="90"/>
      <c r="AH140" s="94"/>
      <c r="AI140" s="93"/>
      <c r="AJ140" s="93"/>
      <c r="AK140" s="28"/>
      <c r="AL140" s="28"/>
      <c r="AM140" s="28"/>
      <c r="AN140" s="28"/>
      <c r="AO140" s="28"/>
      <c r="AP140" s="28"/>
      <c r="AQ140" s="28"/>
      <c r="AR140" s="28"/>
      <c r="AT140" s="90" t="s">
        <v>213</v>
      </c>
      <c r="AU140" s="93">
        <v>1442.0</v>
      </c>
    </row>
    <row r="141">
      <c r="B141" s="14"/>
      <c r="C141" s="28"/>
      <c r="D141" s="28"/>
      <c r="E141" s="28"/>
      <c r="F141" s="28"/>
      <c r="G141" s="28"/>
      <c r="H141" s="28"/>
      <c r="S141" s="28"/>
      <c r="T141" s="28"/>
      <c r="U141" s="106"/>
      <c r="V141" s="106"/>
      <c r="W141" s="106"/>
      <c r="X141" s="106"/>
      <c r="Y141" s="106"/>
      <c r="Z141" s="106"/>
      <c r="AA141" s="107"/>
      <c r="AB141" s="90"/>
      <c r="AC141" s="90"/>
      <c r="AD141" s="90"/>
      <c r="AE141" s="90"/>
      <c r="AF141" s="90"/>
      <c r="AG141" s="90"/>
      <c r="AH141" s="94"/>
      <c r="AI141" s="94"/>
      <c r="AJ141" s="94"/>
      <c r="AK141" s="28"/>
      <c r="AL141" s="28"/>
      <c r="AM141" s="28"/>
      <c r="AN141" s="28"/>
      <c r="AO141" s="28"/>
      <c r="AP141" s="28"/>
      <c r="AQ141" s="28"/>
      <c r="AR141" s="28"/>
      <c r="AT141" s="90" t="s">
        <v>215</v>
      </c>
      <c r="AU141" s="93">
        <v>521.0</v>
      </c>
    </row>
    <row r="142">
      <c r="B142" s="14"/>
      <c r="C142" s="28"/>
      <c r="D142" s="28"/>
      <c r="E142" s="28"/>
      <c r="F142" s="28"/>
      <c r="G142" s="28"/>
      <c r="H142" s="28"/>
      <c r="S142" s="28"/>
      <c r="T142" s="28"/>
      <c r="U142" s="106"/>
      <c r="V142" s="106"/>
      <c r="W142" s="106"/>
      <c r="X142" s="106"/>
      <c r="Y142" s="106"/>
      <c r="Z142" s="106"/>
      <c r="AA142" s="107"/>
      <c r="AB142" s="90"/>
      <c r="AC142" s="90"/>
      <c r="AD142" s="90"/>
      <c r="AE142" s="90"/>
      <c r="AF142" s="90"/>
      <c r="AG142" s="90"/>
      <c r="AH142" s="94"/>
      <c r="AI142" s="94"/>
      <c r="AJ142" s="94"/>
      <c r="AK142" s="28"/>
      <c r="AL142" s="28"/>
      <c r="AM142" s="28"/>
      <c r="AN142" s="28"/>
      <c r="AO142" s="28"/>
      <c r="AP142" s="28"/>
      <c r="AQ142" s="28"/>
      <c r="AR142" s="28"/>
      <c r="AT142" s="90" t="s">
        <v>486</v>
      </c>
      <c r="AU142" s="94">
        <v>0.0</v>
      </c>
    </row>
    <row r="143">
      <c r="B143" s="14"/>
      <c r="C143" s="28"/>
      <c r="D143" s="28"/>
      <c r="E143" s="28"/>
      <c r="F143" s="28"/>
      <c r="G143" s="28"/>
      <c r="H143" s="28"/>
      <c r="S143" s="28"/>
      <c r="T143" s="28"/>
      <c r="U143" s="106"/>
      <c r="V143" s="106"/>
      <c r="W143" s="106"/>
      <c r="X143" s="106"/>
      <c r="Y143" s="106"/>
      <c r="Z143" s="106"/>
      <c r="AA143" s="107"/>
      <c r="AB143" s="90"/>
      <c r="AC143" s="90"/>
      <c r="AD143" s="90"/>
      <c r="AE143" s="90"/>
      <c r="AF143" s="90"/>
      <c r="AG143" s="90"/>
      <c r="AH143" s="94"/>
      <c r="AI143" s="94"/>
      <c r="AJ143" s="94"/>
      <c r="AK143" s="28"/>
      <c r="AL143" s="28"/>
      <c r="AM143" s="28"/>
      <c r="AN143" s="28"/>
      <c r="AO143" s="28"/>
      <c r="AP143" s="28"/>
      <c r="AQ143" s="28"/>
      <c r="AR143" s="28"/>
      <c r="AT143" s="90" t="s">
        <v>487</v>
      </c>
      <c r="AU143" s="94">
        <v>0.0</v>
      </c>
    </row>
    <row r="144">
      <c r="B144" s="14"/>
      <c r="C144" s="28"/>
      <c r="D144" s="28"/>
      <c r="E144" s="28"/>
      <c r="F144" s="28"/>
      <c r="G144" s="28"/>
      <c r="H144" s="28"/>
      <c r="S144" s="28"/>
      <c r="T144" s="28"/>
      <c r="U144" s="106"/>
      <c r="V144" s="106"/>
      <c r="W144" s="106"/>
      <c r="X144" s="106"/>
      <c r="Y144" s="106"/>
      <c r="Z144" s="106"/>
      <c r="AA144" s="107"/>
      <c r="AB144" s="90"/>
      <c r="AC144" s="90"/>
      <c r="AD144" s="90"/>
      <c r="AE144" s="90"/>
      <c r="AF144" s="90"/>
      <c r="AG144" s="90"/>
      <c r="AH144" s="94"/>
      <c r="AI144" s="94"/>
      <c r="AJ144" s="94"/>
      <c r="AK144" s="28"/>
      <c r="AL144" s="28"/>
      <c r="AM144" s="28"/>
      <c r="AN144" s="28"/>
      <c r="AO144" s="28"/>
      <c r="AP144" s="28"/>
      <c r="AQ144" s="28"/>
      <c r="AR144" s="28"/>
      <c r="AT144" s="90" t="s">
        <v>217</v>
      </c>
      <c r="AU144" s="94">
        <v>443.0</v>
      </c>
    </row>
    <row r="145">
      <c r="B145" s="14"/>
      <c r="C145" s="28"/>
      <c r="D145" s="28"/>
      <c r="E145" s="28"/>
      <c r="F145" s="28"/>
      <c r="G145" s="28"/>
      <c r="H145" s="28"/>
      <c r="S145" s="28"/>
      <c r="T145" s="28"/>
      <c r="U145" s="106"/>
      <c r="V145" s="106"/>
      <c r="W145" s="106"/>
      <c r="X145" s="106"/>
      <c r="Y145" s="106"/>
      <c r="Z145" s="106"/>
      <c r="AA145" s="107"/>
      <c r="AB145" s="90"/>
      <c r="AC145" s="90"/>
      <c r="AD145" s="90"/>
      <c r="AE145" s="90"/>
      <c r="AF145" s="90"/>
      <c r="AG145" s="90"/>
      <c r="AH145" s="94"/>
      <c r="AI145" s="94"/>
      <c r="AJ145" s="94"/>
      <c r="AK145" s="28"/>
      <c r="AL145" s="28"/>
      <c r="AM145" s="28"/>
      <c r="AN145" s="28"/>
      <c r="AO145" s="28"/>
      <c r="AP145" s="28"/>
      <c r="AQ145" s="28"/>
      <c r="AR145" s="28"/>
      <c r="AT145" s="90" t="s">
        <v>488</v>
      </c>
      <c r="AU145" s="94">
        <v>0.0</v>
      </c>
    </row>
    <row r="146">
      <c r="B146" s="14"/>
      <c r="C146" s="28"/>
      <c r="D146" s="28"/>
      <c r="E146" s="28"/>
      <c r="F146" s="28"/>
      <c r="G146" s="28"/>
      <c r="H146" s="28"/>
      <c r="S146" s="28"/>
      <c r="T146" s="28"/>
      <c r="U146" s="106"/>
      <c r="V146" s="106"/>
      <c r="W146" s="106"/>
      <c r="X146" s="106"/>
      <c r="Y146" s="106"/>
      <c r="Z146" s="106"/>
      <c r="AA146" s="107"/>
      <c r="AB146" s="90"/>
      <c r="AC146" s="90"/>
      <c r="AD146" s="90"/>
      <c r="AE146" s="90"/>
      <c r="AF146" s="90"/>
      <c r="AG146" s="90"/>
      <c r="AH146" s="94"/>
      <c r="AI146" s="93"/>
      <c r="AJ146" s="93"/>
      <c r="AK146" s="28"/>
      <c r="AL146" s="28"/>
      <c r="AM146" s="28"/>
      <c r="AN146" s="28"/>
      <c r="AO146" s="28"/>
      <c r="AP146" s="28"/>
      <c r="AQ146" s="28"/>
      <c r="AR146" s="28"/>
      <c r="AT146" s="90" t="s">
        <v>219</v>
      </c>
      <c r="AU146" s="93">
        <v>1547.0</v>
      </c>
    </row>
    <row r="147">
      <c r="B147" s="14"/>
      <c r="C147" s="28"/>
      <c r="D147" s="28"/>
      <c r="E147" s="28"/>
      <c r="F147" s="28"/>
      <c r="G147" s="28"/>
      <c r="H147" s="28"/>
      <c r="S147" s="28"/>
      <c r="T147" s="28"/>
      <c r="U147" s="106"/>
      <c r="V147" s="106"/>
      <c r="W147" s="106"/>
      <c r="X147" s="106"/>
      <c r="Y147" s="106"/>
      <c r="Z147" s="106"/>
      <c r="AA147" s="107"/>
      <c r="AB147" s="90"/>
      <c r="AC147" s="90"/>
      <c r="AD147" s="90"/>
      <c r="AE147" s="90"/>
      <c r="AF147" s="90"/>
      <c r="AG147" s="90"/>
      <c r="AH147" s="94"/>
      <c r="AI147" s="93"/>
      <c r="AJ147" s="93"/>
      <c r="AK147" s="28"/>
      <c r="AL147" s="28"/>
      <c r="AM147" s="28"/>
      <c r="AN147" s="28"/>
      <c r="AO147" s="28"/>
      <c r="AP147" s="28"/>
      <c r="AQ147" s="28"/>
      <c r="AR147" s="28"/>
      <c r="AT147" s="90" t="s">
        <v>221</v>
      </c>
      <c r="AU147" s="94">
        <v>236.0</v>
      </c>
    </row>
    <row r="148">
      <c r="B148" s="14"/>
      <c r="C148" s="28"/>
      <c r="D148" s="28"/>
      <c r="E148" s="28"/>
      <c r="F148" s="28"/>
      <c r="G148" s="28"/>
      <c r="H148" s="28"/>
      <c r="S148" s="28"/>
      <c r="T148" s="28"/>
      <c r="U148" s="106"/>
      <c r="V148" s="106"/>
      <c r="W148" s="106"/>
      <c r="X148" s="106"/>
      <c r="Y148" s="106"/>
      <c r="Z148" s="106"/>
      <c r="AA148" s="107"/>
      <c r="AB148" s="90"/>
      <c r="AC148" s="90"/>
      <c r="AD148" s="90"/>
      <c r="AE148" s="90"/>
      <c r="AF148" s="90"/>
      <c r="AG148" s="90"/>
      <c r="AH148" s="94"/>
      <c r="AI148" s="94"/>
      <c r="AJ148" s="94"/>
      <c r="AK148" s="28"/>
      <c r="AL148" s="28"/>
      <c r="AM148" s="28"/>
      <c r="AN148" s="28"/>
      <c r="AO148" s="28"/>
      <c r="AP148" s="28"/>
      <c r="AQ148" s="28"/>
      <c r="AR148" s="28"/>
      <c r="AT148" s="90" t="s">
        <v>223</v>
      </c>
      <c r="AU148" s="93">
        <v>58851.0</v>
      </c>
    </row>
    <row r="149">
      <c r="B149" s="14"/>
      <c r="C149" s="28"/>
      <c r="D149" s="28"/>
      <c r="E149" s="28"/>
      <c r="F149" s="28"/>
      <c r="G149" s="28"/>
      <c r="H149" s="28"/>
      <c r="S149" s="28"/>
      <c r="T149" s="28"/>
      <c r="U149" s="106"/>
      <c r="V149" s="106"/>
      <c r="W149" s="106"/>
      <c r="X149" s="106"/>
      <c r="Y149" s="106"/>
      <c r="Z149" s="106"/>
      <c r="AA149" s="107"/>
      <c r="AB149" s="90"/>
      <c r="AC149" s="90"/>
      <c r="AD149" s="90"/>
      <c r="AE149" s="90"/>
      <c r="AF149" s="90"/>
      <c r="AG149" s="90"/>
      <c r="AH149" s="94"/>
      <c r="AI149" s="94"/>
      <c r="AJ149" s="94"/>
      <c r="AK149" s="28"/>
      <c r="AL149" s="28"/>
      <c r="AM149" s="28"/>
      <c r="AN149" s="28"/>
      <c r="AO149" s="28"/>
      <c r="AP149" s="28"/>
      <c r="AQ149" s="28"/>
      <c r="AR149" s="28"/>
      <c r="AT149" s="90" t="s">
        <v>489</v>
      </c>
      <c r="AU149" s="94">
        <v>0.0</v>
      </c>
    </row>
    <row r="150">
      <c r="B150" s="14"/>
      <c r="C150" s="28"/>
      <c r="D150" s="28"/>
      <c r="E150" s="28"/>
      <c r="F150" s="28"/>
      <c r="G150" s="28"/>
      <c r="H150" s="28"/>
      <c r="S150" s="28"/>
      <c r="T150" s="28"/>
      <c r="U150" s="106"/>
      <c r="V150" s="106"/>
      <c r="W150" s="106"/>
      <c r="X150" s="106"/>
      <c r="Y150" s="106"/>
      <c r="Z150" s="106"/>
      <c r="AA150" s="107"/>
      <c r="AB150" s="90"/>
      <c r="AC150" s="90"/>
      <c r="AD150" s="90"/>
      <c r="AE150" s="90"/>
      <c r="AF150" s="90"/>
      <c r="AG150" s="90"/>
      <c r="AH150" s="94"/>
      <c r="AI150" s="93"/>
      <c r="AJ150" s="93"/>
      <c r="AK150" s="28"/>
      <c r="AL150" s="28"/>
      <c r="AM150" s="28"/>
      <c r="AN150" s="28"/>
      <c r="AO150" s="28"/>
      <c r="AP150" s="28"/>
      <c r="AQ150" s="28"/>
      <c r="AR150" s="28"/>
      <c r="AT150" s="90" t="s">
        <v>490</v>
      </c>
      <c r="AU150" s="94">
        <v>147.0</v>
      </c>
    </row>
    <row r="151">
      <c r="B151" s="14"/>
      <c r="C151" s="28"/>
      <c r="D151" s="28"/>
      <c r="E151" s="28"/>
      <c r="F151" s="28"/>
      <c r="G151" s="28"/>
      <c r="H151" s="28"/>
      <c r="S151" s="28"/>
      <c r="T151" s="28"/>
      <c r="U151" s="106"/>
      <c r="V151" s="106"/>
      <c r="W151" s="106"/>
      <c r="X151" s="106"/>
      <c r="Y151" s="106"/>
      <c r="Z151" s="106"/>
      <c r="AA151" s="107"/>
      <c r="AB151" s="90"/>
      <c r="AC151" s="90"/>
      <c r="AD151" s="90"/>
      <c r="AE151" s="90"/>
      <c r="AF151" s="90"/>
      <c r="AG151" s="90"/>
      <c r="AH151" s="94"/>
      <c r="AI151" s="94"/>
      <c r="AJ151" s="94"/>
      <c r="AK151" s="28"/>
      <c r="AL151" s="28"/>
      <c r="AM151" s="28"/>
      <c r="AN151" s="28"/>
      <c r="AO151" s="28"/>
      <c r="AP151" s="28"/>
      <c r="AQ151" s="28"/>
      <c r="AR151" s="28"/>
      <c r="AT151" s="90" t="s">
        <v>225</v>
      </c>
      <c r="AU151" s="94">
        <v>189.0</v>
      </c>
    </row>
    <row r="152">
      <c r="B152" s="14"/>
      <c r="C152" s="28"/>
      <c r="D152" s="28"/>
      <c r="E152" s="28"/>
      <c r="F152" s="28"/>
      <c r="G152" s="28"/>
      <c r="H152" s="28"/>
      <c r="S152" s="28"/>
      <c r="T152" s="28"/>
      <c r="U152" s="106"/>
      <c r="V152" s="106"/>
      <c r="W152" s="106"/>
      <c r="X152" s="106"/>
      <c r="Y152" s="106"/>
      <c r="Z152" s="106"/>
      <c r="AA152" s="107"/>
      <c r="AB152" s="90"/>
      <c r="AC152" s="90"/>
      <c r="AD152" s="90"/>
      <c r="AE152" s="90"/>
      <c r="AF152" s="90"/>
      <c r="AG152" s="90"/>
      <c r="AH152" s="94"/>
      <c r="AI152" s="93"/>
      <c r="AJ152" s="93"/>
      <c r="AK152" s="28"/>
      <c r="AL152" s="28"/>
      <c r="AM152" s="28"/>
      <c r="AN152" s="28"/>
      <c r="AO152" s="28"/>
      <c r="AP152" s="28"/>
      <c r="AQ152" s="28"/>
      <c r="AR152" s="28"/>
      <c r="AT152" s="90" t="s">
        <v>227</v>
      </c>
      <c r="AU152" s="93">
        <v>0.0</v>
      </c>
    </row>
    <row r="153">
      <c r="B153" s="14"/>
      <c r="C153" s="28"/>
      <c r="D153" s="28"/>
      <c r="E153" s="28"/>
      <c r="F153" s="28"/>
      <c r="G153" s="28"/>
      <c r="H153" s="28"/>
      <c r="S153" s="28"/>
      <c r="T153" s="28"/>
      <c r="U153" s="106"/>
      <c r="V153" s="106"/>
      <c r="W153" s="106"/>
      <c r="X153" s="106"/>
      <c r="Y153" s="106"/>
      <c r="Z153" s="106"/>
      <c r="AA153" s="107"/>
      <c r="AB153" s="90"/>
      <c r="AC153" s="90"/>
      <c r="AD153" s="90"/>
      <c r="AE153" s="90"/>
      <c r="AF153" s="90"/>
      <c r="AG153" s="90"/>
      <c r="AH153" s="94"/>
      <c r="AI153" s="93"/>
      <c r="AJ153" s="93"/>
      <c r="AK153" s="28"/>
      <c r="AL153" s="28"/>
      <c r="AM153" s="28"/>
      <c r="AN153" s="28"/>
      <c r="AO153" s="28"/>
      <c r="AP153" s="28"/>
      <c r="AQ153" s="28"/>
      <c r="AR153" s="28"/>
      <c r="AT153" s="90" t="s">
        <v>229</v>
      </c>
      <c r="AU153" s="93">
        <v>480.0</v>
      </c>
    </row>
    <row r="154">
      <c r="B154" s="14"/>
      <c r="C154" s="28"/>
      <c r="D154" s="28"/>
      <c r="E154" s="28"/>
      <c r="F154" s="28"/>
      <c r="G154" s="28"/>
      <c r="H154" s="28"/>
      <c r="S154" s="28"/>
      <c r="T154" s="28"/>
      <c r="U154" s="106"/>
      <c r="V154" s="106"/>
      <c r="W154" s="106"/>
      <c r="X154" s="106"/>
      <c r="Y154" s="106"/>
      <c r="Z154" s="106"/>
      <c r="AA154" s="107"/>
      <c r="AB154" s="90"/>
      <c r="AC154" s="90"/>
      <c r="AD154" s="90"/>
      <c r="AE154" s="90"/>
      <c r="AF154" s="90"/>
      <c r="AG154" s="90"/>
      <c r="AH154" s="94"/>
      <c r="AI154" s="93"/>
      <c r="AJ154" s="93"/>
      <c r="AK154" s="28"/>
      <c r="AL154" s="28"/>
      <c r="AM154" s="28"/>
      <c r="AN154" s="28"/>
      <c r="AO154" s="28"/>
      <c r="AP154" s="28"/>
      <c r="AQ154" s="28"/>
      <c r="AR154" s="28"/>
      <c r="AT154" s="90" t="s">
        <v>231</v>
      </c>
      <c r="AU154" s="93">
        <v>2142.0</v>
      </c>
    </row>
    <row r="155">
      <c r="B155" s="14"/>
      <c r="C155" s="28"/>
      <c r="D155" s="28"/>
      <c r="E155" s="28"/>
      <c r="F155" s="28"/>
      <c r="G155" s="28"/>
      <c r="H155" s="28"/>
      <c r="S155" s="28"/>
      <c r="T155" s="28"/>
      <c r="U155" s="106"/>
      <c r="V155" s="106"/>
      <c r="W155" s="106"/>
      <c r="X155" s="106"/>
      <c r="Y155" s="106"/>
      <c r="Z155" s="106"/>
      <c r="AA155" s="107"/>
      <c r="AB155" s="90"/>
      <c r="AC155" s="90"/>
      <c r="AD155" s="90"/>
      <c r="AE155" s="90"/>
      <c r="AF155" s="90"/>
      <c r="AG155" s="90"/>
      <c r="AH155" s="94"/>
      <c r="AI155" s="93"/>
      <c r="AJ155" s="93"/>
      <c r="AK155" s="28"/>
      <c r="AL155" s="28"/>
      <c r="AM155" s="28"/>
      <c r="AN155" s="28"/>
      <c r="AO155" s="28"/>
      <c r="AP155" s="28"/>
      <c r="AQ155" s="28"/>
      <c r="AR155" s="28"/>
      <c r="AT155" s="90" t="s">
        <v>233</v>
      </c>
      <c r="AU155" s="93">
        <v>15.0</v>
      </c>
    </row>
    <row r="156">
      <c r="B156" s="14"/>
      <c r="C156" s="28"/>
      <c r="D156" s="28"/>
      <c r="E156" s="28"/>
      <c r="F156" s="28"/>
      <c r="G156" s="28"/>
      <c r="H156" s="28"/>
      <c r="S156" s="28"/>
      <c r="T156" s="28"/>
      <c r="U156" s="106"/>
      <c r="V156" s="106"/>
      <c r="W156" s="106"/>
      <c r="X156" s="106"/>
      <c r="Y156" s="106"/>
      <c r="Z156" s="106"/>
      <c r="AA156" s="107"/>
      <c r="AB156" s="90"/>
      <c r="AC156" s="90"/>
      <c r="AD156" s="90"/>
      <c r="AE156" s="90"/>
      <c r="AF156" s="90"/>
      <c r="AG156" s="90"/>
      <c r="AH156" s="94"/>
      <c r="AI156" s="93"/>
      <c r="AJ156" s="93"/>
      <c r="AK156" s="28"/>
      <c r="AL156" s="28"/>
      <c r="AM156" s="28"/>
      <c r="AN156" s="28"/>
      <c r="AO156" s="28"/>
      <c r="AP156" s="28"/>
      <c r="AQ156" s="28"/>
      <c r="AR156" s="28"/>
      <c r="AT156" s="90" t="s">
        <v>491</v>
      </c>
      <c r="AU156" s="93">
        <v>14511.0</v>
      </c>
    </row>
    <row r="157">
      <c r="B157" s="14"/>
      <c r="C157" s="28"/>
      <c r="D157" s="28"/>
      <c r="E157" s="28"/>
      <c r="F157" s="28"/>
      <c r="G157" s="28"/>
      <c r="H157" s="28"/>
      <c r="S157" s="28"/>
      <c r="T157" s="28"/>
      <c r="U157" s="106"/>
      <c r="V157" s="106"/>
      <c r="W157" s="106"/>
      <c r="X157" s="106"/>
      <c r="Y157" s="106"/>
      <c r="Z157" s="106"/>
      <c r="AA157" s="107"/>
      <c r="AB157" s="90"/>
      <c r="AC157" s="90"/>
      <c r="AD157" s="90"/>
      <c r="AE157" s="90"/>
      <c r="AF157" s="90"/>
      <c r="AG157" s="90"/>
      <c r="AH157" s="94"/>
      <c r="AI157" s="94"/>
      <c r="AJ157" s="94"/>
      <c r="AK157" s="28"/>
      <c r="AL157" s="28"/>
      <c r="AM157" s="28"/>
      <c r="AN157" s="28"/>
      <c r="AO157" s="28"/>
      <c r="AP157" s="28"/>
      <c r="AQ157" s="28"/>
      <c r="AR157" s="28"/>
      <c r="AT157" s="90" t="s">
        <v>492</v>
      </c>
      <c r="AU157" s="93">
        <v>2082.0</v>
      </c>
    </row>
    <row r="158">
      <c r="B158" s="14"/>
      <c r="C158" s="28"/>
      <c r="D158" s="28"/>
      <c r="E158" s="28"/>
      <c r="F158" s="28"/>
      <c r="G158" s="28"/>
      <c r="H158" s="28"/>
      <c r="S158" s="28"/>
      <c r="T158" s="28"/>
      <c r="U158" s="106"/>
      <c r="V158" s="106"/>
      <c r="W158" s="106"/>
      <c r="X158" s="106"/>
      <c r="Y158" s="106"/>
      <c r="Z158" s="106"/>
      <c r="AA158" s="107"/>
      <c r="AB158" s="90"/>
      <c r="AC158" s="90"/>
      <c r="AD158" s="90"/>
      <c r="AE158" s="90"/>
      <c r="AF158" s="90"/>
      <c r="AG158" s="90"/>
      <c r="AH158" s="94"/>
      <c r="AI158" s="94"/>
      <c r="AJ158" s="94"/>
      <c r="AK158" s="28"/>
      <c r="AL158" s="28"/>
      <c r="AM158" s="28"/>
      <c r="AN158" s="28"/>
      <c r="AO158" s="28"/>
      <c r="AP158" s="28"/>
      <c r="AQ158" s="28"/>
      <c r="AR158" s="28"/>
      <c r="AT158" s="90" t="s">
        <v>493</v>
      </c>
      <c r="AU158" s="94">
        <v>341.0</v>
      </c>
    </row>
    <row r="159">
      <c r="B159" s="14"/>
      <c r="C159" s="28"/>
      <c r="D159" s="28"/>
      <c r="E159" s="28"/>
      <c r="F159" s="28"/>
      <c r="G159" s="28"/>
      <c r="H159" s="28"/>
      <c r="S159" s="28"/>
      <c r="T159" s="28"/>
      <c r="U159" s="106"/>
      <c r="V159" s="106"/>
      <c r="W159" s="106"/>
      <c r="X159" s="106"/>
      <c r="Y159" s="106"/>
      <c r="Z159" s="106"/>
      <c r="AA159" s="107"/>
      <c r="AB159" s="90"/>
      <c r="AC159" s="90"/>
      <c r="AD159" s="90"/>
      <c r="AE159" s="90"/>
      <c r="AF159" s="90"/>
      <c r="AG159" s="90"/>
      <c r="AH159" s="94"/>
      <c r="AI159" s="94"/>
      <c r="AJ159" s="94"/>
      <c r="AK159" s="28"/>
      <c r="AL159" s="28"/>
      <c r="AM159" s="28"/>
      <c r="AN159" s="28"/>
      <c r="AO159" s="28"/>
      <c r="AP159" s="28"/>
      <c r="AQ159" s="28"/>
      <c r="AR159" s="28"/>
      <c r="AT159" s="90" t="s">
        <v>235</v>
      </c>
      <c r="AU159" s="94">
        <v>52.0</v>
      </c>
    </row>
    <row r="160">
      <c r="B160" s="14"/>
      <c r="C160" s="28"/>
      <c r="D160" s="28"/>
      <c r="E160" s="28"/>
      <c r="F160" s="28"/>
      <c r="G160" s="28"/>
      <c r="H160" s="28"/>
      <c r="S160" s="28"/>
      <c r="T160" s="28"/>
      <c r="U160" s="106"/>
      <c r="V160" s="106"/>
      <c r="W160" s="106"/>
      <c r="X160" s="106"/>
      <c r="Y160" s="106"/>
      <c r="Z160" s="106"/>
      <c r="AA160" s="107"/>
      <c r="AB160" s="90"/>
      <c r="AC160" s="90"/>
      <c r="AD160" s="90"/>
      <c r="AE160" s="90"/>
      <c r="AF160" s="90"/>
      <c r="AG160" s="90"/>
      <c r="AH160" s="94"/>
      <c r="AI160" s="94"/>
      <c r="AJ160" s="94"/>
      <c r="AK160" s="28"/>
      <c r="AL160" s="28"/>
      <c r="AM160" s="28"/>
      <c r="AN160" s="28"/>
      <c r="AO160" s="28"/>
      <c r="AP160" s="28"/>
      <c r="AQ160" s="28"/>
      <c r="AR160" s="28"/>
      <c r="AT160" s="90" t="s">
        <v>167</v>
      </c>
      <c r="AU160" s="93">
        <v>1818.0</v>
      </c>
    </row>
    <row r="161">
      <c r="B161" s="14"/>
      <c r="C161" s="28"/>
      <c r="D161" s="28"/>
      <c r="E161" s="28"/>
      <c r="F161" s="28"/>
      <c r="G161" s="28"/>
      <c r="H161" s="28"/>
      <c r="S161" s="28"/>
      <c r="T161" s="28"/>
      <c r="U161" s="106"/>
      <c r="V161" s="106"/>
      <c r="W161" s="106"/>
      <c r="X161" s="106"/>
      <c r="Y161" s="106"/>
      <c r="Z161" s="106"/>
      <c r="AA161" s="107"/>
      <c r="AB161" s="90"/>
      <c r="AC161" s="90"/>
      <c r="AD161" s="90"/>
      <c r="AE161" s="90"/>
      <c r="AF161" s="90"/>
      <c r="AG161" s="90"/>
      <c r="AH161" s="94"/>
      <c r="AI161" s="94"/>
      <c r="AJ161" s="94"/>
      <c r="AK161" s="28"/>
      <c r="AL161" s="28"/>
      <c r="AM161" s="28"/>
      <c r="AN161" s="28"/>
      <c r="AO161" s="28"/>
      <c r="AP161" s="28"/>
      <c r="AQ161" s="28"/>
      <c r="AR161" s="28"/>
      <c r="AT161" s="90" t="s">
        <v>197</v>
      </c>
      <c r="AU161" s="93">
        <v>367.0</v>
      </c>
    </row>
    <row r="162">
      <c r="B162" s="14"/>
      <c r="C162" s="28"/>
      <c r="D162" s="28"/>
      <c r="E162" s="28"/>
      <c r="F162" s="28"/>
      <c r="G162" s="28"/>
      <c r="H162" s="28"/>
      <c r="S162" s="28"/>
      <c r="T162" s="28"/>
      <c r="U162" s="106"/>
      <c r="V162" s="106"/>
      <c r="W162" s="106"/>
      <c r="X162" s="106"/>
      <c r="Y162" s="106"/>
      <c r="Z162" s="106"/>
      <c r="AA162" s="107"/>
      <c r="AB162" s="90"/>
      <c r="AC162" s="90"/>
      <c r="AD162" s="90"/>
      <c r="AE162" s="90"/>
      <c r="AF162" s="90"/>
      <c r="AG162" s="90"/>
      <c r="AH162" s="94"/>
      <c r="AI162" s="93"/>
      <c r="AJ162" s="93"/>
      <c r="AK162" s="28"/>
      <c r="AL162" s="28"/>
      <c r="AM162" s="28"/>
      <c r="AN162" s="28"/>
      <c r="AO162" s="28"/>
      <c r="AP162" s="28"/>
      <c r="AQ162" s="28"/>
      <c r="AR162" s="28"/>
      <c r="AT162" s="90" t="s">
        <v>494</v>
      </c>
      <c r="AU162" s="94">
        <v>0.0</v>
      </c>
    </row>
    <row r="163">
      <c r="B163" s="14"/>
      <c r="C163" s="28"/>
      <c r="D163" s="28"/>
      <c r="E163" s="28"/>
      <c r="F163" s="28"/>
      <c r="G163" s="28"/>
      <c r="H163" s="28"/>
      <c r="S163" s="28"/>
      <c r="T163" s="28"/>
      <c r="U163" s="106"/>
      <c r="V163" s="106"/>
      <c r="W163" s="106"/>
      <c r="X163" s="106"/>
      <c r="Y163" s="106"/>
      <c r="Z163" s="106"/>
      <c r="AA163" s="107"/>
      <c r="AB163" s="90"/>
      <c r="AC163" s="90"/>
      <c r="AD163" s="90"/>
      <c r="AE163" s="90"/>
      <c r="AF163" s="90"/>
      <c r="AG163" s="90"/>
      <c r="AH163" s="94"/>
      <c r="AI163" s="93"/>
      <c r="AJ163" s="93"/>
      <c r="AK163" s="28"/>
      <c r="AL163" s="28"/>
      <c r="AM163" s="28"/>
      <c r="AN163" s="28"/>
      <c r="AO163" s="28"/>
      <c r="AP163" s="28"/>
      <c r="AQ163" s="28"/>
      <c r="AR163" s="28"/>
      <c r="AT163" s="90" t="s">
        <v>495</v>
      </c>
      <c r="AU163" s="93">
        <v>4340.0</v>
      </c>
    </row>
    <row r="164">
      <c r="B164" s="14"/>
      <c r="C164" s="28"/>
      <c r="D164" s="28"/>
      <c r="E164" s="28"/>
      <c r="F164" s="28"/>
      <c r="G164" s="28"/>
      <c r="H164" s="28"/>
      <c r="S164" s="28"/>
      <c r="T164" s="28"/>
      <c r="U164" s="106"/>
      <c r="V164" s="106"/>
      <c r="W164" s="106"/>
      <c r="X164" s="106"/>
      <c r="Y164" s="106"/>
      <c r="Z164" s="106"/>
      <c r="AA164" s="107"/>
      <c r="AB164" s="90"/>
      <c r="AC164" s="90"/>
      <c r="AD164" s="90"/>
      <c r="AE164" s="90"/>
      <c r="AF164" s="90"/>
      <c r="AG164" s="90"/>
      <c r="AH164" s="94"/>
      <c r="AI164" s="94"/>
      <c r="AJ164" s="94"/>
      <c r="AK164" s="28"/>
      <c r="AL164" s="28"/>
      <c r="AM164" s="28"/>
      <c r="AN164" s="28"/>
      <c r="AO164" s="28"/>
      <c r="AP164" s="28"/>
      <c r="AQ164" s="28"/>
      <c r="AR164" s="28"/>
      <c r="AT164" s="90" t="s">
        <v>237</v>
      </c>
      <c r="AU164" s="93">
        <v>31354.0</v>
      </c>
    </row>
    <row r="165">
      <c r="B165" s="14"/>
      <c r="C165" s="28"/>
      <c r="D165" s="28"/>
      <c r="E165" s="28"/>
      <c r="F165" s="28"/>
      <c r="G165" s="28"/>
      <c r="H165" s="28"/>
      <c r="S165" s="28"/>
      <c r="T165" s="28"/>
      <c r="U165" s="106"/>
      <c r="V165" s="106"/>
      <c r="W165" s="106"/>
      <c r="X165" s="106"/>
      <c r="Y165" s="106"/>
      <c r="Z165" s="106"/>
      <c r="AA165" s="107"/>
      <c r="AB165" s="90"/>
      <c r="AC165" s="90"/>
      <c r="AD165" s="90"/>
      <c r="AE165" s="90"/>
      <c r="AF165" s="90"/>
      <c r="AG165" s="90"/>
      <c r="AH165" s="94"/>
      <c r="AI165" s="94"/>
      <c r="AJ165" s="94"/>
      <c r="AK165" s="28"/>
      <c r="AL165" s="28"/>
      <c r="AM165" s="28"/>
      <c r="AN165" s="28"/>
      <c r="AO165" s="28"/>
      <c r="AP165" s="28"/>
      <c r="AQ165" s="28"/>
      <c r="AR165" s="28"/>
      <c r="AT165" s="90" t="s">
        <v>239</v>
      </c>
      <c r="AU165" s="93">
        <v>252.0</v>
      </c>
    </row>
    <row r="166">
      <c r="B166" s="14"/>
      <c r="C166" s="28"/>
      <c r="D166" s="28"/>
      <c r="E166" s="28"/>
      <c r="F166" s="28"/>
      <c r="G166" s="28"/>
      <c r="H166" s="28"/>
      <c r="S166" s="28"/>
      <c r="T166" s="28"/>
      <c r="U166" s="106"/>
      <c r="V166" s="106"/>
      <c r="W166" s="106"/>
      <c r="X166" s="106"/>
      <c r="Y166" s="106"/>
      <c r="Z166" s="106"/>
      <c r="AA166" s="107"/>
      <c r="AB166" s="90"/>
      <c r="AC166" s="90"/>
      <c r="AD166" s="90"/>
      <c r="AE166" s="90"/>
      <c r="AF166" s="90"/>
      <c r="AG166" s="90"/>
      <c r="AH166" s="94"/>
      <c r="AI166" s="94"/>
      <c r="AJ166" s="94"/>
      <c r="AK166" s="28"/>
      <c r="AL166" s="28"/>
      <c r="AM166" s="28"/>
      <c r="AN166" s="28"/>
      <c r="AO166" s="28"/>
      <c r="AP166" s="28"/>
      <c r="AQ166" s="28"/>
      <c r="AR166" s="28"/>
      <c r="AT166" s="90" t="s">
        <v>496</v>
      </c>
      <c r="AU166" s="94">
        <v>0.0</v>
      </c>
    </row>
    <row r="167">
      <c r="B167" s="14"/>
      <c r="C167" s="28"/>
      <c r="D167" s="28"/>
      <c r="E167" s="28"/>
      <c r="F167" s="28"/>
      <c r="G167" s="28"/>
      <c r="H167" s="28"/>
      <c r="S167" s="28"/>
      <c r="T167" s="28"/>
      <c r="U167" s="106"/>
      <c r="V167" s="106"/>
      <c r="W167" s="106"/>
      <c r="X167" s="106"/>
      <c r="Y167" s="106"/>
      <c r="Z167" s="106"/>
      <c r="AA167" s="107"/>
      <c r="AB167" s="90"/>
      <c r="AC167" s="90"/>
      <c r="AD167" s="90"/>
      <c r="AE167" s="90"/>
      <c r="AF167" s="90"/>
      <c r="AG167" s="90"/>
      <c r="AH167" s="94"/>
      <c r="AI167" s="94"/>
      <c r="AJ167" s="94"/>
      <c r="AK167" s="28"/>
      <c r="AL167" s="28"/>
      <c r="AM167" s="28"/>
      <c r="AN167" s="28"/>
      <c r="AO167" s="28"/>
      <c r="AP167" s="28"/>
      <c r="AQ167" s="28"/>
      <c r="AR167" s="28"/>
      <c r="AT167" s="90" t="s">
        <v>497</v>
      </c>
      <c r="AU167" s="94">
        <v>0.0</v>
      </c>
    </row>
    <row r="168">
      <c r="B168" s="14"/>
      <c r="C168" s="28"/>
      <c r="D168" s="28"/>
      <c r="E168" s="28"/>
      <c r="F168" s="28"/>
      <c r="G168" s="28"/>
      <c r="H168" s="28"/>
      <c r="S168" s="28"/>
      <c r="T168" s="28"/>
      <c r="U168" s="106"/>
      <c r="V168" s="106"/>
      <c r="W168" s="106"/>
      <c r="X168" s="106"/>
      <c r="Y168" s="106"/>
      <c r="Z168" s="106"/>
      <c r="AA168" s="107"/>
      <c r="AB168" s="90"/>
      <c r="AC168" s="90"/>
      <c r="AD168" s="90"/>
      <c r="AE168" s="90"/>
      <c r="AF168" s="90"/>
      <c r="AG168" s="90"/>
      <c r="AH168" s="94"/>
      <c r="AI168" s="94"/>
      <c r="AJ168" s="94"/>
      <c r="AK168" s="28"/>
      <c r="AL168" s="28"/>
      <c r="AM168" s="28"/>
      <c r="AN168" s="28"/>
      <c r="AO168" s="28"/>
      <c r="AP168" s="28"/>
      <c r="AQ168" s="28"/>
      <c r="AR168" s="28"/>
      <c r="AT168" s="90" t="s">
        <v>498</v>
      </c>
      <c r="AU168" s="94">
        <v>1.0</v>
      </c>
    </row>
    <row r="169">
      <c r="B169" s="14"/>
      <c r="C169" s="28"/>
      <c r="D169" s="28"/>
      <c r="E169" s="28"/>
      <c r="F169" s="28"/>
      <c r="G169" s="28"/>
      <c r="H169" s="28"/>
      <c r="S169" s="28"/>
      <c r="T169" s="28"/>
      <c r="U169" s="106"/>
      <c r="V169" s="106"/>
      <c r="W169" s="106"/>
      <c r="X169" s="106"/>
      <c r="Y169" s="106"/>
      <c r="Z169" s="106"/>
      <c r="AA169" s="107"/>
      <c r="AB169" s="90"/>
      <c r="AC169" s="90"/>
      <c r="AD169" s="90"/>
      <c r="AE169" s="90"/>
      <c r="AF169" s="90"/>
      <c r="AG169" s="90"/>
      <c r="AH169" s="94"/>
      <c r="AI169" s="94"/>
      <c r="AJ169" s="94"/>
      <c r="AK169" s="28"/>
      <c r="AL169" s="28"/>
      <c r="AM169" s="28"/>
      <c r="AN169" s="28"/>
      <c r="AO169" s="28"/>
      <c r="AP169" s="28"/>
      <c r="AQ169" s="28"/>
      <c r="AR169" s="28"/>
      <c r="AT169" s="90" t="s">
        <v>499</v>
      </c>
      <c r="AU169" s="94">
        <v>1.0</v>
      </c>
    </row>
    <row r="170">
      <c r="B170" s="14"/>
      <c r="C170" s="28"/>
      <c r="D170" s="28"/>
      <c r="E170" s="28"/>
      <c r="F170" s="28"/>
      <c r="G170" s="28"/>
      <c r="H170" s="28"/>
      <c r="S170" s="28"/>
      <c r="T170" s="28"/>
      <c r="U170" s="106"/>
      <c r="V170" s="106"/>
      <c r="W170" s="106"/>
      <c r="X170" s="106"/>
      <c r="Y170" s="106"/>
      <c r="Z170" s="106"/>
      <c r="AA170" s="107"/>
      <c r="AB170" s="90"/>
      <c r="AC170" s="90"/>
      <c r="AD170" s="90"/>
      <c r="AE170" s="90"/>
      <c r="AF170" s="90"/>
      <c r="AG170" s="90"/>
      <c r="AH170" s="94"/>
      <c r="AI170" s="94"/>
      <c r="AJ170" s="94"/>
      <c r="AK170" s="28"/>
      <c r="AL170" s="28"/>
      <c r="AM170" s="28"/>
      <c r="AN170" s="28"/>
      <c r="AO170" s="28"/>
      <c r="AP170" s="28"/>
      <c r="AQ170" s="28"/>
      <c r="AR170" s="28"/>
      <c r="AT170" s="90" t="s">
        <v>500</v>
      </c>
      <c r="AU170" s="94">
        <v>2.0</v>
      </c>
    </row>
    <row r="171">
      <c r="B171" s="14"/>
      <c r="C171" s="28"/>
      <c r="D171" s="28"/>
      <c r="E171" s="28"/>
      <c r="F171" s="28"/>
      <c r="G171" s="28"/>
      <c r="H171" s="28"/>
      <c r="S171" s="28"/>
      <c r="T171" s="28"/>
      <c r="U171" s="106"/>
      <c r="V171" s="106"/>
      <c r="W171" s="106"/>
      <c r="X171" s="106"/>
      <c r="Y171" s="106"/>
      <c r="Z171" s="106"/>
      <c r="AA171" s="107"/>
      <c r="AB171" s="90"/>
      <c r="AC171" s="90"/>
      <c r="AD171" s="90"/>
      <c r="AE171" s="90"/>
      <c r="AF171" s="90"/>
      <c r="AG171" s="90"/>
      <c r="AH171" s="94"/>
      <c r="AI171" s="93"/>
      <c r="AJ171" s="93"/>
      <c r="AK171" s="28"/>
      <c r="AL171" s="28"/>
      <c r="AM171" s="28"/>
      <c r="AN171" s="28"/>
      <c r="AO171" s="28"/>
      <c r="AP171" s="28"/>
      <c r="AQ171" s="28"/>
      <c r="AR171" s="28"/>
      <c r="AT171" s="90" t="s">
        <v>501</v>
      </c>
      <c r="AU171" s="94">
        <v>1.0</v>
      </c>
    </row>
    <row r="172">
      <c r="B172" s="14"/>
      <c r="C172" s="28"/>
      <c r="D172" s="28"/>
      <c r="E172" s="28"/>
      <c r="F172" s="28"/>
      <c r="G172" s="28"/>
      <c r="H172" s="28"/>
      <c r="S172" s="28"/>
      <c r="T172" s="28"/>
      <c r="U172" s="106"/>
      <c r="V172" s="106"/>
      <c r="W172" s="106"/>
      <c r="X172" s="106"/>
      <c r="Y172" s="106"/>
      <c r="Z172" s="106"/>
      <c r="AA172" s="107"/>
      <c r="AB172" s="90"/>
      <c r="AC172" s="90"/>
      <c r="AD172" s="90"/>
      <c r="AE172" s="90"/>
      <c r="AF172" s="90"/>
      <c r="AG172" s="90"/>
      <c r="AH172" s="94"/>
      <c r="AI172" s="93"/>
      <c r="AJ172" s="93"/>
      <c r="AK172" s="28"/>
      <c r="AL172" s="28"/>
      <c r="AM172" s="28"/>
      <c r="AN172" s="28"/>
      <c r="AO172" s="28"/>
      <c r="AP172" s="28"/>
      <c r="AQ172" s="28"/>
      <c r="AR172" s="28"/>
      <c r="AT172" s="90" t="s">
        <v>241</v>
      </c>
      <c r="AU172" s="93">
        <v>2682.0</v>
      </c>
    </row>
    <row r="173">
      <c r="B173" s="14"/>
      <c r="C173" s="28"/>
      <c r="D173" s="28"/>
      <c r="E173" s="28"/>
      <c r="F173" s="28"/>
      <c r="G173" s="28"/>
      <c r="H173" s="28"/>
      <c r="S173" s="28"/>
      <c r="T173" s="28"/>
      <c r="U173" s="106"/>
      <c r="V173" s="106"/>
      <c r="W173" s="106"/>
      <c r="X173" s="106"/>
      <c r="Y173" s="106"/>
      <c r="Z173" s="106"/>
      <c r="AA173" s="107"/>
      <c r="AB173" s="90"/>
      <c r="AC173" s="90"/>
      <c r="AD173" s="90"/>
      <c r="AE173" s="90"/>
      <c r="AF173" s="90"/>
      <c r="AG173" s="90"/>
      <c r="AH173" s="94"/>
      <c r="AI173" s="94"/>
      <c r="AJ173" s="94"/>
      <c r="AK173" s="28"/>
      <c r="AL173" s="28"/>
      <c r="AM173" s="28"/>
      <c r="AN173" s="28"/>
      <c r="AO173" s="28"/>
      <c r="AP173" s="28"/>
      <c r="AQ173" s="28"/>
      <c r="AR173" s="28"/>
      <c r="AT173" s="90" t="s">
        <v>243</v>
      </c>
      <c r="AU173" s="93">
        <v>251.0</v>
      </c>
    </row>
    <row r="174">
      <c r="B174" s="14"/>
      <c r="C174" s="28"/>
      <c r="D174" s="28"/>
      <c r="E174" s="28"/>
      <c r="F174" s="28"/>
      <c r="G174" s="28"/>
      <c r="H174" s="28"/>
      <c r="S174" s="28"/>
      <c r="T174" s="28"/>
      <c r="U174" s="106"/>
      <c r="V174" s="106"/>
      <c r="W174" s="106"/>
      <c r="X174" s="106"/>
      <c r="Y174" s="106"/>
      <c r="Z174" s="106"/>
      <c r="AA174" s="107"/>
      <c r="AB174" s="90"/>
      <c r="AC174" s="90"/>
      <c r="AD174" s="90"/>
      <c r="AE174" s="90"/>
      <c r="AF174" s="90"/>
      <c r="AG174" s="90"/>
      <c r="AH174" s="94"/>
      <c r="AI174" s="93"/>
      <c r="AJ174" s="93"/>
      <c r="AK174" s="28"/>
      <c r="AL174" s="28"/>
      <c r="AM174" s="28"/>
      <c r="AN174" s="28"/>
      <c r="AO174" s="28"/>
      <c r="AP174" s="28"/>
      <c r="AQ174" s="28"/>
      <c r="AR174" s="28"/>
      <c r="AT174" s="90" t="s">
        <v>245</v>
      </c>
      <c r="AU174" s="93">
        <v>1597.0</v>
      </c>
    </row>
    <row r="175">
      <c r="B175" s="14"/>
      <c r="C175" s="28"/>
      <c r="D175" s="28"/>
      <c r="E175" s="28"/>
      <c r="F175" s="28"/>
      <c r="G175" s="28"/>
      <c r="H175" s="28"/>
      <c r="S175" s="28"/>
      <c r="T175" s="28"/>
      <c r="U175" s="106"/>
      <c r="V175" s="106"/>
      <c r="W175" s="106"/>
      <c r="X175" s="106"/>
      <c r="Y175" s="106"/>
      <c r="Z175" s="106"/>
      <c r="AA175" s="107"/>
      <c r="AB175" s="90"/>
      <c r="AC175" s="90"/>
      <c r="AD175" s="90"/>
      <c r="AE175" s="90"/>
      <c r="AF175" s="90"/>
      <c r="AG175" s="90"/>
      <c r="AH175" s="94"/>
      <c r="AI175" s="94"/>
      <c r="AJ175" s="94"/>
      <c r="AK175" s="28"/>
      <c r="AL175" s="28"/>
      <c r="AM175" s="28"/>
      <c r="AN175" s="28"/>
      <c r="AO175" s="28"/>
      <c r="AP175" s="28"/>
      <c r="AQ175" s="28"/>
      <c r="AR175" s="28"/>
      <c r="AT175" s="90" t="s">
        <v>247</v>
      </c>
      <c r="AU175" s="93">
        <v>147.0</v>
      </c>
    </row>
    <row r="176">
      <c r="B176" s="14"/>
      <c r="C176" s="28"/>
      <c r="D176" s="28"/>
      <c r="E176" s="28"/>
      <c r="F176" s="28"/>
      <c r="G176" s="28"/>
      <c r="H176" s="28"/>
      <c r="S176" s="28"/>
      <c r="T176" s="28"/>
      <c r="U176" s="106"/>
      <c r="V176" s="106"/>
      <c r="W176" s="106"/>
      <c r="X176" s="106"/>
      <c r="Y176" s="106"/>
      <c r="Z176" s="106"/>
      <c r="AA176" s="107"/>
      <c r="AB176" s="90"/>
      <c r="AC176" s="90"/>
      <c r="AD176" s="90"/>
      <c r="AE176" s="90"/>
      <c r="AF176" s="90"/>
      <c r="AG176" s="90"/>
      <c r="AH176" s="94"/>
      <c r="AI176" s="94"/>
      <c r="AJ176" s="94"/>
      <c r="AK176" s="28"/>
      <c r="AL176" s="28"/>
      <c r="AM176" s="28"/>
      <c r="AN176" s="28"/>
      <c r="AO176" s="28"/>
      <c r="AP176" s="28"/>
      <c r="AQ176" s="28"/>
      <c r="AR176" s="28"/>
      <c r="AT176" s="90" t="s">
        <v>502</v>
      </c>
      <c r="AU176" s="93">
        <v>916.0</v>
      </c>
    </row>
    <row r="177">
      <c r="B177" s="14"/>
      <c r="C177" s="28"/>
      <c r="D177" s="28"/>
      <c r="E177" s="28"/>
      <c r="F177" s="28"/>
      <c r="G177" s="28"/>
      <c r="H177" s="28"/>
      <c r="S177" s="28"/>
      <c r="T177" s="28"/>
      <c r="U177" s="106"/>
      <c r="V177" s="106"/>
      <c r="W177" s="106"/>
      <c r="X177" s="106"/>
      <c r="Y177" s="106"/>
      <c r="Z177" s="106"/>
      <c r="AA177" s="107"/>
      <c r="AB177" s="90"/>
      <c r="AC177" s="90"/>
      <c r="AD177" s="90"/>
      <c r="AE177" s="90"/>
      <c r="AF177" s="90"/>
      <c r="AG177" s="90"/>
      <c r="AH177" s="94"/>
      <c r="AI177" s="94"/>
      <c r="AJ177" s="94"/>
      <c r="AK177" s="28"/>
      <c r="AL177" s="28"/>
      <c r="AM177" s="28"/>
      <c r="AN177" s="28"/>
      <c r="AO177" s="28"/>
      <c r="AP177" s="28"/>
      <c r="AQ177" s="28"/>
      <c r="AR177" s="28"/>
      <c r="AT177" s="90" t="s">
        <v>503</v>
      </c>
      <c r="AU177" s="94">
        <v>626.0</v>
      </c>
    </row>
    <row r="178">
      <c r="B178" s="14"/>
      <c r="C178" s="28"/>
      <c r="D178" s="28"/>
      <c r="E178" s="28"/>
      <c r="F178" s="28"/>
      <c r="G178" s="28"/>
      <c r="H178" s="28"/>
      <c r="S178" s="28"/>
      <c r="T178" s="28"/>
      <c r="U178" s="106"/>
      <c r="V178" s="106"/>
      <c r="W178" s="106"/>
      <c r="X178" s="106"/>
      <c r="Y178" s="106"/>
      <c r="Z178" s="106"/>
      <c r="AA178" s="107"/>
      <c r="AB178" s="90"/>
      <c r="AC178" s="90"/>
      <c r="AD178" s="90"/>
      <c r="AE178" s="90"/>
      <c r="AF178" s="90"/>
      <c r="AG178" s="90"/>
      <c r="AH178" s="94"/>
      <c r="AI178" s="93"/>
      <c r="AJ178" s="93"/>
      <c r="AK178" s="28"/>
      <c r="AL178" s="28"/>
      <c r="AM178" s="28"/>
      <c r="AN178" s="28"/>
      <c r="AO178" s="28"/>
      <c r="AP178" s="28"/>
      <c r="AQ178" s="28"/>
      <c r="AR178" s="28"/>
      <c r="AT178" s="90" t="s">
        <v>504</v>
      </c>
      <c r="AU178" s="94">
        <v>3.0</v>
      </c>
    </row>
    <row r="179">
      <c r="B179" s="14"/>
      <c r="C179" s="28"/>
      <c r="D179" s="28"/>
      <c r="E179" s="28"/>
      <c r="F179" s="28"/>
      <c r="G179" s="28"/>
      <c r="H179" s="28"/>
      <c r="S179" s="28"/>
      <c r="T179" s="28"/>
      <c r="U179" s="106"/>
      <c r="V179" s="106"/>
      <c r="W179" s="106"/>
      <c r="X179" s="106"/>
      <c r="Y179" s="106"/>
      <c r="Z179" s="106"/>
      <c r="AA179" s="107"/>
      <c r="AB179" s="90"/>
      <c r="AC179" s="90"/>
      <c r="AD179" s="90"/>
      <c r="AE179" s="90"/>
      <c r="AF179" s="90"/>
      <c r="AG179" s="90"/>
      <c r="AH179" s="94"/>
      <c r="AI179" s="93"/>
      <c r="AJ179" s="93"/>
      <c r="AK179" s="28"/>
      <c r="AL179" s="28"/>
      <c r="AM179" s="28"/>
      <c r="AN179" s="28"/>
      <c r="AO179" s="28"/>
      <c r="AP179" s="28"/>
      <c r="AQ179" s="28"/>
      <c r="AR179" s="28"/>
      <c r="AT179" s="90" t="s">
        <v>251</v>
      </c>
      <c r="AU179" s="93">
        <v>2206.0</v>
      </c>
    </row>
    <row r="180">
      <c r="B180" s="14"/>
      <c r="C180" s="28"/>
      <c r="D180" s="28"/>
      <c r="E180" s="28"/>
      <c r="F180" s="28"/>
      <c r="G180" s="28"/>
      <c r="H180" s="28"/>
      <c r="S180" s="28"/>
      <c r="T180" s="28"/>
      <c r="U180" s="106"/>
      <c r="V180" s="106"/>
      <c r="W180" s="106"/>
      <c r="X180" s="106"/>
      <c r="Y180" s="106"/>
      <c r="Z180" s="106"/>
      <c r="AA180" s="107"/>
      <c r="AB180" s="90"/>
      <c r="AC180" s="90"/>
      <c r="AD180" s="90"/>
      <c r="AE180" s="90"/>
      <c r="AF180" s="90"/>
      <c r="AG180" s="90"/>
      <c r="AH180" s="94"/>
      <c r="AI180" s="93"/>
      <c r="AJ180" s="93"/>
      <c r="AK180" s="28"/>
      <c r="AL180" s="28"/>
      <c r="AM180" s="28"/>
      <c r="AN180" s="28"/>
      <c r="AO180" s="28"/>
      <c r="AP180" s="28"/>
      <c r="AQ180" s="28"/>
      <c r="AR180" s="28"/>
      <c r="AT180" s="90" t="s">
        <v>253</v>
      </c>
      <c r="AU180" s="93">
        <v>3873.0</v>
      </c>
    </row>
    <row r="181">
      <c r="B181" s="14"/>
      <c r="C181" s="28"/>
      <c r="D181" s="28"/>
      <c r="E181" s="28"/>
      <c r="F181" s="28"/>
      <c r="G181" s="28"/>
      <c r="H181" s="28"/>
      <c r="S181" s="28"/>
      <c r="T181" s="28"/>
      <c r="U181" s="106"/>
      <c r="V181" s="106"/>
      <c r="W181" s="106"/>
      <c r="X181" s="106"/>
      <c r="Y181" s="106"/>
      <c r="Z181" s="106"/>
      <c r="AA181" s="107"/>
      <c r="AB181" s="90"/>
      <c r="AC181" s="90"/>
      <c r="AD181" s="90"/>
      <c r="AE181" s="90"/>
      <c r="AF181" s="90"/>
      <c r="AG181" s="90"/>
      <c r="AH181" s="93"/>
      <c r="AI181" s="93"/>
      <c r="AJ181" s="93"/>
      <c r="AK181" s="28"/>
      <c r="AL181" s="28"/>
      <c r="AM181" s="28"/>
      <c r="AN181" s="28"/>
      <c r="AO181" s="28"/>
      <c r="AP181" s="28"/>
      <c r="AQ181" s="28"/>
      <c r="AR181" s="28"/>
      <c r="AT181" s="90" t="s">
        <v>255</v>
      </c>
      <c r="AU181" s="93">
        <v>3086.0</v>
      </c>
    </row>
    <row r="182">
      <c r="B182" s="14"/>
      <c r="C182" s="28"/>
      <c r="D182" s="28"/>
      <c r="E182" s="28"/>
      <c r="F182" s="28"/>
      <c r="G182" s="28"/>
      <c r="H182" s="28"/>
      <c r="S182" s="28"/>
      <c r="T182" s="28"/>
      <c r="U182" s="106"/>
      <c r="V182" s="106"/>
      <c r="W182" s="106"/>
      <c r="X182" s="106"/>
      <c r="Y182" s="106"/>
      <c r="Z182" s="106"/>
      <c r="AA182" s="107"/>
      <c r="AB182" s="90"/>
      <c r="AC182" s="90"/>
      <c r="AD182" s="90"/>
      <c r="AE182" s="90"/>
      <c r="AF182" s="90"/>
      <c r="AG182" s="90"/>
      <c r="AH182" s="94"/>
      <c r="AI182" s="94"/>
      <c r="AJ182" s="94"/>
      <c r="AK182" s="28"/>
      <c r="AL182" s="28"/>
      <c r="AM182" s="28"/>
      <c r="AN182" s="28"/>
      <c r="AO182" s="28"/>
      <c r="AP182" s="28"/>
      <c r="AQ182" s="28"/>
      <c r="AR182" s="28"/>
      <c r="AT182" s="90" t="s">
        <v>505</v>
      </c>
      <c r="AU182" s="93">
        <v>8560.0</v>
      </c>
    </row>
    <row r="183">
      <c r="B183" s="14"/>
      <c r="C183" s="28"/>
      <c r="D183" s="28"/>
      <c r="E183" s="28"/>
      <c r="F183" s="28"/>
      <c r="G183" s="28"/>
      <c r="H183" s="28"/>
      <c r="S183" s="28"/>
      <c r="T183" s="28"/>
      <c r="U183" s="106"/>
      <c r="V183" s="106"/>
      <c r="W183" s="106"/>
      <c r="X183" s="106"/>
      <c r="Y183" s="106"/>
      <c r="Z183" s="106"/>
      <c r="AA183" s="107"/>
      <c r="AB183" s="90"/>
      <c r="AC183" s="90"/>
      <c r="AD183" s="90"/>
      <c r="AE183" s="90"/>
      <c r="AF183" s="90"/>
      <c r="AG183" s="90"/>
      <c r="AH183" s="94"/>
      <c r="AI183" s="93"/>
      <c r="AJ183" s="93"/>
      <c r="AK183" s="28"/>
      <c r="AL183" s="28"/>
      <c r="AM183" s="28"/>
      <c r="AN183" s="28"/>
      <c r="AO183" s="28"/>
      <c r="AP183" s="28"/>
      <c r="AQ183" s="28"/>
      <c r="AR183" s="28"/>
      <c r="AT183" s="90" t="s">
        <v>257</v>
      </c>
      <c r="AU183" s="93">
        <v>463.0</v>
      </c>
    </row>
    <row r="184">
      <c r="B184" s="14"/>
      <c r="C184" s="28"/>
      <c r="D184" s="28"/>
      <c r="E184" s="28"/>
      <c r="F184" s="28"/>
      <c r="G184" s="28"/>
      <c r="H184" s="28"/>
      <c r="S184" s="28"/>
      <c r="T184" s="28"/>
      <c r="U184" s="106"/>
      <c r="V184" s="106"/>
      <c r="W184" s="106"/>
      <c r="X184" s="106"/>
      <c r="Y184" s="106"/>
      <c r="Z184" s="106"/>
      <c r="AA184" s="107"/>
      <c r="AB184" s="90"/>
      <c r="AC184" s="90"/>
      <c r="AD184" s="90"/>
      <c r="AE184" s="90"/>
      <c r="AF184" s="90"/>
      <c r="AG184" s="90"/>
      <c r="AH184" s="94"/>
      <c r="AI184" s="94"/>
      <c r="AJ184" s="94"/>
      <c r="AK184" s="28"/>
      <c r="AL184" s="28"/>
      <c r="AM184" s="28"/>
      <c r="AN184" s="28"/>
      <c r="AO184" s="28"/>
      <c r="AP184" s="28"/>
      <c r="AQ184" s="28"/>
      <c r="AR184" s="28"/>
      <c r="AT184" s="90" t="s">
        <v>259</v>
      </c>
      <c r="AU184" s="93">
        <v>4623.0</v>
      </c>
    </row>
    <row r="185">
      <c r="B185" s="14"/>
      <c r="C185" s="28"/>
      <c r="D185" s="28"/>
      <c r="E185" s="28"/>
      <c r="F185" s="28"/>
      <c r="G185" s="28"/>
      <c r="H185" s="28"/>
      <c r="S185" s="28"/>
      <c r="T185" s="28"/>
      <c r="U185" s="106"/>
      <c r="V185" s="106"/>
      <c r="W185" s="106"/>
      <c r="X185" s="106"/>
      <c r="Y185" s="106"/>
      <c r="Z185" s="106"/>
      <c r="AA185" s="107"/>
      <c r="AB185" s="90"/>
      <c r="AC185" s="90"/>
      <c r="AD185" s="90"/>
      <c r="AE185" s="90"/>
      <c r="AF185" s="90"/>
      <c r="AG185" s="90"/>
      <c r="AH185" s="93"/>
      <c r="AI185" s="94"/>
      <c r="AJ185" s="93"/>
      <c r="AK185" s="28"/>
      <c r="AL185" s="28"/>
      <c r="AM185" s="28"/>
      <c r="AN185" s="28"/>
      <c r="AO185" s="28"/>
      <c r="AP185" s="28"/>
      <c r="AQ185" s="28"/>
      <c r="AR185" s="28"/>
      <c r="AT185" s="90" t="s">
        <v>261</v>
      </c>
      <c r="AU185" s="94">
        <v>3.0</v>
      </c>
    </row>
    <row r="186">
      <c r="B186" s="14"/>
      <c r="C186" s="28"/>
      <c r="D186" s="28"/>
      <c r="E186" s="28"/>
      <c r="F186" s="28"/>
      <c r="G186" s="28"/>
      <c r="H186" s="28"/>
      <c r="S186" s="28"/>
      <c r="T186" s="28"/>
      <c r="U186" s="106"/>
      <c r="V186" s="106"/>
      <c r="W186" s="106"/>
      <c r="X186" s="106"/>
      <c r="Y186" s="106"/>
      <c r="Z186" s="106"/>
      <c r="AA186" s="107"/>
      <c r="AB186" s="90"/>
      <c r="AC186" s="90"/>
      <c r="AD186" s="90"/>
      <c r="AE186" s="90"/>
      <c r="AF186" s="90"/>
      <c r="AG186" s="90"/>
      <c r="AH186" s="94"/>
      <c r="AI186" s="93"/>
      <c r="AJ186" s="93"/>
      <c r="AK186" s="28"/>
      <c r="AL186" s="28"/>
      <c r="AM186" s="28"/>
      <c r="AN186" s="28"/>
      <c r="AO186" s="28"/>
      <c r="AP186" s="28"/>
      <c r="AQ186" s="28"/>
      <c r="AR186" s="28"/>
      <c r="AT186" s="90" t="s">
        <v>506</v>
      </c>
      <c r="AU186" s="93">
        <v>2704.0</v>
      </c>
    </row>
    <row r="187">
      <c r="B187" s="14"/>
      <c r="C187" s="28"/>
      <c r="D187" s="28"/>
      <c r="E187" s="28"/>
      <c r="F187" s="28"/>
      <c r="G187" s="28"/>
      <c r="H187" s="28"/>
      <c r="S187" s="28"/>
      <c r="T187" s="28"/>
      <c r="U187" s="106"/>
      <c r="V187" s="106"/>
      <c r="W187" s="106"/>
      <c r="X187" s="106"/>
      <c r="Y187" s="106"/>
      <c r="Z187" s="106"/>
      <c r="AA187" s="107"/>
      <c r="AB187" s="90"/>
      <c r="AC187" s="90"/>
      <c r="AD187" s="90"/>
      <c r="AE187" s="90"/>
      <c r="AF187" s="90"/>
      <c r="AG187" s="90"/>
      <c r="AH187" s="94"/>
      <c r="AI187" s="93"/>
      <c r="AJ187" s="93"/>
      <c r="AK187" s="28"/>
      <c r="AL187" s="28"/>
      <c r="AM187" s="28"/>
      <c r="AN187" s="28"/>
      <c r="AO187" s="28"/>
      <c r="AP187" s="28"/>
      <c r="AQ187" s="28"/>
      <c r="AR187" s="28"/>
      <c r="AT187" s="90" t="s">
        <v>263</v>
      </c>
      <c r="AU187" s="93">
        <v>3822.0</v>
      </c>
    </row>
    <row r="188">
      <c r="B188" s="14"/>
      <c r="C188" s="28"/>
      <c r="D188" s="28"/>
      <c r="E188" s="28"/>
      <c r="F188" s="28"/>
      <c r="G188" s="28"/>
      <c r="H188" s="28"/>
      <c r="S188" s="28"/>
      <c r="T188" s="28"/>
      <c r="U188" s="106"/>
      <c r="V188" s="106"/>
      <c r="W188" s="106"/>
      <c r="X188" s="106"/>
      <c r="Y188" s="106"/>
      <c r="Z188" s="106"/>
      <c r="AA188" s="107"/>
      <c r="AB188" s="90"/>
      <c r="AC188" s="90"/>
      <c r="AD188" s="90"/>
      <c r="AE188" s="90"/>
      <c r="AF188" s="90"/>
      <c r="AG188" s="90"/>
      <c r="AH188" s="94"/>
      <c r="AI188" s="93"/>
      <c r="AJ188" s="93"/>
      <c r="AK188" s="28"/>
      <c r="AL188" s="28"/>
      <c r="AM188" s="28"/>
      <c r="AN188" s="28"/>
      <c r="AO188" s="28"/>
      <c r="AP188" s="28"/>
      <c r="AQ188" s="28"/>
      <c r="AR188" s="28"/>
      <c r="AT188" s="90" t="s">
        <v>265</v>
      </c>
      <c r="AU188" s="93">
        <v>1785.0</v>
      </c>
    </row>
    <row r="189">
      <c r="B189" s="14"/>
      <c r="C189" s="28"/>
      <c r="D189" s="28"/>
      <c r="E189" s="28"/>
      <c r="F189" s="28"/>
      <c r="G189" s="28"/>
      <c r="H189" s="28"/>
      <c r="S189" s="28"/>
      <c r="T189" s="28"/>
      <c r="U189" s="106"/>
      <c r="V189" s="106"/>
      <c r="W189" s="106"/>
      <c r="X189" s="106"/>
      <c r="Y189" s="106"/>
      <c r="Z189" s="106"/>
      <c r="AA189" s="107"/>
      <c r="AB189" s="90"/>
      <c r="AC189" s="90"/>
      <c r="AD189" s="90"/>
      <c r="AE189" s="90"/>
      <c r="AF189" s="90"/>
      <c r="AG189" s="90"/>
      <c r="AH189" s="94"/>
      <c r="AI189" s="94"/>
      <c r="AJ189" s="94"/>
      <c r="AK189" s="28"/>
      <c r="AL189" s="28"/>
      <c r="AM189" s="28"/>
      <c r="AN189" s="28"/>
      <c r="AO189" s="28"/>
      <c r="AP189" s="28"/>
      <c r="AQ189" s="28"/>
      <c r="AR189" s="28"/>
      <c r="AT189" s="90" t="s">
        <v>269</v>
      </c>
      <c r="AU189" s="93">
        <v>1055.0</v>
      </c>
    </row>
    <row r="190">
      <c r="B190" s="14"/>
      <c r="C190" s="28"/>
      <c r="D190" s="28"/>
      <c r="E190" s="28"/>
      <c r="F190" s="28"/>
      <c r="G190" s="28"/>
      <c r="H190" s="28"/>
      <c r="S190" s="28"/>
      <c r="T190" s="28"/>
      <c r="U190" s="106"/>
      <c r="V190" s="106"/>
      <c r="W190" s="106"/>
      <c r="X190" s="106"/>
      <c r="Y190" s="106"/>
      <c r="Z190" s="106"/>
      <c r="AA190" s="107"/>
      <c r="AB190" s="90"/>
      <c r="AC190" s="90"/>
      <c r="AD190" s="90"/>
      <c r="AE190" s="90"/>
      <c r="AF190" s="90"/>
      <c r="AG190" s="90"/>
      <c r="AH190" s="94"/>
      <c r="AI190" s="94"/>
      <c r="AJ190" s="94"/>
      <c r="AK190" s="28"/>
      <c r="AL190" s="28"/>
      <c r="AM190" s="28"/>
      <c r="AN190" s="28"/>
      <c r="AO190" s="28"/>
      <c r="AP190" s="28"/>
      <c r="AQ190" s="28"/>
      <c r="AR190" s="28"/>
      <c r="AT190" s="90" t="s">
        <v>273</v>
      </c>
      <c r="AU190" s="93">
        <v>1200.0</v>
      </c>
    </row>
    <row r="191">
      <c r="B191" s="14"/>
      <c r="C191" s="28"/>
      <c r="D191" s="28"/>
      <c r="E191" s="28"/>
      <c r="F191" s="28"/>
      <c r="G191" s="28"/>
      <c r="H191" s="28"/>
      <c r="S191" s="28"/>
      <c r="T191" s="28"/>
      <c r="U191" s="106"/>
      <c r="V191" s="106"/>
      <c r="W191" s="106"/>
      <c r="X191" s="106"/>
      <c r="Y191" s="106"/>
      <c r="Z191" s="106"/>
      <c r="AA191" s="107"/>
      <c r="AB191" s="90"/>
      <c r="AC191" s="90"/>
      <c r="AD191" s="90"/>
      <c r="AE191" s="90"/>
      <c r="AF191" s="90"/>
      <c r="AG191" s="90"/>
      <c r="AH191" s="94"/>
      <c r="AI191" s="93"/>
      <c r="AJ191" s="93"/>
      <c r="AK191" s="28"/>
      <c r="AL191" s="28"/>
      <c r="AM191" s="28"/>
      <c r="AN191" s="28"/>
      <c r="AO191" s="28"/>
      <c r="AP191" s="28"/>
      <c r="AQ191" s="28"/>
      <c r="AR191" s="28"/>
      <c r="AT191" s="90" t="s">
        <v>507</v>
      </c>
      <c r="AU191" s="94">
        <v>6.0</v>
      </c>
    </row>
    <row r="192">
      <c r="B192" s="14"/>
      <c r="C192" s="28"/>
      <c r="D192" s="28"/>
      <c r="E192" s="28"/>
      <c r="F192" s="28"/>
      <c r="G192" s="28"/>
      <c r="H192" s="28"/>
      <c r="S192" s="28"/>
      <c r="T192" s="28"/>
      <c r="U192" s="106"/>
      <c r="V192" s="106"/>
      <c r="W192" s="106"/>
      <c r="X192" s="106"/>
      <c r="Y192" s="106"/>
      <c r="Z192" s="106"/>
      <c r="AA192" s="107"/>
      <c r="AB192" s="90"/>
      <c r="AC192" s="90"/>
      <c r="AD192" s="90"/>
      <c r="AE192" s="90"/>
      <c r="AF192" s="90"/>
      <c r="AG192" s="90"/>
      <c r="AH192" s="94"/>
      <c r="AI192" s="94"/>
      <c r="AJ192" s="94"/>
      <c r="AK192" s="28"/>
      <c r="AL192" s="28"/>
      <c r="AM192" s="28"/>
      <c r="AN192" s="28"/>
      <c r="AO192" s="28"/>
      <c r="AP192" s="28"/>
      <c r="AQ192" s="28"/>
      <c r="AR192" s="28"/>
      <c r="AT192" s="90" t="s">
        <v>275</v>
      </c>
      <c r="AU192" s="93">
        <v>12.0</v>
      </c>
    </row>
    <row r="193">
      <c r="B193" s="14"/>
      <c r="C193" s="28"/>
      <c r="D193" s="28"/>
      <c r="E193" s="28"/>
      <c r="F193" s="28"/>
      <c r="G193" s="28"/>
      <c r="H193" s="28"/>
      <c r="S193" s="28"/>
      <c r="T193" s="28"/>
      <c r="U193" s="106"/>
      <c r="V193" s="106"/>
      <c r="W193" s="106"/>
      <c r="X193" s="106"/>
      <c r="Y193" s="106"/>
      <c r="Z193" s="106"/>
      <c r="AA193" s="107"/>
      <c r="AB193" s="90"/>
      <c r="AC193" s="90"/>
      <c r="AD193" s="90"/>
      <c r="AE193" s="90"/>
      <c r="AF193" s="90"/>
      <c r="AG193" s="90"/>
      <c r="AH193" s="94"/>
      <c r="AI193" s="94"/>
      <c r="AJ193" s="94"/>
      <c r="AK193" s="28"/>
      <c r="AL193" s="28"/>
      <c r="AM193" s="28"/>
      <c r="AN193" s="28"/>
      <c r="AO193" s="28"/>
      <c r="AP193" s="28"/>
      <c r="AQ193" s="28"/>
      <c r="AR193" s="28"/>
      <c r="AT193" s="90" t="s">
        <v>508</v>
      </c>
      <c r="AU193" s="94">
        <v>0.0</v>
      </c>
    </row>
    <row r="194">
      <c r="B194" s="14"/>
      <c r="C194" s="28"/>
      <c r="D194" s="28"/>
      <c r="E194" s="28"/>
      <c r="F194" s="28"/>
      <c r="G194" s="28"/>
      <c r="H194" s="28"/>
      <c r="S194" s="28"/>
      <c r="T194" s="28"/>
      <c r="U194" s="106"/>
      <c r="V194" s="106"/>
      <c r="W194" s="106"/>
      <c r="X194" s="106"/>
      <c r="Y194" s="106"/>
      <c r="Z194" s="106"/>
      <c r="AA194" s="107"/>
      <c r="AB194" s="90"/>
      <c r="AC194" s="90"/>
      <c r="AD194" s="90"/>
      <c r="AE194" s="90"/>
      <c r="AF194" s="90"/>
      <c r="AG194" s="90"/>
      <c r="AH194" s="94"/>
      <c r="AI194" s="93"/>
      <c r="AJ194" s="93"/>
      <c r="AK194" s="28"/>
      <c r="AL194" s="28"/>
      <c r="AM194" s="28"/>
      <c r="AN194" s="28"/>
      <c r="AO194" s="28"/>
      <c r="AP194" s="28"/>
      <c r="AQ194" s="28"/>
      <c r="AR194" s="28"/>
      <c r="AT194" s="90" t="s">
        <v>277</v>
      </c>
      <c r="AU194" s="94">
        <v>3.0</v>
      </c>
    </row>
    <row r="195">
      <c r="B195" s="14"/>
      <c r="C195" s="28"/>
      <c r="D195" s="28"/>
      <c r="E195" s="28"/>
      <c r="F195" s="28"/>
      <c r="G195" s="28"/>
      <c r="H195" s="28"/>
      <c r="S195" s="28"/>
      <c r="T195" s="28"/>
      <c r="U195" s="106"/>
      <c r="V195" s="106"/>
      <c r="W195" s="106"/>
      <c r="X195" s="106"/>
      <c r="Y195" s="106"/>
      <c r="Z195" s="106"/>
      <c r="AA195" s="107"/>
      <c r="AB195" s="90"/>
      <c r="AC195" s="90"/>
      <c r="AD195" s="90"/>
      <c r="AE195" s="90"/>
      <c r="AF195" s="90"/>
      <c r="AG195" s="90"/>
      <c r="AH195" s="94"/>
      <c r="AI195" s="93"/>
      <c r="AJ195" s="93"/>
      <c r="AK195" s="28"/>
      <c r="AL195" s="28"/>
      <c r="AM195" s="28"/>
      <c r="AN195" s="28"/>
      <c r="AO195" s="28"/>
      <c r="AP195" s="28"/>
      <c r="AQ195" s="28"/>
      <c r="AR195" s="28"/>
      <c r="AT195" s="90" t="s">
        <v>279</v>
      </c>
      <c r="AU195" s="93">
        <v>1407.0</v>
      </c>
    </row>
    <row r="196">
      <c r="B196" s="14"/>
      <c r="C196" s="28"/>
      <c r="D196" s="28"/>
      <c r="E196" s="28"/>
      <c r="F196" s="28"/>
      <c r="G196" s="28"/>
      <c r="H196" s="28"/>
      <c r="S196" s="28"/>
      <c r="T196" s="28"/>
      <c r="U196" s="106"/>
      <c r="V196" s="106"/>
      <c r="W196" s="106"/>
      <c r="X196" s="106"/>
      <c r="Y196" s="106"/>
      <c r="Z196" s="106"/>
      <c r="AA196" s="107"/>
      <c r="AB196" s="90"/>
      <c r="AC196" s="90"/>
      <c r="AD196" s="90"/>
      <c r="AE196" s="90"/>
      <c r="AF196" s="90"/>
      <c r="AG196" s="90"/>
      <c r="AH196" s="94"/>
      <c r="AI196" s="93"/>
      <c r="AJ196" s="93"/>
      <c r="AK196" s="28"/>
      <c r="AL196" s="28"/>
      <c r="AM196" s="28"/>
      <c r="AN196" s="28"/>
      <c r="AO196" s="28"/>
      <c r="AP196" s="28"/>
      <c r="AQ196" s="28"/>
      <c r="AR196" s="28"/>
      <c r="AT196" s="90" t="s">
        <v>281</v>
      </c>
      <c r="AU196" s="93">
        <v>22960.0</v>
      </c>
    </row>
    <row r="197">
      <c r="B197" s="14"/>
      <c r="C197" s="28"/>
      <c r="D197" s="28"/>
      <c r="E197" s="28"/>
      <c r="F197" s="28"/>
      <c r="G197" s="28"/>
      <c r="H197" s="28"/>
      <c r="S197" s="28"/>
      <c r="T197" s="28"/>
      <c r="U197" s="106"/>
      <c r="V197" s="106"/>
      <c r="W197" s="106"/>
      <c r="X197" s="106"/>
      <c r="Y197" s="106"/>
      <c r="Z197" s="106"/>
      <c r="AA197" s="107"/>
      <c r="AB197" s="90"/>
      <c r="AC197" s="90"/>
      <c r="AD197" s="90"/>
      <c r="AE197" s="90"/>
      <c r="AF197" s="90"/>
      <c r="AG197" s="90"/>
      <c r="AH197" s="94"/>
      <c r="AI197" s="93"/>
      <c r="AJ197" s="93"/>
      <c r="AK197" s="28"/>
      <c r="AL197" s="28"/>
      <c r="AM197" s="28"/>
      <c r="AN197" s="28"/>
      <c r="AO197" s="28"/>
      <c r="AP197" s="28"/>
      <c r="AQ197" s="28"/>
      <c r="AR197" s="28"/>
      <c r="AT197" s="90" t="s">
        <v>283</v>
      </c>
      <c r="AU197" s="93">
        <v>1900.0</v>
      </c>
    </row>
    <row r="198">
      <c r="B198" s="14"/>
      <c r="C198" s="28"/>
      <c r="D198" s="28"/>
      <c r="E198" s="28"/>
      <c r="F198" s="28"/>
      <c r="G198" s="28"/>
      <c r="H198" s="28"/>
      <c r="S198" s="28"/>
      <c r="T198" s="28"/>
      <c r="U198" s="106"/>
      <c r="V198" s="106"/>
      <c r="W198" s="106"/>
      <c r="X198" s="106"/>
      <c r="Y198" s="106"/>
      <c r="Z198" s="106"/>
      <c r="AA198" s="107"/>
      <c r="AB198" s="90"/>
      <c r="AC198" s="90"/>
      <c r="AD198" s="90"/>
      <c r="AE198" s="90"/>
      <c r="AF198" s="90"/>
      <c r="AG198" s="90"/>
      <c r="AH198" s="94"/>
      <c r="AI198" s="93"/>
      <c r="AJ198" s="93"/>
      <c r="AK198" s="28"/>
      <c r="AL198" s="28"/>
      <c r="AM198" s="28"/>
      <c r="AN198" s="28"/>
      <c r="AO198" s="28"/>
      <c r="AP198" s="28"/>
      <c r="AQ198" s="28"/>
      <c r="AR198" s="28"/>
      <c r="AT198" s="90" t="s">
        <v>285</v>
      </c>
      <c r="AU198" s="93">
        <v>1725.0</v>
      </c>
    </row>
    <row r="199">
      <c r="B199" s="14"/>
      <c r="C199" s="28"/>
      <c r="D199" s="28"/>
      <c r="E199" s="28"/>
      <c r="F199" s="28"/>
      <c r="G199" s="28"/>
      <c r="H199" s="28"/>
      <c r="S199" s="28"/>
      <c r="T199" s="28"/>
      <c r="U199" s="106"/>
      <c r="V199" s="106"/>
      <c r="W199" s="106"/>
      <c r="X199" s="106"/>
      <c r="Y199" s="106"/>
      <c r="Z199" s="106"/>
      <c r="AA199" s="107"/>
      <c r="AB199" s="90"/>
      <c r="AC199" s="90"/>
      <c r="AD199" s="90"/>
      <c r="AE199" s="90"/>
      <c r="AF199" s="90"/>
      <c r="AG199" s="90"/>
      <c r="AH199" s="94"/>
      <c r="AI199" s="94"/>
      <c r="AJ199" s="94"/>
      <c r="AK199" s="28"/>
      <c r="AL199" s="28"/>
      <c r="AM199" s="28"/>
      <c r="AN199" s="28"/>
      <c r="AO199" s="28"/>
      <c r="AP199" s="28"/>
      <c r="AQ199" s="28"/>
      <c r="AR199" s="28"/>
      <c r="AT199" s="90" t="s">
        <v>287</v>
      </c>
      <c r="AU199" s="93">
        <v>9663.0</v>
      </c>
    </row>
    <row r="200">
      <c r="B200" s="14"/>
      <c r="C200" s="28"/>
      <c r="D200" s="28"/>
      <c r="E200" s="28"/>
      <c r="F200" s="28"/>
      <c r="G200" s="28"/>
      <c r="H200" s="28"/>
      <c r="S200" s="28"/>
      <c r="T200" s="28"/>
      <c r="U200" s="106"/>
      <c r="V200" s="106"/>
      <c r="W200" s="106"/>
      <c r="X200" s="106"/>
      <c r="Y200" s="106"/>
      <c r="Z200" s="106"/>
      <c r="AA200" s="107"/>
      <c r="AB200" s="90"/>
      <c r="AC200" s="90"/>
      <c r="AD200" s="90"/>
      <c r="AE200" s="90"/>
      <c r="AF200" s="90"/>
      <c r="AG200" s="90"/>
      <c r="AH200" s="93"/>
      <c r="AI200" s="93"/>
      <c r="AJ200" s="93"/>
      <c r="AK200" s="28"/>
      <c r="AL200" s="28"/>
      <c r="AM200" s="28"/>
      <c r="AN200" s="28"/>
      <c r="AO200" s="28"/>
      <c r="AP200" s="28"/>
      <c r="AQ200" s="28"/>
      <c r="AR200" s="28"/>
      <c r="AT200" s="90" t="s">
        <v>289</v>
      </c>
      <c r="AU200" s="94">
        <v>163.0</v>
      </c>
    </row>
    <row r="201">
      <c r="B201" s="14"/>
      <c r="C201" s="28"/>
      <c r="D201" s="28"/>
      <c r="E201" s="28"/>
      <c r="F201" s="28"/>
      <c r="G201" s="28"/>
      <c r="H201" s="28"/>
      <c r="S201" s="28"/>
      <c r="T201" s="28"/>
      <c r="U201" s="106"/>
      <c r="V201" s="106"/>
      <c r="W201" s="106"/>
      <c r="X201" s="106"/>
      <c r="Y201" s="106"/>
      <c r="Z201" s="106"/>
      <c r="AA201" s="107"/>
      <c r="AB201" s="90"/>
      <c r="AC201" s="90"/>
      <c r="AD201" s="90"/>
      <c r="AE201" s="90"/>
      <c r="AF201" s="90"/>
      <c r="AG201" s="90"/>
      <c r="AH201" s="94"/>
      <c r="AI201" s="93"/>
      <c r="AJ201" s="93"/>
      <c r="AK201" s="28"/>
      <c r="AL201" s="28"/>
      <c r="AM201" s="28"/>
      <c r="AN201" s="28"/>
      <c r="AO201" s="28"/>
      <c r="AP201" s="28"/>
      <c r="AQ201" s="28"/>
      <c r="AR201" s="28"/>
      <c r="AT201" s="90" t="s">
        <v>509</v>
      </c>
      <c r="AU201" s="93">
        <v>15540.0</v>
      </c>
    </row>
    <row r="202">
      <c r="B202" s="14"/>
      <c r="C202" s="28"/>
      <c r="D202" s="28"/>
      <c r="E202" s="28"/>
      <c r="F202" s="28"/>
      <c r="G202" s="28"/>
      <c r="H202" s="28"/>
      <c r="S202" s="28"/>
      <c r="T202" s="28"/>
      <c r="U202" s="106"/>
      <c r="V202" s="106"/>
      <c r="W202" s="106"/>
      <c r="X202" s="106"/>
      <c r="Y202" s="106"/>
      <c r="Z202" s="106"/>
      <c r="AA202" s="107"/>
      <c r="AB202" s="90"/>
      <c r="AC202" s="90"/>
      <c r="AD202" s="90"/>
      <c r="AE202" s="90"/>
      <c r="AF202" s="90"/>
      <c r="AG202" s="90"/>
      <c r="AH202" s="93"/>
      <c r="AI202" s="93"/>
      <c r="AJ202" s="93"/>
      <c r="AK202" s="28"/>
      <c r="AL202" s="28"/>
      <c r="AM202" s="28"/>
      <c r="AN202" s="28"/>
      <c r="AO202" s="28"/>
      <c r="AP202" s="28"/>
      <c r="AQ202" s="28"/>
      <c r="AR202" s="28"/>
      <c r="AT202" s="90" t="s">
        <v>271</v>
      </c>
      <c r="AU202" s="93">
        <v>2888.0</v>
      </c>
    </row>
    <row r="203">
      <c r="B203" s="14"/>
      <c r="C203" s="28"/>
      <c r="D203" s="28"/>
      <c r="E203" s="28"/>
      <c r="F203" s="28"/>
      <c r="G203" s="28"/>
      <c r="H203" s="28"/>
      <c r="S203" s="28"/>
      <c r="T203" s="28"/>
      <c r="U203" s="106"/>
      <c r="V203" s="106"/>
      <c r="W203" s="106"/>
      <c r="X203" s="106"/>
      <c r="Y203" s="106"/>
      <c r="Z203" s="106"/>
      <c r="AA203" s="107"/>
      <c r="AB203" s="90"/>
      <c r="AC203" s="90"/>
      <c r="AD203" s="90"/>
      <c r="AE203" s="90"/>
      <c r="AF203" s="90"/>
      <c r="AG203" s="90"/>
      <c r="AH203" s="94"/>
      <c r="AI203" s="94"/>
      <c r="AJ203" s="94"/>
      <c r="AK203" s="28"/>
      <c r="AL203" s="28"/>
      <c r="AM203" s="28"/>
      <c r="AN203" s="28"/>
      <c r="AO203" s="28"/>
      <c r="AP203" s="28"/>
      <c r="AQ203" s="28"/>
      <c r="AR203" s="28"/>
      <c r="AT203" s="90" t="s">
        <v>291</v>
      </c>
      <c r="AU203" s="93">
        <v>99109.0</v>
      </c>
    </row>
    <row r="204">
      <c r="B204" s="14"/>
      <c r="C204" s="28"/>
      <c r="D204" s="28"/>
      <c r="E204" s="28"/>
      <c r="F204" s="28"/>
      <c r="G204" s="28"/>
      <c r="H204" s="28"/>
      <c r="S204" s="28"/>
      <c r="T204" s="28"/>
      <c r="U204" s="106"/>
      <c r="V204" s="106"/>
      <c r="W204" s="106"/>
      <c r="X204" s="106"/>
      <c r="Y204" s="106"/>
      <c r="Z204" s="106"/>
      <c r="AA204" s="107"/>
      <c r="AB204" s="90"/>
      <c r="AC204" s="90"/>
      <c r="AD204" s="90"/>
      <c r="AE204" s="90"/>
      <c r="AF204" s="90"/>
      <c r="AG204" s="90"/>
      <c r="AH204" s="94"/>
      <c r="AI204" s="93"/>
      <c r="AJ204" s="93"/>
      <c r="AK204" s="28"/>
      <c r="AL204" s="28"/>
      <c r="AM204" s="28"/>
      <c r="AN204" s="28"/>
      <c r="AO204" s="28"/>
      <c r="AP204" s="28"/>
      <c r="AQ204" s="28"/>
      <c r="AR204" s="28"/>
      <c r="AT204" s="90" t="s">
        <v>510</v>
      </c>
      <c r="AU204" s="94">
        <v>0.0</v>
      </c>
    </row>
    <row r="205">
      <c r="B205" s="14"/>
      <c r="C205" s="28"/>
      <c r="D205" s="28"/>
      <c r="E205" s="28"/>
      <c r="F205" s="28"/>
      <c r="G205" s="28"/>
      <c r="H205" s="28"/>
      <c r="S205" s="28"/>
      <c r="T205" s="28"/>
      <c r="U205" s="106"/>
      <c r="V205" s="106"/>
      <c r="W205" s="106"/>
      <c r="X205" s="106"/>
      <c r="Y205" s="106"/>
      <c r="Z205" s="106"/>
      <c r="AA205" s="107"/>
      <c r="AB205" s="90"/>
      <c r="AC205" s="90"/>
      <c r="AD205" s="90"/>
      <c r="AE205" s="90"/>
      <c r="AF205" s="90"/>
      <c r="AG205" s="90"/>
      <c r="AH205" s="94"/>
      <c r="AI205" s="93"/>
      <c r="AJ205" s="93"/>
      <c r="AK205" s="28"/>
      <c r="AL205" s="28"/>
      <c r="AM205" s="28"/>
      <c r="AN205" s="28"/>
      <c r="AO205" s="28"/>
      <c r="AP205" s="28"/>
      <c r="AQ205" s="28"/>
      <c r="AR205" s="28"/>
      <c r="AT205" s="90" t="s">
        <v>293</v>
      </c>
      <c r="AU205" s="93">
        <v>2168.0</v>
      </c>
    </row>
    <row r="206">
      <c r="B206" s="14"/>
      <c r="C206" s="28"/>
      <c r="D206" s="28"/>
      <c r="E206" s="28"/>
      <c r="F206" s="28"/>
      <c r="G206" s="28"/>
      <c r="H206" s="28"/>
      <c r="S206" s="28"/>
      <c r="T206" s="28"/>
      <c r="U206" s="106"/>
      <c r="V206" s="106"/>
      <c r="W206" s="106"/>
      <c r="X206" s="106"/>
      <c r="Y206" s="106"/>
      <c r="Z206" s="106"/>
      <c r="AA206" s="107"/>
      <c r="AB206" s="90"/>
      <c r="AC206" s="90"/>
      <c r="AD206" s="90"/>
      <c r="AE206" s="90"/>
      <c r="AF206" s="90"/>
      <c r="AG206" s="90"/>
      <c r="AH206" s="94"/>
      <c r="AI206" s="94"/>
      <c r="AJ206" s="94"/>
      <c r="AK206" s="28"/>
      <c r="AL206" s="28"/>
      <c r="AM206" s="28"/>
      <c r="AN206" s="28"/>
      <c r="AO206" s="28"/>
      <c r="AP206" s="28"/>
      <c r="AQ206" s="28"/>
      <c r="AR206" s="28"/>
      <c r="AT206" s="90" t="s">
        <v>295</v>
      </c>
      <c r="AU206" s="93">
        <v>10662.0</v>
      </c>
    </row>
    <row r="207">
      <c r="B207" s="14"/>
      <c r="C207" s="28"/>
      <c r="D207" s="28"/>
      <c r="E207" s="28"/>
      <c r="F207" s="28"/>
      <c r="G207" s="28"/>
      <c r="H207" s="28"/>
      <c r="S207" s="28"/>
      <c r="T207" s="28"/>
      <c r="U207" s="106"/>
      <c r="V207" s="106"/>
      <c r="W207" s="106"/>
      <c r="X207" s="106"/>
      <c r="Y207" s="106"/>
      <c r="Z207" s="106"/>
      <c r="AA207" s="107"/>
      <c r="AB207" s="90"/>
      <c r="AC207" s="90"/>
      <c r="AD207" s="90"/>
      <c r="AE207" s="90"/>
      <c r="AF207" s="90"/>
      <c r="AG207" s="90"/>
      <c r="AH207" s="94"/>
      <c r="AI207" s="93"/>
      <c r="AJ207" s="93"/>
      <c r="AK207" s="28"/>
      <c r="AL207" s="28"/>
      <c r="AM207" s="28"/>
      <c r="AN207" s="28"/>
      <c r="AO207" s="28"/>
      <c r="AP207" s="28"/>
      <c r="AQ207" s="28"/>
      <c r="AR207" s="28"/>
      <c r="AT207" s="90" t="s">
        <v>511</v>
      </c>
      <c r="AU207" s="94">
        <v>2.0</v>
      </c>
    </row>
    <row r="208">
      <c r="B208" s="14"/>
      <c r="C208" s="28"/>
      <c r="D208" s="28"/>
      <c r="E208" s="28"/>
      <c r="F208" s="28"/>
      <c r="G208" s="28"/>
      <c r="H208" s="28"/>
      <c r="S208" s="28"/>
      <c r="T208" s="28"/>
      <c r="U208" s="106"/>
      <c r="V208" s="106"/>
      <c r="W208" s="106"/>
      <c r="X208" s="106"/>
      <c r="Y208" s="106"/>
      <c r="Z208" s="106"/>
      <c r="AA208" s="107"/>
      <c r="AB208" s="90"/>
      <c r="AC208" s="90"/>
      <c r="AD208" s="90"/>
      <c r="AE208" s="90"/>
      <c r="AF208" s="90"/>
      <c r="AG208" s="90"/>
      <c r="AH208" s="94"/>
      <c r="AI208" s="94"/>
      <c r="AJ208" s="94"/>
      <c r="AK208" s="28"/>
      <c r="AL208" s="28"/>
      <c r="AM208" s="28"/>
      <c r="AN208" s="28"/>
      <c r="AO208" s="28"/>
      <c r="AP208" s="28"/>
      <c r="AQ208" s="28"/>
      <c r="AR208" s="28"/>
      <c r="AT208" s="90" t="s">
        <v>297</v>
      </c>
      <c r="AU208" s="93">
        <v>2066.0</v>
      </c>
    </row>
    <row r="209">
      <c r="B209" s="14"/>
      <c r="C209" s="28"/>
      <c r="D209" s="28"/>
      <c r="E209" s="28"/>
      <c r="F209" s="28"/>
      <c r="G209" s="28"/>
      <c r="H209" s="28"/>
      <c r="S209" s="28"/>
      <c r="T209" s="28"/>
      <c r="U209" s="106"/>
      <c r="V209" s="106"/>
      <c r="W209" s="106"/>
      <c r="X209" s="106"/>
      <c r="Y209" s="106"/>
      <c r="Z209" s="106"/>
      <c r="AA209" s="107"/>
      <c r="AB209" s="90"/>
      <c r="AC209" s="90"/>
      <c r="AD209" s="90"/>
      <c r="AE209" s="90"/>
      <c r="AF209" s="90"/>
      <c r="AG209" s="90"/>
      <c r="AH209" s="94"/>
      <c r="AI209" s="93"/>
      <c r="AJ209" s="93"/>
      <c r="AK209" s="28"/>
      <c r="AL209" s="28"/>
      <c r="AM209" s="28"/>
      <c r="AN209" s="28"/>
      <c r="AO209" s="28"/>
      <c r="AP209" s="28"/>
      <c r="AQ209" s="28"/>
      <c r="AR209" s="28"/>
      <c r="AT209" s="90" t="s">
        <v>299</v>
      </c>
      <c r="AU209" s="93">
        <v>1013.0</v>
      </c>
    </row>
    <row r="210">
      <c r="B210" s="14"/>
      <c r="C210" s="28"/>
      <c r="D210" s="28"/>
      <c r="E210" s="28"/>
      <c r="F210" s="28"/>
      <c r="G210" s="28"/>
      <c r="H210" s="28"/>
      <c r="S210" s="28"/>
      <c r="T210" s="28"/>
      <c r="U210" s="106"/>
      <c r="V210" s="106"/>
      <c r="W210" s="106"/>
      <c r="X210" s="106"/>
      <c r="Y210" s="106"/>
      <c r="Z210" s="106"/>
      <c r="AA210" s="107"/>
      <c r="AB210" s="90"/>
      <c r="AC210" s="90"/>
      <c r="AD210" s="90"/>
      <c r="AE210" s="90"/>
      <c r="AF210" s="90"/>
      <c r="AG210" s="90"/>
      <c r="AH210" s="94"/>
      <c r="AI210" s="93"/>
      <c r="AJ210" s="93"/>
      <c r="AK210" s="28"/>
      <c r="AL210" s="28"/>
      <c r="AM210" s="28"/>
      <c r="AN210" s="28"/>
      <c r="AO210" s="28"/>
      <c r="AP210" s="28"/>
      <c r="AQ210" s="28"/>
      <c r="AR210" s="28"/>
      <c r="AT210" s="90" t="s">
        <v>512</v>
      </c>
      <c r="AU210" s="94">
        <v>0.0</v>
      </c>
    </row>
    <row r="211">
      <c r="B211" s="14"/>
      <c r="C211" s="28"/>
      <c r="D211" s="28"/>
      <c r="E211" s="28"/>
      <c r="F211" s="28"/>
      <c r="G211" s="28"/>
      <c r="H211" s="28"/>
      <c r="S211" s="28"/>
      <c r="T211" s="28"/>
      <c r="U211" s="106"/>
      <c r="V211" s="106"/>
      <c r="W211" s="106"/>
      <c r="X211" s="106"/>
      <c r="Y211" s="106"/>
      <c r="Z211" s="106"/>
      <c r="AA211" s="107"/>
      <c r="AB211" s="90"/>
      <c r="AC211" s="90"/>
      <c r="AD211" s="90"/>
      <c r="AE211" s="90"/>
      <c r="AF211" s="90"/>
      <c r="AG211" s="90"/>
      <c r="AH211" s="94"/>
      <c r="AI211" s="93"/>
      <c r="AJ211" s="93"/>
      <c r="AK211" s="28"/>
      <c r="AL211" s="28"/>
      <c r="AM211" s="28"/>
      <c r="AN211" s="28"/>
      <c r="AO211" s="28"/>
      <c r="AP211" s="28"/>
      <c r="AQ211" s="28"/>
      <c r="AR211" s="28"/>
      <c r="AT211" s="90" t="s">
        <v>301</v>
      </c>
      <c r="AU211" s="93">
        <v>370.0</v>
      </c>
    </row>
    <row r="212">
      <c r="B212" s="14"/>
      <c r="C212" s="28"/>
      <c r="D212" s="28"/>
      <c r="E212" s="28"/>
      <c r="F212" s="28"/>
      <c r="G212" s="28"/>
      <c r="H212" s="28"/>
      <c r="S212" s="28"/>
      <c r="T212" s="28"/>
      <c r="U212" s="106"/>
      <c r="V212" s="106"/>
      <c r="W212" s="106"/>
      <c r="X212" s="106"/>
      <c r="Y212" s="106"/>
      <c r="Z212" s="106"/>
      <c r="AA212" s="107"/>
      <c r="AB212" s="90"/>
      <c r="AC212" s="90"/>
      <c r="AD212" s="90"/>
      <c r="AE212" s="90"/>
      <c r="AF212" s="90"/>
      <c r="AG212" s="90"/>
      <c r="AH212" s="94"/>
      <c r="AI212" s="93"/>
      <c r="AJ212" s="93"/>
      <c r="AK212" s="28"/>
      <c r="AL212" s="28"/>
      <c r="AM212" s="28"/>
      <c r="AN212" s="28"/>
      <c r="AO212" s="28"/>
      <c r="AP212" s="28"/>
      <c r="AQ212" s="28"/>
      <c r="AR212" s="28"/>
      <c r="AT212" s="90" t="s">
        <v>303</v>
      </c>
      <c r="AU212" s="93">
        <v>386.0</v>
      </c>
    </row>
    <row r="213">
      <c r="B213" s="14"/>
      <c r="C213" s="28"/>
      <c r="D213" s="28"/>
      <c r="E213" s="28"/>
      <c r="F213" s="28"/>
      <c r="G213" s="28"/>
      <c r="H213" s="28"/>
      <c r="S213" s="28"/>
      <c r="T213" s="28"/>
      <c r="U213" s="106"/>
      <c r="V213" s="106"/>
      <c r="W213" s="106"/>
      <c r="X213" s="106"/>
      <c r="Y213" s="106"/>
      <c r="Z213" s="106"/>
      <c r="AA213" s="107"/>
      <c r="AB213" s="90"/>
      <c r="AC213" s="90"/>
      <c r="AD213" s="90"/>
      <c r="AE213" s="90"/>
      <c r="AF213" s="90"/>
      <c r="AG213" s="90"/>
      <c r="AH213" s="94"/>
      <c r="AI213" s="93"/>
      <c r="AJ213" s="93"/>
      <c r="AK213" s="28"/>
      <c r="AL213" s="28"/>
      <c r="AM213" s="28"/>
      <c r="AN213" s="28"/>
      <c r="AO213" s="28"/>
      <c r="AP213" s="28"/>
      <c r="AQ213" s="28"/>
      <c r="AR213" s="28"/>
      <c r="AT213" s="90" t="s">
        <v>305</v>
      </c>
      <c r="AU213" s="93">
        <v>427.0</v>
      </c>
    </row>
    <row r="214">
      <c r="B214" s="14"/>
      <c r="C214" s="28"/>
      <c r="D214" s="28"/>
      <c r="E214" s="28"/>
      <c r="F214" s="28"/>
      <c r="G214" s="28"/>
      <c r="H214" s="28"/>
      <c r="S214" s="28"/>
      <c r="T214" s="28"/>
      <c r="U214" s="109"/>
      <c r="V214" s="109"/>
      <c r="W214" s="109"/>
      <c r="X214" s="109"/>
      <c r="Y214" s="109"/>
      <c r="Z214" s="109"/>
      <c r="AA214" s="110"/>
      <c r="AB214" s="79"/>
      <c r="AC214" s="79"/>
      <c r="AD214" s="79"/>
      <c r="AE214" s="79"/>
      <c r="AF214" s="79"/>
      <c r="AG214" s="79"/>
      <c r="AH214" s="79"/>
      <c r="AI214" s="79"/>
      <c r="AJ214" s="79"/>
      <c r="AK214" s="28"/>
      <c r="AL214" s="28"/>
      <c r="AM214" s="28"/>
      <c r="AN214" s="28"/>
      <c r="AO214" s="28"/>
      <c r="AP214" s="28"/>
      <c r="AQ214" s="28"/>
      <c r="AR214" s="28"/>
      <c r="AT214" s="90" t="s">
        <v>513</v>
      </c>
      <c r="AU214" s="93">
        <v>158297.0</v>
      </c>
    </row>
    <row r="215">
      <c r="B215" s="14"/>
      <c r="C215" s="28"/>
      <c r="D215" s="28"/>
      <c r="E215" s="28"/>
      <c r="F215" s="28"/>
      <c r="G215" s="28"/>
      <c r="H215" s="28"/>
      <c r="S215" s="28"/>
      <c r="T215" s="28"/>
      <c r="U215" s="111"/>
      <c r="V215" s="111"/>
      <c r="W215" s="111"/>
      <c r="X215" s="111"/>
      <c r="Y215" s="111"/>
      <c r="Z215" s="111"/>
      <c r="AA215" s="112"/>
      <c r="AB215" s="113"/>
      <c r="AC215" s="113"/>
      <c r="AD215" s="113"/>
      <c r="AE215" s="113"/>
      <c r="AF215" s="113"/>
      <c r="AG215" s="113"/>
      <c r="AH215" s="93"/>
      <c r="AI215" s="93"/>
      <c r="AJ215" s="93"/>
      <c r="AK215" s="28"/>
      <c r="AL215" s="28"/>
      <c r="AM215" s="28"/>
      <c r="AN215" s="28"/>
      <c r="AO215" s="28"/>
      <c r="AP215" s="28"/>
      <c r="AQ215" s="28"/>
      <c r="AR215" s="28"/>
      <c r="AT215" s="79"/>
      <c r="AU215" s="79"/>
    </row>
    <row r="216">
      <c r="B216" s="14"/>
      <c r="C216" s="28"/>
      <c r="D216" s="28"/>
      <c r="E216" s="28"/>
      <c r="F216" s="28"/>
      <c r="G216" s="28"/>
      <c r="H216" s="28"/>
      <c r="S216" s="28"/>
      <c r="T216" s="28"/>
      <c r="U216" s="109"/>
      <c r="V216" s="109"/>
      <c r="W216" s="109"/>
      <c r="X216" s="109"/>
      <c r="Y216" s="109"/>
      <c r="Z216" s="109"/>
      <c r="AA216" s="110"/>
      <c r="AB216" s="79"/>
      <c r="AC216" s="79"/>
      <c r="AD216" s="79"/>
      <c r="AE216" s="79"/>
      <c r="AF216" s="79"/>
      <c r="AG216" s="79"/>
      <c r="AH216" s="79"/>
      <c r="AI216" s="79"/>
      <c r="AJ216" s="79"/>
      <c r="AK216" s="28"/>
      <c r="AL216" s="28"/>
      <c r="AM216" s="28"/>
      <c r="AN216" s="28"/>
      <c r="AO216" s="28"/>
      <c r="AP216" s="28"/>
      <c r="AQ216" s="28"/>
      <c r="AR216" s="28"/>
      <c r="AT216" s="113" t="s">
        <v>121</v>
      </c>
      <c r="AU216" s="93">
        <v>173837.0</v>
      </c>
    </row>
    <row r="217">
      <c r="B217" s="14"/>
      <c r="C217" s="28"/>
      <c r="D217" s="28"/>
      <c r="E217" s="28"/>
      <c r="F217" s="28"/>
      <c r="G217" s="28"/>
      <c r="H217" s="28"/>
      <c r="S217" s="28"/>
      <c r="T217" s="28"/>
      <c r="U217" s="114"/>
      <c r="V217" s="114"/>
      <c r="W217" s="114"/>
      <c r="X217" s="114"/>
      <c r="Y217" s="114"/>
      <c r="Z217" s="114"/>
      <c r="AA217" s="115"/>
      <c r="AB217" s="80"/>
      <c r="AC217" s="80"/>
      <c r="AD217" s="80"/>
      <c r="AE217" s="80"/>
      <c r="AF217" s="80"/>
      <c r="AG217" s="80"/>
      <c r="AH217" s="95"/>
      <c r="AI217" s="95"/>
      <c r="AJ217" s="95"/>
      <c r="AK217" s="28"/>
      <c r="AL217" s="28"/>
      <c r="AM217" s="28"/>
      <c r="AN217" s="28"/>
      <c r="AO217" s="28"/>
      <c r="AP217" s="28"/>
      <c r="AQ217" s="28"/>
      <c r="AR217" s="28"/>
      <c r="AT217" s="90" t="s">
        <v>111</v>
      </c>
      <c r="AU217" s="93">
        <v>5251.0</v>
      </c>
    </row>
    <row r="218">
      <c r="B218" s="14"/>
      <c r="C218" s="28"/>
      <c r="D218" s="28"/>
      <c r="E218" s="28"/>
      <c r="F218" s="28"/>
      <c r="G218" s="28"/>
      <c r="H218" s="28"/>
      <c r="S218" s="28"/>
      <c r="T218" s="28"/>
      <c r="U218" s="116"/>
      <c r="V218" s="116"/>
      <c r="W218" s="116"/>
      <c r="X218" s="116"/>
      <c r="Y218" s="116"/>
      <c r="Z218" s="116"/>
      <c r="AA218" s="105"/>
      <c r="AB218" s="117"/>
      <c r="AC218" s="117"/>
      <c r="AD218" s="117"/>
      <c r="AE218" s="117"/>
      <c r="AF218" s="117"/>
      <c r="AG218" s="117"/>
      <c r="AH218" s="28"/>
      <c r="AI218" s="28"/>
      <c r="AJ218" s="28"/>
      <c r="AK218" s="28"/>
      <c r="AL218" s="28"/>
      <c r="AM218" s="28"/>
      <c r="AN218" s="28"/>
      <c r="AO218" s="28"/>
      <c r="AP218" s="28"/>
      <c r="AQ218" s="28"/>
      <c r="AR218" s="28"/>
      <c r="AT218" s="90" t="s">
        <v>476</v>
      </c>
      <c r="AU218" s="94">
        <v>445.0</v>
      </c>
    </row>
    <row r="219">
      <c r="B219" s="14"/>
      <c r="C219" s="28"/>
      <c r="D219" s="28"/>
      <c r="E219" s="28"/>
      <c r="F219" s="28"/>
      <c r="G219" s="28"/>
      <c r="H219" s="28"/>
      <c r="S219" s="28"/>
      <c r="T219" s="28"/>
      <c r="U219" s="116"/>
      <c r="V219" s="116"/>
      <c r="W219" s="116"/>
      <c r="X219" s="116"/>
      <c r="Y219" s="116"/>
      <c r="Z219" s="116"/>
      <c r="AA219" s="105"/>
      <c r="AB219" s="117"/>
      <c r="AC219" s="117"/>
      <c r="AD219" s="117"/>
      <c r="AE219" s="117"/>
      <c r="AF219" s="117"/>
      <c r="AG219" s="117"/>
      <c r="AH219" s="28"/>
      <c r="AI219" s="28"/>
      <c r="AJ219" s="28"/>
      <c r="AK219" s="28"/>
      <c r="AL219" s="28"/>
      <c r="AM219" s="28"/>
      <c r="AN219" s="28"/>
      <c r="AO219" s="28"/>
      <c r="AP219" s="28"/>
      <c r="AQ219" s="28"/>
      <c r="AR219" s="28"/>
      <c r="AT219" s="28"/>
      <c r="AU219" s="28"/>
    </row>
    <row r="220">
      <c r="B220" s="14"/>
      <c r="C220" s="28"/>
      <c r="D220" s="28"/>
      <c r="E220" s="28"/>
      <c r="F220" s="28"/>
      <c r="G220" s="28"/>
      <c r="H220" s="28"/>
      <c r="S220" s="28"/>
      <c r="T220" s="28"/>
      <c r="U220" s="116"/>
      <c r="V220" s="116"/>
      <c r="W220" s="116"/>
      <c r="X220" s="116"/>
      <c r="Y220" s="116"/>
      <c r="Z220" s="116"/>
      <c r="AA220" s="105"/>
      <c r="AB220" s="117"/>
      <c r="AC220" s="117"/>
      <c r="AD220" s="117"/>
      <c r="AE220" s="117"/>
      <c r="AF220" s="117"/>
      <c r="AG220" s="117"/>
      <c r="AH220" s="28"/>
      <c r="AI220" s="28"/>
      <c r="AJ220" s="28"/>
      <c r="AK220" s="28"/>
      <c r="AL220" s="28"/>
      <c r="AM220" s="28"/>
      <c r="AN220" s="28"/>
      <c r="AO220" s="28"/>
      <c r="AP220" s="28"/>
      <c r="AQ220" s="28"/>
      <c r="AR220" s="28"/>
      <c r="AT220" s="28"/>
      <c r="AU220" s="28"/>
    </row>
    <row r="221">
      <c r="B221" s="14"/>
      <c r="C221" s="28"/>
      <c r="D221" s="28"/>
      <c r="E221" s="28"/>
      <c r="F221" s="28"/>
      <c r="G221" s="28"/>
      <c r="H221" s="28"/>
      <c r="S221" s="28"/>
      <c r="T221" s="28"/>
      <c r="U221" s="116"/>
      <c r="V221" s="116"/>
      <c r="W221" s="116"/>
      <c r="X221" s="116"/>
      <c r="Y221" s="116"/>
      <c r="Z221" s="116"/>
      <c r="AA221" s="105"/>
      <c r="AB221" s="117"/>
      <c r="AC221" s="117"/>
      <c r="AD221" s="117"/>
      <c r="AE221" s="117"/>
      <c r="AF221" s="117"/>
      <c r="AG221" s="117"/>
      <c r="AH221" s="28"/>
      <c r="AI221" s="28"/>
      <c r="AJ221" s="28"/>
      <c r="AK221" s="28"/>
      <c r="AL221" s="28"/>
      <c r="AM221" s="28"/>
      <c r="AN221" s="28"/>
      <c r="AO221" s="28"/>
      <c r="AP221" s="28"/>
      <c r="AQ221" s="28"/>
      <c r="AR221" s="28"/>
      <c r="AT221" s="28"/>
      <c r="AU221" s="28"/>
    </row>
    <row r="222">
      <c r="B222" s="14"/>
      <c r="C222" s="28"/>
      <c r="D222" s="28"/>
      <c r="E222" s="28"/>
      <c r="F222" s="28"/>
      <c r="G222" s="28"/>
      <c r="H222" s="28"/>
      <c r="S222" s="28"/>
      <c r="T222" s="28"/>
      <c r="U222" s="116"/>
      <c r="V222" s="116"/>
      <c r="W222" s="116"/>
      <c r="X222" s="116"/>
      <c r="Y222" s="116"/>
      <c r="Z222" s="116"/>
      <c r="AA222" s="105"/>
      <c r="AB222" s="117"/>
      <c r="AC222" s="117"/>
      <c r="AD222" s="117"/>
      <c r="AE222" s="117"/>
      <c r="AF222" s="117"/>
      <c r="AG222" s="117"/>
      <c r="AH222" s="28"/>
      <c r="AI222" s="28"/>
      <c r="AJ222" s="28"/>
      <c r="AK222" s="28"/>
      <c r="AL222" s="28"/>
      <c r="AM222" s="28"/>
      <c r="AN222" s="28"/>
      <c r="AO222" s="28"/>
      <c r="AP222" s="28"/>
      <c r="AQ222" s="28"/>
      <c r="AR222" s="28"/>
      <c r="AT222" s="28"/>
      <c r="AU222" s="28"/>
    </row>
    <row r="223">
      <c r="B223" s="14"/>
      <c r="C223" s="28"/>
      <c r="D223" s="28"/>
      <c r="E223" s="28"/>
      <c r="F223" s="28"/>
      <c r="G223" s="28"/>
      <c r="H223" s="28"/>
      <c r="S223" s="28"/>
      <c r="T223" s="28"/>
      <c r="U223" s="116"/>
      <c r="V223" s="116"/>
      <c r="W223" s="116"/>
      <c r="X223" s="116"/>
      <c r="Y223" s="116"/>
      <c r="Z223" s="116"/>
      <c r="AA223" s="105"/>
      <c r="AB223" s="117"/>
      <c r="AC223" s="117"/>
      <c r="AD223" s="117"/>
      <c r="AE223" s="117"/>
      <c r="AF223" s="117"/>
      <c r="AG223" s="117"/>
      <c r="AH223" s="28"/>
      <c r="AI223" s="28"/>
      <c r="AJ223" s="28"/>
      <c r="AK223" s="28"/>
      <c r="AL223" s="28"/>
      <c r="AM223" s="28"/>
      <c r="AN223" s="28"/>
      <c r="AO223" s="28"/>
      <c r="AP223" s="28"/>
      <c r="AQ223" s="28"/>
      <c r="AR223" s="28"/>
      <c r="AT223" s="28"/>
      <c r="AU223" s="28"/>
    </row>
    <row r="224">
      <c r="B224" s="14"/>
      <c r="C224" s="28"/>
      <c r="D224" s="28"/>
      <c r="E224" s="28"/>
      <c r="F224" s="28"/>
      <c r="G224" s="28"/>
      <c r="H224" s="28"/>
      <c r="S224" s="28"/>
      <c r="T224" s="28"/>
      <c r="U224" s="116"/>
      <c r="V224" s="116"/>
      <c r="W224" s="116"/>
      <c r="X224" s="116"/>
      <c r="Y224" s="116"/>
      <c r="Z224" s="116"/>
      <c r="AA224" s="105"/>
      <c r="AB224" s="117"/>
      <c r="AC224" s="117"/>
      <c r="AD224" s="117"/>
      <c r="AE224" s="117"/>
      <c r="AF224" s="117"/>
      <c r="AG224" s="117"/>
      <c r="AH224" s="28"/>
      <c r="AI224" s="28"/>
      <c r="AJ224" s="28"/>
      <c r="AK224" s="28"/>
      <c r="AL224" s="28"/>
      <c r="AM224" s="28"/>
      <c r="AN224" s="28"/>
      <c r="AO224" s="28"/>
      <c r="AP224" s="28"/>
      <c r="AQ224" s="28"/>
      <c r="AR224" s="28"/>
      <c r="AT224" s="28"/>
      <c r="AU224" s="28"/>
    </row>
    <row r="225">
      <c r="B225" s="14"/>
      <c r="C225" s="28"/>
      <c r="D225" s="28"/>
      <c r="E225" s="28"/>
      <c r="F225" s="28"/>
      <c r="G225" s="28"/>
      <c r="H225" s="28"/>
      <c r="S225" s="28"/>
      <c r="T225" s="28"/>
      <c r="U225" s="116"/>
      <c r="V225" s="116"/>
      <c r="W225" s="116"/>
      <c r="X225" s="116"/>
      <c r="Y225" s="116"/>
      <c r="Z225" s="116"/>
      <c r="AA225" s="105"/>
      <c r="AB225" s="117"/>
      <c r="AC225" s="117"/>
      <c r="AD225" s="117"/>
      <c r="AE225" s="117"/>
      <c r="AF225" s="117"/>
      <c r="AG225" s="117"/>
      <c r="AH225" s="28"/>
      <c r="AI225" s="28"/>
      <c r="AJ225" s="28"/>
      <c r="AK225" s="28"/>
      <c r="AL225" s="28"/>
      <c r="AM225" s="28"/>
      <c r="AN225" s="28"/>
      <c r="AO225" s="28"/>
      <c r="AP225" s="28"/>
      <c r="AQ225" s="28"/>
      <c r="AR225" s="28"/>
      <c r="AT225" s="28"/>
      <c r="AU225" s="28"/>
    </row>
    <row r="226">
      <c r="B226" s="14"/>
      <c r="C226" s="28"/>
      <c r="D226" s="28"/>
      <c r="E226" s="28"/>
      <c r="F226" s="28"/>
      <c r="G226" s="28"/>
      <c r="H226" s="28"/>
      <c r="S226" s="28"/>
      <c r="T226" s="28"/>
      <c r="U226" s="116"/>
      <c r="V226" s="116"/>
      <c r="W226" s="116"/>
      <c r="X226" s="116"/>
      <c r="Y226" s="116"/>
      <c r="Z226" s="116"/>
      <c r="AA226" s="105"/>
      <c r="AB226" s="117"/>
      <c r="AC226" s="117"/>
      <c r="AD226" s="117"/>
      <c r="AE226" s="117"/>
      <c r="AF226" s="117"/>
      <c r="AG226" s="117"/>
      <c r="AH226" s="28"/>
      <c r="AI226" s="28"/>
      <c r="AJ226" s="28"/>
      <c r="AK226" s="28"/>
      <c r="AL226" s="28"/>
      <c r="AM226" s="28"/>
      <c r="AN226" s="28"/>
      <c r="AO226" s="28"/>
      <c r="AP226" s="28"/>
      <c r="AQ226" s="28"/>
      <c r="AR226" s="28"/>
      <c r="AT226" s="28"/>
      <c r="AU226" s="28"/>
    </row>
    <row r="227">
      <c r="B227" s="14"/>
      <c r="C227" s="28"/>
      <c r="D227" s="28"/>
      <c r="E227" s="28"/>
      <c r="F227" s="28"/>
      <c r="G227" s="28"/>
      <c r="H227" s="28"/>
      <c r="S227" s="28"/>
      <c r="T227" s="28"/>
      <c r="U227" s="116"/>
      <c r="V227" s="116"/>
      <c r="W227" s="116"/>
      <c r="X227" s="116"/>
      <c r="Y227" s="116"/>
      <c r="Z227" s="116"/>
      <c r="AA227" s="105"/>
      <c r="AB227" s="117"/>
      <c r="AC227" s="117"/>
      <c r="AD227" s="117"/>
      <c r="AE227" s="117"/>
      <c r="AF227" s="117"/>
      <c r="AG227" s="117"/>
      <c r="AH227" s="28"/>
      <c r="AI227" s="28"/>
      <c r="AJ227" s="28"/>
      <c r="AK227" s="28"/>
      <c r="AL227" s="28"/>
      <c r="AM227" s="28"/>
      <c r="AN227" s="28"/>
      <c r="AO227" s="28"/>
      <c r="AP227" s="28"/>
      <c r="AQ227" s="28"/>
      <c r="AR227" s="28"/>
      <c r="AT227" s="28"/>
      <c r="AU227" s="28"/>
    </row>
    <row r="228">
      <c r="B228" s="14"/>
      <c r="C228" s="28"/>
      <c r="D228" s="28"/>
      <c r="E228" s="28"/>
      <c r="F228" s="28"/>
      <c r="G228" s="28"/>
      <c r="H228" s="28"/>
      <c r="S228" s="28"/>
      <c r="T228" s="28"/>
      <c r="U228" s="116"/>
      <c r="V228" s="116"/>
      <c r="W228" s="116"/>
      <c r="X228" s="116"/>
      <c r="Y228" s="116"/>
      <c r="Z228" s="116"/>
      <c r="AA228" s="105"/>
      <c r="AB228" s="117"/>
      <c r="AC228" s="117"/>
      <c r="AD228" s="117"/>
      <c r="AE228" s="117"/>
      <c r="AF228" s="117"/>
      <c r="AG228" s="117"/>
      <c r="AH228" s="28"/>
      <c r="AI228" s="28"/>
      <c r="AJ228" s="28"/>
      <c r="AK228" s="28"/>
      <c r="AL228" s="28"/>
      <c r="AM228" s="28"/>
      <c r="AN228" s="28"/>
      <c r="AO228" s="28"/>
      <c r="AP228" s="28"/>
      <c r="AQ228" s="28"/>
      <c r="AR228" s="28"/>
      <c r="AT228" s="28"/>
      <c r="AU228" s="28"/>
    </row>
    <row r="229">
      <c r="B229" s="14"/>
      <c r="C229" s="28"/>
      <c r="D229" s="28"/>
      <c r="E229" s="28"/>
      <c r="F229" s="28"/>
      <c r="G229" s="28"/>
      <c r="H229" s="28"/>
      <c r="S229" s="28"/>
      <c r="T229" s="28"/>
      <c r="U229" s="116"/>
      <c r="V229" s="116"/>
      <c r="W229" s="116"/>
      <c r="X229" s="116"/>
      <c r="Y229" s="116"/>
      <c r="Z229" s="116"/>
      <c r="AA229" s="105"/>
      <c r="AB229" s="117"/>
      <c r="AC229" s="117"/>
      <c r="AD229" s="117"/>
      <c r="AE229" s="117"/>
      <c r="AF229" s="117"/>
      <c r="AG229" s="117"/>
      <c r="AH229" s="28"/>
      <c r="AI229" s="28"/>
      <c r="AJ229" s="28"/>
      <c r="AK229" s="28"/>
      <c r="AL229" s="28"/>
      <c r="AM229" s="28"/>
      <c r="AN229" s="28"/>
      <c r="AO229" s="28"/>
      <c r="AP229" s="28"/>
      <c r="AQ229" s="28"/>
      <c r="AR229" s="28"/>
      <c r="AT229" s="28"/>
      <c r="AU229" s="28"/>
    </row>
    <row r="230">
      <c r="B230" s="14"/>
      <c r="C230" s="28"/>
      <c r="D230" s="28"/>
      <c r="E230" s="28"/>
      <c r="F230" s="28"/>
      <c r="G230" s="28"/>
      <c r="H230" s="28"/>
      <c r="S230" s="28"/>
      <c r="T230" s="28"/>
      <c r="U230" s="116"/>
      <c r="V230" s="116"/>
      <c r="W230" s="116"/>
      <c r="X230" s="116"/>
      <c r="Y230" s="116"/>
      <c r="Z230" s="116"/>
      <c r="AA230" s="105"/>
      <c r="AB230" s="117"/>
      <c r="AC230" s="117"/>
      <c r="AD230" s="117"/>
      <c r="AE230" s="117"/>
      <c r="AF230" s="117"/>
      <c r="AG230" s="117"/>
      <c r="AH230" s="28"/>
      <c r="AI230" s="28"/>
      <c r="AJ230" s="28"/>
      <c r="AK230" s="28"/>
      <c r="AL230" s="28"/>
      <c r="AM230" s="28"/>
      <c r="AN230" s="28"/>
      <c r="AO230" s="28"/>
      <c r="AP230" s="28"/>
      <c r="AQ230" s="28"/>
      <c r="AR230" s="28"/>
      <c r="AT230" s="28"/>
      <c r="AU230" s="28"/>
    </row>
    <row r="231">
      <c r="B231" s="14"/>
      <c r="C231" s="28"/>
      <c r="D231" s="28"/>
      <c r="E231" s="28"/>
      <c r="F231" s="28"/>
      <c r="G231" s="28"/>
      <c r="H231" s="28"/>
      <c r="S231" s="28"/>
      <c r="T231" s="28"/>
      <c r="U231" s="116"/>
      <c r="V231" s="116"/>
      <c r="W231" s="116"/>
      <c r="X231" s="116"/>
      <c r="Y231" s="116"/>
      <c r="Z231" s="116"/>
      <c r="AA231" s="105"/>
      <c r="AB231" s="117"/>
      <c r="AC231" s="117"/>
      <c r="AD231" s="117"/>
      <c r="AE231" s="117"/>
      <c r="AF231" s="117"/>
      <c r="AG231" s="117"/>
      <c r="AH231" s="28"/>
      <c r="AI231" s="28"/>
      <c r="AJ231" s="28"/>
      <c r="AK231" s="28"/>
      <c r="AL231" s="28"/>
      <c r="AM231" s="28"/>
      <c r="AN231" s="28"/>
      <c r="AO231" s="28"/>
      <c r="AP231" s="28"/>
      <c r="AQ231" s="28"/>
      <c r="AR231" s="28"/>
      <c r="AT231" s="28"/>
      <c r="AU231" s="28"/>
    </row>
    <row r="232">
      <c r="B232" s="14"/>
      <c r="C232" s="28"/>
      <c r="D232" s="28"/>
      <c r="E232" s="28"/>
      <c r="F232" s="28"/>
      <c r="G232" s="28"/>
      <c r="H232" s="28"/>
      <c r="S232" s="28"/>
      <c r="T232" s="28"/>
      <c r="U232" s="116"/>
      <c r="V232" s="116"/>
      <c r="W232" s="116"/>
      <c r="X232" s="116"/>
      <c r="Y232" s="116"/>
      <c r="Z232" s="116"/>
      <c r="AA232" s="105"/>
      <c r="AB232" s="117"/>
      <c r="AC232" s="117"/>
      <c r="AD232" s="117"/>
      <c r="AE232" s="117"/>
      <c r="AF232" s="117"/>
      <c r="AG232" s="117"/>
      <c r="AH232" s="28"/>
      <c r="AI232" s="28"/>
      <c r="AJ232" s="28"/>
      <c r="AK232" s="28"/>
      <c r="AL232" s="28"/>
      <c r="AM232" s="28"/>
      <c r="AN232" s="28"/>
      <c r="AO232" s="28"/>
      <c r="AP232" s="28"/>
      <c r="AQ232" s="28"/>
      <c r="AR232" s="28"/>
      <c r="AT232" s="28"/>
      <c r="AU232" s="28"/>
    </row>
    <row r="233">
      <c r="B233" s="14"/>
      <c r="C233" s="28"/>
      <c r="D233" s="28"/>
      <c r="E233" s="28"/>
      <c r="F233" s="28"/>
      <c r="G233" s="28"/>
      <c r="H233" s="28"/>
      <c r="S233" s="28"/>
      <c r="T233" s="28"/>
      <c r="U233" s="116"/>
      <c r="V233" s="116"/>
      <c r="W233" s="116"/>
      <c r="X233" s="116"/>
      <c r="Y233" s="116"/>
      <c r="Z233" s="116"/>
      <c r="AA233" s="105"/>
      <c r="AB233" s="117"/>
      <c r="AC233" s="117"/>
      <c r="AD233" s="117"/>
      <c r="AE233" s="117"/>
      <c r="AF233" s="117"/>
      <c r="AG233" s="117"/>
      <c r="AH233" s="28"/>
      <c r="AI233" s="28"/>
      <c r="AJ233" s="28"/>
      <c r="AK233" s="28"/>
      <c r="AL233" s="28"/>
      <c r="AM233" s="28"/>
      <c r="AN233" s="28"/>
      <c r="AO233" s="28"/>
      <c r="AP233" s="28"/>
      <c r="AQ233" s="28"/>
      <c r="AR233" s="28"/>
      <c r="AT233" s="28"/>
      <c r="AU233" s="28"/>
    </row>
    <row r="234">
      <c r="B234" s="14"/>
      <c r="C234" s="28"/>
      <c r="D234" s="28"/>
      <c r="E234" s="28"/>
      <c r="F234" s="28"/>
      <c r="G234" s="28"/>
      <c r="H234" s="28"/>
      <c r="S234" s="28"/>
      <c r="T234" s="28"/>
      <c r="U234" s="116"/>
      <c r="V234" s="116"/>
      <c r="W234" s="116"/>
      <c r="X234" s="116"/>
      <c r="Y234" s="116"/>
      <c r="Z234" s="116"/>
      <c r="AA234" s="105"/>
      <c r="AB234" s="117"/>
      <c r="AC234" s="117"/>
      <c r="AD234" s="117"/>
      <c r="AE234" s="117"/>
      <c r="AF234" s="117"/>
      <c r="AG234" s="117"/>
      <c r="AH234" s="28"/>
      <c r="AI234" s="28"/>
      <c r="AJ234" s="28"/>
      <c r="AK234" s="28"/>
      <c r="AL234" s="28"/>
      <c r="AM234" s="28"/>
      <c r="AN234" s="28"/>
      <c r="AO234" s="28"/>
      <c r="AP234" s="28"/>
      <c r="AQ234" s="28"/>
      <c r="AR234" s="28"/>
      <c r="AT234" s="28"/>
      <c r="AU234" s="28"/>
    </row>
    <row r="235">
      <c r="B235" s="14"/>
      <c r="C235" s="28"/>
      <c r="D235" s="28"/>
      <c r="E235" s="28"/>
      <c r="F235" s="28"/>
      <c r="G235" s="28"/>
      <c r="H235" s="28"/>
      <c r="S235" s="28"/>
      <c r="T235" s="28"/>
      <c r="U235" s="116"/>
      <c r="V235" s="116"/>
      <c r="W235" s="116"/>
      <c r="X235" s="116"/>
      <c r="Y235" s="116"/>
      <c r="Z235" s="116"/>
      <c r="AA235" s="105"/>
      <c r="AB235" s="117"/>
      <c r="AC235" s="117"/>
      <c r="AD235" s="117"/>
      <c r="AE235" s="117"/>
      <c r="AF235" s="117"/>
      <c r="AG235" s="117"/>
      <c r="AH235" s="28"/>
      <c r="AI235" s="28"/>
      <c r="AJ235" s="28"/>
      <c r="AK235" s="28"/>
      <c r="AL235" s="28"/>
      <c r="AM235" s="28"/>
      <c r="AN235" s="28"/>
      <c r="AO235" s="28"/>
      <c r="AP235" s="28"/>
      <c r="AQ235" s="28"/>
      <c r="AR235" s="28"/>
      <c r="AT235" s="28"/>
      <c r="AU235" s="28"/>
    </row>
    <row r="236">
      <c r="B236" s="14"/>
      <c r="C236" s="28"/>
      <c r="D236" s="28"/>
      <c r="E236" s="28"/>
      <c r="F236" s="28"/>
      <c r="G236" s="28"/>
      <c r="H236" s="28"/>
      <c r="S236" s="28"/>
      <c r="T236" s="28"/>
      <c r="U236" s="116"/>
      <c r="V236" s="116"/>
      <c r="W236" s="116"/>
      <c r="X236" s="116"/>
      <c r="Y236" s="116"/>
      <c r="Z236" s="116"/>
      <c r="AA236" s="105"/>
      <c r="AB236" s="117"/>
      <c r="AC236" s="117"/>
      <c r="AD236" s="117"/>
      <c r="AE236" s="117"/>
      <c r="AF236" s="117"/>
      <c r="AG236" s="117"/>
      <c r="AH236" s="28"/>
      <c r="AI236" s="28"/>
      <c r="AJ236" s="28"/>
      <c r="AK236" s="28"/>
      <c r="AL236" s="28"/>
      <c r="AM236" s="28"/>
      <c r="AN236" s="28"/>
      <c r="AO236" s="28"/>
      <c r="AP236" s="28"/>
      <c r="AQ236" s="28"/>
      <c r="AR236" s="28"/>
      <c r="AT236" s="28"/>
      <c r="AU236" s="28"/>
    </row>
    <row r="237">
      <c r="B237" s="14"/>
      <c r="C237" s="28"/>
      <c r="D237" s="28"/>
      <c r="E237" s="28"/>
      <c r="F237" s="28"/>
      <c r="G237" s="28"/>
      <c r="H237" s="28"/>
      <c r="S237" s="28"/>
      <c r="T237" s="28"/>
      <c r="U237" s="116"/>
      <c r="V237" s="116"/>
      <c r="W237" s="116"/>
      <c r="X237" s="116"/>
      <c r="Y237" s="116"/>
      <c r="Z237" s="116"/>
      <c r="AA237" s="105"/>
      <c r="AB237" s="117"/>
      <c r="AC237" s="117"/>
      <c r="AD237" s="117"/>
      <c r="AE237" s="117"/>
      <c r="AF237" s="117"/>
      <c r="AG237" s="117"/>
      <c r="AH237" s="28"/>
      <c r="AI237" s="28"/>
      <c r="AJ237" s="28"/>
      <c r="AK237" s="28"/>
      <c r="AL237" s="28"/>
      <c r="AM237" s="28"/>
      <c r="AN237" s="28"/>
      <c r="AO237" s="28"/>
      <c r="AP237" s="28"/>
      <c r="AQ237" s="28"/>
      <c r="AR237" s="28"/>
      <c r="AT237" s="28"/>
      <c r="AU237" s="28"/>
    </row>
    <row r="238">
      <c r="B238" s="14"/>
      <c r="C238" s="28"/>
      <c r="D238" s="28"/>
      <c r="E238" s="28"/>
      <c r="F238" s="28"/>
      <c r="G238" s="28"/>
      <c r="H238" s="28"/>
      <c r="S238" s="28"/>
      <c r="T238" s="28"/>
      <c r="U238" s="116"/>
      <c r="V238" s="116"/>
      <c r="W238" s="116"/>
      <c r="X238" s="116"/>
      <c r="Y238" s="116"/>
      <c r="Z238" s="116"/>
      <c r="AA238" s="105"/>
      <c r="AB238" s="117"/>
      <c r="AC238" s="117"/>
      <c r="AD238" s="117"/>
      <c r="AE238" s="117"/>
      <c r="AF238" s="117"/>
      <c r="AG238" s="117"/>
      <c r="AH238" s="28"/>
      <c r="AI238" s="28"/>
      <c r="AJ238" s="28"/>
      <c r="AK238" s="28"/>
      <c r="AL238" s="28"/>
      <c r="AM238" s="28"/>
      <c r="AN238" s="28"/>
      <c r="AO238" s="28"/>
      <c r="AP238" s="28"/>
      <c r="AQ238" s="28"/>
      <c r="AR238" s="28"/>
      <c r="AT238" s="28"/>
      <c r="AU238" s="28"/>
    </row>
    <row r="239">
      <c r="B239" s="14"/>
      <c r="C239" s="28"/>
      <c r="D239" s="28"/>
      <c r="E239" s="28"/>
      <c r="F239" s="28"/>
      <c r="G239" s="28"/>
      <c r="H239" s="28"/>
      <c r="S239" s="28"/>
      <c r="T239" s="28"/>
      <c r="U239" s="116"/>
      <c r="V239" s="116"/>
      <c r="W239" s="116"/>
      <c r="X239" s="116"/>
      <c r="Y239" s="116"/>
      <c r="Z239" s="116"/>
      <c r="AA239" s="105"/>
      <c r="AB239" s="117"/>
      <c r="AC239" s="117"/>
      <c r="AD239" s="117"/>
      <c r="AE239" s="117"/>
      <c r="AF239" s="117"/>
      <c r="AG239" s="117"/>
      <c r="AH239" s="28"/>
      <c r="AI239" s="28"/>
      <c r="AJ239" s="28"/>
      <c r="AK239" s="28"/>
      <c r="AL239" s="28"/>
      <c r="AM239" s="28"/>
      <c r="AN239" s="28"/>
      <c r="AO239" s="28"/>
      <c r="AP239" s="28"/>
      <c r="AQ239" s="28"/>
      <c r="AR239" s="28"/>
      <c r="AT239" s="28"/>
      <c r="AU239" s="28"/>
    </row>
    <row r="240">
      <c r="B240" s="14"/>
      <c r="C240" s="28"/>
      <c r="D240" s="28"/>
      <c r="E240" s="28"/>
      <c r="F240" s="28"/>
      <c r="G240" s="28"/>
      <c r="H240" s="28"/>
      <c r="S240" s="28"/>
      <c r="T240" s="28"/>
      <c r="U240" s="116"/>
      <c r="V240" s="116"/>
      <c r="W240" s="116"/>
      <c r="X240" s="116"/>
      <c r="Y240" s="116"/>
      <c r="Z240" s="116"/>
      <c r="AA240" s="105"/>
      <c r="AB240" s="117"/>
      <c r="AC240" s="117"/>
      <c r="AD240" s="117"/>
      <c r="AE240" s="117"/>
      <c r="AF240" s="117"/>
      <c r="AG240" s="117"/>
      <c r="AH240" s="28"/>
      <c r="AI240" s="28"/>
      <c r="AJ240" s="28"/>
      <c r="AK240" s="28"/>
      <c r="AL240" s="28"/>
      <c r="AM240" s="28"/>
      <c r="AN240" s="28"/>
      <c r="AO240" s="28"/>
      <c r="AP240" s="28"/>
      <c r="AQ240" s="28"/>
      <c r="AR240" s="28"/>
      <c r="AT240" s="28"/>
      <c r="AU240" s="28"/>
    </row>
    <row r="241">
      <c r="B241" s="14"/>
      <c r="C241" s="28"/>
      <c r="D241" s="28"/>
      <c r="E241" s="28"/>
      <c r="F241" s="28"/>
      <c r="G241" s="28"/>
      <c r="H241" s="28"/>
      <c r="S241" s="28"/>
      <c r="T241" s="28"/>
      <c r="U241" s="116"/>
      <c r="V241" s="116"/>
      <c r="W241" s="116"/>
      <c r="X241" s="116"/>
      <c r="Y241" s="116"/>
      <c r="Z241" s="116"/>
      <c r="AA241" s="105"/>
      <c r="AB241" s="117"/>
      <c r="AC241" s="117"/>
      <c r="AD241" s="117"/>
      <c r="AE241" s="117"/>
      <c r="AF241" s="117"/>
      <c r="AG241" s="117"/>
      <c r="AH241" s="28"/>
      <c r="AI241" s="28"/>
      <c r="AJ241" s="28"/>
      <c r="AK241" s="28"/>
      <c r="AL241" s="28"/>
      <c r="AM241" s="28"/>
      <c r="AN241" s="28"/>
      <c r="AO241" s="28"/>
      <c r="AP241" s="28"/>
      <c r="AQ241" s="28"/>
      <c r="AR241" s="28"/>
      <c r="AT241" s="28"/>
      <c r="AU241" s="28"/>
    </row>
    <row r="242">
      <c r="B242" s="14"/>
      <c r="C242" s="28"/>
      <c r="D242" s="28"/>
      <c r="E242" s="28"/>
      <c r="F242" s="28"/>
      <c r="G242" s="28"/>
      <c r="H242" s="28"/>
      <c r="S242" s="28"/>
      <c r="T242" s="28"/>
      <c r="U242" s="116"/>
      <c r="V242" s="116"/>
      <c r="W242" s="116"/>
      <c r="X242" s="116"/>
      <c r="Y242" s="116"/>
      <c r="Z242" s="116"/>
      <c r="AA242" s="105"/>
      <c r="AB242" s="117"/>
      <c r="AC242" s="117"/>
      <c r="AD242" s="117"/>
      <c r="AE242" s="117"/>
      <c r="AF242" s="117"/>
      <c r="AG242" s="117"/>
      <c r="AH242" s="28"/>
      <c r="AI242" s="28"/>
      <c r="AJ242" s="28"/>
      <c r="AK242" s="28"/>
      <c r="AL242" s="28"/>
      <c r="AM242" s="28"/>
      <c r="AN242" s="28"/>
      <c r="AO242" s="28"/>
      <c r="AP242" s="28"/>
      <c r="AQ242" s="28"/>
      <c r="AR242" s="28"/>
      <c r="AT242" s="28"/>
      <c r="AU242" s="28"/>
    </row>
    <row r="243">
      <c r="B243" s="14"/>
      <c r="C243" s="28"/>
      <c r="D243" s="28"/>
      <c r="E243" s="28"/>
      <c r="F243" s="28"/>
      <c r="G243" s="28"/>
      <c r="H243" s="28"/>
      <c r="S243" s="28"/>
      <c r="T243" s="28"/>
      <c r="U243" s="116"/>
      <c r="V243" s="116"/>
      <c r="W243" s="116"/>
      <c r="X243" s="116"/>
      <c r="Y243" s="116"/>
      <c r="Z243" s="116"/>
      <c r="AA243" s="105"/>
      <c r="AB243" s="117"/>
      <c r="AC243" s="117"/>
      <c r="AD243" s="117"/>
      <c r="AE243" s="117"/>
      <c r="AF243" s="117"/>
      <c r="AG243" s="117"/>
      <c r="AH243" s="28"/>
      <c r="AI243" s="28"/>
      <c r="AJ243" s="28"/>
      <c r="AK243" s="28"/>
      <c r="AL243" s="28"/>
      <c r="AM243" s="28"/>
      <c r="AN243" s="28"/>
      <c r="AO243" s="28"/>
      <c r="AP243" s="28"/>
      <c r="AQ243" s="28"/>
      <c r="AR243" s="28"/>
      <c r="AT243" s="28"/>
      <c r="AU243" s="28"/>
    </row>
    <row r="244">
      <c r="B244" s="14"/>
      <c r="C244" s="28"/>
      <c r="D244" s="28"/>
      <c r="E244" s="28"/>
      <c r="F244" s="28"/>
      <c r="G244" s="28"/>
      <c r="H244" s="28"/>
      <c r="S244" s="28"/>
      <c r="T244" s="28"/>
      <c r="U244" s="116"/>
      <c r="V244" s="116"/>
      <c r="W244" s="116"/>
      <c r="X244" s="116"/>
      <c r="Y244" s="116"/>
      <c r="Z244" s="116"/>
      <c r="AA244" s="105"/>
      <c r="AB244" s="117"/>
      <c r="AC244" s="117"/>
      <c r="AD244" s="117"/>
      <c r="AE244" s="117"/>
      <c r="AF244" s="117"/>
      <c r="AG244" s="117"/>
      <c r="AH244" s="28"/>
      <c r="AI244" s="28"/>
      <c r="AJ244" s="28"/>
      <c r="AK244" s="28"/>
      <c r="AL244" s="28"/>
      <c r="AM244" s="28"/>
      <c r="AN244" s="28"/>
      <c r="AO244" s="28"/>
      <c r="AP244" s="28"/>
      <c r="AQ244" s="28"/>
      <c r="AR244" s="28"/>
      <c r="AT244" s="28"/>
      <c r="AU244" s="28"/>
    </row>
    <row r="245">
      <c r="B245" s="14"/>
      <c r="C245" s="28"/>
      <c r="D245" s="28"/>
      <c r="E245" s="28"/>
      <c r="F245" s="28"/>
      <c r="G245" s="28"/>
      <c r="H245" s="28"/>
      <c r="S245" s="28"/>
      <c r="T245" s="28"/>
      <c r="U245" s="116"/>
      <c r="V245" s="116"/>
      <c r="W245" s="116"/>
      <c r="X245" s="116"/>
      <c r="Y245" s="116"/>
      <c r="Z245" s="116"/>
      <c r="AA245" s="105"/>
      <c r="AB245" s="117"/>
      <c r="AC245" s="117"/>
      <c r="AD245" s="117"/>
      <c r="AE245" s="117"/>
      <c r="AF245" s="117"/>
      <c r="AG245" s="117"/>
      <c r="AH245" s="28"/>
      <c r="AI245" s="28"/>
      <c r="AJ245" s="28"/>
      <c r="AK245" s="28"/>
      <c r="AL245" s="28"/>
      <c r="AM245" s="28"/>
      <c r="AN245" s="28"/>
      <c r="AO245" s="28"/>
      <c r="AP245" s="28"/>
      <c r="AQ245" s="28"/>
      <c r="AR245" s="28"/>
      <c r="AT245" s="28"/>
      <c r="AU245" s="28"/>
    </row>
    <row r="246">
      <c r="B246" s="14"/>
      <c r="C246" s="28"/>
      <c r="D246" s="28"/>
      <c r="E246" s="28"/>
      <c r="F246" s="28"/>
      <c r="G246" s="28"/>
      <c r="H246" s="28"/>
      <c r="S246" s="28"/>
      <c r="T246" s="28"/>
      <c r="U246" s="116"/>
      <c r="V246" s="116"/>
      <c r="W246" s="116"/>
      <c r="X246" s="116"/>
      <c r="Y246" s="116"/>
      <c r="Z246" s="116"/>
      <c r="AA246" s="105"/>
      <c r="AB246" s="117"/>
      <c r="AC246" s="117"/>
      <c r="AD246" s="117"/>
      <c r="AE246" s="117"/>
      <c r="AF246" s="117"/>
      <c r="AG246" s="117"/>
      <c r="AH246" s="28"/>
      <c r="AI246" s="28"/>
      <c r="AJ246" s="28"/>
      <c r="AK246" s="28"/>
      <c r="AL246" s="28"/>
      <c r="AM246" s="28"/>
      <c r="AN246" s="28"/>
      <c r="AO246" s="28"/>
      <c r="AP246" s="28"/>
      <c r="AQ246" s="28"/>
      <c r="AR246" s="28"/>
      <c r="AT246" s="28"/>
      <c r="AU246" s="28"/>
    </row>
    <row r="247">
      <c r="B247" s="14"/>
      <c r="C247" s="28"/>
      <c r="D247" s="28"/>
      <c r="E247" s="28"/>
      <c r="F247" s="28"/>
      <c r="G247" s="28"/>
      <c r="H247" s="28"/>
      <c r="S247" s="28"/>
      <c r="T247" s="28"/>
      <c r="U247" s="116"/>
      <c r="V247" s="116"/>
      <c r="W247" s="116"/>
      <c r="X247" s="116"/>
      <c r="Y247" s="116"/>
      <c r="Z247" s="116"/>
      <c r="AA247" s="105"/>
      <c r="AB247" s="117"/>
      <c r="AC247" s="117"/>
      <c r="AD247" s="117"/>
      <c r="AE247" s="117"/>
      <c r="AF247" s="117"/>
      <c r="AG247" s="117"/>
      <c r="AH247" s="28"/>
      <c r="AI247" s="28"/>
      <c r="AJ247" s="28"/>
      <c r="AK247" s="28"/>
      <c r="AL247" s="28"/>
      <c r="AM247" s="28"/>
      <c r="AN247" s="28"/>
      <c r="AO247" s="28"/>
      <c r="AP247" s="28"/>
      <c r="AQ247" s="28"/>
      <c r="AR247" s="28"/>
      <c r="AT247" s="28"/>
      <c r="AU247" s="28"/>
    </row>
    <row r="248">
      <c r="B248" s="14"/>
      <c r="C248" s="28"/>
      <c r="D248" s="28"/>
      <c r="E248" s="28"/>
      <c r="F248" s="28"/>
      <c r="G248" s="28"/>
      <c r="H248" s="28"/>
      <c r="S248" s="28"/>
      <c r="T248" s="28"/>
      <c r="U248" s="116"/>
      <c r="V248" s="116"/>
      <c r="W248" s="116"/>
      <c r="X248" s="116"/>
      <c r="Y248" s="116"/>
      <c r="Z248" s="116"/>
      <c r="AA248" s="105"/>
      <c r="AB248" s="117"/>
      <c r="AC248" s="117"/>
      <c r="AD248" s="117"/>
      <c r="AE248" s="117"/>
      <c r="AF248" s="117"/>
      <c r="AG248" s="117"/>
      <c r="AH248" s="28"/>
      <c r="AI248" s="28"/>
      <c r="AJ248" s="28"/>
      <c r="AK248" s="28"/>
      <c r="AL248" s="28"/>
      <c r="AM248" s="28"/>
      <c r="AN248" s="28"/>
      <c r="AO248" s="28"/>
      <c r="AP248" s="28"/>
      <c r="AQ248" s="28"/>
      <c r="AR248" s="28"/>
      <c r="AT248" s="28"/>
      <c r="AU248" s="28"/>
    </row>
    <row r="249">
      <c r="B249" s="14"/>
      <c r="C249" s="28"/>
      <c r="D249" s="28"/>
      <c r="E249" s="28"/>
      <c r="F249" s="28"/>
      <c r="G249" s="28"/>
      <c r="H249" s="28"/>
      <c r="S249" s="28"/>
      <c r="T249" s="28"/>
      <c r="U249" s="116"/>
      <c r="V249" s="116"/>
      <c r="W249" s="116"/>
      <c r="X249" s="116"/>
      <c r="Y249" s="116"/>
      <c r="Z249" s="116"/>
      <c r="AA249" s="105"/>
      <c r="AB249" s="117"/>
      <c r="AC249" s="117"/>
      <c r="AD249" s="117"/>
      <c r="AE249" s="117"/>
      <c r="AF249" s="117"/>
      <c r="AG249" s="117"/>
      <c r="AH249" s="28"/>
      <c r="AI249" s="28"/>
      <c r="AJ249" s="28"/>
      <c r="AK249" s="28"/>
      <c r="AL249" s="28"/>
      <c r="AM249" s="28"/>
      <c r="AN249" s="28"/>
      <c r="AO249" s="28"/>
      <c r="AP249" s="28"/>
      <c r="AQ249" s="28"/>
      <c r="AR249" s="28"/>
      <c r="AT249" s="28"/>
      <c r="AU249" s="28"/>
    </row>
    <row r="250">
      <c r="B250" s="14"/>
      <c r="C250" s="28"/>
      <c r="D250" s="28"/>
      <c r="E250" s="28"/>
      <c r="F250" s="28"/>
      <c r="G250" s="28"/>
      <c r="H250" s="28"/>
      <c r="S250" s="28"/>
      <c r="T250" s="28"/>
      <c r="U250" s="116"/>
      <c r="V250" s="116"/>
      <c r="W250" s="116"/>
      <c r="X250" s="116"/>
      <c r="Y250" s="116"/>
      <c r="Z250" s="116"/>
      <c r="AA250" s="105"/>
      <c r="AB250" s="117"/>
      <c r="AC250" s="117"/>
      <c r="AD250" s="117"/>
      <c r="AE250" s="117"/>
      <c r="AF250" s="117"/>
      <c r="AG250" s="117"/>
      <c r="AH250" s="28"/>
      <c r="AI250" s="28"/>
      <c r="AJ250" s="28"/>
      <c r="AK250" s="28"/>
      <c r="AL250" s="28"/>
      <c r="AM250" s="28"/>
      <c r="AN250" s="28"/>
      <c r="AO250" s="28"/>
      <c r="AP250" s="28"/>
      <c r="AQ250" s="28"/>
      <c r="AR250" s="28"/>
      <c r="AT250" s="28"/>
      <c r="AU250" s="28"/>
    </row>
    <row r="251">
      <c r="B251" s="14"/>
      <c r="C251" s="28"/>
      <c r="D251" s="28"/>
      <c r="E251" s="28"/>
      <c r="F251" s="28"/>
      <c r="G251" s="28"/>
      <c r="H251" s="28"/>
      <c r="S251" s="28"/>
      <c r="T251" s="28"/>
      <c r="U251" s="116"/>
      <c r="V251" s="116"/>
      <c r="W251" s="116"/>
      <c r="X251" s="116"/>
      <c r="Y251" s="116"/>
      <c r="Z251" s="116"/>
      <c r="AA251" s="105"/>
      <c r="AB251" s="117"/>
      <c r="AC251" s="117"/>
      <c r="AD251" s="117"/>
      <c r="AE251" s="117"/>
      <c r="AF251" s="117"/>
      <c r="AG251" s="117"/>
      <c r="AH251" s="28"/>
      <c r="AI251" s="28"/>
      <c r="AJ251" s="28"/>
      <c r="AK251" s="28"/>
      <c r="AL251" s="28"/>
      <c r="AM251" s="28"/>
      <c r="AN251" s="28"/>
      <c r="AO251" s="28"/>
      <c r="AP251" s="28"/>
      <c r="AQ251" s="28"/>
      <c r="AR251" s="28"/>
      <c r="AT251" s="28"/>
      <c r="AU251" s="28"/>
    </row>
    <row r="252">
      <c r="B252" s="14"/>
      <c r="C252" s="28"/>
      <c r="D252" s="28"/>
      <c r="E252" s="28"/>
      <c r="F252" s="28"/>
      <c r="G252" s="28"/>
      <c r="H252" s="28"/>
      <c r="S252" s="28"/>
      <c r="T252" s="28"/>
      <c r="U252" s="116"/>
      <c r="V252" s="116"/>
      <c r="W252" s="116"/>
      <c r="X252" s="116"/>
      <c r="Y252" s="116"/>
      <c r="Z252" s="116"/>
      <c r="AA252" s="105"/>
      <c r="AB252" s="117"/>
      <c r="AC252" s="117"/>
      <c r="AD252" s="117"/>
      <c r="AE252" s="117"/>
      <c r="AF252" s="117"/>
      <c r="AG252" s="117"/>
      <c r="AH252" s="28"/>
      <c r="AI252" s="28"/>
      <c r="AJ252" s="28"/>
      <c r="AK252" s="28"/>
      <c r="AL252" s="28"/>
      <c r="AM252" s="28"/>
      <c r="AN252" s="28"/>
      <c r="AO252" s="28"/>
      <c r="AP252" s="28"/>
      <c r="AQ252" s="28"/>
      <c r="AR252" s="28"/>
      <c r="AT252" s="28"/>
      <c r="AU252" s="28"/>
    </row>
    <row r="253">
      <c r="B253" s="14"/>
      <c r="C253" s="28"/>
      <c r="D253" s="28"/>
      <c r="E253" s="28"/>
      <c r="F253" s="28"/>
      <c r="G253" s="28"/>
      <c r="H253" s="28"/>
      <c r="S253" s="28"/>
      <c r="T253" s="28"/>
      <c r="U253" s="116"/>
      <c r="V253" s="116"/>
      <c r="W253" s="116"/>
      <c r="X253" s="116"/>
      <c r="Y253" s="116"/>
      <c r="Z253" s="116"/>
      <c r="AA253" s="105"/>
      <c r="AB253" s="117"/>
      <c r="AC253" s="117"/>
      <c r="AD253" s="117"/>
      <c r="AE253" s="117"/>
      <c r="AF253" s="117"/>
      <c r="AG253" s="117"/>
      <c r="AH253" s="28"/>
      <c r="AI253" s="28"/>
      <c r="AJ253" s="28"/>
      <c r="AK253" s="28"/>
      <c r="AL253" s="28"/>
      <c r="AM253" s="28"/>
      <c r="AN253" s="28"/>
      <c r="AO253" s="28"/>
      <c r="AP253" s="28"/>
      <c r="AQ253" s="28"/>
      <c r="AR253" s="28"/>
      <c r="AT253" s="28"/>
      <c r="AU253" s="28"/>
    </row>
    <row r="254">
      <c r="B254" s="14"/>
      <c r="C254" s="28"/>
      <c r="D254" s="28"/>
      <c r="E254" s="28"/>
      <c r="F254" s="28"/>
      <c r="G254" s="28"/>
      <c r="H254" s="28"/>
      <c r="S254" s="28"/>
      <c r="T254" s="28"/>
      <c r="U254" s="116"/>
      <c r="V254" s="116"/>
      <c r="W254" s="116"/>
      <c r="X254" s="116"/>
      <c r="Y254" s="116"/>
      <c r="Z254" s="116"/>
      <c r="AA254" s="105"/>
      <c r="AB254" s="117"/>
      <c r="AC254" s="117"/>
      <c r="AD254" s="117"/>
      <c r="AE254" s="117"/>
      <c r="AF254" s="117"/>
      <c r="AG254" s="117"/>
      <c r="AH254" s="28"/>
      <c r="AI254" s="28"/>
      <c r="AJ254" s="28"/>
      <c r="AK254" s="28"/>
      <c r="AL254" s="28"/>
      <c r="AM254" s="28"/>
      <c r="AN254" s="28"/>
      <c r="AO254" s="28"/>
      <c r="AP254" s="28"/>
      <c r="AQ254" s="28"/>
      <c r="AR254" s="28"/>
      <c r="AT254" s="28"/>
      <c r="AU254" s="28"/>
    </row>
    <row r="255">
      <c r="B255" s="14"/>
      <c r="C255" s="28"/>
      <c r="D255" s="28"/>
      <c r="E255" s="28"/>
      <c r="F255" s="28"/>
      <c r="G255" s="28"/>
      <c r="H255" s="28"/>
      <c r="S255" s="28"/>
      <c r="T255" s="28"/>
      <c r="U255" s="116"/>
      <c r="V255" s="116"/>
      <c r="W255" s="116"/>
      <c r="X255" s="116"/>
      <c r="Y255" s="116"/>
      <c r="Z255" s="116"/>
      <c r="AA255" s="105"/>
      <c r="AB255" s="117"/>
      <c r="AC255" s="117"/>
      <c r="AD255" s="117"/>
      <c r="AE255" s="117"/>
      <c r="AF255" s="117"/>
      <c r="AG255" s="117"/>
      <c r="AH255" s="28"/>
      <c r="AI255" s="28"/>
      <c r="AJ255" s="28"/>
      <c r="AK255" s="28"/>
      <c r="AL255" s="28"/>
      <c r="AM255" s="28"/>
      <c r="AN255" s="28"/>
      <c r="AO255" s="28"/>
      <c r="AP255" s="28"/>
      <c r="AQ255" s="28"/>
      <c r="AR255" s="28"/>
      <c r="AT255" s="28"/>
      <c r="AU255" s="28"/>
    </row>
    <row r="256">
      <c r="B256" s="14"/>
      <c r="C256" s="28"/>
      <c r="D256" s="28"/>
      <c r="E256" s="28"/>
      <c r="F256" s="28"/>
      <c r="G256" s="28"/>
      <c r="H256" s="28"/>
      <c r="S256" s="28"/>
      <c r="T256" s="28"/>
      <c r="U256" s="116"/>
      <c r="V256" s="116"/>
      <c r="W256" s="116"/>
      <c r="X256" s="116"/>
      <c r="Y256" s="116"/>
      <c r="Z256" s="116"/>
      <c r="AA256" s="105"/>
      <c r="AB256" s="117"/>
      <c r="AC256" s="117"/>
      <c r="AD256" s="117"/>
      <c r="AE256" s="117"/>
      <c r="AF256" s="117"/>
      <c r="AG256" s="117"/>
      <c r="AH256" s="28"/>
      <c r="AI256" s="28"/>
      <c r="AJ256" s="28"/>
      <c r="AK256" s="28"/>
      <c r="AL256" s="28"/>
      <c r="AM256" s="28"/>
      <c r="AN256" s="28"/>
      <c r="AO256" s="28"/>
      <c r="AP256" s="28"/>
      <c r="AQ256" s="28"/>
      <c r="AR256" s="28"/>
      <c r="AT256" s="28"/>
      <c r="AU256" s="28"/>
    </row>
    <row r="257">
      <c r="B257" s="14"/>
      <c r="C257" s="28"/>
      <c r="D257" s="28"/>
      <c r="E257" s="28"/>
      <c r="F257" s="28"/>
      <c r="G257" s="28"/>
      <c r="H257" s="28"/>
      <c r="S257" s="28"/>
      <c r="T257" s="28"/>
      <c r="U257" s="116"/>
      <c r="V257" s="116"/>
      <c r="W257" s="116"/>
      <c r="X257" s="116"/>
      <c r="Y257" s="116"/>
      <c r="Z257" s="116"/>
      <c r="AA257" s="105"/>
      <c r="AB257" s="117"/>
      <c r="AC257" s="117"/>
      <c r="AD257" s="117"/>
      <c r="AE257" s="117"/>
      <c r="AF257" s="117"/>
      <c r="AG257" s="117"/>
      <c r="AH257" s="28"/>
      <c r="AI257" s="28"/>
      <c r="AJ257" s="28"/>
      <c r="AK257" s="28"/>
      <c r="AL257" s="28"/>
      <c r="AM257" s="28"/>
      <c r="AN257" s="28"/>
      <c r="AO257" s="28"/>
      <c r="AP257" s="28"/>
      <c r="AQ257" s="28"/>
      <c r="AR257" s="28"/>
      <c r="AT257" s="28"/>
      <c r="AU257" s="28"/>
    </row>
    <row r="258">
      <c r="B258" s="14"/>
      <c r="C258" s="28"/>
      <c r="D258" s="28"/>
      <c r="E258" s="28"/>
      <c r="F258" s="28"/>
      <c r="G258" s="28"/>
      <c r="H258" s="28"/>
      <c r="S258" s="28"/>
      <c r="T258" s="28"/>
      <c r="U258" s="116"/>
      <c r="V258" s="116"/>
      <c r="W258" s="116"/>
      <c r="X258" s="116"/>
      <c r="Y258" s="116"/>
      <c r="Z258" s="116"/>
      <c r="AA258" s="105"/>
      <c r="AB258" s="117"/>
      <c r="AC258" s="117"/>
      <c r="AD258" s="117"/>
      <c r="AE258" s="117"/>
      <c r="AF258" s="117"/>
      <c r="AG258" s="117"/>
      <c r="AH258" s="28"/>
      <c r="AI258" s="28"/>
      <c r="AJ258" s="28"/>
      <c r="AK258" s="28"/>
      <c r="AL258" s="28"/>
      <c r="AM258" s="28"/>
      <c r="AN258" s="28"/>
      <c r="AO258" s="28"/>
      <c r="AP258" s="28"/>
      <c r="AQ258" s="28"/>
      <c r="AR258" s="28"/>
      <c r="AT258" s="28"/>
      <c r="AU258" s="28"/>
    </row>
    <row r="259">
      <c r="B259" s="14"/>
      <c r="C259" s="28"/>
      <c r="D259" s="28"/>
      <c r="E259" s="28"/>
      <c r="F259" s="28"/>
      <c r="G259" s="28"/>
      <c r="H259" s="28"/>
      <c r="S259" s="28"/>
      <c r="T259" s="28"/>
      <c r="U259" s="116"/>
      <c r="V259" s="116"/>
      <c r="W259" s="116"/>
      <c r="X259" s="116"/>
      <c r="Y259" s="116"/>
      <c r="Z259" s="116"/>
      <c r="AA259" s="105"/>
      <c r="AB259" s="117"/>
      <c r="AC259" s="117"/>
      <c r="AD259" s="117"/>
      <c r="AE259" s="117"/>
      <c r="AF259" s="117"/>
      <c r="AG259" s="117"/>
      <c r="AH259" s="28"/>
      <c r="AI259" s="28"/>
      <c r="AJ259" s="28"/>
      <c r="AK259" s="28"/>
      <c r="AL259" s="28"/>
      <c r="AM259" s="28"/>
      <c r="AN259" s="28"/>
      <c r="AO259" s="28"/>
      <c r="AP259" s="28"/>
      <c r="AQ259" s="28"/>
      <c r="AR259" s="28"/>
      <c r="AT259" s="28"/>
      <c r="AU259" s="28"/>
    </row>
    <row r="260">
      <c r="B260" s="14"/>
      <c r="C260" s="28"/>
      <c r="D260" s="28"/>
      <c r="E260" s="28"/>
      <c r="F260" s="28"/>
      <c r="G260" s="28"/>
      <c r="H260" s="28"/>
      <c r="S260" s="28"/>
      <c r="T260" s="28"/>
      <c r="U260" s="116"/>
      <c r="V260" s="116"/>
      <c r="W260" s="116"/>
      <c r="X260" s="116"/>
      <c r="Y260" s="116"/>
      <c r="Z260" s="116"/>
      <c r="AA260" s="105"/>
      <c r="AB260" s="117"/>
      <c r="AC260" s="117"/>
      <c r="AD260" s="117"/>
      <c r="AE260" s="117"/>
      <c r="AF260" s="117"/>
      <c r="AG260" s="117"/>
      <c r="AH260" s="28"/>
      <c r="AI260" s="28"/>
      <c r="AJ260" s="28"/>
      <c r="AK260" s="28"/>
      <c r="AL260" s="28"/>
      <c r="AM260" s="28"/>
      <c r="AN260" s="28"/>
      <c r="AO260" s="28"/>
      <c r="AP260" s="28"/>
      <c r="AQ260" s="28"/>
      <c r="AR260" s="28"/>
      <c r="AT260" s="28"/>
      <c r="AU260" s="28"/>
    </row>
    <row r="261">
      <c r="B261" s="14"/>
      <c r="C261" s="28"/>
      <c r="D261" s="28"/>
      <c r="E261" s="28"/>
      <c r="F261" s="28"/>
      <c r="G261" s="28"/>
      <c r="H261" s="28"/>
      <c r="S261" s="28"/>
      <c r="T261" s="28"/>
      <c r="U261" s="116"/>
      <c r="V261" s="116"/>
      <c r="W261" s="116"/>
      <c r="X261" s="116"/>
      <c r="Y261" s="116"/>
      <c r="Z261" s="116"/>
      <c r="AA261" s="105"/>
      <c r="AB261" s="117"/>
      <c r="AC261" s="117"/>
      <c r="AD261" s="117"/>
      <c r="AE261" s="117"/>
      <c r="AF261" s="117"/>
      <c r="AG261" s="117"/>
      <c r="AH261" s="28"/>
      <c r="AI261" s="28"/>
      <c r="AJ261" s="28"/>
      <c r="AK261" s="28"/>
      <c r="AL261" s="28"/>
      <c r="AM261" s="28"/>
      <c r="AN261" s="28"/>
      <c r="AO261" s="28"/>
      <c r="AP261" s="28"/>
      <c r="AQ261" s="28"/>
      <c r="AR261" s="28"/>
      <c r="AT261" s="28"/>
      <c r="AU261" s="28"/>
    </row>
    <row r="262">
      <c r="B262" s="14"/>
      <c r="C262" s="28"/>
      <c r="D262" s="28"/>
      <c r="E262" s="28"/>
      <c r="F262" s="28"/>
      <c r="G262" s="28"/>
      <c r="H262" s="28"/>
      <c r="S262" s="28"/>
      <c r="T262" s="28"/>
      <c r="U262" s="116"/>
      <c r="V262" s="116"/>
      <c r="W262" s="116"/>
      <c r="X262" s="116"/>
      <c r="Y262" s="116"/>
      <c r="Z262" s="116"/>
      <c r="AA262" s="105"/>
      <c r="AB262" s="117"/>
      <c r="AC262" s="117"/>
      <c r="AD262" s="117"/>
      <c r="AE262" s="117"/>
      <c r="AF262" s="117"/>
      <c r="AG262" s="117"/>
      <c r="AH262" s="28"/>
      <c r="AI262" s="28"/>
      <c r="AJ262" s="28"/>
      <c r="AK262" s="28"/>
      <c r="AL262" s="28"/>
      <c r="AM262" s="28"/>
      <c r="AN262" s="28"/>
      <c r="AO262" s="28"/>
      <c r="AP262" s="28"/>
      <c r="AQ262" s="28"/>
      <c r="AR262" s="28"/>
      <c r="AT262" s="28"/>
      <c r="AU262" s="28"/>
    </row>
    <row r="263">
      <c r="B263" s="14"/>
      <c r="C263" s="28"/>
      <c r="D263" s="28"/>
      <c r="E263" s="28"/>
      <c r="F263" s="28"/>
      <c r="G263" s="28"/>
      <c r="H263" s="28"/>
      <c r="S263" s="28"/>
      <c r="T263" s="28"/>
      <c r="U263" s="116"/>
      <c r="V263" s="116"/>
      <c r="W263" s="116"/>
      <c r="X263" s="116"/>
      <c r="Y263" s="116"/>
      <c r="Z263" s="116"/>
      <c r="AA263" s="105"/>
      <c r="AB263" s="117"/>
      <c r="AC263" s="117"/>
      <c r="AD263" s="117"/>
      <c r="AE263" s="117"/>
      <c r="AF263" s="117"/>
      <c r="AG263" s="117"/>
      <c r="AH263" s="28"/>
      <c r="AI263" s="28"/>
      <c r="AJ263" s="28"/>
      <c r="AK263" s="28"/>
      <c r="AL263" s="28"/>
      <c r="AM263" s="28"/>
      <c r="AN263" s="28"/>
      <c r="AO263" s="28"/>
      <c r="AP263" s="28"/>
      <c r="AQ263" s="28"/>
      <c r="AR263" s="28"/>
      <c r="AT263" s="28"/>
      <c r="AU263" s="28"/>
    </row>
    <row r="264">
      <c r="B264" s="14"/>
      <c r="C264" s="28"/>
      <c r="D264" s="28"/>
      <c r="E264" s="28"/>
      <c r="F264" s="28"/>
      <c r="G264" s="28"/>
      <c r="H264" s="28"/>
      <c r="S264" s="28"/>
      <c r="T264" s="28"/>
      <c r="U264" s="116"/>
      <c r="V264" s="116"/>
      <c r="W264" s="116"/>
      <c r="X264" s="116"/>
      <c r="Y264" s="116"/>
      <c r="Z264" s="116"/>
      <c r="AA264" s="105"/>
      <c r="AB264" s="117"/>
      <c r="AC264" s="117"/>
      <c r="AD264" s="117"/>
      <c r="AE264" s="117"/>
      <c r="AF264" s="117"/>
      <c r="AG264" s="117"/>
      <c r="AH264" s="28"/>
      <c r="AI264" s="28"/>
      <c r="AJ264" s="28"/>
      <c r="AK264" s="28"/>
      <c r="AL264" s="28"/>
      <c r="AM264" s="28"/>
      <c r="AN264" s="28"/>
      <c r="AO264" s="28"/>
      <c r="AP264" s="28"/>
      <c r="AQ264" s="28"/>
      <c r="AR264" s="28"/>
      <c r="AT264" s="28"/>
      <c r="AU264" s="28"/>
    </row>
    <row r="265">
      <c r="B265" s="14"/>
      <c r="C265" s="28"/>
      <c r="D265" s="28"/>
      <c r="E265" s="28"/>
      <c r="F265" s="28"/>
      <c r="G265" s="28"/>
      <c r="H265" s="28"/>
      <c r="S265" s="28"/>
      <c r="T265" s="28"/>
      <c r="U265" s="116"/>
      <c r="V265" s="116"/>
      <c r="W265" s="116"/>
      <c r="X265" s="116"/>
      <c r="Y265" s="116"/>
      <c r="Z265" s="116"/>
      <c r="AA265" s="105"/>
      <c r="AB265" s="117"/>
      <c r="AC265" s="117"/>
      <c r="AD265" s="117"/>
      <c r="AE265" s="117"/>
      <c r="AF265" s="117"/>
      <c r="AG265" s="117"/>
      <c r="AH265" s="28"/>
      <c r="AI265" s="28"/>
      <c r="AJ265" s="28"/>
      <c r="AK265" s="28"/>
      <c r="AL265" s="28"/>
      <c r="AM265" s="28"/>
      <c r="AN265" s="28"/>
      <c r="AO265" s="28"/>
      <c r="AP265" s="28"/>
      <c r="AQ265" s="28"/>
      <c r="AR265" s="28"/>
      <c r="AT265" s="28"/>
      <c r="AU265" s="28"/>
    </row>
    <row r="266">
      <c r="B266" s="14"/>
      <c r="C266" s="28"/>
      <c r="D266" s="28"/>
      <c r="E266" s="28"/>
      <c r="F266" s="28"/>
      <c r="G266" s="28"/>
      <c r="H266" s="28"/>
      <c r="S266" s="28"/>
      <c r="T266" s="28"/>
      <c r="U266" s="116"/>
      <c r="V266" s="116"/>
      <c r="W266" s="116"/>
      <c r="X266" s="116"/>
      <c r="Y266" s="116"/>
      <c r="Z266" s="116"/>
      <c r="AA266" s="105"/>
      <c r="AB266" s="117"/>
      <c r="AC266" s="117"/>
      <c r="AD266" s="117"/>
      <c r="AE266" s="117"/>
      <c r="AF266" s="117"/>
      <c r="AG266" s="117"/>
      <c r="AH266" s="28"/>
      <c r="AI266" s="28"/>
      <c r="AJ266" s="28"/>
      <c r="AK266" s="28"/>
      <c r="AL266" s="28"/>
      <c r="AM266" s="28"/>
      <c r="AN266" s="28"/>
      <c r="AO266" s="28"/>
      <c r="AP266" s="28"/>
      <c r="AQ266" s="28"/>
      <c r="AR266" s="28"/>
      <c r="AT266" s="28"/>
      <c r="AU266" s="28"/>
    </row>
    <row r="267">
      <c r="B267" s="14"/>
      <c r="C267" s="28"/>
      <c r="D267" s="28"/>
      <c r="E267" s="28"/>
      <c r="F267" s="28"/>
      <c r="G267" s="28"/>
      <c r="H267" s="28"/>
      <c r="S267" s="28"/>
      <c r="T267" s="28"/>
      <c r="U267" s="116"/>
      <c r="V267" s="116"/>
      <c r="W267" s="116"/>
      <c r="X267" s="116"/>
      <c r="Y267" s="116"/>
      <c r="Z267" s="116"/>
      <c r="AA267" s="105"/>
      <c r="AB267" s="117"/>
      <c r="AC267" s="117"/>
      <c r="AD267" s="117"/>
      <c r="AE267" s="117"/>
      <c r="AF267" s="117"/>
      <c r="AG267" s="117"/>
      <c r="AH267" s="28"/>
      <c r="AI267" s="28"/>
      <c r="AJ267" s="28"/>
      <c r="AK267" s="28"/>
      <c r="AL267" s="28"/>
      <c r="AM267" s="28"/>
      <c r="AN267" s="28"/>
      <c r="AO267" s="28"/>
      <c r="AP267" s="28"/>
      <c r="AQ267" s="28"/>
      <c r="AR267" s="28"/>
      <c r="AT267" s="28"/>
      <c r="AU267" s="28"/>
    </row>
    <row r="268">
      <c r="B268" s="14"/>
      <c r="C268" s="28"/>
      <c r="D268" s="28"/>
      <c r="E268" s="28"/>
      <c r="F268" s="28"/>
      <c r="G268" s="28"/>
      <c r="H268" s="28"/>
      <c r="S268" s="28"/>
      <c r="T268" s="28"/>
      <c r="U268" s="116"/>
      <c r="V268" s="116"/>
      <c r="W268" s="116"/>
      <c r="X268" s="116"/>
      <c r="Y268" s="116"/>
      <c r="Z268" s="116"/>
      <c r="AA268" s="105"/>
      <c r="AB268" s="117"/>
      <c r="AC268" s="117"/>
      <c r="AD268" s="117"/>
      <c r="AE268" s="117"/>
      <c r="AF268" s="117"/>
      <c r="AG268" s="117"/>
      <c r="AH268" s="28"/>
      <c r="AI268" s="28"/>
      <c r="AJ268" s="28"/>
      <c r="AK268" s="28"/>
      <c r="AL268" s="28"/>
      <c r="AM268" s="28"/>
      <c r="AN268" s="28"/>
      <c r="AO268" s="28"/>
      <c r="AP268" s="28"/>
      <c r="AQ268" s="28"/>
      <c r="AR268" s="28"/>
      <c r="AT268" s="28"/>
      <c r="AU268" s="28"/>
    </row>
    <row r="269">
      <c r="B269" s="14"/>
      <c r="C269" s="28"/>
      <c r="D269" s="28"/>
      <c r="E269" s="28"/>
      <c r="F269" s="28"/>
      <c r="G269" s="28"/>
      <c r="H269" s="28"/>
      <c r="S269" s="28"/>
      <c r="T269" s="28"/>
      <c r="U269" s="116"/>
      <c r="V269" s="116"/>
      <c r="W269" s="116"/>
      <c r="X269" s="116"/>
      <c r="Y269" s="116"/>
      <c r="Z269" s="116"/>
      <c r="AA269" s="105"/>
      <c r="AB269" s="117"/>
      <c r="AC269" s="117"/>
      <c r="AD269" s="117"/>
      <c r="AE269" s="117"/>
      <c r="AF269" s="117"/>
      <c r="AG269" s="117"/>
      <c r="AH269" s="28"/>
      <c r="AI269" s="28"/>
      <c r="AJ269" s="28"/>
      <c r="AK269" s="28"/>
      <c r="AL269" s="28"/>
      <c r="AM269" s="28"/>
      <c r="AN269" s="28"/>
      <c r="AO269" s="28"/>
      <c r="AP269" s="28"/>
      <c r="AQ269" s="28"/>
      <c r="AR269" s="28"/>
      <c r="AT269" s="28"/>
      <c r="AU269" s="28"/>
    </row>
    <row r="270">
      <c r="B270" s="14"/>
      <c r="C270" s="28"/>
      <c r="D270" s="28"/>
      <c r="E270" s="28"/>
      <c r="F270" s="28"/>
      <c r="G270" s="28"/>
      <c r="H270" s="28"/>
      <c r="S270" s="28"/>
      <c r="T270" s="28"/>
      <c r="U270" s="116"/>
      <c r="V270" s="116"/>
      <c r="W270" s="116"/>
      <c r="X270" s="116"/>
      <c r="Y270" s="116"/>
      <c r="Z270" s="116"/>
      <c r="AA270" s="105"/>
      <c r="AB270" s="117"/>
      <c r="AC270" s="117"/>
      <c r="AD270" s="117"/>
      <c r="AE270" s="117"/>
      <c r="AF270" s="117"/>
      <c r="AG270" s="117"/>
      <c r="AH270" s="28"/>
      <c r="AI270" s="28"/>
      <c r="AJ270" s="28"/>
      <c r="AK270" s="28"/>
      <c r="AL270" s="28"/>
      <c r="AM270" s="28"/>
      <c r="AN270" s="28"/>
      <c r="AO270" s="28"/>
      <c r="AP270" s="28"/>
      <c r="AQ270" s="28"/>
      <c r="AR270" s="28"/>
      <c r="AT270" s="28"/>
      <c r="AU270" s="28"/>
    </row>
    <row r="271">
      <c r="B271" s="14"/>
      <c r="C271" s="28"/>
      <c r="D271" s="28"/>
      <c r="E271" s="28"/>
      <c r="F271" s="28"/>
      <c r="G271" s="28"/>
      <c r="H271" s="28"/>
      <c r="S271" s="28"/>
      <c r="T271" s="28"/>
      <c r="U271" s="116"/>
      <c r="V271" s="116"/>
      <c r="W271" s="116"/>
      <c r="X271" s="116"/>
      <c r="Y271" s="116"/>
      <c r="Z271" s="116"/>
      <c r="AA271" s="105"/>
      <c r="AB271" s="117"/>
      <c r="AC271" s="117"/>
      <c r="AD271" s="117"/>
      <c r="AE271" s="117"/>
      <c r="AF271" s="117"/>
      <c r="AG271" s="117"/>
      <c r="AH271" s="28"/>
      <c r="AI271" s="28"/>
      <c r="AJ271" s="28"/>
      <c r="AK271" s="28"/>
      <c r="AL271" s="28"/>
      <c r="AM271" s="28"/>
      <c r="AN271" s="28"/>
      <c r="AO271" s="28"/>
      <c r="AP271" s="28"/>
      <c r="AQ271" s="28"/>
      <c r="AR271" s="28"/>
      <c r="AT271" s="28"/>
      <c r="AU271" s="28"/>
    </row>
    <row r="272">
      <c r="B272" s="14"/>
      <c r="C272" s="28"/>
      <c r="D272" s="28"/>
      <c r="E272" s="28"/>
      <c r="F272" s="28"/>
      <c r="G272" s="28"/>
      <c r="H272" s="28"/>
      <c r="S272" s="28"/>
      <c r="T272" s="28"/>
      <c r="U272" s="116"/>
      <c r="V272" s="116"/>
      <c r="W272" s="116"/>
      <c r="X272" s="116"/>
      <c r="Y272" s="116"/>
      <c r="Z272" s="116"/>
      <c r="AA272" s="105"/>
      <c r="AB272" s="117"/>
      <c r="AC272" s="117"/>
      <c r="AD272" s="117"/>
      <c r="AE272" s="117"/>
      <c r="AF272" s="117"/>
      <c r="AG272" s="117"/>
      <c r="AH272" s="28"/>
      <c r="AI272" s="28"/>
      <c r="AJ272" s="28"/>
      <c r="AK272" s="28"/>
      <c r="AL272" s="28"/>
      <c r="AM272" s="28"/>
      <c r="AN272" s="28"/>
      <c r="AO272" s="28"/>
      <c r="AP272" s="28"/>
      <c r="AQ272" s="28"/>
      <c r="AR272" s="28"/>
      <c r="AT272" s="28"/>
      <c r="AU272" s="28"/>
    </row>
    <row r="273">
      <c r="B273" s="14"/>
      <c r="C273" s="28"/>
      <c r="D273" s="28"/>
      <c r="E273" s="28"/>
      <c r="F273" s="28"/>
      <c r="G273" s="28"/>
      <c r="H273" s="28"/>
      <c r="S273" s="28"/>
      <c r="T273" s="28"/>
      <c r="U273" s="116"/>
      <c r="V273" s="116"/>
      <c r="W273" s="116"/>
      <c r="X273" s="116"/>
      <c r="Y273" s="116"/>
      <c r="Z273" s="116"/>
      <c r="AA273" s="105"/>
      <c r="AB273" s="117"/>
      <c r="AC273" s="117"/>
      <c r="AD273" s="117"/>
      <c r="AE273" s="117"/>
      <c r="AF273" s="117"/>
      <c r="AG273" s="117"/>
      <c r="AH273" s="28"/>
      <c r="AI273" s="28"/>
      <c r="AJ273" s="28"/>
      <c r="AK273" s="28"/>
      <c r="AL273" s="28"/>
      <c r="AM273" s="28"/>
      <c r="AN273" s="28"/>
      <c r="AO273" s="28"/>
      <c r="AP273" s="28"/>
      <c r="AQ273" s="28"/>
      <c r="AR273" s="28"/>
      <c r="AT273" s="28"/>
      <c r="AU273" s="28"/>
    </row>
    <row r="274">
      <c r="B274" s="14"/>
      <c r="C274" s="28"/>
      <c r="D274" s="28"/>
      <c r="E274" s="28"/>
      <c r="F274" s="28"/>
      <c r="G274" s="28"/>
      <c r="H274" s="28"/>
      <c r="S274" s="28"/>
      <c r="T274" s="28"/>
      <c r="U274" s="116"/>
      <c r="V274" s="116"/>
      <c r="W274" s="116"/>
      <c r="X274" s="116"/>
      <c r="Y274" s="116"/>
      <c r="Z274" s="116"/>
      <c r="AA274" s="105"/>
      <c r="AB274" s="117"/>
      <c r="AC274" s="117"/>
      <c r="AD274" s="117"/>
      <c r="AE274" s="117"/>
      <c r="AF274" s="117"/>
      <c r="AG274" s="117"/>
      <c r="AH274" s="28"/>
      <c r="AI274" s="28"/>
      <c r="AJ274" s="28"/>
      <c r="AK274" s="28"/>
      <c r="AL274" s="28"/>
      <c r="AM274" s="28"/>
      <c r="AN274" s="28"/>
      <c r="AO274" s="28"/>
      <c r="AP274" s="28"/>
      <c r="AQ274" s="28"/>
      <c r="AR274" s="28"/>
      <c r="AT274" s="28"/>
      <c r="AU274" s="28"/>
    </row>
    <row r="275">
      <c r="B275" s="14"/>
      <c r="C275" s="28"/>
      <c r="D275" s="28"/>
      <c r="E275" s="28"/>
      <c r="F275" s="28"/>
      <c r="G275" s="28"/>
      <c r="H275" s="28"/>
      <c r="S275" s="28"/>
      <c r="T275" s="28"/>
      <c r="U275" s="116"/>
      <c r="V275" s="116"/>
      <c r="W275" s="116"/>
      <c r="X275" s="116"/>
      <c r="Y275" s="116"/>
      <c r="Z275" s="116"/>
      <c r="AA275" s="105"/>
      <c r="AB275" s="117"/>
      <c r="AC275" s="117"/>
      <c r="AD275" s="117"/>
      <c r="AE275" s="117"/>
      <c r="AF275" s="117"/>
      <c r="AG275" s="117"/>
      <c r="AH275" s="28"/>
      <c r="AI275" s="28"/>
      <c r="AJ275" s="28"/>
      <c r="AK275" s="28"/>
      <c r="AL275" s="28"/>
      <c r="AM275" s="28"/>
      <c r="AN275" s="28"/>
      <c r="AO275" s="28"/>
      <c r="AP275" s="28"/>
      <c r="AQ275" s="28"/>
      <c r="AR275" s="28"/>
      <c r="AT275" s="28"/>
      <c r="AU275" s="28"/>
    </row>
    <row r="276">
      <c r="B276" s="14"/>
      <c r="C276" s="28"/>
      <c r="D276" s="28"/>
      <c r="E276" s="28"/>
      <c r="F276" s="28"/>
      <c r="G276" s="28"/>
      <c r="H276" s="28"/>
      <c r="S276" s="28"/>
      <c r="T276" s="28"/>
      <c r="U276" s="116"/>
      <c r="V276" s="116"/>
      <c r="W276" s="116"/>
      <c r="X276" s="116"/>
      <c r="Y276" s="116"/>
      <c r="Z276" s="116"/>
      <c r="AA276" s="105"/>
      <c r="AB276" s="117"/>
      <c r="AC276" s="117"/>
      <c r="AD276" s="117"/>
      <c r="AE276" s="117"/>
      <c r="AF276" s="117"/>
      <c r="AG276" s="117"/>
      <c r="AH276" s="28"/>
      <c r="AI276" s="28"/>
      <c r="AJ276" s="28"/>
      <c r="AK276" s="28"/>
      <c r="AL276" s="28"/>
      <c r="AM276" s="28"/>
      <c r="AN276" s="28"/>
      <c r="AO276" s="28"/>
      <c r="AP276" s="28"/>
      <c r="AQ276" s="28"/>
      <c r="AR276" s="28"/>
      <c r="AT276" s="28"/>
      <c r="AU276" s="28"/>
    </row>
    <row r="277">
      <c r="B277" s="28"/>
      <c r="C277" s="28"/>
      <c r="D277" s="28"/>
      <c r="E277" s="28"/>
      <c r="F277" s="28"/>
      <c r="G277" s="28"/>
      <c r="H277" s="28"/>
      <c r="S277" s="28"/>
      <c r="T277" s="28"/>
      <c r="U277" s="116"/>
      <c r="V277" s="116"/>
      <c r="W277" s="116"/>
      <c r="X277" s="116"/>
      <c r="Y277" s="116"/>
      <c r="Z277" s="116"/>
      <c r="AA277" s="105"/>
      <c r="AB277" s="117"/>
      <c r="AC277" s="117"/>
      <c r="AD277" s="117"/>
      <c r="AE277" s="117"/>
      <c r="AF277" s="117"/>
      <c r="AG277" s="117"/>
      <c r="AH277" s="28"/>
      <c r="AI277" s="28"/>
      <c r="AJ277" s="28"/>
      <c r="AK277" s="28"/>
      <c r="AL277" s="28"/>
      <c r="AM277" s="28"/>
      <c r="AN277" s="28"/>
      <c r="AO277" s="28"/>
      <c r="AP277" s="28"/>
      <c r="AQ277" s="28"/>
      <c r="AR277" s="28"/>
      <c r="AT277" s="28"/>
      <c r="AU277" s="28"/>
    </row>
    <row r="278">
      <c r="B278" s="28"/>
      <c r="C278" s="28"/>
      <c r="D278" s="28"/>
      <c r="E278" s="28"/>
      <c r="F278" s="28"/>
      <c r="G278" s="28"/>
      <c r="H278" s="28"/>
      <c r="S278" s="28"/>
      <c r="T278" s="28"/>
      <c r="U278" s="116"/>
      <c r="V278" s="116"/>
      <c r="W278" s="116"/>
      <c r="X278" s="116"/>
      <c r="Y278" s="116"/>
      <c r="Z278" s="116"/>
      <c r="AA278" s="105"/>
      <c r="AB278" s="117"/>
      <c r="AC278" s="117"/>
      <c r="AD278" s="117"/>
      <c r="AE278" s="117"/>
      <c r="AF278" s="117"/>
      <c r="AG278" s="117"/>
      <c r="AH278" s="28"/>
      <c r="AI278" s="28"/>
      <c r="AJ278" s="28"/>
      <c r="AK278" s="28"/>
      <c r="AL278" s="28"/>
      <c r="AM278" s="28"/>
      <c r="AN278" s="28"/>
      <c r="AO278" s="28"/>
      <c r="AP278" s="28"/>
      <c r="AQ278" s="28"/>
      <c r="AR278" s="28"/>
      <c r="AT278" s="28"/>
      <c r="AU278" s="28"/>
    </row>
    <row r="279">
      <c r="B279" s="28"/>
      <c r="C279" s="28"/>
      <c r="D279" s="28"/>
      <c r="E279" s="28"/>
      <c r="F279" s="28"/>
      <c r="G279" s="28"/>
      <c r="H279" s="28"/>
      <c r="S279" s="28"/>
      <c r="T279" s="28"/>
      <c r="U279" s="116"/>
      <c r="V279" s="116"/>
      <c r="W279" s="116"/>
      <c r="X279" s="116"/>
      <c r="Y279" s="116"/>
      <c r="Z279" s="116"/>
      <c r="AA279" s="105"/>
      <c r="AB279" s="117"/>
      <c r="AC279" s="117"/>
      <c r="AD279" s="117"/>
      <c r="AE279" s="117"/>
      <c r="AF279" s="117"/>
      <c r="AG279" s="117"/>
      <c r="AH279" s="28"/>
      <c r="AI279" s="28"/>
      <c r="AJ279" s="28"/>
      <c r="AK279" s="28"/>
      <c r="AL279" s="28"/>
      <c r="AM279" s="28"/>
      <c r="AN279" s="28"/>
      <c r="AO279" s="28"/>
      <c r="AP279" s="28"/>
      <c r="AQ279" s="28"/>
      <c r="AR279" s="28"/>
      <c r="AT279" s="28"/>
      <c r="AU279" s="28"/>
    </row>
    <row r="280">
      <c r="B280" s="28"/>
      <c r="C280" s="28"/>
      <c r="D280" s="28"/>
      <c r="E280" s="28"/>
      <c r="F280" s="28"/>
      <c r="G280" s="28"/>
      <c r="H280" s="28"/>
      <c r="S280" s="28"/>
      <c r="T280" s="28"/>
      <c r="U280" s="116"/>
      <c r="V280" s="116"/>
      <c r="W280" s="116"/>
      <c r="X280" s="116"/>
      <c r="Y280" s="116"/>
      <c r="Z280" s="116"/>
      <c r="AA280" s="105"/>
      <c r="AB280" s="117"/>
      <c r="AC280" s="117"/>
      <c r="AD280" s="117"/>
      <c r="AE280" s="117"/>
      <c r="AF280" s="117"/>
      <c r="AG280" s="117"/>
      <c r="AH280" s="28"/>
      <c r="AI280" s="28"/>
      <c r="AJ280" s="28"/>
      <c r="AK280" s="28"/>
      <c r="AL280" s="28"/>
      <c r="AM280" s="28"/>
      <c r="AN280" s="28"/>
      <c r="AO280" s="28"/>
      <c r="AP280" s="28"/>
      <c r="AQ280" s="28"/>
      <c r="AR280" s="28"/>
      <c r="AT280" s="28"/>
      <c r="AU280" s="28"/>
    </row>
    <row r="281">
      <c r="B281" s="28"/>
      <c r="C281" s="28"/>
      <c r="D281" s="28"/>
      <c r="E281" s="28"/>
      <c r="F281" s="28"/>
      <c r="G281" s="28"/>
      <c r="H281" s="28"/>
      <c r="S281" s="28"/>
      <c r="T281" s="28"/>
      <c r="U281" s="116"/>
      <c r="V281" s="116"/>
      <c r="W281" s="116"/>
      <c r="X281" s="116"/>
      <c r="Y281" s="116"/>
      <c r="Z281" s="116"/>
      <c r="AA281" s="105"/>
      <c r="AB281" s="117"/>
      <c r="AC281" s="117"/>
      <c r="AD281" s="117"/>
      <c r="AE281" s="117"/>
      <c r="AF281" s="117"/>
      <c r="AG281" s="117"/>
      <c r="AH281" s="28"/>
      <c r="AI281" s="28"/>
      <c r="AJ281" s="28"/>
      <c r="AK281" s="28"/>
      <c r="AL281" s="28"/>
      <c r="AM281" s="28"/>
      <c r="AN281" s="28"/>
      <c r="AO281" s="28"/>
      <c r="AP281" s="28"/>
      <c r="AQ281" s="28"/>
      <c r="AR281" s="28"/>
      <c r="AT281" s="28"/>
      <c r="AU281" s="28"/>
    </row>
    <row r="282">
      <c r="B282" s="28"/>
      <c r="C282" s="28"/>
      <c r="D282" s="28"/>
      <c r="E282" s="28"/>
      <c r="F282" s="28"/>
      <c r="G282" s="28"/>
      <c r="H282" s="28"/>
      <c r="S282" s="28"/>
      <c r="T282" s="28"/>
      <c r="U282" s="116"/>
      <c r="V282" s="116"/>
      <c r="W282" s="116"/>
      <c r="X282" s="116"/>
      <c r="Y282" s="116"/>
      <c r="Z282" s="116"/>
      <c r="AA282" s="105"/>
      <c r="AB282" s="117"/>
      <c r="AC282" s="117"/>
      <c r="AD282" s="117"/>
      <c r="AE282" s="117"/>
      <c r="AF282" s="117"/>
      <c r="AG282" s="117"/>
      <c r="AH282" s="28"/>
      <c r="AI282" s="28"/>
      <c r="AJ282" s="28"/>
      <c r="AK282" s="28"/>
      <c r="AL282" s="28"/>
      <c r="AM282" s="28"/>
      <c r="AN282" s="28"/>
      <c r="AO282" s="28"/>
      <c r="AP282" s="28"/>
      <c r="AQ282" s="28"/>
      <c r="AR282" s="28"/>
      <c r="AT282" s="28"/>
      <c r="AU282" s="28"/>
    </row>
    <row r="283">
      <c r="B283" s="28"/>
      <c r="C283" s="28"/>
      <c r="D283" s="28"/>
      <c r="E283" s="28"/>
      <c r="F283" s="28"/>
      <c r="G283" s="28"/>
      <c r="H283" s="28"/>
      <c r="S283" s="28"/>
      <c r="T283" s="28"/>
      <c r="U283" s="116"/>
      <c r="V283" s="116"/>
      <c r="W283" s="116"/>
      <c r="X283" s="116"/>
      <c r="Y283" s="116"/>
      <c r="Z283" s="116"/>
      <c r="AA283" s="105"/>
      <c r="AB283" s="117"/>
      <c r="AC283" s="117"/>
      <c r="AD283" s="117"/>
      <c r="AE283" s="117"/>
      <c r="AF283" s="117"/>
      <c r="AG283" s="117"/>
      <c r="AH283" s="28"/>
      <c r="AI283" s="28"/>
      <c r="AJ283" s="28"/>
      <c r="AK283" s="28"/>
      <c r="AL283" s="28"/>
      <c r="AM283" s="28"/>
      <c r="AN283" s="28"/>
      <c r="AO283" s="28"/>
      <c r="AP283" s="28"/>
      <c r="AQ283" s="28"/>
      <c r="AR283" s="28"/>
      <c r="AT283" s="28"/>
      <c r="AU283" s="28"/>
    </row>
    <row r="284">
      <c r="B284" s="28"/>
      <c r="C284" s="28"/>
      <c r="D284" s="28"/>
      <c r="E284" s="28"/>
      <c r="F284" s="28"/>
      <c r="G284" s="28"/>
      <c r="H284" s="28"/>
      <c r="S284" s="28"/>
      <c r="T284" s="28"/>
      <c r="U284" s="116"/>
      <c r="V284" s="116"/>
      <c r="W284" s="116"/>
      <c r="X284" s="116"/>
      <c r="Y284" s="116"/>
      <c r="Z284" s="116"/>
      <c r="AA284" s="105"/>
      <c r="AB284" s="117"/>
      <c r="AC284" s="117"/>
      <c r="AD284" s="117"/>
      <c r="AE284" s="117"/>
      <c r="AF284" s="117"/>
      <c r="AG284" s="117"/>
      <c r="AH284" s="28"/>
      <c r="AI284" s="28"/>
      <c r="AJ284" s="28"/>
      <c r="AK284" s="28"/>
      <c r="AL284" s="28"/>
      <c r="AM284" s="28"/>
      <c r="AN284" s="28"/>
      <c r="AO284" s="28"/>
      <c r="AP284" s="28"/>
      <c r="AQ284" s="28"/>
      <c r="AR284" s="28"/>
      <c r="AT284" s="28"/>
      <c r="AU284" s="28"/>
    </row>
    <row r="285">
      <c r="B285" s="28"/>
      <c r="C285" s="28"/>
      <c r="D285" s="28"/>
      <c r="E285" s="28"/>
      <c r="F285" s="28"/>
      <c r="G285" s="28"/>
      <c r="H285" s="28"/>
      <c r="S285" s="28"/>
      <c r="T285" s="28"/>
      <c r="U285" s="116"/>
      <c r="V285" s="116"/>
      <c r="W285" s="116"/>
      <c r="X285" s="116"/>
      <c r="Y285" s="116"/>
      <c r="Z285" s="116"/>
      <c r="AA285" s="105"/>
      <c r="AB285" s="117"/>
      <c r="AC285" s="117"/>
      <c r="AD285" s="117"/>
      <c r="AE285" s="117"/>
      <c r="AF285" s="117"/>
      <c r="AG285" s="117"/>
      <c r="AH285" s="28"/>
      <c r="AI285" s="28"/>
      <c r="AJ285" s="28"/>
      <c r="AK285" s="28"/>
      <c r="AL285" s="28"/>
      <c r="AM285" s="28"/>
      <c r="AN285" s="28"/>
      <c r="AO285" s="28"/>
      <c r="AP285" s="28"/>
      <c r="AQ285" s="28"/>
      <c r="AR285" s="28"/>
      <c r="AT285" s="28"/>
      <c r="AU285" s="28"/>
    </row>
    <row r="286">
      <c r="B286" s="28"/>
      <c r="C286" s="28"/>
      <c r="D286" s="28"/>
      <c r="E286" s="28"/>
      <c r="F286" s="28"/>
      <c r="G286" s="28"/>
      <c r="H286" s="28"/>
      <c r="S286" s="28"/>
      <c r="T286" s="28"/>
      <c r="U286" s="116"/>
      <c r="V286" s="116"/>
      <c r="W286" s="116"/>
      <c r="X286" s="116"/>
      <c r="Y286" s="116"/>
      <c r="Z286" s="116"/>
      <c r="AA286" s="105"/>
      <c r="AB286" s="117"/>
      <c r="AC286" s="117"/>
      <c r="AD286" s="117"/>
      <c r="AE286" s="117"/>
      <c r="AF286" s="117"/>
      <c r="AG286" s="117"/>
      <c r="AH286" s="28"/>
      <c r="AI286" s="28"/>
      <c r="AJ286" s="28"/>
      <c r="AK286" s="28"/>
      <c r="AL286" s="28"/>
      <c r="AM286" s="28"/>
      <c r="AN286" s="28"/>
      <c r="AO286" s="28"/>
      <c r="AP286" s="28"/>
      <c r="AQ286" s="28"/>
      <c r="AR286" s="28"/>
      <c r="AT286" s="28"/>
      <c r="AU286" s="28"/>
    </row>
    <row r="287">
      <c r="B287" s="28"/>
      <c r="C287" s="28"/>
      <c r="D287" s="28"/>
      <c r="E287" s="28"/>
      <c r="F287" s="28"/>
      <c r="G287" s="28"/>
      <c r="H287" s="28"/>
      <c r="S287" s="28"/>
      <c r="T287" s="28"/>
      <c r="U287" s="116"/>
      <c r="V287" s="116"/>
      <c r="W287" s="116"/>
      <c r="X287" s="116"/>
      <c r="Y287" s="116"/>
      <c r="Z287" s="116"/>
      <c r="AA287" s="105"/>
      <c r="AB287" s="117"/>
      <c r="AC287" s="117"/>
      <c r="AD287" s="117"/>
      <c r="AE287" s="117"/>
      <c r="AF287" s="117"/>
      <c r="AG287" s="117"/>
      <c r="AH287" s="28"/>
      <c r="AI287" s="28"/>
      <c r="AJ287" s="28"/>
      <c r="AK287" s="28"/>
      <c r="AL287" s="28"/>
      <c r="AM287" s="28"/>
      <c r="AN287" s="28"/>
      <c r="AO287" s="28"/>
      <c r="AP287" s="28"/>
      <c r="AQ287" s="28"/>
      <c r="AR287" s="28"/>
      <c r="AT287" s="28"/>
      <c r="AU287" s="28"/>
    </row>
    <row r="288">
      <c r="B288" s="28"/>
      <c r="C288" s="28"/>
      <c r="D288" s="28"/>
      <c r="E288" s="28"/>
      <c r="F288" s="28"/>
      <c r="G288" s="28"/>
      <c r="H288" s="28"/>
      <c r="S288" s="28"/>
      <c r="T288" s="28"/>
      <c r="U288" s="116"/>
      <c r="V288" s="116"/>
      <c r="W288" s="116"/>
      <c r="X288" s="116"/>
      <c r="Y288" s="116"/>
      <c r="Z288" s="116"/>
      <c r="AA288" s="105"/>
      <c r="AB288" s="117"/>
      <c r="AC288" s="117"/>
      <c r="AD288" s="117"/>
      <c r="AE288" s="117"/>
      <c r="AF288" s="117"/>
      <c r="AG288" s="117"/>
      <c r="AH288" s="28"/>
      <c r="AI288" s="28"/>
      <c r="AJ288" s="28"/>
      <c r="AK288" s="28"/>
      <c r="AL288" s="28"/>
      <c r="AM288" s="28"/>
      <c r="AN288" s="28"/>
      <c r="AO288" s="28"/>
      <c r="AP288" s="28"/>
      <c r="AQ288" s="28"/>
      <c r="AR288" s="28"/>
      <c r="AT288" s="28"/>
      <c r="AU288" s="28"/>
    </row>
    <row r="289">
      <c r="B289" s="28"/>
      <c r="C289" s="28"/>
      <c r="D289" s="28"/>
      <c r="E289" s="28"/>
      <c r="F289" s="28"/>
      <c r="G289" s="28"/>
      <c r="H289" s="28"/>
      <c r="S289" s="28"/>
      <c r="T289" s="28"/>
      <c r="U289" s="116"/>
      <c r="V289" s="116"/>
      <c r="W289" s="116"/>
      <c r="X289" s="116"/>
      <c r="Y289" s="116"/>
      <c r="Z289" s="116"/>
      <c r="AA289" s="105"/>
      <c r="AB289" s="117"/>
      <c r="AC289" s="117"/>
      <c r="AD289" s="117"/>
      <c r="AE289" s="117"/>
      <c r="AF289" s="117"/>
      <c r="AG289" s="117"/>
      <c r="AH289" s="28"/>
      <c r="AI289" s="28"/>
      <c r="AJ289" s="28"/>
      <c r="AK289" s="28"/>
      <c r="AL289" s="28"/>
      <c r="AM289" s="28"/>
      <c r="AN289" s="28"/>
      <c r="AO289" s="28"/>
      <c r="AP289" s="28"/>
      <c r="AQ289" s="28"/>
      <c r="AR289" s="28"/>
      <c r="AT289" s="28"/>
      <c r="AU289" s="28"/>
    </row>
    <row r="290">
      <c r="B290" s="28"/>
      <c r="C290" s="28"/>
      <c r="D290" s="28"/>
      <c r="E290" s="28"/>
      <c r="F290" s="28"/>
      <c r="G290" s="28"/>
      <c r="H290" s="28"/>
      <c r="S290" s="28"/>
      <c r="T290" s="28"/>
      <c r="U290" s="116"/>
      <c r="V290" s="116"/>
      <c r="W290" s="116"/>
      <c r="X290" s="116"/>
      <c r="Y290" s="116"/>
      <c r="Z290" s="116"/>
      <c r="AA290" s="105"/>
      <c r="AB290" s="117"/>
      <c r="AC290" s="117"/>
      <c r="AD290" s="117"/>
      <c r="AE290" s="117"/>
      <c r="AF290" s="117"/>
      <c r="AG290" s="117"/>
      <c r="AH290" s="28"/>
      <c r="AI290" s="28"/>
      <c r="AJ290" s="28"/>
      <c r="AK290" s="28"/>
      <c r="AL290" s="28"/>
      <c r="AM290" s="28"/>
      <c r="AN290" s="28"/>
      <c r="AO290" s="28"/>
      <c r="AP290" s="28"/>
      <c r="AQ290" s="28"/>
      <c r="AR290" s="28"/>
      <c r="AT290" s="28"/>
      <c r="AU290" s="28"/>
    </row>
    <row r="291">
      <c r="B291" s="28"/>
      <c r="C291" s="28"/>
      <c r="D291" s="28"/>
      <c r="E291" s="28"/>
      <c r="F291" s="28"/>
      <c r="G291" s="28"/>
      <c r="H291" s="28"/>
      <c r="S291" s="28"/>
      <c r="T291" s="28"/>
      <c r="U291" s="116"/>
      <c r="V291" s="116"/>
      <c r="W291" s="116"/>
      <c r="X291" s="116"/>
      <c r="Y291" s="116"/>
      <c r="Z291" s="116"/>
      <c r="AA291" s="105"/>
      <c r="AB291" s="117"/>
      <c r="AC291" s="117"/>
      <c r="AD291" s="117"/>
      <c r="AE291" s="117"/>
      <c r="AF291" s="117"/>
      <c r="AG291" s="117"/>
      <c r="AH291" s="28"/>
      <c r="AI291" s="28"/>
      <c r="AJ291" s="28"/>
      <c r="AK291" s="28"/>
      <c r="AL291" s="28"/>
      <c r="AM291" s="28"/>
      <c r="AN291" s="28"/>
      <c r="AO291" s="28"/>
      <c r="AP291" s="28"/>
      <c r="AQ291" s="28"/>
      <c r="AR291" s="28"/>
      <c r="AT291" s="28"/>
      <c r="AU291" s="28"/>
    </row>
    <row r="292">
      <c r="B292" s="28"/>
      <c r="C292" s="28"/>
      <c r="D292" s="28"/>
      <c r="E292" s="28"/>
      <c r="F292" s="28"/>
      <c r="G292" s="28"/>
      <c r="H292" s="28"/>
      <c r="S292" s="28"/>
      <c r="T292" s="28"/>
      <c r="U292" s="116"/>
      <c r="V292" s="116"/>
      <c r="W292" s="116"/>
      <c r="X292" s="116"/>
      <c r="Y292" s="116"/>
      <c r="Z292" s="116"/>
      <c r="AA292" s="105"/>
      <c r="AB292" s="117"/>
      <c r="AC292" s="117"/>
      <c r="AD292" s="117"/>
      <c r="AE292" s="117"/>
      <c r="AF292" s="117"/>
      <c r="AG292" s="117"/>
      <c r="AH292" s="28"/>
      <c r="AI292" s="28"/>
      <c r="AJ292" s="28"/>
      <c r="AK292" s="28"/>
      <c r="AL292" s="28"/>
      <c r="AM292" s="28"/>
      <c r="AN292" s="28"/>
      <c r="AO292" s="28"/>
      <c r="AP292" s="28"/>
      <c r="AQ292" s="28"/>
      <c r="AR292" s="28"/>
      <c r="AT292" s="28"/>
      <c r="AU292" s="28"/>
    </row>
    <row r="293">
      <c r="B293" s="28"/>
      <c r="C293" s="28"/>
      <c r="D293" s="28"/>
      <c r="E293" s="28"/>
      <c r="F293" s="28"/>
      <c r="G293" s="28"/>
      <c r="H293" s="28"/>
      <c r="S293" s="28"/>
      <c r="T293" s="28"/>
      <c r="U293" s="116"/>
      <c r="V293" s="116"/>
      <c r="W293" s="116"/>
      <c r="X293" s="116"/>
      <c r="Y293" s="116"/>
      <c r="Z293" s="116"/>
      <c r="AA293" s="105"/>
      <c r="AB293" s="117"/>
      <c r="AC293" s="117"/>
      <c r="AD293" s="117"/>
      <c r="AE293" s="117"/>
      <c r="AF293" s="117"/>
      <c r="AG293" s="117"/>
      <c r="AH293" s="28"/>
      <c r="AI293" s="28"/>
      <c r="AJ293" s="28"/>
      <c r="AK293" s="28"/>
      <c r="AL293" s="28"/>
      <c r="AM293" s="28"/>
      <c r="AN293" s="28"/>
      <c r="AO293" s="28"/>
      <c r="AP293" s="28"/>
      <c r="AQ293" s="28"/>
      <c r="AR293" s="28"/>
      <c r="AT293" s="28"/>
      <c r="AU293" s="28"/>
    </row>
    <row r="294">
      <c r="B294" s="28"/>
      <c r="C294" s="28"/>
      <c r="D294" s="28"/>
      <c r="E294" s="28"/>
      <c r="F294" s="28"/>
      <c r="G294" s="28"/>
      <c r="H294" s="28"/>
      <c r="S294" s="28"/>
      <c r="T294" s="28"/>
      <c r="U294" s="116"/>
      <c r="V294" s="116"/>
      <c r="W294" s="116"/>
      <c r="X294" s="116"/>
      <c r="Y294" s="116"/>
      <c r="Z294" s="116"/>
      <c r="AA294" s="105"/>
      <c r="AB294" s="117"/>
      <c r="AC294" s="117"/>
      <c r="AD294" s="117"/>
      <c r="AE294" s="117"/>
      <c r="AF294" s="117"/>
      <c r="AG294" s="117"/>
      <c r="AH294" s="28"/>
      <c r="AI294" s="28"/>
      <c r="AJ294" s="28"/>
      <c r="AK294" s="28"/>
      <c r="AL294" s="28"/>
      <c r="AM294" s="28"/>
      <c r="AN294" s="28"/>
      <c r="AO294" s="28"/>
      <c r="AP294" s="28"/>
      <c r="AQ294" s="28"/>
      <c r="AR294" s="28"/>
      <c r="AT294" s="28"/>
      <c r="AU294" s="28"/>
    </row>
    <row r="295">
      <c r="B295" s="28"/>
      <c r="C295" s="28"/>
      <c r="D295" s="28"/>
      <c r="E295" s="28"/>
      <c r="F295" s="28"/>
      <c r="G295" s="28"/>
      <c r="H295" s="28"/>
      <c r="S295" s="28"/>
      <c r="T295" s="28"/>
      <c r="U295" s="116"/>
      <c r="V295" s="116"/>
      <c r="W295" s="116"/>
      <c r="X295" s="116"/>
      <c r="Y295" s="116"/>
      <c r="Z295" s="116"/>
      <c r="AA295" s="105"/>
      <c r="AB295" s="117"/>
      <c r="AC295" s="117"/>
      <c r="AD295" s="117"/>
      <c r="AE295" s="117"/>
      <c r="AF295" s="117"/>
      <c r="AG295" s="117"/>
      <c r="AH295" s="28"/>
      <c r="AI295" s="28"/>
      <c r="AJ295" s="28"/>
      <c r="AK295" s="28"/>
      <c r="AL295" s="28"/>
      <c r="AM295" s="28"/>
      <c r="AN295" s="28"/>
      <c r="AO295" s="28"/>
      <c r="AP295" s="28"/>
      <c r="AQ295" s="28"/>
      <c r="AR295" s="28"/>
      <c r="AT295" s="28"/>
      <c r="AU295" s="28"/>
    </row>
    <row r="296">
      <c r="B296" s="28"/>
      <c r="C296" s="28"/>
      <c r="D296" s="28"/>
      <c r="E296" s="28"/>
      <c r="F296" s="28"/>
      <c r="G296" s="28"/>
      <c r="H296" s="28"/>
      <c r="S296" s="28"/>
      <c r="T296" s="28"/>
      <c r="U296" s="116"/>
      <c r="V296" s="116"/>
      <c r="W296" s="116"/>
      <c r="X296" s="116"/>
      <c r="Y296" s="116"/>
      <c r="Z296" s="116"/>
      <c r="AA296" s="105"/>
      <c r="AB296" s="117"/>
      <c r="AC296" s="117"/>
      <c r="AD296" s="117"/>
      <c r="AE296" s="117"/>
      <c r="AF296" s="117"/>
      <c r="AG296" s="117"/>
      <c r="AH296" s="28"/>
      <c r="AI296" s="28"/>
      <c r="AJ296" s="28"/>
      <c r="AK296" s="28"/>
      <c r="AL296" s="28"/>
      <c r="AM296" s="28"/>
      <c r="AN296" s="28"/>
      <c r="AO296" s="28"/>
      <c r="AP296" s="28"/>
      <c r="AQ296" s="28"/>
      <c r="AR296" s="28"/>
      <c r="AT296" s="28"/>
      <c r="AU296" s="28"/>
    </row>
    <row r="297">
      <c r="B297" s="28"/>
      <c r="C297" s="28"/>
      <c r="D297" s="28"/>
      <c r="E297" s="28"/>
      <c r="F297" s="28"/>
      <c r="G297" s="28"/>
      <c r="H297" s="28"/>
      <c r="S297" s="28"/>
      <c r="T297" s="28"/>
      <c r="U297" s="116"/>
      <c r="V297" s="116"/>
      <c r="W297" s="116"/>
      <c r="X297" s="116"/>
      <c r="Y297" s="116"/>
      <c r="Z297" s="116"/>
      <c r="AA297" s="105"/>
      <c r="AB297" s="117"/>
      <c r="AC297" s="117"/>
      <c r="AD297" s="117"/>
      <c r="AE297" s="117"/>
      <c r="AF297" s="117"/>
      <c r="AG297" s="117"/>
      <c r="AH297" s="28"/>
      <c r="AI297" s="28"/>
      <c r="AJ297" s="28"/>
      <c r="AK297" s="28"/>
      <c r="AL297" s="28"/>
      <c r="AM297" s="28"/>
      <c r="AN297" s="28"/>
      <c r="AO297" s="28"/>
      <c r="AP297" s="28"/>
      <c r="AQ297" s="28"/>
      <c r="AR297" s="28"/>
      <c r="AT297" s="28"/>
      <c r="AU297" s="28"/>
    </row>
    <row r="298">
      <c r="B298" s="28"/>
      <c r="C298" s="28"/>
      <c r="D298" s="28"/>
      <c r="E298" s="28"/>
      <c r="F298" s="28"/>
      <c r="G298" s="28"/>
      <c r="H298" s="28"/>
      <c r="S298" s="28"/>
      <c r="T298" s="28"/>
      <c r="U298" s="116"/>
      <c r="V298" s="116"/>
      <c r="W298" s="116"/>
      <c r="X298" s="116"/>
      <c r="Y298" s="116"/>
      <c r="Z298" s="116"/>
      <c r="AA298" s="105"/>
      <c r="AB298" s="117"/>
      <c r="AC298" s="117"/>
      <c r="AD298" s="117"/>
      <c r="AE298" s="117"/>
      <c r="AF298" s="117"/>
      <c r="AG298" s="117"/>
      <c r="AH298" s="28"/>
      <c r="AI298" s="28"/>
      <c r="AJ298" s="28"/>
      <c r="AK298" s="28"/>
      <c r="AL298" s="28"/>
      <c r="AM298" s="28"/>
      <c r="AN298" s="28"/>
      <c r="AO298" s="28"/>
      <c r="AP298" s="28"/>
      <c r="AQ298" s="28"/>
      <c r="AR298" s="28"/>
      <c r="AT298" s="28"/>
      <c r="AU298" s="28"/>
    </row>
    <row r="299">
      <c r="B299" s="28"/>
      <c r="C299" s="28"/>
      <c r="D299" s="28"/>
      <c r="E299" s="28"/>
      <c r="F299" s="28"/>
      <c r="G299" s="28"/>
      <c r="H299" s="28"/>
      <c r="S299" s="28"/>
      <c r="T299" s="28"/>
      <c r="U299" s="116"/>
      <c r="V299" s="116"/>
      <c r="W299" s="116"/>
      <c r="X299" s="116"/>
      <c r="Y299" s="116"/>
      <c r="Z299" s="116"/>
      <c r="AA299" s="105"/>
      <c r="AB299" s="117"/>
      <c r="AC299" s="117"/>
      <c r="AD299" s="117"/>
      <c r="AE299" s="117"/>
      <c r="AF299" s="117"/>
      <c r="AG299" s="117"/>
      <c r="AH299" s="28"/>
      <c r="AI299" s="28"/>
      <c r="AJ299" s="28"/>
      <c r="AK299" s="28"/>
      <c r="AL299" s="28"/>
      <c r="AM299" s="28"/>
      <c r="AN299" s="28"/>
      <c r="AO299" s="28"/>
      <c r="AP299" s="28"/>
      <c r="AQ299" s="28"/>
      <c r="AR299" s="28"/>
      <c r="AT299" s="28"/>
      <c r="AU299" s="28"/>
    </row>
    <row r="300">
      <c r="B300" s="28"/>
      <c r="C300" s="28"/>
      <c r="D300" s="28"/>
      <c r="E300" s="28"/>
      <c r="F300" s="28"/>
      <c r="G300" s="28"/>
      <c r="H300" s="28"/>
      <c r="S300" s="28"/>
      <c r="T300" s="28"/>
      <c r="U300" s="116"/>
      <c r="V300" s="116"/>
      <c r="W300" s="116"/>
      <c r="X300" s="116"/>
      <c r="Y300" s="116"/>
      <c r="Z300" s="116"/>
      <c r="AA300" s="105"/>
      <c r="AB300" s="117"/>
      <c r="AC300" s="117"/>
      <c r="AD300" s="117"/>
      <c r="AE300" s="117"/>
      <c r="AF300" s="117"/>
      <c r="AG300" s="117"/>
      <c r="AH300" s="28"/>
      <c r="AI300" s="28"/>
      <c r="AJ300" s="28"/>
      <c r="AK300" s="28"/>
      <c r="AL300" s="28"/>
      <c r="AM300" s="28"/>
      <c r="AN300" s="28"/>
      <c r="AO300" s="28"/>
      <c r="AP300" s="28"/>
      <c r="AQ300" s="28"/>
      <c r="AR300" s="28"/>
      <c r="AT300" s="28"/>
      <c r="AU300" s="28"/>
    </row>
    <row r="301">
      <c r="B301" s="28"/>
      <c r="C301" s="28"/>
      <c r="D301" s="28"/>
      <c r="E301" s="28"/>
      <c r="F301" s="28"/>
      <c r="G301" s="28"/>
      <c r="H301" s="28"/>
      <c r="S301" s="28"/>
      <c r="T301" s="28"/>
      <c r="U301" s="116"/>
      <c r="V301" s="116"/>
      <c r="W301" s="116"/>
      <c r="X301" s="116"/>
      <c r="Y301" s="116"/>
      <c r="Z301" s="116"/>
      <c r="AA301" s="105"/>
      <c r="AB301" s="117"/>
      <c r="AC301" s="117"/>
      <c r="AD301" s="117"/>
      <c r="AE301" s="117"/>
      <c r="AF301" s="117"/>
      <c r="AG301" s="117"/>
      <c r="AH301" s="28"/>
      <c r="AI301" s="28"/>
      <c r="AJ301" s="28"/>
      <c r="AK301" s="28"/>
      <c r="AL301" s="28"/>
      <c r="AM301" s="28"/>
      <c r="AN301" s="28"/>
      <c r="AO301" s="28"/>
      <c r="AP301" s="28"/>
      <c r="AQ301" s="28"/>
      <c r="AR301" s="28"/>
      <c r="AT301" s="28"/>
      <c r="AU301" s="28"/>
    </row>
    <row r="302">
      <c r="B302" s="28"/>
      <c r="C302" s="28"/>
      <c r="D302" s="28"/>
      <c r="E302" s="28"/>
      <c r="F302" s="28"/>
      <c r="G302" s="28"/>
      <c r="H302" s="28"/>
      <c r="S302" s="28"/>
      <c r="T302" s="28"/>
      <c r="U302" s="116"/>
      <c r="V302" s="116"/>
      <c r="W302" s="116"/>
      <c r="X302" s="116"/>
      <c r="Y302" s="116"/>
      <c r="Z302" s="116"/>
      <c r="AA302" s="105"/>
      <c r="AB302" s="117"/>
      <c r="AC302" s="117"/>
      <c r="AD302" s="117"/>
      <c r="AE302" s="117"/>
      <c r="AF302" s="117"/>
      <c r="AG302" s="117"/>
      <c r="AH302" s="28"/>
      <c r="AI302" s="28"/>
      <c r="AJ302" s="28"/>
      <c r="AK302" s="28"/>
      <c r="AL302" s="28"/>
      <c r="AM302" s="28"/>
      <c r="AN302" s="28"/>
      <c r="AO302" s="28"/>
      <c r="AP302" s="28"/>
      <c r="AQ302" s="28"/>
      <c r="AR302" s="28"/>
      <c r="AT302" s="28"/>
      <c r="AU302" s="28"/>
    </row>
    <row r="303">
      <c r="B303" s="28"/>
      <c r="C303" s="28"/>
      <c r="D303" s="28"/>
      <c r="E303" s="28"/>
      <c r="F303" s="28"/>
      <c r="G303" s="28"/>
      <c r="H303" s="28"/>
      <c r="S303" s="28"/>
      <c r="T303" s="28"/>
      <c r="U303" s="116"/>
      <c r="V303" s="116"/>
      <c r="W303" s="116"/>
      <c r="X303" s="116"/>
      <c r="Y303" s="116"/>
      <c r="Z303" s="116"/>
      <c r="AA303" s="105"/>
      <c r="AB303" s="117"/>
      <c r="AC303" s="117"/>
      <c r="AD303" s="117"/>
      <c r="AE303" s="117"/>
      <c r="AF303" s="117"/>
      <c r="AG303" s="117"/>
      <c r="AH303" s="28"/>
      <c r="AI303" s="28"/>
      <c r="AJ303" s="28"/>
      <c r="AK303" s="28"/>
      <c r="AL303" s="28"/>
      <c r="AM303" s="28"/>
      <c r="AN303" s="28"/>
      <c r="AO303" s="28"/>
      <c r="AP303" s="28"/>
      <c r="AQ303" s="28"/>
      <c r="AR303" s="28"/>
      <c r="AT303" s="28"/>
      <c r="AU303" s="28"/>
    </row>
    <row r="304">
      <c r="B304" s="28"/>
      <c r="C304" s="28"/>
      <c r="D304" s="28"/>
      <c r="E304" s="28"/>
      <c r="F304" s="28"/>
      <c r="G304" s="28"/>
      <c r="H304" s="28"/>
      <c r="S304" s="28"/>
      <c r="T304" s="28"/>
      <c r="U304" s="116"/>
      <c r="V304" s="116"/>
      <c r="W304" s="116"/>
      <c r="X304" s="116"/>
      <c r="Y304" s="116"/>
      <c r="Z304" s="116"/>
      <c r="AA304" s="105"/>
      <c r="AB304" s="117"/>
      <c r="AC304" s="117"/>
      <c r="AD304" s="117"/>
      <c r="AE304" s="117"/>
      <c r="AF304" s="117"/>
      <c r="AG304" s="117"/>
      <c r="AH304" s="28"/>
      <c r="AI304" s="28"/>
      <c r="AJ304" s="28"/>
      <c r="AK304" s="28"/>
      <c r="AL304" s="28"/>
      <c r="AM304" s="28"/>
      <c r="AN304" s="28"/>
      <c r="AO304" s="28"/>
      <c r="AP304" s="28"/>
      <c r="AQ304" s="28"/>
      <c r="AR304" s="28"/>
      <c r="AT304" s="28"/>
      <c r="AU304" s="28"/>
    </row>
    <row r="305">
      <c r="B305" s="28"/>
      <c r="C305" s="28"/>
      <c r="D305" s="28"/>
      <c r="E305" s="28"/>
      <c r="F305" s="28"/>
      <c r="G305" s="28"/>
      <c r="H305" s="28"/>
      <c r="S305" s="28"/>
      <c r="T305" s="28"/>
      <c r="U305" s="116"/>
      <c r="V305" s="116"/>
      <c r="W305" s="116"/>
      <c r="X305" s="116"/>
      <c r="Y305" s="116"/>
      <c r="Z305" s="116"/>
      <c r="AA305" s="105"/>
      <c r="AB305" s="117"/>
      <c r="AC305" s="117"/>
      <c r="AD305" s="117"/>
      <c r="AE305" s="117"/>
      <c r="AF305" s="117"/>
      <c r="AG305" s="117"/>
      <c r="AH305" s="28"/>
      <c r="AI305" s="28"/>
      <c r="AJ305" s="28"/>
      <c r="AK305" s="28"/>
      <c r="AL305" s="28"/>
      <c r="AM305" s="28"/>
      <c r="AN305" s="28"/>
      <c r="AO305" s="28"/>
      <c r="AP305" s="28"/>
      <c r="AQ305" s="28"/>
      <c r="AR305" s="28"/>
      <c r="AT305" s="28"/>
      <c r="AU305" s="28"/>
    </row>
    <row r="306">
      <c r="B306" s="28"/>
      <c r="C306" s="28"/>
      <c r="D306" s="28"/>
      <c r="E306" s="28"/>
      <c r="F306" s="28"/>
      <c r="G306" s="28"/>
      <c r="H306" s="28"/>
      <c r="S306" s="28"/>
      <c r="T306" s="28"/>
      <c r="U306" s="116"/>
      <c r="V306" s="116"/>
      <c r="W306" s="116"/>
      <c r="X306" s="116"/>
      <c r="Y306" s="116"/>
      <c r="Z306" s="116"/>
      <c r="AA306" s="105"/>
      <c r="AB306" s="117"/>
      <c r="AC306" s="117"/>
      <c r="AD306" s="117"/>
      <c r="AE306" s="117"/>
      <c r="AF306" s="117"/>
      <c r="AG306" s="117"/>
      <c r="AH306" s="28"/>
      <c r="AI306" s="28"/>
      <c r="AJ306" s="28"/>
      <c r="AK306" s="28"/>
      <c r="AL306" s="28"/>
      <c r="AM306" s="28"/>
      <c r="AN306" s="28"/>
      <c r="AO306" s="28"/>
      <c r="AP306" s="28"/>
      <c r="AQ306" s="28"/>
      <c r="AR306" s="28"/>
      <c r="AT306" s="28"/>
      <c r="AU306" s="28"/>
    </row>
    <row r="307">
      <c r="B307" s="28"/>
      <c r="C307" s="28"/>
      <c r="D307" s="28"/>
      <c r="E307" s="28"/>
      <c r="F307" s="28"/>
      <c r="G307" s="28"/>
      <c r="H307" s="28"/>
      <c r="S307" s="28"/>
      <c r="T307" s="28"/>
      <c r="U307" s="116"/>
      <c r="V307" s="116"/>
      <c r="W307" s="116"/>
      <c r="X307" s="116"/>
      <c r="Y307" s="116"/>
      <c r="Z307" s="116"/>
      <c r="AA307" s="105"/>
      <c r="AB307" s="117"/>
      <c r="AC307" s="117"/>
      <c r="AD307" s="117"/>
      <c r="AE307" s="117"/>
      <c r="AF307" s="117"/>
      <c r="AG307" s="117"/>
      <c r="AH307" s="28"/>
      <c r="AI307" s="28"/>
      <c r="AJ307" s="28"/>
      <c r="AK307" s="28"/>
      <c r="AL307" s="28"/>
      <c r="AM307" s="28"/>
      <c r="AN307" s="28"/>
      <c r="AO307" s="28"/>
      <c r="AP307" s="28"/>
      <c r="AQ307" s="28"/>
      <c r="AR307" s="28"/>
      <c r="AT307" s="28"/>
      <c r="AU307" s="28"/>
    </row>
    <row r="308">
      <c r="B308" s="28"/>
      <c r="C308" s="28"/>
      <c r="D308" s="28"/>
      <c r="E308" s="28"/>
      <c r="F308" s="28"/>
      <c r="G308" s="28"/>
      <c r="H308" s="28"/>
      <c r="S308" s="28"/>
      <c r="T308" s="28"/>
      <c r="U308" s="116"/>
      <c r="V308" s="116"/>
      <c r="W308" s="116"/>
      <c r="X308" s="116"/>
      <c r="Y308" s="116"/>
      <c r="Z308" s="116"/>
      <c r="AA308" s="105"/>
      <c r="AB308" s="117"/>
      <c r="AC308" s="117"/>
      <c r="AD308" s="117"/>
      <c r="AE308" s="117"/>
      <c r="AF308" s="117"/>
      <c r="AG308" s="117"/>
      <c r="AH308" s="28"/>
      <c r="AI308" s="28"/>
      <c r="AJ308" s="28"/>
      <c r="AK308" s="28"/>
      <c r="AL308" s="28"/>
      <c r="AM308" s="28"/>
      <c r="AN308" s="28"/>
      <c r="AO308" s="28"/>
      <c r="AP308" s="28"/>
      <c r="AQ308" s="28"/>
      <c r="AR308" s="28"/>
      <c r="AT308" s="28"/>
      <c r="AU308" s="28"/>
    </row>
    <row r="309">
      <c r="B309" s="28"/>
      <c r="C309" s="28"/>
      <c r="D309" s="28"/>
      <c r="E309" s="28"/>
      <c r="F309" s="28"/>
      <c r="G309" s="28"/>
      <c r="H309" s="28"/>
      <c r="S309" s="28"/>
      <c r="T309" s="28"/>
      <c r="U309" s="116"/>
      <c r="V309" s="116"/>
      <c r="W309" s="116"/>
      <c r="X309" s="116"/>
      <c r="Y309" s="116"/>
      <c r="Z309" s="116"/>
      <c r="AA309" s="105"/>
      <c r="AB309" s="117"/>
      <c r="AC309" s="117"/>
      <c r="AD309" s="117"/>
      <c r="AE309" s="117"/>
      <c r="AF309" s="117"/>
      <c r="AG309" s="117"/>
      <c r="AH309" s="28"/>
      <c r="AI309" s="28"/>
      <c r="AJ309" s="28"/>
      <c r="AK309" s="28"/>
      <c r="AL309" s="28"/>
      <c r="AM309" s="28"/>
      <c r="AN309" s="28"/>
      <c r="AO309" s="28"/>
      <c r="AP309" s="28"/>
      <c r="AQ309" s="28"/>
      <c r="AR309" s="28"/>
      <c r="AT309" s="28"/>
      <c r="AU309" s="28"/>
    </row>
    <row r="310">
      <c r="B310" s="28"/>
      <c r="C310" s="28"/>
      <c r="D310" s="28"/>
      <c r="E310" s="28"/>
      <c r="F310" s="28"/>
      <c r="G310" s="28"/>
      <c r="H310" s="28"/>
      <c r="S310" s="28"/>
      <c r="T310" s="28"/>
      <c r="U310" s="116"/>
      <c r="V310" s="116"/>
      <c r="W310" s="116"/>
      <c r="X310" s="116"/>
      <c r="Y310" s="116"/>
      <c r="Z310" s="116"/>
      <c r="AA310" s="105"/>
      <c r="AB310" s="117"/>
      <c r="AC310" s="117"/>
      <c r="AD310" s="117"/>
      <c r="AE310" s="117"/>
      <c r="AF310" s="117"/>
      <c r="AG310" s="117"/>
      <c r="AH310" s="28"/>
      <c r="AI310" s="28"/>
      <c r="AJ310" s="28"/>
      <c r="AK310" s="28"/>
      <c r="AL310" s="28"/>
      <c r="AM310" s="28"/>
      <c r="AN310" s="28"/>
      <c r="AO310" s="28"/>
      <c r="AP310" s="28"/>
      <c r="AQ310" s="28"/>
      <c r="AR310" s="28"/>
      <c r="AT310" s="28"/>
      <c r="AU310" s="28"/>
    </row>
    <row r="311">
      <c r="B311" s="28"/>
      <c r="C311" s="28"/>
      <c r="D311" s="28"/>
      <c r="E311" s="28"/>
      <c r="F311" s="28"/>
      <c r="G311" s="28"/>
      <c r="H311" s="28"/>
      <c r="S311" s="28"/>
      <c r="T311" s="28"/>
      <c r="U311" s="116"/>
      <c r="V311" s="116"/>
      <c r="W311" s="116"/>
      <c r="X311" s="116"/>
      <c r="Y311" s="116"/>
      <c r="Z311" s="116"/>
      <c r="AA311" s="105"/>
      <c r="AB311" s="117"/>
      <c r="AC311" s="117"/>
      <c r="AD311" s="117"/>
      <c r="AE311" s="117"/>
      <c r="AF311" s="117"/>
      <c r="AG311" s="117"/>
      <c r="AH311" s="28"/>
      <c r="AI311" s="28"/>
      <c r="AJ311" s="28"/>
      <c r="AK311" s="28"/>
      <c r="AL311" s="28"/>
      <c r="AM311" s="28"/>
      <c r="AN311" s="28"/>
      <c r="AO311" s="28"/>
      <c r="AP311" s="28"/>
      <c r="AQ311" s="28"/>
      <c r="AR311" s="28"/>
      <c r="AT311" s="28"/>
      <c r="AU311" s="28"/>
    </row>
    <row r="312">
      <c r="B312" s="28"/>
      <c r="C312" s="28"/>
      <c r="D312" s="28"/>
      <c r="E312" s="28"/>
      <c r="F312" s="28"/>
      <c r="G312" s="28"/>
      <c r="H312" s="28"/>
      <c r="S312" s="28"/>
      <c r="T312" s="28"/>
      <c r="U312" s="116"/>
      <c r="V312" s="116"/>
      <c r="W312" s="116"/>
      <c r="X312" s="116"/>
      <c r="Y312" s="116"/>
      <c r="Z312" s="116"/>
      <c r="AA312" s="105"/>
      <c r="AB312" s="117"/>
      <c r="AC312" s="117"/>
      <c r="AD312" s="117"/>
      <c r="AE312" s="117"/>
      <c r="AF312" s="117"/>
      <c r="AG312" s="117"/>
      <c r="AH312" s="28"/>
      <c r="AI312" s="28"/>
      <c r="AJ312" s="28"/>
      <c r="AK312" s="28"/>
      <c r="AL312" s="28"/>
      <c r="AM312" s="28"/>
      <c r="AN312" s="28"/>
      <c r="AO312" s="28"/>
      <c r="AP312" s="28"/>
      <c r="AQ312" s="28"/>
      <c r="AR312" s="28"/>
      <c r="AT312" s="28"/>
      <c r="AU312" s="28"/>
    </row>
    <row r="313">
      <c r="B313" s="28"/>
      <c r="C313" s="28"/>
      <c r="D313" s="28"/>
      <c r="E313" s="28"/>
      <c r="F313" s="28"/>
      <c r="G313" s="28"/>
      <c r="H313" s="28"/>
      <c r="S313" s="28"/>
      <c r="T313" s="28"/>
      <c r="U313" s="116"/>
      <c r="V313" s="116"/>
      <c r="W313" s="116"/>
      <c r="X313" s="116"/>
      <c r="Y313" s="116"/>
      <c r="Z313" s="116"/>
      <c r="AA313" s="105"/>
      <c r="AB313" s="117"/>
      <c r="AC313" s="117"/>
      <c r="AD313" s="117"/>
      <c r="AE313" s="117"/>
      <c r="AF313" s="117"/>
      <c r="AG313" s="117"/>
      <c r="AH313" s="28"/>
      <c r="AI313" s="28"/>
      <c r="AJ313" s="28"/>
      <c r="AK313" s="28"/>
      <c r="AL313" s="28"/>
      <c r="AM313" s="28"/>
      <c r="AN313" s="28"/>
      <c r="AO313" s="28"/>
      <c r="AP313" s="28"/>
      <c r="AQ313" s="28"/>
      <c r="AR313" s="28"/>
      <c r="AT313" s="28"/>
      <c r="AU313" s="28"/>
    </row>
    <row r="314">
      <c r="B314" s="28"/>
      <c r="C314" s="28"/>
      <c r="D314" s="28"/>
      <c r="E314" s="28"/>
      <c r="F314" s="28"/>
      <c r="G314" s="28"/>
      <c r="H314" s="28"/>
      <c r="S314" s="28"/>
      <c r="T314" s="28"/>
      <c r="U314" s="116"/>
      <c r="V314" s="116"/>
      <c r="W314" s="116"/>
      <c r="X314" s="116"/>
      <c r="Y314" s="116"/>
      <c r="Z314" s="116"/>
      <c r="AA314" s="105"/>
      <c r="AB314" s="117"/>
      <c r="AC314" s="117"/>
      <c r="AD314" s="117"/>
      <c r="AE314" s="117"/>
      <c r="AF314" s="117"/>
      <c r="AG314" s="117"/>
      <c r="AH314" s="28"/>
      <c r="AI314" s="28"/>
      <c r="AJ314" s="28"/>
      <c r="AK314" s="28"/>
      <c r="AL314" s="28"/>
      <c r="AM314" s="28"/>
      <c r="AN314" s="28"/>
      <c r="AO314" s="28"/>
      <c r="AP314" s="28"/>
      <c r="AQ314" s="28"/>
      <c r="AR314" s="28"/>
      <c r="AT314" s="28"/>
      <c r="AU314" s="28"/>
    </row>
    <row r="315">
      <c r="B315" s="28"/>
      <c r="C315" s="28"/>
      <c r="D315" s="28"/>
      <c r="E315" s="28"/>
      <c r="F315" s="28"/>
      <c r="G315" s="28"/>
      <c r="H315" s="28"/>
      <c r="S315" s="28"/>
      <c r="T315" s="28"/>
      <c r="U315" s="116"/>
      <c r="V315" s="116"/>
      <c r="W315" s="116"/>
      <c r="X315" s="116"/>
      <c r="Y315" s="116"/>
      <c r="Z315" s="116"/>
      <c r="AA315" s="105"/>
      <c r="AB315" s="117"/>
      <c r="AC315" s="117"/>
      <c r="AD315" s="117"/>
      <c r="AE315" s="117"/>
      <c r="AF315" s="117"/>
      <c r="AG315" s="117"/>
      <c r="AH315" s="28"/>
      <c r="AI315" s="28"/>
      <c r="AJ315" s="28"/>
      <c r="AK315" s="28"/>
      <c r="AL315" s="28"/>
      <c r="AM315" s="28"/>
      <c r="AN315" s="28"/>
      <c r="AO315" s="28"/>
      <c r="AP315" s="28"/>
      <c r="AQ315" s="28"/>
      <c r="AR315" s="28"/>
      <c r="AT315" s="28"/>
      <c r="AU315" s="28"/>
    </row>
    <row r="316">
      <c r="B316" s="28"/>
      <c r="C316" s="28"/>
      <c r="D316" s="28"/>
      <c r="E316" s="28"/>
      <c r="F316" s="28"/>
      <c r="G316" s="28"/>
      <c r="H316" s="28"/>
      <c r="S316" s="28"/>
      <c r="T316" s="28"/>
      <c r="U316" s="116"/>
      <c r="V316" s="116"/>
      <c r="W316" s="116"/>
      <c r="X316" s="116"/>
      <c r="Y316" s="116"/>
      <c r="Z316" s="116"/>
      <c r="AA316" s="105"/>
      <c r="AB316" s="117"/>
      <c r="AC316" s="117"/>
      <c r="AD316" s="117"/>
      <c r="AE316" s="117"/>
      <c r="AF316" s="117"/>
      <c r="AG316" s="117"/>
      <c r="AH316" s="28"/>
      <c r="AI316" s="28"/>
      <c r="AJ316" s="28"/>
      <c r="AK316" s="28"/>
      <c r="AL316" s="28"/>
      <c r="AM316" s="28"/>
      <c r="AN316" s="28"/>
      <c r="AO316" s="28"/>
      <c r="AP316" s="28"/>
      <c r="AQ316" s="28"/>
      <c r="AR316" s="28"/>
      <c r="AT316" s="28"/>
      <c r="AU316" s="28"/>
    </row>
    <row r="317">
      <c r="B317" s="28"/>
      <c r="C317" s="28"/>
      <c r="D317" s="28"/>
      <c r="E317" s="28"/>
      <c r="F317" s="28"/>
      <c r="G317" s="28"/>
      <c r="H317" s="28"/>
      <c r="S317" s="28"/>
      <c r="T317" s="28"/>
      <c r="U317" s="116"/>
      <c r="V317" s="116"/>
      <c r="W317" s="116"/>
      <c r="X317" s="116"/>
      <c r="Y317" s="116"/>
      <c r="Z317" s="116"/>
      <c r="AA317" s="105"/>
      <c r="AB317" s="117"/>
      <c r="AC317" s="117"/>
      <c r="AD317" s="117"/>
      <c r="AE317" s="117"/>
      <c r="AF317" s="117"/>
      <c r="AG317" s="117"/>
      <c r="AH317" s="28"/>
      <c r="AI317" s="28"/>
      <c r="AJ317" s="28"/>
      <c r="AK317" s="28"/>
      <c r="AL317" s="28"/>
      <c r="AM317" s="28"/>
      <c r="AN317" s="28"/>
      <c r="AO317" s="28"/>
      <c r="AP317" s="28"/>
      <c r="AQ317" s="28"/>
      <c r="AR317" s="28"/>
      <c r="AT317" s="28"/>
      <c r="AU317" s="28"/>
    </row>
    <row r="318">
      <c r="B318" s="28"/>
      <c r="C318" s="28"/>
      <c r="D318" s="28"/>
      <c r="E318" s="28"/>
      <c r="F318" s="28"/>
      <c r="G318" s="28"/>
      <c r="H318" s="28"/>
      <c r="S318" s="28"/>
      <c r="T318" s="28"/>
      <c r="U318" s="116"/>
      <c r="V318" s="116"/>
      <c r="W318" s="116"/>
      <c r="X318" s="116"/>
      <c r="Y318" s="116"/>
      <c r="Z318" s="116"/>
      <c r="AA318" s="105"/>
      <c r="AB318" s="117"/>
      <c r="AC318" s="117"/>
      <c r="AD318" s="117"/>
      <c r="AE318" s="117"/>
      <c r="AF318" s="117"/>
      <c r="AG318" s="117"/>
      <c r="AH318" s="28"/>
      <c r="AI318" s="28"/>
      <c r="AJ318" s="28"/>
      <c r="AK318" s="28"/>
      <c r="AL318" s="28"/>
      <c r="AM318" s="28"/>
      <c r="AN318" s="28"/>
      <c r="AO318" s="28"/>
      <c r="AP318" s="28"/>
      <c r="AQ318" s="28"/>
      <c r="AR318" s="28"/>
      <c r="AT318" s="28"/>
      <c r="AU318" s="28"/>
    </row>
    <row r="319">
      <c r="B319" s="28"/>
      <c r="C319" s="28"/>
      <c r="D319" s="28"/>
      <c r="E319" s="28"/>
      <c r="F319" s="28"/>
      <c r="G319" s="28"/>
      <c r="H319" s="28"/>
      <c r="S319" s="28"/>
      <c r="T319" s="28"/>
      <c r="U319" s="116"/>
      <c r="V319" s="116"/>
      <c r="W319" s="116"/>
      <c r="X319" s="116"/>
      <c r="Y319" s="116"/>
      <c r="Z319" s="116"/>
      <c r="AA319" s="105"/>
      <c r="AB319" s="117"/>
      <c r="AC319" s="117"/>
      <c r="AD319" s="117"/>
      <c r="AE319" s="117"/>
      <c r="AF319" s="117"/>
      <c r="AG319" s="117"/>
      <c r="AH319" s="28"/>
      <c r="AI319" s="28"/>
      <c r="AJ319" s="28"/>
      <c r="AK319" s="28"/>
      <c r="AL319" s="28"/>
      <c r="AM319" s="28"/>
      <c r="AN319" s="28"/>
      <c r="AO319" s="28"/>
      <c r="AP319" s="28"/>
      <c r="AQ319" s="28"/>
      <c r="AR319" s="28"/>
      <c r="AT319" s="28"/>
      <c r="AU319" s="28"/>
    </row>
    <row r="320">
      <c r="B320" s="28"/>
      <c r="C320" s="28"/>
      <c r="D320" s="28"/>
      <c r="E320" s="28"/>
      <c r="F320" s="28"/>
      <c r="G320" s="28"/>
      <c r="H320" s="28"/>
      <c r="S320" s="28"/>
      <c r="T320" s="28"/>
      <c r="U320" s="116"/>
      <c r="V320" s="116"/>
      <c r="W320" s="116"/>
      <c r="X320" s="116"/>
      <c r="Y320" s="116"/>
      <c r="Z320" s="116"/>
      <c r="AA320" s="105"/>
      <c r="AB320" s="117"/>
      <c r="AC320" s="117"/>
      <c r="AD320" s="117"/>
      <c r="AE320" s="117"/>
      <c r="AF320" s="117"/>
      <c r="AG320" s="117"/>
      <c r="AH320" s="28"/>
      <c r="AI320" s="28"/>
      <c r="AJ320" s="28"/>
      <c r="AK320" s="28"/>
      <c r="AL320" s="28"/>
      <c r="AM320" s="28"/>
      <c r="AN320" s="28"/>
      <c r="AO320" s="28"/>
      <c r="AP320" s="28"/>
      <c r="AQ320" s="28"/>
      <c r="AR320" s="28"/>
      <c r="AT320" s="28"/>
      <c r="AU320" s="28"/>
    </row>
    <row r="321">
      <c r="B321" s="28"/>
      <c r="C321" s="28"/>
      <c r="D321" s="28"/>
      <c r="E321" s="28"/>
      <c r="F321" s="28"/>
      <c r="G321" s="28"/>
      <c r="H321" s="28"/>
      <c r="S321" s="28"/>
      <c r="T321" s="28"/>
      <c r="U321" s="116"/>
      <c r="V321" s="116"/>
      <c r="W321" s="116"/>
      <c r="X321" s="116"/>
      <c r="Y321" s="116"/>
      <c r="Z321" s="116"/>
      <c r="AA321" s="105"/>
      <c r="AB321" s="117"/>
      <c r="AC321" s="117"/>
      <c r="AD321" s="117"/>
      <c r="AE321" s="117"/>
      <c r="AF321" s="117"/>
      <c r="AG321" s="117"/>
      <c r="AH321" s="28"/>
      <c r="AI321" s="28"/>
      <c r="AJ321" s="28"/>
      <c r="AK321" s="28"/>
      <c r="AL321" s="28"/>
      <c r="AM321" s="28"/>
      <c r="AN321" s="28"/>
      <c r="AO321" s="28"/>
      <c r="AP321" s="28"/>
      <c r="AQ321" s="28"/>
      <c r="AR321" s="28"/>
      <c r="AT321" s="28"/>
      <c r="AU321" s="28"/>
    </row>
    <row r="322">
      <c r="B322" s="28"/>
      <c r="C322" s="28"/>
      <c r="D322" s="28"/>
      <c r="E322" s="28"/>
      <c r="F322" s="28"/>
      <c r="G322" s="28"/>
      <c r="H322" s="28"/>
      <c r="S322" s="28"/>
      <c r="T322" s="28"/>
      <c r="U322" s="116"/>
      <c r="V322" s="116"/>
      <c r="W322" s="116"/>
      <c r="X322" s="116"/>
      <c r="Y322" s="116"/>
      <c r="Z322" s="116"/>
      <c r="AA322" s="105"/>
      <c r="AB322" s="117"/>
      <c r="AC322" s="117"/>
      <c r="AD322" s="117"/>
      <c r="AE322" s="117"/>
      <c r="AF322" s="117"/>
      <c r="AG322" s="117"/>
      <c r="AH322" s="28"/>
      <c r="AI322" s="28"/>
      <c r="AJ322" s="28"/>
      <c r="AK322" s="28"/>
      <c r="AL322" s="28"/>
      <c r="AM322" s="28"/>
      <c r="AN322" s="28"/>
      <c r="AO322" s="28"/>
      <c r="AP322" s="28"/>
      <c r="AQ322" s="28"/>
      <c r="AR322" s="28"/>
      <c r="AT322" s="28"/>
      <c r="AU322" s="28"/>
    </row>
    <row r="323">
      <c r="B323" s="28"/>
      <c r="C323" s="28"/>
      <c r="D323" s="28"/>
      <c r="E323" s="28"/>
      <c r="F323" s="28"/>
      <c r="G323" s="28"/>
      <c r="H323" s="28"/>
      <c r="S323" s="28"/>
      <c r="T323" s="28"/>
      <c r="U323" s="116"/>
      <c r="V323" s="116"/>
      <c r="W323" s="116"/>
      <c r="X323" s="116"/>
      <c r="Y323" s="116"/>
      <c r="Z323" s="116"/>
      <c r="AA323" s="105"/>
      <c r="AB323" s="117"/>
      <c r="AC323" s="117"/>
      <c r="AD323" s="117"/>
      <c r="AE323" s="117"/>
      <c r="AF323" s="117"/>
      <c r="AG323" s="117"/>
      <c r="AH323" s="28"/>
      <c r="AI323" s="28"/>
      <c r="AJ323" s="28"/>
      <c r="AK323" s="28"/>
      <c r="AL323" s="28"/>
      <c r="AM323" s="28"/>
      <c r="AN323" s="28"/>
      <c r="AO323" s="28"/>
      <c r="AP323" s="28"/>
      <c r="AQ323" s="28"/>
      <c r="AR323" s="28"/>
      <c r="AT323" s="28"/>
      <c r="AU323" s="28"/>
    </row>
    <row r="324">
      <c r="B324" s="28"/>
      <c r="C324" s="28"/>
      <c r="D324" s="28"/>
      <c r="E324" s="28"/>
      <c r="F324" s="28"/>
      <c r="G324" s="28"/>
      <c r="H324" s="28"/>
      <c r="S324" s="28"/>
      <c r="T324" s="28"/>
      <c r="U324" s="116"/>
      <c r="V324" s="116"/>
      <c r="W324" s="116"/>
      <c r="X324" s="116"/>
      <c r="Y324" s="116"/>
      <c r="Z324" s="116"/>
      <c r="AA324" s="105"/>
      <c r="AB324" s="117"/>
      <c r="AC324" s="117"/>
      <c r="AD324" s="117"/>
      <c r="AE324" s="117"/>
      <c r="AF324" s="117"/>
      <c r="AG324" s="117"/>
      <c r="AH324" s="28"/>
      <c r="AI324" s="28"/>
      <c r="AJ324" s="28"/>
      <c r="AK324" s="28"/>
      <c r="AL324" s="28"/>
      <c r="AM324" s="28"/>
      <c r="AN324" s="28"/>
      <c r="AO324" s="28"/>
      <c r="AP324" s="28"/>
      <c r="AQ324" s="28"/>
      <c r="AR324" s="28"/>
      <c r="AT324" s="28"/>
      <c r="AU324" s="28"/>
    </row>
    <row r="325">
      <c r="B325" s="28"/>
      <c r="C325" s="28"/>
      <c r="D325" s="28"/>
      <c r="E325" s="28"/>
      <c r="F325" s="28"/>
      <c r="G325" s="28"/>
      <c r="H325" s="28"/>
      <c r="S325" s="28"/>
      <c r="T325" s="28"/>
      <c r="U325" s="116"/>
      <c r="V325" s="116"/>
      <c r="W325" s="116"/>
      <c r="X325" s="116"/>
      <c r="Y325" s="116"/>
      <c r="Z325" s="116"/>
      <c r="AA325" s="105"/>
      <c r="AB325" s="117"/>
      <c r="AC325" s="117"/>
      <c r="AD325" s="117"/>
      <c r="AE325" s="117"/>
      <c r="AF325" s="117"/>
      <c r="AG325" s="117"/>
      <c r="AH325" s="28"/>
      <c r="AI325" s="28"/>
      <c r="AJ325" s="28"/>
      <c r="AK325" s="28"/>
      <c r="AL325" s="28"/>
      <c r="AM325" s="28"/>
      <c r="AN325" s="28"/>
      <c r="AO325" s="28"/>
      <c r="AP325" s="28"/>
      <c r="AQ325" s="28"/>
      <c r="AR325" s="28"/>
      <c r="AT325" s="28"/>
      <c r="AU325" s="28"/>
    </row>
    <row r="326">
      <c r="B326" s="28"/>
      <c r="C326" s="28"/>
      <c r="D326" s="28"/>
      <c r="E326" s="28"/>
      <c r="F326" s="28"/>
      <c r="G326" s="28"/>
      <c r="H326" s="28"/>
      <c r="S326" s="28"/>
      <c r="T326" s="28"/>
      <c r="U326" s="116"/>
      <c r="V326" s="116"/>
      <c r="W326" s="116"/>
      <c r="X326" s="116"/>
      <c r="Y326" s="116"/>
      <c r="Z326" s="116"/>
      <c r="AA326" s="105"/>
      <c r="AB326" s="117"/>
      <c r="AC326" s="117"/>
      <c r="AD326" s="117"/>
      <c r="AE326" s="117"/>
      <c r="AF326" s="117"/>
      <c r="AG326" s="117"/>
      <c r="AH326" s="28"/>
      <c r="AI326" s="28"/>
      <c r="AJ326" s="28"/>
      <c r="AK326" s="28"/>
      <c r="AL326" s="28"/>
      <c r="AM326" s="28"/>
      <c r="AN326" s="28"/>
      <c r="AO326" s="28"/>
      <c r="AP326" s="28"/>
      <c r="AQ326" s="28"/>
      <c r="AR326" s="28"/>
      <c r="AT326" s="28"/>
      <c r="AU326" s="28"/>
    </row>
    <row r="327">
      <c r="B327" s="28"/>
      <c r="C327" s="28"/>
      <c r="D327" s="28"/>
      <c r="E327" s="28"/>
      <c r="F327" s="28"/>
      <c r="G327" s="28"/>
      <c r="H327" s="28"/>
      <c r="S327" s="28"/>
      <c r="T327" s="28"/>
      <c r="U327" s="116"/>
      <c r="V327" s="116"/>
      <c r="W327" s="116"/>
      <c r="X327" s="116"/>
      <c r="Y327" s="116"/>
      <c r="Z327" s="116"/>
      <c r="AA327" s="105"/>
      <c r="AB327" s="117"/>
      <c r="AC327" s="117"/>
      <c r="AD327" s="117"/>
      <c r="AE327" s="117"/>
      <c r="AF327" s="117"/>
      <c r="AG327" s="117"/>
      <c r="AH327" s="28"/>
      <c r="AI327" s="28"/>
      <c r="AJ327" s="28"/>
      <c r="AK327" s="28"/>
      <c r="AL327" s="28"/>
      <c r="AM327" s="28"/>
      <c r="AN327" s="28"/>
      <c r="AO327" s="28"/>
      <c r="AP327" s="28"/>
      <c r="AQ327" s="28"/>
      <c r="AR327" s="28"/>
      <c r="AT327" s="28"/>
      <c r="AU327" s="28"/>
    </row>
    <row r="328">
      <c r="B328" s="28"/>
      <c r="C328" s="28"/>
      <c r="D328" s="28"/>
      <c r="E328" s="28"/>
      <c r="F328" s="28"/>
      <c r="G328" s="28"/>
      <c r="H328" s="28"/>
      <c r="S328" s="28"/>
      <c r="T328" s="28"/>
      <c r="U328" s="116"/>
      <c r="V328" s="116"/>
      <c r="W328" s="116"/>
      <c r="X328" s="116"/>
      <c r="Y328" s="116"/>
      <c r="Z328" s="116"/>
      <c r="AA328" s="105"/>
      <c r="AB328" s="117"/>
      <c r="AC328" s="117"/>
      <c r="AD328" s="117"/>
      <c r="AE328" s="117"/>
      <c r="AF328" s="117"/>
      <c r="AG328" s="117"/>
      <c r="AH328" s="28"/>
      <c r="AI328" s="28"/>
      <c r="AJ328" s="28"/>
      <c r="AK328" s="28"/>
      <c r="AL328" s="28"/>
      <c r="AM328" s="28"/>
      <c r="AN328" s="28"/>
      <c r="AO328" s="28"/>
      <c r="AP328" s="28"/>
      <c r="AQ328" s="28"/>
      <c r="AR328" s="28"/>
      <c r="AT328" s="28"/>
      <c r="AU328" s="28"/>
    </row>
    <row r="329">
      <c r="B329" s="28"/>
      <c r="C329" s="28"/>
      <c r="D329" s="28"/>
      <c r="E329" s="28"/>
      <c r="F329" s="28"/>
      <c r="G329" s="28"/>
      <c r="H329" s="28"/>
      <c r="S329" s="28"/>
      <c r="T329" s="28"/>
      <c r="U329" s="116"/>
      <c r="V329" s="116"/>
      <c r="W329" s="116"/>
      <c r="X329" s="116"/>
      <c r="Y329" s="116"/>
      <c r="Z329" s="116"/>
      <c r="AA329" s="105"/>
      <c r="AB329" s="117"/>
      <c r="AC329" s="117"/>
      <c r="AD329" s="117"/>
      <c r="AE329" s="117"/>
      <c r="AF329" s="117"/>
      <c r="AG329" s="117"/>
      <c r="AH329" s="28"/>
      <c r="AI329" s="28"/>
      <c r="AJ329" s="28"/>
      <c r="AK329" s="28"/>
      <c r="AL329" s="28"/>
      <c r="AM329" s="28"/>
      <c r="AN329" s="28"/>
      <c r="AO329" s="28"/>
      <c r="AP329" s="28"/>
      <c r="AQ329" s="28"/>
      <c r="AR329" s="28"/>
      <c r="AT329" s="28"/>
      <c r="AU329" s="28"/>
    </row>
    <row r="330">
      <c r="B330" s="28"/>
      <c r="C330" s="28"/>
      <c r="D330" s="28"/>
      <c r="E330" s="28"/>
      <c r="F330" s="28"/>
      <c r="G330" s="28"/>
      <c r="H330" s="28"/>
      <c r="S330" s="28"/>
      <c r="T330" s="28"/>
      <c r="U330" s="116"/>
      <c r="V330" s="116"/>
      <c r="W330" s="116"/>
      <c r="X330" s="116"/>
      <c r="Y330" s="116"/>
      <c r="Z330" s="116"/>
      <c r="AA330" s="105"/>
      <c r="AB330" s="117"/>
      <c r="AC330" s="117"/>
      <c r="AD330" s="117"/>
      <c r="AE330" s="117"/>
      <c r="AF330" s="117"/>
      <c r="AG330" s="117"/>
      <c r="AH330" s="28"/>
      <c r="AI330" s="28"/>
      <c r="AJ330" s="28"/>
      <c r="AK330" s="28"/>
      <c r="AL330" s="28"/>
      <c r="AM330" s="28"/>
      <c r="AN330" s="28"/>
      <c r="AO330" s="28"/>
      <c r="AP330" s="28"/>
      <c r="AQ330" s="28"/>
      <c r="AR330" s="28"/>
      <c r="AT330" s="28"/>
      <c r="AU330" s="28"/>
    </row>
    <row r="331">
      <c r="B331" s="28"/>
      <c r="C331" s="28"/>
      <c r="D331" s="28"/>
      <c r="E331" s="28"/>
      <c r="F331" s="28"/>
      <c r="G331" s="28"/>
      <c r="H331" s="28"/>
      <c r="S331" s="28"/>
      <c r="T331" s="28"/>
      <c r="U331" s="116"/>
      <c r="V331" s="116"/>
      <c r="W331" s="116"/>
      <c r="X331" s="116"/>
      <c r="Y331" s="116"/>
      <c r="Z331" s="116"/>
      <c r="AA331" s="105"/>
      <c r="AB331" s="117"/>
      <c r="AC331" s="117"/>
      <c r="AD331" s="117"/>
      <c r="AE331" s="117"/>
      <c r="AF331" s="117"/>
      <c r="AG331" s="117"/>
      <c r="AH331" s="28"/>
      <c r="AI331" s="28"/>
      <c r="AJ331" s="28"/>
      <c r="AK331" s="28"/>
      <c r="AL331" s="28"/>
      <c r="AM331" s="28"/>
      <c r="AN331" s="28"/>
      <c r="AO331" s="28"/>
      <c r="AP331" s="28"/>
      <c r="AQ331" s="28"/>
      <c r="AR331" s="28"/>
      <c r="AT331" s="28"/>
      <c r="AU331" s="28"/>
    </row>
    <row r="332">
      <c r="B332" s="28"/>
      <c r="C332" s="28"/>
      <c r="D332" s="28"/>
      <c r="E332" s="28"/>
      <c r="F332" s="28"/>
      <c r="G332" s="28"/>
      <c r="H332" s="28"/>
      <c r="S332" s="28"/>
      <c r="T332" s="28"/>
      <c r="U332" s="116"/>
      <c r="V332" s="116"/>
      <c r="W332" s="116"/>
      <c r="X332" s="116"/>
      <c r="Y332" s="116"/>
      <c r="Z332" s="116"/>
      <c r="AA332" s="105"/>
      <c r="AB332" s="117"/>
      <c r="AC332" s="117"/>
      <c r="AD332" s="117"/>
      <c r="AE332" s="117"/>
      <c r="AF332" s="117"/>
      <c r="AG332" s="117"/>
      <c r="AH332" s="28"/>
      <c r="AI332" s="28"/>
      <c r="AJ332" s="28"/>
      <c r="AK332" s="28"/>
      <c r="AL332" s="28"/>
      <c r="AM332" s="28"/>
      <c r="AN332" s="28"/>
      <c r="AO332" s="28"/>
      <c r="AP332" s="28"/>
      <c r="AQ332" s="28"/>
      <c r="AR332" s="28"/>
      <c r="AT332" s="28"/>
      <c r="AU332" s="28"/>
    </row>
    <row r="333">
      <c r="B333" s="28"/>
      <c r="C333" s="28"/>
      <c r="D333" s="28"/>
      <c r="E333" s="28"/>
      <c r="F333" s="28"/>
      <c r="G333" s="28"/>
      <c r="H333" s="28"/>
      <c r="S333" s="28"/>
      <c r="T333" s="28"/>
      <c r="U333" s="116"/>
      <c r="V333" s="116"/>
      <c r="W333" s="116"/>
      <c r="X333" s="116"/>
      <c r="Y333" s="116"/>
      <c r="Z333" s="116"/>
      <c r="AA333" s="105"/>
      <c r="AB333" s="117"/>
      <c r="AC333" s="117"/>
      <c r="AD333" s="117"/>
      <c r="AE333" s="117"/>
      <c r="AF333" s="117"/>
      <c r="AG333" s="117"/>
      <c r="AH333" s="28"/>
      <c r="AI333" s="28"/>
      <c r="AJ333" s="28"/>
      <c r="AK333" s="28"/>
      <c r="AL333" s="28"/>
      <c r="AM333" s="28"/>
      <c r="AN333" s="28"/>
      <c r="AO333" s="28"/>
      <c r="AP333" s="28"/>
      <c r="AQ333" s="28"/>
      <c r="AR333" s="28"/>
      <c r="AT333" s="28"/>
      <c r="AU333" s="28"/>
    </row>
    <row r="334">
      <c r="B334" s="28"/>
      <c r="C334" s="28"/>
      <c r="D334" s="28"/>
      <c r="E334" s="28"/>
      <c r="F334" s="28"/>
      <c r="G334" s="28"/>
      <c r="H334" s="28"/>
      <c r="S334" s="28"/>
      <c r="T334" s="28"/>
      <c r="U334" s="116"/>
      <c r="V334" s="116"/>
      <c r="W334" s="116"/>
      <c r="X334" s="116"/>
      <c r="Y334" s="116"/>
      <c r="Z334" s="116"/>
      <c r="AA334" s="105"/>
      <c r="AB334" s="117"/>
      <c r="AC334" s="117"/>
      <c r="AD334" s="117"/>
      <c r="AE334" s="117"/>
      <c r="AF334" s="117"/>
      <c r="AG334" s="117"/>
      <c r="AH334" s="28"/>
      <c r="AI334" s="28"/>
      <c r="AJ334" s="28"/>
      <c r="AK334" s="28"/>
      <c r="AL334" s="28"/>
      <c r="AM334" s="28"/>
      <c r="AN334" s="28"/>
      <c r="AO334" s="28"/>
      <c r="AP334" s="28"/>
      <c r="AQ334" s="28"/>
      <c r="AR334" s="28"/>
      <c r="AT334" s="28"/>
      <c r="AU334" s="28"/>
    </row>
    <row r="335">
      <c r="B335" s="28"/>
      <c r="C335" s="28"/>
      <c r="D335" s="28"/>
      <c r="E335" s="28"/>
      <c r="F335" s="28"/>
      <c r="G335" s="28"/>
      <c r="H335" s="28"/>
      <c r="S335" s="28"/>
      <c r="T335" s="28"/>
      <c r="U335" s="116"/>
      <c r="V335" s="116"/>
      <c r="W335" s="116"/>
      <c r="X335" s="116"/>
      <c r="Y335" s="116"/>
      <c r="Z335" s="116"/>
      <c r="AA335" s="105"/>
      <c r="AB335" s="117"/>
      <c r="AC335" s="117"/>
      <c r="AD335" s="117"/>
      <c r="AE335" s="117"/>
      <c r="AF335" s="117"/>
      <c r="AG335" s="117"/>
      <c r="AH335" s="28"/>
      <c r="AI335" s="28"/>
      <c r="AJ335" s="28"/>
      <c r="AK335" s="28"/>
      <c r="AL335" s="28"/>
      <c r="AM335" s="28"/>
      <c r="AN335" s="28"/>
      <c r="AO335" s="28"/>
      <c r="AP335" s="28"/>
      <c r="AQ335" s="28"/>
      <c r="AR335" s="28"/>
      <c r="AT335" s="28"/>
      <c r="AU335" s="28"/>
    </row>
    <row r="336">
      <c r="B336" s="28"/>
      <c r="C336" s="28"/>
      <c r="D336" s="28"/>
      <c r="E336" s="28"/>
      <c r="F336" s="28"/>
      <c r="G336" s="28"/>
      <c r="H336" s="28"/>
      <c r="S336" s="28"/>
      <c r="T336" s="28"/>
      <c r="U336" s="116"/>
      <c r="V336" s="116"/>
      <c r="W336" s="116"/>
      <c r="X336" s="116"/>
      <c r="Y336" s="116"/>
      <c r="Z336" s="116"/>
      <c r="AA336" s="105"/>
      <c r="AB336" s="117"/>
      <c r="AC336" s="117"/>
      <c r="AD336" s="117"/>
      <c r="AE336" s="117"/>
      <c r="AF336" s="117"/>
      <c r="AG336" s="117"/>
      <c r="AH336" s="28"/>
      <c r="AI336" s="28"/>
      <c r="AJ336" s="28"/>
      <c r="AK336" s="28"/>
      <c r="AL336" s="28"/>
      <c r="AM336" s="28"/>
      <c r="AN336" s="28"/>
      <c r="AO336" s="28"/>
      <c r="AP336" s="28"/>
      <c r="AQ336" s="28"/>
      <c r="AR336" s="28"/>
      <c r="AT336" s="28"/>
      <c r="AU336" s="28"/>
    </row>
    <row r="337">
      <c r="B337" s="28"/>
      <c r="C337" s="28"/>
      <c r="D337" s="28"/>
      <c r="E337" s="28"/>
      <c r="F337" s="28"/>
      <c r="G337" s="28"/>
      <c r="H337" s="28"/>
      <c r="S337" s="28"/>
      <c r="T337" s="28"/>
      <c r="U337" s="116"/>
      <c r="V337" s="116"/>
      <c r="W337" s="116"/>
      <c r="X337" s="116"/>
      <c r="Y337" s="116"/>
      <c r="Z337" s="116"/>
      <c r="AA337" s="105"/>
      <c r="AB337" s="117"/>
      <c r="AC337" s="117"/>
      <c r="AD337" s="117"/>
      <c r="AE337" s="117"/>
      <c r="AF337" s="117"/>
      <c r="AG337" s="117"/>
      <c r="AH337" s="28"/>
      <c r="AI337" s="28"/>
      <c r="AJ337" s="28"/>
      <c r="AK337" s="28"/>
      <c r="AL337" s="28"/>
      <c r="AM337" s="28"/>
      <c r="AN337" s="28"/>
      <c r="AO337" s="28"/>
      <c r="AP337" s="28"/>
      <c r="AQ337" s="28"/>
      <c r="AR337" s="28"/>
      <c r="AT337" s="28"/>
      <c r="AU337" s="28"/>
    </row>
    <row r="338">
      <c r="B338" s="28"/>
      <c r="C338" s="28"/>
      <c r="D338" s="28"/>
      <c r="E338" s="28"/>
      <c r="F338" s="28"/>
      <c r="G338" s="28"/>
      <c r="H338" s="28"/>
      <c r="S338" s="28"/>
      <c r="T338" s="28"/>
      <c r="U338" s="116"/>
      <c r="V338" s="116"/>
      <c r="W338" s="116"/>
      <c r="X338" s="116"/>
      <c r="Y338" s="116"/>
      <c r="Z338" s="116"/>
      <c r="AA338" s="105"/>
      <c r="AB338" s="117"/>
      <c r="AC338" s="117"/>
      <c r="AD338" s="117"/>
      <c r="AE338" s="117"/>
      <c r="AF338" s="117"/>
      <c r="AG338" s="117"/>
      <c r="AH338" s="28"/>
      <c r="AI338" s="28"/>
      <c r="AJ338" s="28"/>
      <c r="AK338" s="28"/>
      <c r="AL338" s="28"/>
      <c r="AM338" s="28"/>
      <c r="AN338" s="28"/>
      <c r="AO338" s="28"/>
      <c r="AP338" s="28"/>
      <c r="AQ338" s="28"/>
      <c r="AR338" s="28"/>
      <c r="AT338" s="28"/>
      <c r="AU338" s="28"/>
    </row>
    <row r="339">
      <c r="B339" s="28"/>
      <c r="C339" s="28"/>
      <c r="D339" s="28"/>
      <c r="E339" s="28"/>
      <c r="F339" s="28"/>
      <c r="G339" s="28"/>
      <c r="H339" s="28"/>
      <c r="S339" s="28"/>
      <c r="T339" s="28"/>
      <c r="U339" s="116"/>
      <c r="V339" s="116"/>
      <c r="W339" s="116"/>
      <c r="X339" s="116"/>
      <c r="Y339" s="116"/>
      <c r="Z339" s="116"/>
      <c r="AA339" s="105"/>
      <c r="AB339" s="117"/>
      <c r="AC339" s="117"/>
      <c r="AD339" s="117"/>
      <c r="AE339" s="117"/>
      <c r="AF339" s="117"/>
      <c r="AG339" s="117"/>
      <c r="AH339" s="28"/>
      <c r="AI339" s="28"/>
      <c r="AJ339" s="28"/>
      <c r="AK339" s="28"/>
      <c r="AL339" s="28"/>
      <c r="AM339" s="28"/>
      <c r="AN339" s="28"/>
      <c r="AO339" s="28"/>
      <c r="AP339" s="28"/>
      <c r="AQ339" s="28"/>
      <c r="AR339" s="28"/>
      <c r="AT339" s="28"/>
      <c r="AU339" s="28"/>
    </row>
    <row r="340">
      <c r="B340" s="28"/>
      <c r="C340" s="28"/>
      <c r="D340" s="28"/>
      <c r="E340" s="28"/>
      <c r="F340" s="28"/>
      <c r="G340" s="28"/>
      <c r="H340" s="28"/>
      <c r="S340" s="28"/>
      <c r="T340" s="28"/>
      <c r="U340" s="116"/>
      <c r="V340" s="116"/>
      <c r="W340" s="116"/>
      <c r="X340" s="116"/>
      <c r="Y340" s="116"/>
      <c r="Z340" s="116"/>
      <c r="AA340" s="105"/>
      <c r="AB340" s="117"/>
      <c r="AC340" s="117"/>
      <c r="AD340" s="117"/>
      <c r="AE340" s="117"/>
      <c r="AF340" s="117"/>
      <c r="AG340" s="117"/>
      <c r="AH340" s="28"/>
      <c r="AI340" s="28"/>
      <c r="AJ340" s="28"/>
      <c r="AK340" s="28"/>
      <c r="AL340" s="28"/>
      <c r="AM340" s="28"/>
      <c r="AN340" s="28"/>
      <c r="AO340" s="28"/>
      <c r="AP340" s="28"/>
      <c r="AQ340" s="28"/>
      <c r="AR340" s="28"/>
      <c r="AT340" s="28"/>
      <c r="AU340" s="28"/>
    </row>
    <row r="341">
      <c r="B341" s="28"/>
      <c r="C341" s="28"/>
      <c r="D341" s="28"/>
      <c r="E341" s="28"/>
      <c r="F341" s="28"/>
      <c r="G341" s="28"/>
      <c r="H341" s="28"/>
      <c r="S341" s="28"/>
      <c r="T341" s="28"/>
      <c r="U341" s="116"/>
      <c r="V341" s="116"/>
      <c r="W341" s="116"/>
      <c r="X341" s="116"/>
      <c r="Y341" s="116"/>
      <c r="Z341" s="116"/>
      <c r="AA341" s="105"/>
      <c r="AB341" s="117"/>
      <c r="AC341" s="117"/>
      <c r="AD341" s="117"/>
      <c r="AE341" s="117"/>
      <c r="AF341" s="117"/>
      <c r="AG341" s="117"/>
      <c r="AH341" s="28"/>
      <c r="AI341" s="28"/>
      <c r="AJ341" s="28"/>
      <c r="AK341" s="28"/>
      <c r="AL341" s="28"/>
      <c r="AM341" s="28"/>
      <c r="AN341" s="28"/>
      <c r="AO341" s="28"/>
      <c r="AP341" s="28"/>
      <c r="AQ341" s="28"/>
      <c r="AR341" s="28"/>
      <c r="AT341" s="28"/>
      <c r="AU341" s="28"/>
    </row>
    <row r="342">
      <c r="B342" s="28"/>
      <c r="C342" s="28"/>
      <c r="D342" s="28"/>
      <c r="E342" s="28"/>
      <c r="F342" s="28"/>
      <c r="G342" s="28"/>
      <c r="H342" s="28"/>
      <c r="S342" s="28"/>
      <c r="T342" s="28"/>
      <c r="U342" s="116"/>
      <c r="V342" s="116"/>
      <c r="W342" s="116"/>
      <c r="X342" s="116"/>
      <c r="Y342" s="116"/>
      <c r="Z342" s="116"/>
      <c r="AA342" s="105"/>
      <c r="AB342" s="117"/>
      <c r="AC342" s="117"/>
      <c r="AD342" s="117"/>
      <c r="AE342" s="117"/>
      <c r="AF342" s="117"/>
      <c r="AG342" s="117"/>
      <c r="AH342" s="28"/>
      <c r="AI342" s="28"/>
      <c r="AJ342" s="28"/>
      <c r="AK342" s="28"/>
      <c r="AL342" s="28"/>
      <c r="AM342" s="28"/>
      <c r="AN342" s="28"/>
      <c r="AO342" s="28"/>
      <c r="AP342" s="28"/>
      <c r="AQ342" s="28"/>
      <c r="AR342" s="28"/>
      <c r="AT342" s="28"/>
      <c r="AU342" s="28"/>
    </row>
    <row r="343">
      <c r="B343" s="28"/>
      <c r="C343" s="28"/>
      <c r="D343" s="28"/>
      <c r="E343" s="28"/>
      <c r="F343" s="28"/>
      <c r="G343" s="28"/>
      <c r="H343" s="28"/>
      <c r="S343" s="28"/>
      <c r="T343" s="28"/>
      <c r="U343" s="116"/>
      <c r="V343" s="116"/>
      <c r="W343" s="116"/>
      <c r="X343" s="116"/>
      <c r="Y343" s="116"/>
      <c r="Z343" s="116"/>
      <c r="AA343" s="105"/>
      <c r="AB343" s="117"/>
      <c r="AC343" s="117"/>
      <c r="AD343" s="117"/>
      <c r="AE343" s="117"/>
      <c r="AF343" s="117"/>
      <c r="AG343" s="117"/>
      <c r="AH343" s="28"/>
      <c r="AI343" s="28"/>
      <c r="AJ343" s="28"/>
      <c r="AK343" s="28"/>
      <c r="AL343" s="28"/>
      <c r="AM343" s="28"/>
      <c r="AN343" s="28"/>
      <c r="AO343" s="28"/>
      <c r="AP343" s="28"/>
      <c r="AQ343" s="28"/>
      <c r="AR343" s="28"/>
      <c r="AT343" s="28"/>
      <c r="AU343" s="28"/>
    </row>
    <row r="344">
      <c r="B344" s="28"/>
      <c r="C344" s="28"/>
      <c r="D344" s="28"/>
      <c r="E344" s="28"/>
      <c r="F344" s="28"/>
      <c r="G344" s="28"/>
      <c r="H344" s="28"/>
      <c r="S344" s="28"/>
      <c r="T344" s="28"/>
      <c r="U344" s="116"/>
      <c r="V344" s="116"/>
      <c r="W344" s="116"/>
      <c r="X344" s="116"/>
      <c r="Y344" s="116"/>
      <c r="Z344" s="116"/>
      <c r="AA344" s="105"/>
      <c r="AB344" s="117"/>
      <c r="AC344" s="117"/>
      <c r="AD344" s="117"/>
      <c r="AE344" s="117"/>
      <c r="AF344" s="117"/>
      <c r="AG344" s="117"/>
      <c r="AH344" s="28"/>
      <c r="AI344" s="28"/>
      <c r="AJ344" s="28"/>
      <c r="AK344" s="28"/>
      <c r="AL344" s="28"/>
      <c r="AM344" s="28"/>
      <c r="AN344" s="28"/>
      <c r="AO344" s="28"/>
      <c r="AP344" s="28"/>
      <c r="AQ344" s="28"/>
      <c r="AR344" s="28"/>
      <c r="AT344" s="28"/>
      <c r="AU344" s="28"/>
    </row>
    <row r="345">
      <c r="B345" s="28"/>
      <c r="C345" s="28"/>
      <c r="D345" s="28"/>
      <c r="E345" s="28"/>
      <c r="F345" s="28"/>
      <c r="G345" s="28"/>
      <c r="H345" s="28"/>
      <c r="S345" s="28"/>
      <c r="T345" s="28"/>
      <c r="U345" s="116"/>
      <c r="V345" s="116"/>
      <c r="W345" s="116"/>
      <c r="X345" s="116"/>
      <c r="Y345" s="116"/>
      <c r="Z345" s="116"/>
      <c r="AA345" s="105"/>
      <c r="AB345" s="117"/>
      <c r="AC345" s="117"/>
      <c r="AD345" s="117"/>
      <c r="AE345" s="117"/>
      <c r="AF345" s="117"/>
      <c r="AG345" s="117"/>
      <c r="AH345" s="28"/>
      <c r="AI345" s="28"/>
      <c r="AJ345" s="28"/>
      <c r="AK345" s="28"/>
      <c r="AL345" s="28"/>
      <c r="AM345" s="28"/>
      <c r="AN345" s="28"/>
      <c r="AO345" s="28"/>
      <c r="AP345" s="28"/>
      <c r="AQ345" s="28"/>
      <c r="AR345" s="28"/>
      <c r="AT345" s="28"/>
      <c r="AU345" s="28"/>
    </row>
    <row r="346">
      <c r="B346" s="28"/>
      <c r="C346" s="28"/>
      <c r="D346" s="28"/>
      <c r="E346" s="28"/>
      <c r="F346" s="28"/>
      <c r="G346" s="28"/>
      <c r="H346" s="28"/>
      <c r="S346" s="28"/>
      <c r="T346" s="28"/>
      <c r="U346" s="116"/>
      <c r="V346" s="116"/>
      <c r="W346" s="116"/>
      <c r="X346" s="116"/>
      <c r="Y346" s="116"/>
      <c r="Z346" s="116"/>
      <c r="AA346" s="105"/>
      <c r="AB346" s="117"/>
      <c r="AC346" s="117"/>
      <c r="AD346" s="117"/>
      <c r="AE346" s="117"/>
      <c r="AF346" s="117"/>
      <c r="AG346" s="117"/>
      <c r="AH346" s="28"/>
      <c r="AI346" s="28"/>
      <c r="AJ346" s="28"/>
      <c r="AK346" s="28"/>
      <c r="AL346" s="28"/>
      <c r="AM346" s="28"/>
      <c r="AN346" s="28"/>
      <c r="AO346" s="28"/>
      <c r="AP346" s="28"/>
      <c r="AQ346" s="28"/>
      <c r="AR346" s="28"/>
      <c r="AT346" s="28"/>
      <c r="AU346" s="28"/>
    </row>
    <row r="347">
      <c r="B347" s="28"/>
      <c r="C347" s="28"/>
      <c r="D347" s="28"/>
      <c r="E347" s="28"/>
      <c r="F347" s="28"/>
      <c r="G347" s="28"/>
      <c r="H347" s="28"/>
      <c r="S347" s="28"/>
      <c r="T347" s="28"/>
      <c r="U347" s="116"/>
      <c r="V347" s="116"/>
      <c r="W347" s="116"/>
      <c r="X347" s="116"/>
      <c r="Y347" s="116"/>
      <c r="Z347" s="116"/>
      <c r="AA347" s="105"/>
      <c r="AB347" s="117"/>
      <c r="AC347" s="117"/>
      <c r="AD347" s="117"/>
      <c r="AE347" s="117"/>
      <c r="AF347" s="117"/>
      <c r="AG347" s="117"/>
      <c r="AH347" s="28"/>
      <c r="AI347" s="28"/>
      <c r="AJ347" s="28"/>
      <c r="AK347" s="28"/>
      <c r="AL347" s="28"/>
      <c r="AM347" s="28"/>
      <c r="AN347" s="28"/>
      <c r="AO347" s="28"/>
      <c r="AP347" s="28"/>
      <c r="AQ347" s="28"/>
      <c r="AR347" s="28"/>
      <c r="AT347" s="28"/>
      <c r="AU347" s="28"/>
    </row>
    <row r="348">
      <c r="B348" s="28"/>
      <c r="C348" s="28"/>
      <c r="D348" s="28"/>
      <c r="E348" s="28"/>
      <c r="F348" s="28"/>
      <c r="G348" s="28"/>
      <c r="H348" s="28"/>
      <c r="S348" s="28"/>
      <c r="T348" s="28"/>
      <c r="U348" s="116"/>
      <c r="V348" s="116"/>
      <c r="W348" s="116"/>
      <c r="X348" s="116"/>
      <c r="Y348" s="116"/>
      <c r="Z348" s="116"/>
      <c r="AA348" s="105"/>
      <c r="AB348" s="117"/>
      <c r="AC348" s="117"/>
      <c r="AD348" s="117"/>
      <c r="AE348" s="117"/>
      <c r="AF348" s="117"/>
      <c r="AG348" s="117"/>
      <c r="AH348" s="28"/>
      <c r="AI348" s="28"/>
      <c r="AJ348" s="28"/>
      <c r="AK348" s="28"/>
      <c r="AL348" s="28"/>
      <c r="AM348" s="28"/>
      <c r="AN348" s="28"/>
      <c r="AO348" s="28"/>
      <c r="AP348" s="28"/>
      <c r="AQ348" s="28"/>
      <c r="AR348" s="28"/>
      <c r="AT348" s="28"/>
      <c r="AU348" s="28"/>
    </row>
    <row r="349">
      <c r="B349" s="28"/>
      <c r="C349" s="28"/>
      <c r="D349" s="28"/>
      <c r="E349" s="28"/>
      <c r="F349" s="28"/>
      <c r="G349" s="28"/>
      <c r="H349" s="28"/>
      <c r="S349" s="28"/>
      <c r="T349" s="28"/>
      <c r="U349" s="116"/>
      <c r="V349" s="116"/>
      <c r="W349" s="116"/>
      <c r="X349" s="116"/>
      <c r="Y349" s="116"/>
      <c r="Z349" s="116"/>
      <c r="AA349" s="105"/>
      <c r="AB349" s="117"/>
      <c r="AC349" s="117"/>
      <c r="AD349" s="117"/>
      <c r="AE349" s="117"/>
      <c r="AF349" s="117"/>
      <c r="AG349" s="117"/>
      <c r="AH349" s="28"/>
      <c r="AI349" s="28"/>
      <c r="AJ349" s="28"/>
      <c r="AK349" s="28"/>
      <c r="AL349" s="28"/>
      <c r="AM349" s="28"/>
      <c r="AN349" s="28"/>
      <c r="AO349" s="28"/>
      <c r="AP349" s="28"/>
      <c r="AQ349" s="28"/>
      <c r="AR349" s="28"/>
      <c r="AT349" s="28"/>
      <c r="AU349" s="28"/>
    </row>
    <row r="350">
      <c r="B350" s="28"/>
      <c r="C350" s="28"/>
      <c r="D350" s="28"/>
      <c r="E350" s="28"/>
      <c r="F350" s="28"/>
      <c r="G350" s="28"/>
      <c r="H350" s="28"/>
      <c r="S350" s="28"/>
      <c r="T350" s="28"/>
      <c r="U350" s="116"/>
      <c r="V350" s="116"/>
      <c r="W350" s="116"/>
      <c r="X350" s="116"/>
      <c r="Y350" s="116"/>
      <c r="Z350" s="116"/>
      <c r="AA350" s="105"/>
      <c r="AB350" s="117"/>
      <c r="AC350" s="117"/>
      <c r="AD350" s="117"/>
      <c r="AE350" s="117"/>
      <c r="AF350" s="117"/>
      <c r="AG350" s="117"/>
      <c r="AH350" s="28"/>
      <c r="AI350" s="28"/>
      <c r="AJ350" s="28"/>
      <c r="AK350" s="28"/>
      <c r="AL350" s="28"/>
      <c r="AM350" s="28"/>
      <c r="AN350" s="28"/>
      <c r="AO350" s="28"/>
      <c r="AP350" s="28"/>
      <c r="AQ350" s="28"/>
      <c r="AR350" s="28"/>
      <c r="AT350" s="28"/>
      <c r="AU350" s="28"/>
    </row>
    <row r="351">
      <c r="B351" s="28"/>
      <c r="C351" s="28"/>
      <c r="D351" s="28"/>
      <c r="E351" s="28"/>
      <c r="F351" s="28"/>
      <c r="G351" s="28"/>
      <c r="H351" s="28"/>
      <c r="S351" s="28"/>
      <c r="T351" s="28"/>
      <c r="U351" s="116"/>
      <c r="V351" s="116"/>
      <c r="W351" s="116"/>
      <c r="X351" s="116"/>
      <c r="Y351" s="116"/>
      <c r="Z351" s="116"/>
      <c r="AA351" s="105"/>
      <c r="AB351" s="117"/>
      <c r="AC351" s="117"/>
      <c r="AD351" s="117"/>
      <c r="AE351" s="117"/>
      <c r="AF351" s="117"/>
      <c r="AG351" s="117"/>
      <c r="AH351" s="28"/>
      <c r="AI351" s="28"/>
      <c r="AJ351" s="28"/>
      <c r="AK351" s="28"/>
      <c r="AL351" s="28"/>
      <c r="AM351" s="28"/>
      <c r="AN351" s="28"/>
      <c r="AO351" s="28"/>
      <c r="AP351" s="28"/>
      <c r="AQ351" s="28"/>
      <c r="AR351" s="28"/>
      <c r="AT351" s="28"/>
      <c r="AU351" s="28"/>
    </row>
    <row r="352">
      <c r="B352" s="28"/>
      <c r="C352" s="28"/>
      <c r="D352" s="28"/>
      <c r="E352" s="28"/>
      <c r="F352" s="28"/>
      <c r="G352" s="28"/>
      <c r="H352" s="28"/>
      <c r="S352" s="28"/>
      <c r="T352" s="28"/>
      <c r="U352" s="116"/>
      <c r="V352" s="116"/>
      <c r="W352" s="116"/>
      <c r="X352" s="116"/>
      <c r="Y352" s="116"/>
      <c r="Z352" s="116"/>
      <c r="AA352" s="105"/>
      <c r="AB352" s="117"/>
      <c r="AC352" s="117"/>
      <c r="AD352" s="117"/>
      <c r="AE352" s="117"/>
      <c r="AF352" s="117"/>
      <c r="AG352" s="117"/>
      <c r="AH352" s="28"/>
      <c r="AI352" s="28"/>
      <c r="AJ352" s="28"/>
      <c r="AK352" s="28"/>
      <c r="AL352" s="28"/>
      <c r="AM352" s="28"/>
      <c r="AN352" s="28"/>
      <c r="AO352" s="28"/>
      <c r="AP352" s="28"/>
      <c r="AQ352" s="28"/>
      <c r="AR352" s="28"/>
      <c r="AT352" s="28"/>
      <c r="AU352" s="28"/>
    </row>
    <row r="353">
      <c r="B353" s="28"/>
      <c r="C353" s="28"/>
      <c r="D353" s="28"/>
      <c r="E353" s="28"/>
      <c r="F353" s="28"/>
      <c r="G353" s="28"/>
      <c r="H353" s="28"/>
      <c r="S353" s="28"/>
      <c r="T353" s="28"/>
      <c r="U353" s="116"/>
      <c r="V353" s="116"/>
      <c r="W353" s="116"/>
      <c r="X353" s="116"/>
      <c r="Y353" s="116"/>
      <c r="Z353" s="116"/>
      <c r="AA353" s="105"/>
      <c r="AB353" s="117"/>
      <c r="AC353" s="117"/>
      <c r="AD353" s="117"/>
      <c r="AE353" s="117"/>
      <c r="AF353" s="117"/>
      <c r="AG353" s="117"/>
      <c r="AH353" s="28"/>
      <c r="AI353" s="28"/>
      <c r="AJ353" s="28"/>
      <c r="AK353" s="28"/>
      <c r="AL353" s="28"/>
      <c r="AM353" s="28"/>
      <c r="AN353" s="28"/>
      <c r="AO353" s="28"/>
      <c r="AP353" s="28"/>
      <c r="AQ353" s="28"/>
      <c r="AR353" s="28"/>
      <c r="AT353" s="28"/>
      <c r="AU353" s="28"/>
    </row>
    <row r="354">
      <c r="B354" s="28"/>
      <c r="C354" s="28"/>
      <c r="D354" s="28"/>
      <c r="E354" s="28"/>
      <c r="F354" s="28"/>
      <c r="G354" s="28"/>
      <c r="H354" s="28"/>
      <c r="S354" s="28"/>
      <c r="T354" s="28"/>
      <c r="U354" s="116"/>
      <c r="V354" s="116"/>
      <c r="W354" s="116"/>
      <c r="X354" s="116"/>
      <c r="Y354" s="116"/>
      <c r="Z354" s="116"/>
      <c r="AA354" s="105"/>
      <c r="AB354" s="117"/>
      <c r="AC354" s="117"/>
      <c r="AD354" s="117"/>
      <c r="AE354" s="117"/>
      <c r="AF354" s="117"/>
      <c r="AG354" s="117"/>
      <c r="AH354" s="28"/>
      <c r="AI354" s="28"/>
      <c r="AJ354" s="28"/>
      <c r="AK354" s="28"/>
      <c r="AL354" s="28"/>
      <c r="AM354" s="28"/>
      <c r="AN354" s="28"/>
      <c r="AO354" s="28"/>
      <c r="AP354" s="28"/>
      <c r="AQ354" s="28"/>
      <c r="AR354" s="28"/>
      <c r="AT354" s="28"/>
      <c r="AU354" s="28"/>
    </row>
    <row r="355">
      <c r="B355" s="28"/>
      <c r="C355" s="28"/>
      <c r="D355" s="28"/>
      <c r="E355" s="28"/>
      <c r="F355" s="28"/>
      <c r="G355" s="28"/>
      <c r="H355" s="28"/>
      <c r="S355" s="28"/>
      <c r="T355" s="28"/>
      <c r="U355" s="116"/>
      <c r="V355" s="116"/>
      <c r="W355" s="116"/>
      <c r="X355" s="116"/>
      <c r="Y355" s="116"/>
      <c r="Z355" s="116"/>
      <c r="AA355" s="105"/>
      <c r="AB355" s="117"/>
      <c r="AC355" s="117"/>
      <c r="AD355" s="117"/>
      <c r="AE355" s="117"/>
      <c r="AF355" s="117"/>
      <c r="AG355" s="117"/>
      <c r="AH355" s="28"/>
      <c r="AI355" s="28"/>
      <c r="AJ355" s="28"/>
      <c r="AK355" s="28"/>
      <c r="AL355" s="28"/>
      <c r="AM355" s="28"/>
      <c r="AN355" s="28"/>
      <c r="AO355" s="28"/>
      <c r="AP355" s="28"/>
      <c r="AQ355" s="28"/>
      <c r="AR355" s="28"/>
      <c r="AT355" s="28"/>
      <c r="AU355" s="28"/>
    </row>
    <row r="356">
      <c r="B356" s="28"/>
      <c r="C356" s="28"/>
      <c r="D356" s="28"/>
      <c r="E356" s="28"/>
      <c r="F356" s="28"/>
      <c r="G356" s="28"/>
      <c r="H356" s="28"/>
      <c r="S356" s="28"/>
      <c r="T356" s="28"/>
      <c r="U356" s="116"/>
      <c r="V356" s="116"/>
      <c r="W356" s="116"/>
      <c r="X356" s="116"/>
      <c r="Y356" s="116"/>
      <c r="Z356" s="116"/>
      <c r="AA356" s="105"/>
      <c r="AB356" s="117"/>
      <c r="AC356" s="117"/>
      <c r="AD356" s="117"/>
      <c r="AE356" s="117"/>
      <c r="AF356" s="117"/>
      <c r="AG356" s="117"/>
      <c r="AH356" s="28"/>
      <c r="AI356" s="28"/>
      <c r="AJ356" s="28"/>
      <c r="AK356" s="28"/>
      <c r="AL356" s="28"/>
      <c r="AM356" s="28"/>
      <c r="AN356" s="28"/>
      <c r="AO356" s="28"/>
      <c r="AP356" s="28"/>
      <c r="AQ356" s="28"/>
      <c r="AR356" s="28"/>
      <c r="AT356" s="28"/>
      <c r="AU356" s="28"/>
    </row>
    <row r="357">
      <c r="B357" s="28"/>
      <c r="C357" s="28"/>
      <c r="D357" s="28"/>
      <c r="E357" s="28"/>
      <c r="F357" s="28"/>
      <c r="G357" s="28"/>
      <c r="H357" s="28"/>
      <c r="S357" s="28"/>
      <c r="T357" s="28"/>
      <c r="U357" s="116"/>
      <c r="V357" s="116"/>
      <c r="W357" s="116"/>
      <c r="X357" s="116"/>
      <c r="Y357" s="116"/>
      <c r="Z357" s="116"/>
      <c r="AA357" s="105"/>
      <c r="AB357" s="117"/>
      <c r="AC357" s="117"/>
      <c r="AD357" s="117"/>
      <c r="AE357" s="117"/>
      <c r="AF357" s="117"/>
      <c r="AG357" s="117"/>
      <c r="AH357" s="28"/>
      <c r="AI357" s="28"/>
      <c r="AJ357" s="28"/>
      <c r="AK357" s="28"/>
      <c r="AL357" s="28"/>
      <c r="AM357" s="28"/>
      <c r="AN357" s="28"/>
      <c r="AO357" s="28"/>
      <c r="AP357" s="28"/>
      <c r="AQ357" s="28"/>
      <c r="AR357" s="28"/>
      <c r="AT357" s="28"/>
      <c r="AU357" s="28"/>
    </row>
    <row r="358">
      <c r="B358" s="28"/>
      <c r="C358" s="28"/>
      <c r="D358" s="28"/>
      <c r="E358" s="28"/>
      <c r="F358" s="28"/>
      <c r="G358" s="28"/>
      <c r="H358" s="28"/>
      <c r="S358" s="28"/>
      <c r="T358" s="28"/>
      <c r="U358" s="116"/>
      <c r="V358" s="116"/>
      <c r="W358" s="116"/>
      <c r="X358" s="116"/>
      <c r="Y358" s="116"/>
      <c r="Z358" s="116"/>
      <c r="AA358" s="105"/>
      <c r="AB358" s="117"/>
      <c r="AC358" s="117"/>
      <c r="AD358" s="117"/>
      <c r="AE358" s="117"/>
      <c r="AF358" s="117"/>
      <c r="AG358" s="117"/>
      <c r="AH358" s="28"/>
      <c r="AI358" s="28"/>
      <c r="AJ358" s="28"/>
      <c r="AK358" s="28"/>
      <c r="AL358" s="28"/>
      <c r="AM358" s="28"/>
      <c r="AN358" s="28"/>
      <c r="AO358" s="28"/>
      <c r="AP358" s="28"/>
      <c r="AQ358" s="28"/>
      <c r="AR358" s="28"/>
      <c r="AT358" s="28"/>
      <c r="AU358" s="28"/>
    </row>
    <row r="359">
      <c r="B359" s="28"/>
      <c r="C359" s="28"/>
      <c r="D359" s="28"/>
      <c r="E359" s="28"/>
      <c r="F359" s="28"/>
      <c r="G359" s="28"/>
      <c r="H359" s="28"/>
      <c r="S359" s="28"/>
      <c r="T359" s="28"/>
      <c r="U359" s="116"/>
      <c r="V359" s="116"/>
      <c r="W359" s="116"/>
      <c r="X359" s="116"/>
      <c r="Y359" s="116"/>
      <c r="Z359" s="116"/>
      <c r="AA359" s="105"/>
      <c r="AB359" s="117"/>
      <c r="AC359" s="117"/>
      <c r="AD359" s="117"/>
      <c r="AE359" s="117"/>
      <c r="AF359" s="117"/>
      <c r="AG359" s="117"/>
      <c r="AH359" s="28"/>
      <c r="AI359" s="28"/>
      <c r="AJ359" s="28"/>
      <c r="AK359" s="28"/>
      <c r="AL359" s="28"/>
      <c r="AM359" s="28"/>
      <c r="AN359" s="28"/>
      <c r="AO359" s="28"/>
      <c r="AP359" s="28"/>
      <c r="AQ359" s="28"/>
      <c r="AR359" s="28"/>
      <c r="AT359" s="28"/>
      <c r="AU359" s="28"/>
    </row>
    <row r="360">
      <c r="B360" s="28"/>
      <c r="C360" s="28"/>
      <c r="D360" s="28"/>
      <c r="E360" s="28"/>
      <c r="F360" s="28"/>
      <c r="G360" s="28"/>
      <c r="H360" s="28"/>
      <c r="S360" s="28"/>
      <c r="T360" s="28"/>
      <c r="U360" s="116"/>
      <c r="V360" s="116"/>
      <c r="W360" s="116"/>
      <c r="X360" s="116"/>
      <c r="Y360" s="116"/>
      <c r="Z360" s="116"/>
      <c r="AA360" s="105"/>
      <c r="AB360" s="117"/>
      <c r="AC360" s="117"/>
      <c r="AD360" s="117"/>
      <c r="AE360" s="117"/>
      <c r="AF360" s="117"/>
      <c r="AG360" s="117"/>
      <c r="AH360" s="28"/>
      <c r="AI360" s="28"/>
      <c r="AJ360" s="28"/>
      <c r="AK360" s="28"/>
      <c r="AL360" s="28"/>
      <c r="AM360" s="28"/>
      <c r="AN360" s="28"/>
      <c r="AO360" s="28"/>
      <c r="AP360" s="28"/>
      <c r="AQ360" s="28"/>
      <c r="AR360" s="28"/>
      <c r="AT360" s="28"/>
      <c r="AU360" s="28"/>
    </row>
    <row r="361">
      <c r="B361" s="28"/>
      <c r="C361" s="28"/>
      <c r="D361" s="28"/>
      <c r="E361" s="28"/>
      <c r="F361" s="28"/>
      <c r="G361" s="28"/>
      <c r="H361" s="28"/>
      <c r="S361" s="28"/>
      <c r="T361" s="28"/>
      <c r="U361" s="116"/>
      <c r="V361" s="116"/>
      <c r="W361" s="116"/>
      <c r="X361" s="116"/>
      <c r="Y361" s="116"/>
      <c r="Z361" s="116"/>
      <c r="AA361" s="105"/>
      <c r="AB361" s="117"/>
      <c r="AC361" s="117"/>
      <c r="AD361" s="117"/>
      <c r="AE361" s="117"/>
      <c r="AF361" s="117"/>
      <c r="AG361" s="117"/>
      <c r="AH361" s="28"/>
      <c r="AI361" s="28"/>
      <c r="AJ361" s="28"/>
      <c r="AK361" s="28"/>
      <c r="AL361" s="28"/>
      <c r="AM361" s="28"/>
      <c r="AN361" s="28"/>
      <c r="AO361" s="28"/>
      <c r="AP361" s="28"/>
      <c r="AQ361" s="28"/>
      <c r="AR361" s="28"/>
      <c r="AT361" s="28"/>
      <c r="AU361" s="28"/>
    </row>
    <row r="362">
      <c r="B362" s="28"/>
      <c r="C362" s="28"/>
      <c r="D362" s="28"/>
      <c r="E362" s="28"/>
      <c r="F362" s="28"/>
      <c r="G362" s="28"/>
      <c r="H362" s="28"/>
      <c r="S362" s="28"/>
      <c r="T362" s="28"/>
      <c r="U362" s="116"/>
      <c r="V362" s="116"/>
      <c r="W362" s="116"/>
      <c r="X362" s="116"/>
      <c r="Y362" s="116"/>
      <c r="Z362" s="116"/>
      <c r="AA362" s="105"/>
      <c r="AB362" s="117"/>
      <c r="AC362" s="117"/>
      <c r="AD362" s="117"/>
      <c r="AE362" s="117"/>
      <c r="AF362" s="117"/>
      <c r="AG362" s="117"/>
      <c r="AH362" s="28"/>
      <c r="AI362" s="28"/>
      <c r="AJ362" s="28"/>
      <c r="AK362" s="28"/>
      <c r="AL362" s="28"/>
      <c r="AM362" s="28"/>
      <c r="AN362" s="28"/>
      <c r="AO362" s="28"/>
      <c r="AP362" s="28"/>
      <c r="AQ362" s="28"/>
      <c r="AR362" s="28"/>
      <c r="AT362" s="28"/>
      <c r="AU362" s="28"/>
    </row>
    <row r="363">
      <c r="B363" s="28"/>
      <c r="C363" s="28"/>
      <c r="D363" s="28"/>
      <c r="E363" s="28"/>
      <c r="F363" s="28"/>
      <c r="G363" s="28"/>
      <c r="H363" s="28"/>
      <c r="S363" s="28"/>
      <c r="T363" s="28"/>
      <c r="U363" s="116"/>
      <c r="V363" s="116"/>
      <c r="W363" s="116"/>
      <c r="X363" s="116"/>
      <c r="Y363" s="116"/>
      <c r="Z363" s="116"/>
      <c r="AA363" s="105"/>
      <c r="AB363" s="117"/>
      <c r="AC363" s="117"/>
      <c r="AD363" s="117"/>
      <c r="AE363" s="117"/>
      <c r="AF363" s="117"/>
      <c r="AG363" s="117"/>
      <c r="AH363" s="28"/>
      <c r="AI363" s="28"/>
      <c r="AJ363" s="28"/>
      <c r="AK363" s="28"/>
      <c r="AL363" s="28"/>
      <c r="AM363" s="28"/>
      <c r="AN363" s="28"/>
      <c r="AO363" s="28"/>
      <c r="AP363" s="28"/>
      <c r="AQ363" s="28"/>
      <c r="AR363" s="28"/>
      <c r="AT363" s="28"/>
      <c r="AU363" s="28"/>
    </row>
    <row r="364">
      <c r="B364" s="28"/>
      <c r="C364" s="28"/>
      <c r="D364" s="28"/>
      <c r="E364" s="28"/>
      <c r="F364" s="28"/>
      <c r="G364" s="28"/>
      <c r="H364" s="28"/>
      <c r="S364" s="28"/>
      <c r="T364" s="28"/>
      <c r="U364" s="116"/>
      <c r="V364" s="116"/>
      <c r="W364" s="116"/>
      <c r="X364" s="116"/>
      <c r="Y364" s="116"/>
      <c r="Z364" s="116"/>
      <c r="AA364" s="105"/>
      <c r="AB364" s="117"/>
      <c r="AC364" s="117"/>
      <c r="AD364" s="117"/>
      <c r="AE364" s="117"/>
      <c r="AF364" s="117"/>
      <c r="AG364" s="117"/>
      <c r="AH364" s="28"/>
      <c r="AI364" s="28"/>
      <c r="AJ364" s="28"/>
      <c r="AK364" s="28"/>
      <c r="AL364" s="28"/>
      <c r="AM364" s="28"/>
      <c r="AN364" s="28"/>
      <c r="AO364" s="28"/>
      <c r="AP364" s="28"/>
      <c r="AQ364" s="28"/>
      <c r="AR364" s="28"/>
      <c r="AT364" s="28"/>
      <c r="AU364" s="28"/>
    </row>
    <row r="365">
      <c r="B365" s="28"/>
      <c r="C365" s="28"/>
      <c r="D365" s="28"/>
      <c r="E365" s="28"/>
      <c r="F365" s="28"/>
      <c r="G365" s="28"/>
      <c r="H365" s="28"/>
      <c r="S365" s="28"/>
      <c r="T365" s="28"/>
      <c r="U365" s="116"/>
      <c r="V365" s="116"/>
      <c r="W365" s="116"/>
      <c r="X365" s="116"/>
      <c r="Y365" s="116"/>
      <c r="Z365" s="116"/>
      <c r="AA365" s="105"/>
      <c r="AB365" s="117"/>
      <c r="AC365" s="117"/>
      <c r="AD365" s="117"/>
      <c r="AE365" s="117"/>
      <c r="AF365" s="117"/>
      <c r="AG365" s="117"/>
      <c r="AH365" s="28"/>
      <c r="AI365" s="28"/>
      <c r="AJ365" s="28"/>
      <c r="AK365" s="28"/>
      <c r="AL365" s="28"/>
      <c r="AM365" s="28"/>
      <c r="AN365" s="28"/>
      <c r="AO365" s="28"/>
      <c r="AP365" s="28"/>
      <c r="AQ365" s="28"/>
      <c r="AR365" s="28"/>
      <c r="AT365" s="28"/>
      <c r="AU365" s="28"/>
    </row>
    <row r="366">
      <c r="B366" s="28"/>
      <c r="C366" s="28"/>
      <c r="D366" s="28"/>
      <c r="E366" s="28"/>
      <c r="F366" s="28"/>
      <c r="G366" s="28"/>
      <c r="H366" s="28"/>
      <c r="S366" s="28"/>
      <c r="T366" s="28"/>
      <c r="U366" s="116"/>
      <c r="V366" s="116"/>
      <c r="W366" s="116"/>
      <c r="X366" s="116"/>
      <c r="Y366" s="116"/>
      <c r="Z366" s="116"/>
      <c r="AA366" s="105"/>
      <c r="AB366" s="117"/>
      <c r="AC366" s="117"/>
      <c r="AD366" s="117"/>
      <c r="AE366" s="117"/>
      <c r="AF366" s="117"/>
      <c r="AG366" s="117"/>
      <c r="AH366" s="28"/>
      <c r="AI366" s="28"/>
      <c r="AJ366" s="28"/>
      <c r="AK366" s="28"/>
      <c r="AL366" s="28"/>
      <c r="AM366" s="28"/>
      <c r="AN366" s="28"/>
      <c r="AO366" s="28"/>
      <c r="AP366" s="28"/>
      <c r="AQ366" s="28"/>
      <c r="AR366" s="28"/>
      <c r="AT366" s="28"/>
      <c r="AU366" s="28"/>
    </row>
    <row r="367">
      <c r="B367" s="28"/>
      <c r="C367" s="28"/>
      <c r="D367" s="28"/>
      <c r="E367" s="28"/>
      <c r="F367" s="28"/>
      <c r="G367" s="28"/>
      <c r="H367" s="28"/>
      <c r="S367" s="28"/>
      <c r="T367" s="28"/>
      <c r="U367" s="116"/>
      <c r="V367" s="116"/>
      <c r="W367" s="116"/>
      <c r="X367" s="116"/>
      <c r="Y367" s="116"/>
      <c r="Z367" s="116"/>
      <c r="AA367" s="105"/>
      <c r="AB367" s="117"/>
      <c r="AC367" s="117"/>
      <c r="AD367" s="117"/>
      <c r="AE367" s="117"/>
      <c r="AF367" s="117"/>
      <c r="AG367" s="117"/>
      <c r="AH367" s="28"/>
      <c r="AI367" s="28"/>
      <c r="AJ367" s="28"/>
      <c r="AK367" s="28"/>
      <c r="AL367" s="28"/>
      <c r="AM367" s="28"/>
      <c r="AN367" s="28"/>
      <c r="AO367" s="28"/>
      <c r="AP367" s="28"/>
      <c r="AQ367" s="28"/>
      <c r="AR367" s="28"/>
      <c r="AT367" s="28"/>
      <c r="AU367" s="28"/>
    </row>
    <row r="368">
      <c r="B368" s="28"/>
      <c r="C368" s="28"/>
      <c r="D368" s="28"/>
      <c r="E368" s="28"/>
      <c r="F368" s="28"/>
      <c r="G368" s="28"/>
      <c r="H368" s="28"/>
      <c r="S368" s="28"/>
      <c r="T368" s="28"/>
      <c r="U368" s="116"/>
      <c r="V368" s="116"/>
      <c r="W368" s="116"/>
      <c r="X368" s="116"/>
      <c r="Y368" s="116"/>
      <c r="Z368" s="116"/>
      <c r="AA368" s="105"/>
      <c r="AB368" s="117"/>
      <c r="AC368" s="117"/>
      <c r="AD368" s="117"/>
      <c r="AE368" s="117"/>
      <c r="AF368" s="117"/>
      <c r="AG368" s="117"/>
      <c r="AH368" s="28"/>
      <c r="AI368" s="28"/>
      <c r="AJ368" s="28"/>
      <c r="AK368" s="28"/>
      <c r="AL368" s="28"/>
      <c r="AM368" s="28"/>
      <c r="AN368" s="28"/>
      <c r="AO368" s="28"/>
      <c r="AP368" s="28"/>
      <c r="AQ368" s="28"/>
      <c r="AR368" s="28"/>
      <c r="AT368" s="28"/>
      <c r="AU368" s="28"/>
    </row>
    <row r="369">
      <c r="B369" s="28"/>
      <c r="C369" s="28"/>
      <c r="D369" s="28"/>
      <c r="E369" s="28"/>
      <c r="F369" s="28"/>
      <c r="G369" s="28"/>
      <c r="H369" s="28"/>
      <c r="S369" s="28"/>
      <c r="T369" s="28"/>
      <c r="U369" s="116"/>
      <c r="V369" s="116"/>
      <c r="W369" s="116"/>
      <c r="X369" s="116"/>
      <c r="Y369" s="116"/>
      <c r="Z369" s="116"/>
      <c r="AA369" s="105"/>
      <c r="AB369" s="117"/>
      <c r="AC369" s="117"/>
      <c r="AD369" s="117"/>
      <c r="AE369" s="117"/>
      <c r="AF369" s="117"/>
      <c r="AG369" s="117"/>
      <c r="AH369" s="28"/>
      <c r="AI369" s="28"/>
      <c r="AJ369" s="28"/>
      <c r="AK369" s="28"/>
      <c r="AL369" s="28"/>
      <c r="AM369" s="28"/>
      <c r="AN369" s="28"/>
      <c r="AO369" s="28"/>
      <c r="AP369" s="28"/>
      <c r="AQ369" s="28"/>
      <c r="AR369" s="28"/>
      <c r="AT369" s="28"/>
      <c r="AU369" s="28"/>
    </row>
    <row r="370">
      <c r="B370" s="28"/>
      <c r="C370" s="28"/>
      <c r="D370" s="28"/>
      <c r="E370" s="28"/>
      <c r="F370" s="28"/>
      <c r="G370" s="28"/>
      <c r="H370" s="28"/>
      <c r="S370" s="28"/>
      <c r="T370" s="28"/>
      <c r="U370" s="116"/>
      <c r="V370" s="116"/>
      <c r="W370" s="116"/>
      <c r="X370" s="116"/>
      <c r="Y370" s="116"/>
      <c r="Z370" s="116"/>
      <c r="AA370" s="105"/>
      <c r="AB370" s="117"/>
      <c r="AC370" s="117"/>
      <c r="AD370" s="117"/>
      <c r="AE370" s="117"/>
      <c r="AF370" s="117"/>
      <c r="AG370" s="117"/>
      <c r="AH370" s="28"/>
      <c r="AI370" s="28"/>
      <c r="AJ370" s="28"/>
      <c r="AK370" s="28"/>
      <c r="AL370" s="28"/>
      <c r="AM370" s="28"/>
      <c r="AN370" s="28"/>
      <c r="AO370" s="28"/>
      <c r="AP370" s="28"/>
      <c r="AQ370" s="28"/>
      <c r="AR370" s="28"/>
      <c r="AT370" s="28"/>
      <c r="AU370" s="28"/>
    </row>
    <row r="371">
      <c r="B371" s="28"/>
      <c r="C371" s="28"/>
      <c r="D371" s="28"/>
      <c r="E371" s="28"/>
      <c r="F371" s="28"/>
      <c r="G371" s="28"/>
      <c r="H371" s="28"/>
      <c r="S371" s="28"/>
      <c r="T371" s="28"/>
      <c r="U371" s="116"/>
      <c r="V371" s="116"/>
      <c r="W371" s="116"/>
      <c r="X371" s="116"/>
      <c r="Y371" s="116"/>
      <c r="Z371" s="116"/>
      <c r="AA371" s="105"/>
      <c r="AB371" s="117"/>
      <c r="AC371" s="117"/>
      <c r="AD371" s="117"/>
      <c r="AE371" s="117"/>
      <c r="AF371" s="117"/>
      <c r="AG371" s="117"/>
      <c r="AH371" s="28"/>
      <c r="AI371" s="28"/>
      <c r="AJ371" s="28"/>
      <c r="AK371" s="28"/>
      <c r="AL371" s="28"/>
      <c r="AM371" s="28"/>
      <c r="AN371" s="28"/>
      <c r="AO371" s="28"/>
      <c r="AP371" s="28"/>
      <c r="AQ371" s="28"/>
      <c r="AR371" s="28"/>
      <c r="AT371" s="28"/>
      <c r="AU371" s="28"/>
    </row>
    <row r="372">
      <c r="B372" s="28"/>
      <c r="C372" s="28"/>
      <c r="D372" s="28"/>
      <c r="E372" s="28"/>
      <c r="F372" s="28"/>
      <c r="G372" s="28"/>
      <c r="H372" s="28"/>
      <c r="S372" s="28"/>
      <c r="T372" s="28"/>
      <c r="U372" s="116"/>
      <c r="V372" s="116"/>
      <c r="W372" s="116"/>
      <c r="X372" s="116"/>
      <c r="Y372" s="116"/>
      <c r="Z372" s="116"/>
      <c r="AA372" s="105"/>
      <c r="AB372" s="117"/>
      <c r="AC372" s="117"/>
      <c r="AD372" s="117"/>
      <c r="AE372" s="117"/>
      <c r="AF372" s="117"/>
      <c r="AG372" s="117"/>
      <c r="AH372" s="28"/>
      <c r="AI372" s="28"/>
      <c r="AJ372" s="28"/>
      <c r="AK372" s="28"/>
      <c r="AL372" s="28"/>
      <c r="AM372" s="28"/>
      <c r="AN372" s="28"/>
      <c r="AO372" s="28"/>
      <c r="AP372" s="28"/>
      <c r="AQ372" s="28"/>
      <c r="AR372" s="28"/>
      <c r="AT372" s="28"/>
      <c r="AU372" s="28"/>
    </row>
    <row r="373">
      <c r="B373" s="28"/>
      <c r="C373" s="28"/>
      <c r="D373" s="28"/>
      <c r="E373" s="28"/>
      <c r="F373" s="28"/>
      <c r="G373" s="28"/>
      <c r="H373" s="28"/>
      <c r="S373" s="28"/>
      <c r="T373" s="28"/>
      <c r="U373" s="116"/>
      <c r="V373" s="116"/>
      <c r="W373" s="116"/>
      <c r="X373" s="116"/>
      <c r="Y373" s="116"/>
      <c r="Z373" s="116"/>
      <c r="AA373" s="105"/>
      <c r="AB373" s="117"/>
      <c r="AC373" s="117"/>
      <c r="AD373" s="117"/>
      <c r="AE373" s="117"/>
      <c r="AF373" s="117"/>
      <c r="AG373" s="117"/>
      <c r="AH373" s="28"/>
      <c r="AI373" s="28"/>
      <c r="AJ373" s="28"/>
      <c r="AK373" s="28"/>
      <c r="AL373" s="28"/>
      <c r="AM373" s="28"/>
      <c r="AN373" s="28"/>
      <c r="AO373" s="28"/>
      <c r="AP373" s="28"/>
      <c r="AQ373" s="28"/>
      <c r="AR373" s="28"/>
      <c r="AT373" s="28"/>
      <c r="AU373" s="28"/>
    </row>
    <row r="374">
      <c r="B374" s="28"/>
      <c r="C374" s="28"/>
      <c r="D374" s="28"/>
      <c r="E374" s="28"/>
      <c r="F374" s="28"/>
      <c r="G374" s="28"/>
      <c r="H374" s="28"/>
      <c r="S374" s="28"/>
      <c r="T374" s="28"/>
      <c r="U374" s="116"/>
      <c r="V374" s="116"/>
      <c r="W374" s="116"/>
      <c r="X374" s="116"/>
      <c r="Y374" s="116"/>
      <c r="Z374" s="116"/>
      <c r="AA374" s="105"/>
      <c r="AB374" s="117"/>
      <c r="AC374" s="117"/>
      <c r="AD374" s="117"/>
      <c r="AE374" s="117"/>
      <c r="AF374" s="117"/>
      <c r="AG374" s="117"/>
      <c r="AH374" s="28"/>
      <c r="AI374" s="28"/>
      <c r="AJ374" s="28"/>
      <c r="AK374" s="28"/>
      <c r="AL374" s="28"/>
      <c r="AM374" s="28"/>
      <c r="AN374" s="28"/>
      <c r="AO374" s="28"/>
      <c r="AP374" s="28"/>
      <c r="AQ374" s="28"/>
      <c r="AR374" s="28"/>
      <c r="AT374" s="28"/>
      <c r="AU374" s="28"/>
    </row>
    <row r="375">
      <c r="B375" s="28"/>
      <c r="C375" s="28"/>
      <c r="D375" s="28"/>
      <c r="E375" s="28"/>
      <c r="F375" s="28"/>
      <c r="G375" s="28"/>
      <c r="H375" s="28"/>
      <c r="S375" s="28"/>
      <c r="T375" s="28"/>
      <c r="U375" s="116"/>
      <c r="V375" s="116"/>
      <c r="W375" s="116"/>
      <c r="X375" s="116"/>
      <c r="Y375" s="116"/>
      <c r="Z375" s="116"/>
      <c r="AA375" s="105"/>
      <c r="AB375" s="117"/>
      <c r="AC375" s="117"/>
      <c r="AD375" s="117"/>
      <c r="AE375" s="117"/>
      <c r="AF375" s="117"/>
      <c r="AG375" s="117"/>
      <c r="AH375" s="28"/>
      <c r="AI375" s="28"/>
      <c r="AJ375" s="28"/>
      <c r="AK375" s="28"/>
      <c r="AL375" s="28"/>
      <c r="AM375" s="28"/>
      <c r="AN375" s="28"/>
      <c r="AO375" s="28"/>
      <c r="AP375" s="28"/>
      <c r="AQ375" s="28"/>
      <c r="AR375" s="28"/>
      <c r="AT375" s="28"/>
      <c r="AU375" s="28"/>
    </row>
    <row r="376">
      <c r="B376" s="28"/>
      <c r="C376" s="28"/>
      <c r="D376" s="28"/>
      <c r="E376" s="28"/>
      <c r="F376" s="28"/>
      <c r="G376" s="28"/>
      <c r="H376" s="28"/>
      <c r="S376" s="28"/>
      <c r="T376" s="28"/>
      <c r="U376" s="116"/>
      <c r="V376" s="116"/>
      <c r="W376" s="116"/>
      <c r="X376" s="116"/>
      <c r="Y376" s="116"/>
      <c r="Z376" s="116"/>
      <c r="AA376" s="105"/>
      <c r="AB376" s="117"/>
      <c r="AC376" s="117"/>
      <c r="AD376" s="117"/>
      <c r="AE376" s="117"/>
      <c r="AF376" s="117"/>
      <c r="AG376" s="117"/>
      <c r="AH376" s="28"/>
      <c r="AI376" s="28"/>
      <c r="AJ376" s="28"/>
      <c r="AK376" s="28"/>
      <c r="AL376" s="28"/>
      <c r="AM376" s="28"/>
      <c r="AN376" s="28"/>
      <c r="AO376" s="28"/>
      <c r="AP376" s="28"/>
      <c r="AQ376" s="28"/>
      <c r="AR376" s="28"/>
      <c r="AT376" s="28"/>
      <c r="AU376" s="28"/>
    </row>
    <row r="377">
      <c r="B377" s="28"/>
      <c r="C377" s="28"/>
      <c r="D377" s="28"/>
      <c r="E377" s="28"/>
      <c r="F377" s="28"/>
      <c r="G377" s="28"/>
      <c r="H377" s="28"/>
      <c r="S377" s="28"/>
      <c r="T377" s="28"/>
      <c r="U377" s="116"/>
      <c r="V377" s="116"/>
      <c r="W377" s="116"/>
      <c r="X377" s="116"/>
      <c r="Y377" s="116"/>
      <c r="Z377" s="116"/>
      <c r="AA377" s="105"/>
      <c r="AB377" s="117"/>
      <c r="AC377" s="117"/>
      <c r="AD377" s="117"/>
      <c r="AE377" s="117"/>
      <c r="AF377" s="117"/>
      <c r="AG377" s="117"/>
      <c r="AH377" s="28"/>
      <c r="AI377" s="28"/>
      <c r="AJ377" s="28"/>
      <c r="AK377" s="28"/>
      <c r="AL377" s="28"/>
      <c r="AM377" s="28"/>
      <c r="AN377" s="28"/>
      <c r="AO377" s="28"/>
      <c r="AP377" s="28"/>
      <c r="AQ377" s="28"/>
      <c r="AR377" s="28"/>
      <c r="AT377" s="28"/>
      <c r="AU377" s="28"/>
    </row>
    <row r="378">
      <c r="B378" s="28"/>
      <c r="C378" s="28"/>
      <c r="D378" s="28"/>
      <c r="E378" s="28"/>
      <c r="F378" s="28"/>
      <c r="G378" s="28"/>
      <c r="H378" s="28"/>
      <c r="S378" s="28"/>
      <c r="T378" s="28"/>
      <c r="U378" s="116"/>
      <c r="V378" s="116"/>
      <c r="W378" s="116"/>
      <c r="X378" s="116"/>
      <c r="Y378" s="116"/>
      <c r="Z378" s="116"/>
      <c r="AA378" s="105"/>
      <c r="AB378" s="117"/>
      <c r="AC378" s="117"/>
      <c r="AD378" s="117"/>
      <c r="AE378" s="117"/>
      <c r="AF378" s="117"/>
      <c r="AG378" s="117"/>
      <c r="AH378" s="28"/>
      <c r="AI378" s="28"/>
      <c r="AJ378" s="28"/>
      <c r="AK378" s="28"/>
      <c r="AL378" s="28"/>
      <c r="AM378" s="28"/>
      <c r="AN378" s="28"/>
      <c r="AO378" s="28"/>
      <c r="AP378" s="28"/>
      <c r="AQ378" s="28"/>
      <c r="AR378" s="28"/>
      <c r="AT378" s="28"/>
      <c r="AU378" s="28"/>
    </row>
    <row r="379">
      <c r="B379" s="28"/>
      <c r="C379" s="28"/>
      <c r="D379" s="28"/>
      <c r="E379" s="28"/>
      <c r="F379" s="28"/>
      <c r="G379" s="28"/>
      <c r="H379" s="28"/>
      <c r="S379" s="28"/>
      <c r="T379" s="28"/>
      <c r="U379" s="116"/>
      <c r="V379" s="116"/>
      <c r="W379" s="116"/>
      <c r="X379" s="116"/>
      <c r="Y379" s="116"/>
      <c r="Z379" s="116"/>
      <c r="AA379" s="105"/>
      <c r="AB379" s="117"/>
      <c r="AC379" s="117"/>
      <c r="AD379" s="117"/>
      <c r="AE379" s="117"/>
      <c r="AF379" s="117"/>
      <c r="AG379" s="117"/>
      <c r="AH379" s="28"/>
      <c r="AI379" s="28"/>
      <c r="AJ379" s="28"/>
      <c r="AK379" s="28"/>
      <c r="AL379" s="28"/>
      <c r="AM379" s="28"/>
      <c r="AN379" s="28"/>
      <c r="AO379" s="28"/>
      <c r="AP379" s="28"/>
      <c r="AQ379" s="28"/>
      <c r="AR379" s="28"/>
      <c r="AT379" s="28"/>
      <c r="AU379" s="28"/>
    </row>
    <row r="380">
      <c r="B380" s="28"/>
      <c r="C380" s="28"/>
      <c r="D380" s="28"/>
      <c r="E380" s="28"/>
      <c r="F380" s="28"/>
      <c r="G380" s="28"/>
      <c r="H380" s="28"/>
      <c r="S380" s="28"/>
      <c r="T380" s="28"/>
      <c r="U380" s="116"/>
      <c r="V380" s="116"/>
      <c r="W380" s="116"/>
      <c r="X380" s="116"/>
      <c r="Y380" s="116"/>
      <c r="Z380" s="116"/>
      <c r="AA380" s="105"/>
      <c r="AB380" s="117"/>
      <c r="AC380" s="117"/>
      <c r="AD380" s="117"/>
      <c r="AE380" s="117"/>
      <c r="AF380" s="117"/>
      <c r="AG380" s="117"/>
      <c r="AH380" s="28"/>
      <c r="AI380" s="28"/>
      <c r="AJ380" s="28"/>
      <c r="AK380" s="28"/>
      <c r="AL380" s="28"/>
      <c r="AM380" s="28"/>
      <c r="AN380" s="28"/>
      <c r="AO380" s="28"/>
      <c r="AP380" s="28"/>
      <c r="AQ380" s="28"/>
      <c r="AR380" s="28"/>
      <c r="AT380" s="28"/>
      <c r="AU380" s="28"/>
    </row>
    <row r="381">
      <c r="B381" s="28"/>
      <c r="C381" s="28"/>
      <c r="D381" s="28"/>
      <c r="E381" s="28"/>
      <c r="F381" s="28"/>
      <c r="G381" s="28"/>
      <c r="H381" s="28"/>
      <c r="S381" s="28"/>
      <c r="T381" s="28"/>
      <c r="U381" s="116"/>
      <c r="V381" s="116"/>
      <c r="W381" s="116"/>
      <c r="X381" s="116"/>
      <c r="Y381" s="116"/>
      <c r="Z381" s="116"/>
      <c r="AA381" s="105"/>
      <c r="AB381" s="117"/>
      <c r="AC381" s="117"/>
      <c r="AD381" s="117"/>
      <c r="AE381" s="117"/>
      <c r="AF381" s="117"/>
      <c r="AG381" s="117"/>
      <c r="AH381" s="28"/>
      <c r="AI381" s="28"/>
      <c r="AJ381" s="28"/>
      <c r="AK381" s="28"/>
      <c r="AL381" s="28"/>
      <c r="AM381" s="28"/>
      <c r="AN381" s="28"/>
      <c r="AO381" s="28"/>
      <c r="AP381" s="28"/>
      <c r="AQ381" s="28"/>
      <c r="AR381" s="28"/>
      <c r="AT381" s="28"/>
      <c r="AU381" s="28"/>
    </row>
    <row r="382">
      <c r="B382" s="28"/>
      <c r="C382" s="28"/>
      <c r="D382" s="28"/>
      <c r="E382" s="28"/>
      <c r="F382" s="28"/>
      <c r="G382" s="28"/>
      <c r="H382" s="28"/>
      <c r="S382" s="28"/>
      <c r="T382" s="28"/>
      <c r="U382" s="116"/>
      <c r="V382" s="116"/>
      <c r="W382" s="116"/>
      <c r="X382" s="116"/>
      <c r="Y382" s="116"/>
      <c r="Z382" s="116"/>
      <c r="AA382" s="105"/>
      <c r="AB382" s="117"/>
      <c r="AC382" s="117"/>
      <c r="AD382" s="117"/>
      <c r="AE382" s="117"/>
      <c r="AF382" s="117"/>
      <c r="AG382" s="117"/>
      <c r="AH382" s="28"/>
      <c r="AI382" s="28"/>
      <c r="AJ382" s="28"/>
      <c r="AK382" s="28"/>
      <c r="AL382" s="28"/>
      <c r="AM382" s="28"/>
      <c r="AN382" s="28"/>
      <c r="AO382" s="28"/>
      <c r="AP382" s="28"/>
      <c r="AQ382" s="28"/>
      <c r="AR382" s="28"/>
      <c r="AT382" s="28"/>
      <c r="AU382" s="28"/>
    </row>
    <row r="383">
      <c r="B383" s="28"/>
      <c r="C383" s="28"/>
      <c r="D383" s="28"/>
      <c r="E383" s="28"/>
      <c r="F383" s="28"/>
      <c r="G383" s="28"/>
      <c r="H383" s="28"/>
      <c r="S383" s="28"/>
      <c r="T383" s="28"/>
      <c r="U383" s="116"/>
      <c r="V383" s="116"/>
      <c r="W383" s="116"/>
      <c r="X383" s="116"/>
      <c r="Y383" s="116"/>
      <c r="Z383" s="116"/>
      <c r="AA383" s="105"/>
      <c r="AB383" s="117"/>
      <c r="AC383" s="117"/>
      <c r="AD383" s="117"/>
      <c r="AE383" s="117"/>
      <c r="AF383" s="117"/>
      <c r="AG383" s="117"/>
      <c r="AH383" s="28"/>
      <c r="AI383" s="28"/>
      <c r="AJ383" s="28"/>
      <c r="AK383" s="28"/>
      <c r="AL383" s="28"/>
      <c r="AM383" s="28"/>
      <c r="AN383" s="28"/>
      <c r="AO383" s="28"/>
      <c r="AP383" s="28"/>
      <c r="AQ383" s="28"/>
      <c r="AR383" s="28"/>
      <c r="AT383" s="28"/>
      <c r="AU383" s="28"/>
    </row>
    <row r="384">
      <c r="B384" s="28"/>
      <c r="C384" s="28"/>
      <c r="D384" s="28"/>
      <c r="E384" s="28"/>
      <c r="F384" s="28"/>
      <c r="G384" s="28"/>
      <c r="H384" s="28"/>
      <c r="S384" s="28"/>
      <c r="T384" s="28"/>
      <c r="U384" s="116"/>
      <c r="V384" s="116"/>
      <c r="W384" s="116"/>
      <c r="X384" s="116"/>
      <c r="Y384" s="116"/>
      <c r="Z384" s="116"/>
      <c r="AA384" s="105"/>
      <c r="AB384" s="117"/>
      <c r="AC384" s="117"/>
      <c r="AD384" s="117"/>
      <c r="AE384" s="117"/>
      <c r="AF384" s="117"/>
      <c r="AG384" s="117"/>
      <c r="AH384" s="28"/>
      <c r="AI384" s="28"/>
      <c r="AJ384" s="28"/>
      <c r="AK384" s="28"/>
      <c r="AL384" s="28"/>
      <c r="AM384" s="28"/>
      <c r="AN384" s="28"/>
      <c r="AO384" s="28"/>
      <c r="AP384" s="28"/>
      <c r="AQ384" s="28"/>
      <c r="AR384" s="28"/>
      <c r="AT384" s="28"/>
      <c r="AU384" s="28"/>
    </row>
    <row r="385">
      <c r="B385" s="28"/>
      <c r="C385" s="28"/>
      <c r="D385" s="28"/>
      <c r="E385" s="28"/>
      <c r="F385" s="28"/>
      <c r="G385" s="28"/>
      <c r="H385" s="28"/>
      <c r="S385" s="28"/>
      <c r="T385" s="28"/>
      <c r="U385" s="116"/>
      <c r="V385" s="116"/>
      <c r="W385" s="116"/>
      <c r="X385" s="116"/>
      <c r="Y385" s="116"/>
      <c r="Z385" s="116"/>
      <c r="AA385" s="105"/>
      <c r="AB385" s="117"/>
      <c r="AC385" s="117"/>
      <c r="AD385" s="117"/>
      <c r="AE385" s="117"/>
      <c r="AF385" s="117"/>
      <c r="AG385" s="117"/>
      <c r="AH385" s="28"/>
      <c r="AI385" s="28"/>
      <c r="AJ385" s="28"/>
      <c r="AK385" s="28"/>
      <c r="AL385" s="28"/>
      <c r="AM385" s="28"/>
      <c r="AN385" s="28"/>
      <c r="AO385" s="28"/>
      <c r="AP385" s="28"/>
      <c r="AQ385" s="28"/>
      <c r="AR385" s="28"/>
      <c r="AT385" s="28"/>
      <c r="AU385" s="28"/>
    </row>
    <row r="386">
      <c r="B386" s="28"/>
      <c r="C386" s="28"/>
      <c r="D386" s="28"/>
      <c r="E386" s="28"/>
      <c r="F386" s="28"/>
      <c r="G386" s="28"/>
      <c r="H386" s="28"/>
      <c r="S386" s="28"/>
      <c r="T386" s="28"/>
      <c r="U386" s="116"/>
      <c r="V386" s="116"/>
      <c r="W386" s="116"/>
      <c r="X386" s="116"/>
      <c r="Y386" s="116"/>
      <c r="Z386" s="116"/>
      <c r="AA386" s="105"/>
      <c r="AB386" s="117"/>
      <c r="AC386" s="117"/>
      <c r="AD386" s="117"/>
      <c r="AE386" s="117"/>
      <c r="AF386" s="117"/>
      <c r="AG386" s="117"/>
      <c r="AH386" s="28"/>
      <c r="AI386" s="28"/>
      <c r="AJ386" s="28"/>
      <c r="AK386" s="28"/>
      <c r="AL386" s="28"/>
      <c r="AM386" s="28"/>
      <c r="AN386" s="28"/>
      <c r="AO386" s="28"/>
      <c r="AP386" s="28"/>
      <c r="AQ386" s="28"/>
      <c r="AR386" s="28"/>
      <c r="AT386" s="28"/>
      <c r="AU386" s="28"/>
    </row>
    <row r="387">
      <c r="B387" s="28"/>
      <c r="C387" s="28"/>
      <c r="D387" s="28"/>
      <c r="E387" s="28"/>
      <c r="F387" s="28"/>
      <c r="G387" s="28"/>
      <c r="H387" s="28"/>
      <c r="S387" s="28"/>
      <c r="T387" s="28"/>
      <c r="U387" s="116"/>
      <c r="V387" s="116"/>
      <c r="W387" s="116"/>
      <c r="X387" s="116"/>
      <c r="Y387" s="116"/>
      <c r="Z387" s="116"/>
      <c r="AA387" s="105"/>
      <c r="AB387" s="117"/>
      <c r="AC387" s="117"/>
      <c r="AD387" s="117"/>
      <c r="AE387" s="117"/>
      <c r="AF387" s="117"/>
      <c r="AG387" s="117"/>
      <c r="AH387" s="28"/>
      <c r="AI387" s="28"/>
      <c r="AJ387" s="28"/>
      <c r="AK387" s="28"/>
      <c r="AL387" s="28"/>
      <c r="AM387" s="28"/>
      <c r="AN387" s="28"/>
      <c r="AO387" s="28"/>
      <c r="AP387" s="28"/>
      <c r="AQ387" s="28"/>
      <c r="AR387" s="28"/>
      <c r="AT387" s="28"/>
      <c r="AU387" s="28"/>
    </row>
    <row r="388">
      <c r="B388" s="28"/>
      <c r="C388" s="28"/>
      <c r="D388" s="28"/>
      <c r="E388" s="28"/>
      <c r="F388" s="28"/>
      <c r="G388" s="28"/>
      <c r="H388" s="28"/>
      <c r="S388" s="28"/>
      <c r="T388" s="28"/>
      <c r="U388" s="116"/>
      <c r="V388" s="116"/>
      <c r="W388" s="116"/>
      <c r="X388" s="116"/>
      <c r="Y388" s="116"/>
      <c r="Z388" s="116"/>
      <c r="AA388" s="105"/>
      <c r="AB388" s="117"/>
      <c r="AC388" s="117"/>
      <c r="AD388" s="117"/>
      <c r="AE388" s="117"/>
      <c r="AF388" s="117"/>
      <c r="AG388" s="117"/>
      <c r="AH388" s="28"/>
      <c r="AI388" s="28"/>
      <c r="AJ388" s="28"/>
      <c r="AK388" s="28"/>
      <c r="AL388" s="28"/>
      <c r="AM388" s="28"/>
      <c r="AN388" s="28"/>
      <c r="AO388" s="28"/>
      <c r="AP388" s="28"/>
      <c r="AQ388" s="28"/>
      <c r="AR388" s="28"/>
      <c r="AT388" s="28"/>
      <c r="AU388" s="28"/>
    </row>
    <row r="389">
      <c r="B389" s="28"/>
      <c r="C389" s="28"/>
      <c r="D389" s="28"/>
      <c r="E389" s="28"/>
      <c r="F389" s="28"/>
      <c r="G389" s="28"/>
      <c r="H389" s="28"/>
      <c r="S389" s="28"/>
      <c r="T389" s="28"/>
      <c r="U389" s="116"/>
      <c r="V389" s="116"/>
      <c r="W389" s="116"/>
      <c r="X389" s="116"/>
      <c r="Y389" s="116"/>
      <c r="Z389" s="116"/>
      <c r="AA389" s="105"/>
      <c r="AB389" s="117"/>
      <c r="AC389" s="117"/>
      <c r="AD389" s="117"/>
      <c r="AE389" s="117"/>
      <c r="AF389" s="117"/>
      <c r="AG389" s="117"/>
      <c r="AH389" s="28"/>
      <c r="AI389" s="28"/>
      <c r="AJ389" s="28"/>
      <c r="AK389" s="28"/>
      <c r="AL389" s="28"/>
      <c r="AM389" s="28"/>
      <c r="AN389" s="28"/>
      <c r="AO389" s="28"/>
      <c r="AP389" s="28"/>
      <c r="AQ389" s="28"/>
      <c r="AR389" s="28"/>
      <c r="AT389" s="28"/>
      <c r="AU389" s="28"/>
    </row>
    <row r="390">
      <c r="B390" s="28"/>
      <c r="C390" s="28"/>
      <c r="D390" s="28"/>
      <c r="E390" s="28"/>
      <c r="F390" s="28"/>
      <c r="G390" s="28"/>
      <c r="H390" s="28"/>
      <c r="S390" s="28"/>
      <c r="T390" s="28"/>
      <c r="U390" s="116"/>
      <c r="V390" s="116"/>
      <c r="W390" s="116"/>
      <c r="X390" s="116"/>
      <c r="Y390" s="116"/>
      <c r="Z390" s="116"/>
      <c r="AA390" s="105"/>
      <c r="AB390" s="117"/>
      <c r="AC390" s="117"/>
      <c r="AD390" s="117"/>
      <c r="AE390" s="117"/>
      <c r="AF390" s="117"/>
      <c r="AG390" s="117"/>
      <c r="AH390" s="28"/>
      <c r="AI390" s="28"/>
      <c r="AJ390" s="28"/>
      <c r="AK390" s="28"/>
      <c r="AL390" s="28"/>
      <c r="AM390" s="28"/>
      <c r="AN390" s="28"/>
      <c r="AO390" s="28"/>
      <c r="AP390" s="28"/>
      <c r="AQ390" s="28"/>
      <c r="AR390" s="28"/>
      <c r="AT390" s="28"/>
      <c r="AU390" s="28"/>
    </row>
    <row r="391">
      <c r="B391" s="28"/>
      <c r="C391" s="28"/>
      <c r="D391" s="28"/>
      <c r="E391" s="28"/>
      <c r="F391" s="28"/>
      <c r="G391" s="28"/>
      <c r="H391" s="28"/>
      <c r="S391" s="28"/>
      <c r="T391" s="28"/>
      <c r="U391" s="116"/>
      <c r="V391" s="116"/>
      <c r="W391" s="116"/>
      <c r="X391" s="116"/>
      <c r="Y391" s="116"/>
      <c r="Z391" s="116"/>
      <c r="AA391" s="105"/>
      <c r="AB391" s="117"/>
      <c r="AC391" s="117"/>
      <c r="AD391" s="117"/>
      <c r="AE391" s="117"/>
      <c r="AF391" s="117"/>
      <c r="AG391" s="117"/>
      <c r="AH391" s="28"/>
      <c r="AI391" s="28"/>
      <c r="AJ391" s="28"/>
      <c r="AK391" s="28"/>
      <c r="AL391" s="28"/>
      <c r="AM391" s="28"/>
      <c r="AN391" s="28"/>
      <c r="AO391" s="28"/>
      <c r="AP391" s="28"/>
      <c r="AQ391" s="28"/>
      <c r="AR391" s="28"/>
      <c r="AT391" s="28"/>
      <c r="AU391" s="28"/>
    </row>
    <row r="392">
      <c r="B392" s="28"/>
      <c r="C392" s="28"/>
      <c r="D392" s="28"/>
      <c r="E392" s="28"/>
      <c r="F392" s="28"/>
      <c r="G392" s="28"/>
      <c r="H392" s="28"/>
      <c r="S392" s="28"/>
      <c r="T392" s="28"/>
      <c r="U392" s="116"/>
      <c r="V392" s="116"/>
      <c r="W392" s="116"/>
      <c r="X392" s="116"/>
      <c r="Y392" s="116"/>
      <c r="Z392" s="116"/>
      <c r="AA392" s="105"/>
      <c r="AB392" s="117"/>
      <c r="AC392" s="117"/>
      <c r="AD392" s="117"/>
      <c r="AE392" s="117"/>
      <c r="AF392" s="117"/>
      <c r="AG392" s="117"/>
      <c r="AH392" s="28"/>
      <c r="AI392" s="28"/>
      <c r="AJ392" s="28"/>
      <c r="AK392" s="28"/>
      <c r="AL392" s="28"/>
      <c r="AM392" s="28"/>
      <c r="AN392" s="28"/>
      <c r="AO392" s="28"/>
      <c r="AP392" s="28"/>
      <c r="AQ392" s="28"/>
      <c r="AR392" s="28"/>
      <c r="AT392" s="28"/>
      <c r="AU392" s="28"/>
    </row>
    <row r="393">
      <c r="B393" s="28"/>
      <c r="C393" s="28"/>
      <c r="D393" s="28"/>
      <c r="E393" s="28"/>
      <c r="F393" s="28"/>
      <c r="G393" s="28"/>
      <c r="H393" s="28"/>
      <c r="S393" s="28"/>
      <c r="T393" s="28"/>
      <c r="U393" s="116"/>
      <c r="V393" s="116"/>
      <c r="W393" s="116"/>
      <c r="X393" s="116"/>
      <c r="Y393" s="116"/>
      <c r="Z393" s="116"/>
      <c r="AA393" s="105"/>
      <c r="AB393" s="117"/>
      <c r="AC393" s="117"/>
      <c r="AD393" s="117"/>
      <c r="AE393" s="117"/>
      <c r="AF393" s="117"/>
      <c r="AG393" s="117"/>
      <c r="AH393" s="28"/>
      <c r="AI393" s="28"/>
      <c r="AJ393" s="28"/>
      <c r="AK393" s="28"/>
      <c r="AL393" s="28"/>
      <c r="AM393" s="28"/>
      <c r="AN393" s="28"/>
      <c r="AO393" s="28"/>
      <c r="AP393" s="28"/>
      <c r="AQ393" s="28"/>
      <c r="AR393" s="28"/>
      <c r="AT393" s="28"/>
      <c r="AU393" s="28"/>
    </row>
    <row r="394">
      <c r="B394" s="28"/>
      <c r="C394" s="28"/>
      <c r="D394" s="28"/>
      <c r="E394" s="28"/>
      <c r="F394" s="28"/>
      <c r="G394" s="28"/>
      <c r="H394" s="28"/>
      <c r="S394" s="28"/>
      <c r="T394" s="28"/>
      <c r="U394" s="116"/>
      <c r="V394" s="116"/>
      <c r="W394" s="116"/>
      <c r="X394" s="116"/>
      <c r="Y394" s="116"/>
      <c r="Z394" s="116"/>
      <c r="AA394" s="105"/>
      <c r="AB394" s="117"/>
      <c r="AC394" s="117"/>
      <c r="AD394" s="117"/>
      <c r="AE394" s="117"/>
      <c r="AF394" s="117"/>
      <c r="AG394" s="117"/>
      <c r="AH394" s="28"/>
      <c r="AI394" s="28"/>
      <c r="AJ394" s="28"/>
      <c r="AK394" s="28"/>
      <c r="AL394" s="28"/>
      <c r="AM394" s="28"/>
      <c r="AN394" s="28"/>
      <c r="AO394" s="28"/>
      <c r="AP394" s="28"/>
      <c r="AQ394" s="28"/>
      <c r="AR394" s="28"/>
      <c r="AT394" s="28"/>
      <c r="AU394" s="28"/>
    </row>
    <row r="395">
      <c r="B395" s="28"/>
      <c r="C395" s="28"/>
      <c r="D395" s="28"/>
      <c r="E395" s="28"/>
      <c r="F395" s="28"/>
      <c r="G395" s="28"/>
      <c r="H395" s="28"/>
      <c r="S395" s="28"/>
      <c r="T395" s="28"/>
      <c r="U395" s="116"/>
      <c r="V395" s="116"/>
      <c r="W395" s="116"/>
      <c r="X395" s="116"/>
      <c r="Y395" s="116"/>
      <c r="Z395" s="116"/>
      <c r="AA395" s="105"/>
      <c r="AB395" s="117"/>
      <c r="AC395" s="117"/>
      <c r="AD395" s="117"/>
      <c r="AE395" s="117"/>
      <c r="AF395" s="117"/>
      <c r="AG395" s="117"/>
      <c r="AH395" s="28"/>
      <c r="AI395" s="28"/>
      <c r="AJ395" s="28"/>
      <c r="AK395" s="28"/>
      <c r="AL395" s="28"/>
      <c r="AM395" s="28"/>
      <c r="AN395" s="28"/>
      <c r="AO395" s="28"/>
      <c r="AP395" s="28"/>
      <c r="AQ395" s="28"/>
      <c r="AR395" s="28"/>
      <c r="AT395" s="28"/>
      <c r="AU395" s="28"/>
    </row>
    <row r="396">
      <c r="B396" s="28"/>
      <c r="C396" s="28"/>
      <c r="D396" s="28"/>
      <c r="E396" s="28"/>
      <c r="F396" s="28"/>
      <c r="G396" s="28"/>
      <c r="H396" s="28"/>
      <c r="S396" s="28"/>
      <c r="T396" s="28"/>
      <c r="U396" s="116"/>
      <c r="V396" s="116"/>
      <c r="W396" s="116"/>
      <c r="X396" s="116"/>
      <c r="Y396" s="116"/>
      <c r="Z396" s="116"/>
      <c r="AA396" s="105"/>
      <c r="AB396" s="117"/>
      <c r="AC396" s="117"/>
      <c r="AD396" s="117"/>
      <c r="AE396" s="117"/>
      <c r="AF396" s="117"/>
      <c r="AG396" s="117"/>
      <c r="AH396" s="28"/>
      <c r="AI396" s="28"/>
      <c r="AJ396" s="28"/>
      <c r="AK396" s="28"/>
      <c r="AL396" s="28"/>
      <c r="AM396" s="28"/>
      <c r="AN396" s="28"/>
      <c r="AO396" s="28"/>
      <c r="AP396" s="28"/>
      <c r="AQ396" s="28"/>
      <c r="AR396" s="28"/>
      <c r="AT396" s="28"/>
      <c r="AU396" s="28"/>
    </row>
    <row r="397">
      <c r="B397" s="28"/>
      <c r="C397" s="28"/>
      <c r="D397" s="28"/>
      <c r="E397" s="28"/>
      <c r="F397" s="28"/>
      <c r="G397" s="28"/>
      <c r="H397" s="28"/>
      <c r="S397" s="28"/>
      <c r="T397" s="28"/>
      <c r="U397" s="116"/>
      <c r="V397" s="116"/>
      <c r="W397" s="116"/>
      <c r="X397" s="116"/>
      <c r="Y397" s="116"/>
      <c r="Z397" s="116"/>
      <c r="AA397" s="105"/>
      <c r="AB397" s="117"/>
      <c r="AC397" s="117"/>
      <c r="AD397" s="117"/>
      <c r="AE397" s="117"/>
      <c r="AF397" s="117"/>
      <c r="AG397" s="117"/>
      <c r="AH397" s="28"/>
      <c r="AI397" s="28"/>
      <c r="AJ397" s="28"/>
      <c r="AK397" s="28"/>
      <c r="AL397" s="28"/>
      <c r="AM397" s="28"/>
      <c r="AN397" s="28"/>
      <c r="AO397" s="28"/>
      <c r="AP397" s="28"/>
      <c r="AQ397" s="28"/>
      <c r="AR397" s="28"/>
      <c r="AT397" s="28"/>
      <c r="AU397" s="28"/>
    </row>
    <row r="398">
      <c r="B398" s="28"/>
      <c r="C398" s="28"/>
      <c r="D398" s="28"/>
      <c r="E398" s="28"/>
      <c r="F398" s="28"/>
      <c r="G398" s="28"/>
      <c r="H398" s="28"/>
      <c r="S398" s="28"/>
      <c r="T398" s="28"/>
      <c r="U398" s="116"/>
      <c r="V398" s="116"/>
      <c r="W398" s="116"/>
      <c r="X398" s="116"/>
      <c r="Y398" s="116"/>
      <c r="Z398" s="116"/>
      <c r="AA398" s="105"/>
      <c r="AB398" s="117"/>
      <c r="AC398" s="117"/>
      <c r="AD398" s="117"/>
      <c r="AE398" s="117"/>
      <c r="AF398" s="117"/>
      <c r="AG398" s="117"/>
      <c r="AH398" s="28"/>
      <c r="AI398" s="28"/>
      <c r="AJ398" s="28"/>
      <c r="AK398" s="28"/>
      <c r="AL398" s="28"/>
      <c r="AM398" s="28"/>
      <c r="AN398" s="28"/>
      <c r="AO398" s="28"/>
      <c r="AP398" s="28"/>
      <c r="AQ398" s="28"/>
      <c r="AR398" s="28"/>
      <c r="AT398" s="28"/>
      <c r="AU398" s="28"/>
    </row>
    <row r="399">
      <c r="B399" s="28"/>
      <c r="C399" s="28"/>
      <c r="D399" s="28"/>
      <c r="E399" s="28"/>
      <c r="F399" s="28"/>
      <c r="G399" s="28"/>
      <c r="H399" s="28"/>
      <c r="S399" s="28"/>
      <c r="T399" s="28"/>
      <c r="U399" s="116"/>
      <c r="V399" s="116"/>
      <c r="W399" s="116"/>
      <c r="X399" s="116"/>
      <c r="Y399" s="116"/>
      <c r="Z399" s="116"/>
      <c r="AA399" s="105"/>
      <c r="AB399" s="117"/>
      <c r="AC399" s="117"/>
      <c r="AD399" s="117"/>
      <c r="AE399" s="117"/>
      <c r="AF399" s="117"/>
      <c r="AG399" s="117"/>
      <c r="AH399" s="28"/>
      <c r="AI399" s="28"/>
      <c r="AJ399" s="28"/>
      <c r="AK399" s="28"/>
      <c r="AL399" s="28"/>
      <c r="AM399" s="28"/>
      <c r="AN399" s="28"/>
      <c r="AO399" s="28"/>
      <c r="AP399" s="28"/>
      <c r="AQ399" s="28"/>
      <c r="AR399" s="28"/>
      <c r="AT399" s="28"/>
      <c r="AU399" s="28"/>
    </row>
    <row r="400">
      <c r="B400" s="28"/>
      <c r="C400" s="28"/>
      <c r="D400" s="28"/>
      <c r="E400" s="28"/>
      <c r="F400" s="28"/>
      <c r="G400" s="28"/>
      <c r="H400" s="28"/>
      <c r="S400" s="28"/>
      <c r="T400" s="28"/>
      <c r="U400" s="116"/>
      <c r="V400" s="116"/>
      <c r="W400" s="116"/>
      <c r="X400" s="116"/>
      <c r="Y400" s="116"/>
      <c r="Z400" s="116"/>
      <c r="AA400" s="105"/>
      <c r="AB400" s="117"/>
      <c r="AC400" s="117"/>
      <c r="AD400" s="117"/>
      <c r="AE400" s="117"/>
      <c r="AF400" s="117"/>
      <c r="AG400" s="117"/>
      <c r="AH400" s="28"/>
      <c r="AI400" s="28"/>
      <c r="AJ400" s="28"/>
      <c r="AK400" s="28"/>
      <c r="AL400" s="28"/>
      <c r="AM400" s="28"/>
      <c r="AN400" s="28"/>
      <c r="AO400" s="28"/>
      <c r="AP400" s="28"/>
      <c r="AQ400" s="28"/>
      <c r="AR400" s="28"/>
      <c r="AT400" s="28"/>
      <c r="AU400" s="28"/>
    </row>
    <row r="401">
      <c r="B401" s="28"/>
      <c r="C401" s="28"/>
      <c r="D401" s="28"/>
      <c r="E401" s="28"/>
      <c r="F401" s="28"/>
      <c r="G401" s="28"/>
      <c r="H401" s="28"/>
      <c r="S401" s="28"/>
      <c r="T401" s="28"/>
      <c r="U401" s="116"/>
      <c r="V401" s="116"/>
      <c r="W401" s="116"/>
      <c r="X401" s="116"/>
      <c r="Y401" s="116"/>
      <c r="Z401" s="116"/>
      <c r="AA401" s="105"/>
      <c r="AB401" s="117"/>
      <c r="AC401" s="117"/>
      <c r="AD401" s="117"/>
      <c r="AE401" s="117"/>
      <c r="AF401" s="117"/>
      <c r="AG401" s="117"/>
      <c r="AH401" s="28"/>
      <c r="AI401" s="28"/>
      <c r="AJ401" s="28"/>
      <c r="AK401" s="28"/>
      <c r="AL401" s="28"/>
      <c r="AM401" s="28"/>
      <c r="AN401" s="28"/>
      <c r="AO401" s="28"/>
      <c r="AP401" s="28"/>
      <c r="AQ401" s="28"/>
      <c r="AR401" s="28"/>
      <c r="AT401" s="28"/>
      <c r="AU401" s="28"/>
    </row>
    <row r="402">
      <c r="B402" s="28"/>
      <c r="C402" s="28"/>
      <c r="D402" s="28"/>
      <c r="E402" s="28"/>
      <c r="F402" s="28"/>
      <c r="G402" s="28"/>
      <c r="H402" s="28"/>
      <c r="S402" s="28"/>
      <c r="T402" s="28"/>
      <c r="U402" s="116"/>
      <c r="V402" s="116"/>
      <c r="W402" s="116"/>
      <c r="X402" s="116"/>
      <c r="Y402" s="116"/>
      <c r="Z402" s="116"/>
      <c r="AA402" s="105"/>
      <c r="AB402" s="117"/>
      <c r="AC402" s="117"/>
      <c r="AD402" s="117"/>
      <c r="AE402" s="117"/>
      <c r="AF402" s="117"/>
      <c r="AG402" s="117"/>
      <c r="AH402" s="28"/>
      <c r="AI402" s="28"/>
      <c r="AJ402" s="28"/>
      <c r="AK402" s="28"/>
      <c r="AL402" s="28"/>
      <c r="AM402" s="28"/>
      <c r="AN402" s="28"/>
      <c r="AO402" s="28"/>
      <c r="AP402" s="28"/>
      <c r="AQ402" s="28"/>
      <c r="AR402" s="28"/>
      <c r="AT402" s="28"/>
      <c r="AU402" s="28"/>
    </row>
    <row r="403">
      <c r="B403" s="28"/>
      <c r="C403" s="28"/>
      <c r="D403" s="28"/>
      <c r="E403" s="28"/>
      <c r="F403" s="28"/>
      <c r="G403" s="28"/>
      <c r="H403" s="28"/>
      <c r="S403" s="28"/>
      <c r="T403" s="28"/>
      <c r="U403" s="116"/>
      <c r="V403" s="116"/>
      <c r="W403" s="116"/>
      <c r="X403" s="116"/>
      <c r="Y403" s="116"/>
      <c r="Z403" s="116"/>
      <c r="AA403" s="105"/>
      <c r="AB403" s="117"/>
      <c r="AC403" s="117"/>
      <c r="AD403" s="117"/>
      <c r="AE403" s="117"/>
      <c r="AF403" s="117"/>
      <c r="AG403" s="117"/>
      <c r="AH403" s="28"/>
      <c r="AI403" s="28"/>
      <c r="AJ403" s="28"/>
      <c r="AK403" s="28"/>
      <c r="AL403" s="28"/>
      <c r="AM403" s="28"/>
      <c r="AN403" s="28"/>
      <c r="AO403" s="28"/>
      <c r="AP403" s="28"/>
      <c r="AQ403" s="28"/>
      <c r="AR403" s="28"/>
      <c r="AT403" s="28"/>
      <c r="AU403" s="28"/>
    </row>
    <row r="404">
      <c r="B404" s="28"/>
      <c r="C404" s="28"/>
      <c r="D404" s="28"/>
      <c r="E404" s="28"/>
      <c r="F404" s="28"/>
      <c r="G404" s="28"/>
      <c r="H404" s="28"/>
      <c r="S404" s="28"/>
      <c r="T404" s="28"/>
      <c r="U404" s="116"/>
      <c r="V404" s="116"/>
      <c r="W404" s="116"/>
      <c r="X404" s="116"/>
      <c r="Y404" s="116"/>
      <c r="Z404" s="116"/>
      <c r="AA404" s="105"/>
      <c r="AB404" s="117"/>
      <c r="AC404" s="117"/>
      <c r="AD404" s="117"/>
      <c r="AE404" s="117"/>
      <c r="AF404" s="117"/>
      <c r="AG404" s="117"/>
      <c r="AH404" s="28"/>
      <c r="AI404" s="28"/>
      <c r="AJ404" s="28"/>
      <c r="AK404" s="28"/>
      <c r="AL404" s="28"/>
      <c r="AM404" s="28"/>
      <c r="AN404" s="28"/>
      <c r="AO404" s="28"/>
      <c r="AP404" s="28"/>
      <c r="AQ404" s="28"/>
      <c r="AR404" s="28"/>
      <c r="AT404" s="28"/>
      <c r="AU404" s="28"/>
    </row>
    <row r="405">
      <c r="B405" s="28"/>
      <c r="C405" s="28"/>
      <c r="D405" s="28"/>
      <c r="E405" s="28"/>
      <c r="F405" s="28"/>
      <c r="G405" s="28"/>
      <c r="H405" s="28"/>
      <c r="S405" s="28"/>
      <c r="T405" s="28"/>
      <c r="U405" s="116"/>
      <c r="V405" s="116"/>
      <c r="W405" s="116"/>
      <c r="X405" s="116"/>
      <c r="Y405" s="116"/>
      <c r="Z405" s="116"/>
      <c r="AA405" s="105"/>
      <c r="AB405" s="117"/>
      <c r="AC405" s="117"/>
      <c r="AD405" s="117"/>
      <c r="AE405" s="117"/>
      <c r="AF405" s="117"/>
      <c r="AG405" s="117"/>
      <c r="AH405" s="28"/>
      <c r="AI405" s="28"/>
      <c r="AJ405" s="28"/>
      <c r="AK405" s="28"/>
      <c r="AL405" s="28"/>
      <c r="AM405" s="28"/>
      <c r="AN405" s="28"/>
      <c r="AO405" s="28"/>
      <c r="AP405" s="28"/>
      <c r="AQ405" s="28"/>
      <c r="AR405" s="28"/>
      <c r="AT405" s="28"/>
      <c r="AU405" s="28"/>
    </row>
    <row r="406">
      <c r="B406" s="28"/>
      <c r="C406" s="28"/>
      <c r="D406" s="28"/>
      <c r="E406" s="28"/>
      <c r="F406" s="28"/>
      <c r="G406" s="28"/>
      <c r="H406" s="28"/>
      <c r="S406" s="28"/>
      <c r="T406" s="28"/>
      <c r="U406" s="116"/>
      <c r="V406" s="116"/>
      <c r="W406" s="116"/>
      <c r="X406" s="116"/>
      <c r="Y406" s="116"/>
      <c r="Z406" s="116"/>
      <c r="AA406" s="105"/>
      <c r="AB406" s="117"/>
      <c r="AC406" s="117"/>
      <c r="AD406" s="117"/>
      <c r="AE406" s="117"/>
      <c r="AF406" s="117"/>
      <c r="AG406" s="117"/>
      <c r="AH406" s="28"/>
      <c r="AI406" s="28"/>
      <c r="AJ406" s="28"/>
      <c r="AK406" s="28"/>
      <c r="AL406" s="28"/>
      <c r="AM406" s="28"/>
      <c r="AN406" s="28"/>
      <c r="AO406" s="28"/>
      <c r="AP406" s="28"/>
      <c r="AQ406" s="28"/>
      <c r="AR406" s="28"/>
      <c r="AT406" s="28"/>
      <c r="AU406" s="28"/>
    </row>
    <row r="407">
      <c r="B407" s="28"/>
      <c r="C407" s="28"/>
      <c r="D407" s="28"/>
      <c r="E407" s="28"/>
      <c r="F407" s="28"/>
      <c r="G407" s="28"/>
      <c r="H407" s="28"/>
      <c r="S407" s="28"/>
      <c r="T407" s="28"/>
      <c r="U407" s="116"/>
      <c r="V407" s="116"/>
      <c r="W407" s="116"/>
      <c r="X407" s="116"/>
      <c r="Y407" s="116"/>
      <c r="Z407" s="116"/>
      <c r="AA407" s="105"/>
      <c r="AB407" s="117"/>
      <c r="AC407" s="117"/>
      <c r="AD407" s="117"/>
      <c r="AE407" s="117"/>
      <c r="AF407" s="117"/>
      <c r="AG407" s="117"/>
      <c r="AH407" s="28"/>
      <c r="AI407" s="28"/>
      <c r="AJ407" s="28"/>
      <c r="AK407" s="28"/>
      <c r="AL407" s="28"/>
      <c r="AM407" s="28"/>
      <c r="AN407" s="28"/>
      <c r="AO407" s="28"/>
      <c r="AP407" s="28"/>
      <c r="AQ407" s="28"/>
      <c r="AR407" s="28"/>
      <c r="AT407" s="28"/>
      <c r="AU407" s="28"/>
    </row>
    <row r="408">
      <c r="B408" s="28"/>
      <c r="C408" s="28"/>
      <c r="D408" s="28"/>
      <c r="E408" s="28"/>
      <c r="F408" s="28"/>
      <c r="G408" s="28"/>
      <c r="H408" s="28"/>
      <c r="S408" s="28"/>
      <c r="T408" s="28"/>
      <c r="U408" s="116"/>
      <c r="V408" s="116"/>
      <c r="W408" s="116"/>
      <c r="X408" s="116"/>
      <c r="Y408" s="116"/>
      <c r="Z408" s="116"/>
      <c r="AA408" s="105"/>
      <c r="AB408" s="117"/>
      <c r="AC408" s="117"/>
      <c r="AD408" s="117"/>
      <c r="AE408" s="117"/>
      <c r="AF408" s="117"/>
      <c r="AG408" s="117"/>
      <c r="AH408" s="28"/>
      <c r="AI408" s="28"/>
      <c r="AJ408" s="28"/>
      <c r="AK408" s="28"/>
      <c r="AL408" s="28"/>
      <c r="AM408" s="28"/>
      <c r="AN408" s="28"/>
      <c r="AO408" s="28"/>
      <c r="AP408" s="28"/>
      <c r="AQ408" s="28"/>
      <c r="AR408" s="28"/>
      <c r="AT408" s="28"/>
      <c r="AU408" s="28"/>
    </row>
    <row r="409">
      <c r="B409" s="28"/>
      <c r="C409" s="28"/>
      <c r="D409" s="28"/>
      <c r="E409" s="28"/>
      <c r="F409" s="28"/>
      <c r="G409" s="28"/>
      <c r="H409" s="28"/>
      <c r="S409" s="28"/>
      <c r="T409" s="28"/>
      <c r="U409" s="116"/>
      <c r="V409" s="116"/>
      <c r="W409" s="116"/>
      <c r="X409" s="116"/>
      <c r="Y409" s="116"/>
      <c r="Z409" s="116"/>
      <c r="AA409" s="105"/>
      <c r="AB409" s="117"/>
      <c r="AC409" s="117"/>
      <c r="AD409" s="117"/>
      <c r="AE409" s="117"/>
      <c r="AF409" s="117"/>
      <c r="AG409" s="117"/>
      <c r="AH409" s="28"/>
      <c r="AI409" s="28"/>
      <c r="AJ409" s="28"/>
      <c r="AK409" s="28"/>
      <c r="AL409" s="28"/>
      <c r="AM409" s="28"/>
      <c r="AN409" s="28"/>
      <c r="AO409" s="28"/>
      <c r="AP409" s="28"/>
      <c r="AQ409" s="28"/>
      <c r="AR409" s="28"/>
      <c r="AT409" s="28"/>
      <c r="AU409" s="28"/>
    </row>
    <row r="410">
      <c r="B410" s="28"/>
      <c r="C410" s="28"/>
      <c r="D410" s="28"/>
      <c r="E410" s="28"/>
      <c r="F410" s="28"/>
      <c r="G410" s="28"/>
      <c r="H410" s="28"/>
      <c r="S410" s="28"/>
      <c r="T410" s="28"/>
      <c r="U410" s="116"/>
      <c r="V410" s="116"/>
      <c r="W410" s="116"/>
      <c r="X410" s="116"/>
      <c r="Y410" s="116"/>
      <c r="Z410" s="116"/>
      <c r="AA410" s="105"/>
      <c r="AB410" s="117"/>
      <c r="AC410" s="117"/>
      <c r="AD410" s="117"/>
      <c r="AE410" s="117"/>
      <c r="AF410" s="117"/>
      <c r="AG410" s="117"/>
      <c r="AH410" s="28"/>
      <c r="AI410" s="28"/>
      <c r="AJ410" s="28"/>
      <c r="AK410" s="28"/>
      <c r="AL410" s="28"/>
      <c r="AM410" s="28"/>
      <c r="AN410" s="28"/>
      <c r="AO410" s="28"/>
      <c r="AP410" s="28"/>
      <c r="AQ410" s="28"/>
      <c r="AR410" s="28"/>
      <c r="AT410" s="28"/>
      <c r="AU410" s="28"/>
    </row>
    <row r="411">
      <c r="B411" s="28"/>
      <c r="C411" s="28"/>
      <c r="D411" s="28"/>
      <c r="E411" s="28"/>
      <c r="F411" s="28"/>
      <c r="G411" s="28"/>
      <c r="H411" s="28"/>
      <c r="S411" s="28"/>
      <c r="T411" s="28"/>
      <c r="U411" s="116"/>
      <c r="V411" s="116"/>
      <c r="W411" s="116"/>
      <c r="X411" s="116"/>
      <c r="Y411" s="116"/>
      <c r="Z411" s="116"/>
      <c r="AA411" s="105"/>
      <c r="AB411" s="117"/>
      <c r="AC411" s="117"/>
      <c r="AD411" s="117"/>
      <c r="AE411" s="117"/>
      <c r="AF411" s="117"/>
      <c r="AG411" s="117"/>
      <c r="AH411" s="28"/>
      <c r="AI411" s="28"/>
      <c r="AJ411" s="28"/>
      <c r="AK411" s="28"/>
      <c r="AL411" s="28"/>
      <c r="AM411" s="28"/>
      <c r="AN411" s="28"/>
      <c r="AO411" s="28"/>
      <c r="AP411" s="28"/>
      <c r="AQ411" s="28"/>
      <c r="AR411" s="28"/>
      <c r="AT411" s="28"/>
      <c r="AU411" s="28"/>
    </row>
    <row r="412">
      <c r="B412" s="28"/>
      <c r="C412" s="28"/>
      <c r="D412" s="28"/>
      <c r="E412" s="28"/>
      <c r="F412" s="28"/>
      <c r="G412" s="28"/>
      <c r="H412" s="28"/>
      <c r="S412" s="28"/>
      <c r="T412" s="28"/>
      <c r="U412" s="116"/>
      <c r="V412" s="116"/>
      <c r="W412" s="116"/>
      <c r="X412" s="116"/>
      <c r="Y412" s="116"/>
      <c r="Z412" s="116"/>
      <c r="AA412" s="105"/>
      <c r="AB412" s="117"/>
      <c r="AC412" s="117"/>
      <c r="AD412" s="117"/>
      <c r="AE412" s="117"/>
      <c r="AF412" s="117"/>
      <c r="AG412" s="117"/>
      <c r="AH412" s="28"/>
      <c r="AI412" s="28"/>
      <c r="AJ412" s="28"/>
      <c r="AK412" s="28"/>
      <c r="AL412" s="28"/>
      <c r="AM412" s="28"/>
      <c r="AN412" s="28"/>
      <c r="AO412" s="28"/>
      <c r="AP412" s="28"/>
      <c r="AQ412" s="28"/>
      <c r="AR412" s="28"/>
      <c r="AT412" s="28"/>
      <c r="AU412" s="28"/>
    </row>
    <row r="413">
      <c r="B413" s="28"/>
      <c r="C413" s="28"/>
      <c r="D413" s="28"/>
      <c r="E413" s="28"/>
      <c r="F413" s="28"/>
      <c r="G413" s="28"/>
      <c r="H413" s="28"/>
      <c r="S413" s="28"/>
      <c r="T413" s="28"/>
      <c r="U413" s="116"/>
      <c r="V413" s="116"/>
      <c r="W413" s="116"/>
      <c r="X413" s="116"/>
      <c r="Y413" s="116"/>
      <c r="Z413" s="116"/>
      <c r="AA413" s="105"/>
      <c r="AB413" s="117"/>
      <c r="AC413" s="117"/>
      <c r="AD413" s="117"/>
      <c r="AE413" s="117"/>
      <c r="AF413" s="117"/>
      <c r="AG413" s="117"/>
      <c r="AH413" s="28"/>
      <c r="AI413" s="28"/>
      <c r="AJ413" s="28"/>
      <c r="AK413" s="28"/>
      <c r="AL413" s="28"/>
      <c r="AM413" s="28"/>
      <c r="AN413" s="28"/>
      <c r="AO413" s="28"/>
      <c r="AP413" s="28"/>
      <c r="AQ413" s="28"/>
      <c r="AR413" s="28"/>
      <c r="AT413" s="28"/>
      <c r="AU413" s="28"/>
    </row>
    <row r="414">
      <c r="B414" s="28"/>
      <c r="C414" s="28"/>
      <c r="D414" s="28"/>
      <c r="E414" s="28"/>
      <c r="F414" s="28"/>
      <c r="G414" s="28"/>
      <c r="H414" s="28"/>
      <c r="S414" s="28"/>
      <c r="T414" s="28"/>
      <c r="U414" s="116"/>
      <c r="V414" s="116"/>
      <c r="W414" s="116"/>
      <c r="X414" s="116"/>
      <c r="Y414" s="116"/>
      <c r="Z414" s="116"/>
      <c r="AA414" s="105"/>
      <c r="AB414" s="117"/>
      <c r="AC414" s="117"/>
      <c r="AD414" s="117"/>
      <c r="AE414" s="117"/>
      <c r="AF414" s="117"/>
      <c r="AG414" s="117"/>
      <c r="AH414" s="28"/>
      <c r="AI414" s="28"/>
      <c r="AJ414" s="28"/>
      <c r="AK414" s="28"/>
      <c r="AL414" s="28"/>
      <c r="AM414" s="28"/>
      <c r="AN414" s="28"/>
      <c r="AO414" s="28"/>
      <c r="AP414" s="28"/>
      <c r="AQ414" s="28"/>
      <c r="AR414" s="28"/>
      <c r="AT414" s="28"/>
      <c r="AU414" s="28"/>
    </row>
    <row r="415">
      <c r="B415" s="28"/>
      <c r="C415" s="28"/>
      <c r="D415" s="28"/>
      <c r="E415" s="28"/>
      <c r="F415" s="28"/>
      <c r="G415" s="28"/>
      <c r="H415" s="28"/>
      <c r="S415" s="28"/>
      <c r="T415" s="28"/>
      <c r="U415" s="116"/>
      <c r="V415" s="116"/>
      <c r="W415" s="116"/>
      <c r="X415" s="116"/>
      <c r="Y415" s="116"/>
      <c r="Z415" s="116"/>
      <c r="AA415" s="105"/>
      <c r="AB415" s="117"/>
      <c r="AC415" s="117"/>
      <c r="AD415" s="117"/>
      <c r="AE415" s="117"/>
      <c r="AF415" s="117"/>
      <c r="AG415" s="117"/>
      <c r="AH415" s="28"/>
      <c r="AI415" s="28"/>
      <c r="AJ415" s="28"/>
      <c r="AK415" s="28"/>
      <c r="AL415" s="28"/>
      <c r="AM415" s="28"/>
      <c r="AN415" s="28"/>
      <c r="AO415" s="28"/>
      <c r="AP415" s="28"/>
      <c r="AQ415" s="28"/>
      <c r="AR415" s="28"/>
      <c r="AT415" s="28"/>
      <c r="AU415" s="28"/>
    </row>
    <row r="416">
      <c r="B416" s="28"/>
      <c r="C416" s="28"/>
      <c r="D416" s="28"/>
      <c r="E416" s="28"/>
      <c r="F416" s="28"/>
      <c r="G416" s="28"/>
      <c r="H416" s="28"/>
      <c r="S416" s="28"/>
      <c r="T416" s="28"/>
      <c r="U416" s="116"/>
      <c r="V416" s="116"/>
      <c r="W416" s="116"/>
      <c r="X416" s="116"/>
      <c r="Y416" s="116"/>
      <c r="Z416" s="116"/>
      <c r="AA416" s="105"/>
      <c r="AB416" s="117"/>
      <c r="AC416" s="117"/>
      <c r="AD416" s="117"/>
      <c r="AE416" s="117"/>
      <c r="AF416" s="117"/>
      <c r="AG416" s="117"/>
      <c r="AH416" s="28"/>
      <c r="AI416" s="28"/>
      <c r="AJ416" s="28"/>
      <c r="AK416" s="28"/>
      <c r="AL416" s="28"/>
      <c r="AM416" s="28"/>
      <c r="AN416" s="28"/>
      <c r="AO416" s="28"/>
      <c r="AP416" s="28"/>
      <c r="AQ416" s="28"/>
      <c r="AR416" s="28"/>
      <c r="AT416" s="28"/>
      <c r="AU416" s="28"/>
    </row>
    <row r="417">
      <c r="B417" s="28"/>
      <c r="C417" s="28"/>
      <c r="D417" s="28"/>
      <c r="E417" s="28"/>
      <c r="F417" s="28"/>
      <c r="G417" s="28"/>
      <c r="H417" s="28"/>
      <c r="S417" s="28"/>
      <c r="T417" s="28"/>
      <c r="U417" s="116"/>
      <c r="V417" s="116"/>
      <c r="W417" s="116"/>
      <c r="X417" s="116"/>
      <c r="Y417" s="116"/>
      <c r="Z417" s="116"/>
      <c r="AA417" s="105"/>
      <c r="AB417" s="117"/>
      <c r="AC417" s="117"/>
      <c r="AD417" s="117"/>
      <c r="AE417" s="117"/>
      <c r="AF417" s="117"/>
      <c r="AG417" s="117"/>
      <c r="AH417" s="28"/>
      <c r="AI417" s="28"/>
      <c r="AJ417" s="28"/>
      <c r="AK417" s="28"/>
      <c r="AL417" s="28"/>
      <c r="AM417" s="28"/>
      <c r="AN417" s="28"/>
      <c r="AO417" s="28"/>
      <c r="AP417" s="28"/>
      <c r="AQ417" s="28"/>
      <c r="AR417" s="28"/>
      <c r="AT417" s="28"/>
      <c r="AU417" s="28"/>
    </row>
    <row r="418">
      <c r="B418" s="28"/>
      <c r="C418" s="28"/>
      <c r="D418" s="28"/>
      <c r="E418" s="28"/>
      <c r="F418" s="28"/>
      <c r="G418" s="28"/>
      <c r="H418" s="28"/>
      <c r="S418" s="28"/>
      <c r="T418" s="28"/>
      <c r="U418" s="116"/>
      <c r="V418" s="116"/>
      <c r="W418" s="116"/>
      <c r="X418" s="116"/>
      <c r="Y418" s="116"/>
      <c r="Z418" s="116"/>
      <c r="AA418" s="105"/>
      <c r="AB418" s="117"/>
      <c r="AC418" s="117"/>
      <c r="AD418" s="117"/>
      <c r="AE418" s="117"/>
      <c r="AF418" s="117"/>
      <c r="AG418" s="117"/>
      <c r="AH418" s="28"/>
      <c r="AI418" s="28"/>
      <c r="AJ418" s="28"/>
      <c r="AK418" s="28"/>
      <c r="AL418" s="28"/>
      <c r="AM418" s="28"/>
      <c r="AN418" s="28"/>
      <c r="AO418" s="28"/>
      <c r="AP418" s="28"/>
      <c r="AQ418" s="28"/>
      <c r="AR418" s="28"/>
      <c r="AT418" s="28"/>
      <c r="AU418" s="28"/>
    </row>
    <row r="419">
      <c r="B419" s="28"/>
      <c r="C419" s="28"/>
      <c r="D419" s="28"/>
      <c r="E419" s="28"/>
      <c r="F419" s="28"/>
      <c r="G419" s="28"/>
      <c r="H419" s="28"/>
      <c r="S419" s="28"/>
      <c r="T419" s="28"/>
      <c r="U419" s="116"/>
      <c r="V419" s="116"/>
      <c r="W419" s="116"/>
      <c r="X419" s="116"/>
      <c r="Y419" s="116"/>
      <c r="Z419" s="116"/>
      <c r="AA419" s="105"/>
      <c r="AB419" s="117"/>
      <c r="AC419" s="117"/>
      <c r="AD419" s="117"/>
      <c r="AE419" s="117"/>
      <c r="AF419" s="117"/>
      <c r="AG419" s="117"/>
      <c r="AH419" s="28"/>
      <c r="AI419" s="28"/>
      <c r="AJ419" s="28"/>
      <c r="AK419" s="28"/>
      <c r="AL419" s="28"/>
      <c r="AM419" s="28"/>
      <c r="AN419" s="28"/>
      <c r="AO419" s="28"/>
      <c r="AP419" s="28"/>
      <c r="AQ419" s="28"/>
      <c r="AR419" s="28"/>
      <c r="AT419" s="28"/>
      <c r="AU419" s="28"/>
    </row>
    <row r="420">
      <c r="B420" s="28"/>
      <c r="C420" s="28"/>
      <c r="D420" s="28"/>
      <c r="E420" s="28"/>
      <c r="F420" s="28"/>
      <c r="G420" s="28"/>
      <c r="H420" s="28"/>
      <c r="S420" s="28"/>
      <c r="T420" s="28"/>
      <c r="U420" s="116"/>
      <c r="V420" s="116"/>
      <c r="W420" s="116"/>
      <c r="X420" s="116"/>
      <c r="Y420" s="116"/>
      <c r="Z420" s="116"/>
      <c r="AA420" s="105"/>
      <c r="AB420" s="117"/>
      <c r="AC420" s="117"/>
      <c r="AD420" s="117"/>
      <c r="AE420" s="117"/>
      <c r="AF420" s="117"/>
      <c r="AG420" s="117"/>
      <c r="AH420" s="28"/>
      <c r="AI420" s="28"/>
      <c r="AJ420" s="28"/>
      <c r="AK420" s="28"/>
      <c r="AL420" s="28"/>
      <c r="AM420" s="28"/>
      <c r="AN420" s="28"/>
      <c r="AO420" s="28"/>
      <c r="AP420" s="28"/>
      <c r="AQ420" s="28"/>
      <c r="AR420" s="28"/>
      <c r="AT420" s="28"/>
      <c r="AU420" s="28"/>
    </row>
    <row r="421">
      <c r="B421" s="28"/>
      <c r="C421" s="28"/>
      <c r="D421" s="28"/>
      <c r="E421" s="28"/>
      <c r="F421" s="28"/>
      <c r="G421" s="28"/>
      <c r="H421" s="28"/>
      <c r="S421" s="28"/>
      <c r="T421" s="28"/>
      <c r="U421" s="116"/>
      <c r="V421" s="116"/>
      <c r="W421" s="116"/>
      <c r="X421" s="116"/>
      <c r="Y421" s="116"/>
      <c r="Z421" s="116"/>
      <c r="AA421" s="105"/>
      <c r="AB421" s="117"/>
      <c r="AC421" s="117"/>
      <c r="AD421" s="117"/>
      <c r="AE421" s="117"/>
      <c r="AF421" s="117"/>
      <c r="AG421" s="117"/>
      <c r="AH421" s="28"/>
      <c r="AI421" s="28"/>
      <c r="AJ421" s="28"/>
      <c r="AK421" s="28"/>
      <c r="AL421" s="28"/>
      <c r="AM421" s="28"/>
      <c r="AN421" s="28"/>
      <c r="AO421" s="28"/>
      <c r="AP421" s="28"/>
      <c r="AQ421" s="28"/>
      <c r="AR421" s="28"/>
      <c r="AT421" s="28"/>
      <c r="AU421" s="28"/>
    </row>
    <row r="422">
      <c r="B422" s="28"/>
      <c r="C422" s="28"/>
      <c r="D422" s="28"/>
      <c r="E422" s="28"/>
      <c r="F422" s="28"/>
      <c r="G422" s="28"/>
      <c r="H422" s="28"/>
      <c r="S422" s="28"/>
      <c r="T422" s="28"/>
      <c r="U422" s="116"/>
      <c r="V422" s="116"/>
      <c r="W422" s="116"/>
      <c r="X422" s="116"/>
      <c r="Y422" s="116"/>
      <c r="Z422" s="116"/>
      <c r="AA422" s="105"/>
      <c r="AB422" s="117"/>
      <c r="AC422" s="117"/>
      <c r="AD422" s="117"/>
      <c r="AE422" s="117"/>
      <c r="AF422" s="117"/>
      <c r="AG422" s="117"/>
      <c r="AH422" s="28"/>
      <c r="AI422" s="28"/>
      <c r="AJ422" s="28"/>
      <c r="AK422" s="28"/>
      <c r="AL422" s="28"/>
      <c r="AM422" s="28"/>
      <c r="AN422" s="28"/>
      <c r="AO422" s="28"/>
      <c r="AP422" s="28"/>
      <c r="AQ422" s="28"/>
      <c r="AR422" s="28"/>
      <c r="AT422" s="28"/>
      <c r="AU422" s="28"/>
    </row>
    <row r="423">
      <c r="B423" s="28"/>
      <c r="C423" s="28"/>
      <c r="D423" s="28"/>
      <c r="E423" s="28"/>
      <c r="F423" s="28"/>
      <c r="G423" s="28"/>
      <c r="H423" s="28"/>
      <c r="S423" s="28"/>
      <c r="T423" s="28"/>
      <c r="U423" s="116"/>
      <c r="V423" s="116"/>
      <c r="W423" s="116"/>
      <c r="X423" s="116"/>
      <c r="Y423" s="116"/>
      <c r="Z423" s="116"/>
      <c r="AA423" s="105"/>
      <c r="AB423" s="117"/>
      <c r="AC423" s="117"/>
      <c r="AD423" s="117"/>
      <c r="AE423" s="117"/>
      <c r="AF423" s="117"/>
      <c r="AG423" s="117"/>
      <c r="AH423" s="28"/>
      <c r="AI423" s="28"/>
      <c r="AJ423" s="28"/>
      <c r="AK423" s="28"/>
      <c r="AL423" s="28"/>
      <c r="AM423" s="28"/>
      <c r="AN423" s="28"/>
      <c r="AO423" s="28"/>
      <c r="AP423" s="28"/>
      <c r="AQ423" s="28"/>
      <c r="AR423" s="28"/>
      <c r="AT423" s="28"/>
      <c r="AU423" s="28"/>
    </row>
    <row r="424">
      <c r="B424" s="28"/>
      <c r="C424" s="28"/>
      <c r="D424" s="28"/>
      <c r="E424" s="28"/>
      <c r="F424" s="28"/>
      <c r="G424" s="28"/>
      <c r="H424" s="28"/>
      <c r="S424" s="28"/>
      <c r="T424" s="28"/>
      <c r="U424" s="116"/>
      <c r="V424" s="116"/>
      <c r="W424" s="116"/>
      <c r="X424" s="116"/>
      <c r="Y424" s="116"/>
      <c r="Z424" s="116"/>
      <c r="AA424" s="105"/>
      <c r="AB424" s="117"/>
      <c r="AC424" s="117"/>
      <c r="AD424" s="117"/>
      <c r="AE424" s="117"/>
      <c r="AF424" s="117"/>
      <c r="AG424" s="117"/>
      <c r="AH424" s="28"/>
      <c r="AI424" s="28"/>
      <c r="AJ424" s="28"/>
      <c r="AK424" s="28"/>
      <c r="AL424" s="28"/>
      <c r="AM424" s="28"/>
      <c r="AN424" s="28"/>
      <c r="AO424" s="28"/>
      <c r="AP424" s="28"/>
      <c r="AQ424" s="28"/>
      <c r="AR424" s="28"/>
      <c r="AT424" s="28"/>
      <c r="AU424" s="28"/>
    </row>
    <row r="425">
      <c r="B425" s="28"/>
      <c r="C425" s="28"/>
      <c r="D425" s="28"/>
      <c r="E425" s="28"/>
      <c r="F425" s="28"/>
      <c r="G425" s="28"/>
      <c r="H425" s="28"/>
      <c r="S425" s="28"/>
      <c r="T425" s="28"/>
      <c r="U425" s="116"/>
      <c r="V425" s="116"/>
      <c r="W425" s="116"/>
      <c r="X425" s="116"/>
      <c r="Y425" s="116"/>
      <c r="Z425" s="116"/>
      <c r="AA425" s="105"/>
      <c r="AB425" s="117"/>
      <c r="AC425" s="117"/>
      <c r="AD425" s="117"/>
      <c r="AE425" s="117"/>
      <c r="AF425" s="117"/>
      <c r="AG425" s="117"/>
      <c r="AH425" s="28"/>
      <c r="AI425" s="28"/>
      <c r="AJ425" s="28"/>
      <c r="AK425" s="28"/>
      <c r="AL425" s="28"/>
      <c r="AM425" s="28"/>
      <c r="AN425" s="28"/>
      <c r="AO425" s="28"/>
      <c r="AP425" s="28"/>
      <c r="AQ425" s="28"/>
      <c r="AR425" s="28"/>
      <c r="AT425" s="28"/>
      <c r="AU425" s="28"/>
    </row>
    <row r="426">
      <c r="B426" s="28"/>
      <c r="C426" s="28"/>
      <c r="D426" s="28"/>
      <c r="E426" s="28"/>
      <c r="F426" s="28"/>
      <c r="G426" s="28"/>
      <c r="H426" s="28"/>
      <c r="S426" s="28"/>
      <c r="T426" s="28"/>
      <c r="U426" s="116"/>
      <c r="V426" s="116"/>
      <c r="W426" s="116"/>
      <c r="X426" s="116"/>
      <c r="Y426" s="116"/>
      <c r="Z426" s="116"/>
      <c r="AA426" s="105"/>
      <c r="AB426" s="117"/>
      <c r="AC426" s="117"/>
      <c r="AD426" s="117"/>
      <c r="AE426" s="117"/>
      <c r="AF426" s="117"/>
      <c r="AG426" s="117"/>
      <c r="AH426" s="28"/>
      <c r="AI426" s="28"/>
      <c r="AJ426" s="28"/>
      <c r="AK426" s="28"/>
      <c r="AL426" s="28"/>
      <c r="AM426" s="28"/>
      <c r="AN426" s="28"/>
      <c r="AO426" s="28"/>
      <c r="AP426" s="28"/>
      <c r="AQ426" s="28"/>
      <c r="AR426" s="28"/>
      <c r="AS426" s="28"/>
      <c r="AT426" s="28"/>
      <c r="AU426" s="28"/>
    </row>
    <row r="427">
      <c r="B427" s="28"/>
      <c r="C427" s="28"/>
      <c r="D427" s="28"/>
      <c r="E427" s="28"/>
      <c r="F427" s="28"/>
      <c r="G427" s="28"/>
      <c r="H427" s="28"/>
      <c r="S427" s="28"/>
      <c r="T427" s="28"/>
      <c r="U427" s="116"/>
      <c r="V427" s="116"/>
      <c r="W427" s="116"/>
      <c r="X427" s="116"/>
      <c r="Y427" s="116"/>
      <c r="Z427" s="116"/>
      <c r="AA427" s="105"/>
      <c r="AB427" s="117"/>
      <c r="AC427" s="117"/>
      <c r="AD427" s="117"/>
      <c r="AE427" s="117"/>
      <c r="AF427" s="117"/>
      <c r="AG427" s="117"/>
      <c r="AH427" s="28"/>
      <c r="AI427" s="28"/>
      <c r="AJ427" s="28"/>
      <c r="AK427" s="28"/>
      <c r="AL427" s="28"/>
      <c r="AM427" s="28"/>
      <c r="AN427" s="28"/>
      <c r="AO427" s="28"/>
      <c r="AP427" s="28"/>
      <c r="AQ427" s="28"/>
      <c r="AR427" s="28"/>
      <c r="AS427" s="28"/>
      <c r="AT427" s="28"/>
      <c r="AU427" s="28"/>
    </row>
    <row r="428">
      <c r="B428" s="28"/>
      <c r="C428" s="28"/>
      <c r="D428" s="28"/>
      <c r="E428" s="28"/>
      <c r="F428" s="28"/>
      <c r="G428" s="28"/>
      <c r="H428" s="28"/>
      <c r="S428" s="28"/>
      <c r="T428" s="28"/>
      <c r="U428" s="116"/>
      <c r="V428" s="116"/>
      <c r="W428" s="116"/>
      <c r="X428" s="116"/>
      <c r="Y428" s="116"/>
      <c r="Z428" s="116"/>
      <c r="AA428" s="105"/>
      <c r="AB428" s="117"/>
      <c r="AC428" s="117"/>
      <c r="AD428" s="117"/>
      <c r="AE428" s="117"/>
      <c r="AF428" s="117"/>
      <c r="AG428" s="117"/>
      <c r="AH428" s="28"/>
      <c r="AI428" s="28"/>
      <c r="AJ428" s="28"/>
      <c r="AK428" s="28"/>
      <c r="AL428" s="28"/>
      <c r="AM428" s="28"/>
      <c r="AN428" s="28"/>
      <c r="AO428" s="28"/>
      <c r="AP428" s="28"/>
      <c r="AQ428" s="28"/>
      <c r="AR428" s="28"/>
      <c r="AS428" s="28"/>
      <c r="AT428" s="28"/>
      <c r="AU428" s="28"/>
    </row>
    <row r="429">
      <c r="B429" s="28"/>
      <c r="C429" s="28"/>
      <c r="D429" s="28"/>
      <c r="E429" s="28"/>
      <c r="F429" s="28"/>
      <c r="G429" s="28"/>
      <c r="H429" s="28"/>
      <c r="S429" s="28"/>
      <c r="T429" s="28"/>
      <c r="U429" s="116"/>
      <c r="V429" s="116"/>
      <c r="W429" s="116"/>
      <c r="X429" s="116"/>
      <c r="Y429" s="116"/>
      <c r="Z429" s="116"/>
      <c r="AA429" s="105"/>
      <c r="AB429" s="117"/>
      <c r="AC429" s="117"/>
      <c r="AD429" s="117"/>
      <c r="AE429" s="117"/>
      <c r="AF429" s="117"/>
      <c r="AG429" s="117"/>
      <c r="AH429" s="28"/>
      <c r="AI429" s="28"/>
      <c r="AJ429" s="28"/>
      <c r="AK429" s="28"/>
      <c r="AL429" s="28"/>
      <c r="AM429" s="28"/>
      <c r="AN429" s="28"/>
      <c r="AO429" s="28"/>
      <c r="AP429" s="28"/>
      <c r="AQ429" s="28"/>
      <c r="AR429" s="28"/>
      <c r="AS429" s="28"/>
      <c r="AT429" s="28"/>
      <c r="AU429" s="28"/>
    </row>
    <row r="430">
      <c r="B430" s="28"/>
      <c r="C430" s="28"/>
      <c r="D430" s="28"/>
      <c r="E430" s="28"/>
      <c r="F430" s="28"/>
      <c r="G430" s="28"/>
      <c r="H430" s="28"/>
      <c r="S430" s="28"/>
      <c r="T430" s="28"/>
      <c r="U430" s="116"/>
      <c r="V430" s="116"/>
      <c r="W430" s="116"/>
      <c r="X430" s="116"/>
      <c r="Y430" s="116"/>
      <c r="Z430" s="116"/>
      <c r="AA430" s="105"/>
      <c r="AB430" s="117"/>
      <c r="AC430" s="117"/>
      <c r="AD430" s="117"/>
      <c r="AE430" s="117"/>
      <c r="AF430" s="117"/>
      <c r="AG430" s="117"/>
      <c r="AH430" s="28"/>
      <c r="AI430" s="28"/>
      <c r="AJ430" s="28"/>
      <c r="AK430" s="28"/>
      <c r="AL430" s="28"/>
      <c r="AM430" s="28"/>
      <c r="AN430" s="28"/>
      <c r="AO430" s="28"/>
      <c r="AP430" s="28"/>
      <c r="AQ430" s="28"/>
      <c r="AR430" s="28"/>
      <c r="AS430" s="28"/>
      <c r="AT430" s="28"/>
      <c r="AU430" s="28"/>
    </row>
    <row r="431">
      <c r="B431" s="28"/>
      <c r="C431" s="28"/>
      <c r="D431" s="28"/>
      <c r="E431" s="28"/>
      <c r="F431" s="28"/>
      <c r="G431" s="28"/>
      <c r="H431" s="28"/>
      <c r="S431" s="28"/>
      <c r="T431" s="28"/>
      <c r="U431" s="116"/>
      <c r="V431" s="116"/>
      <c r="W431" s="116"/>
      <c r="X431" s="116"/>
      <c r="Y431" s="116"/>
      <c r="Z431" s="116"/>
      <c r="AA431" s="105"/>
      <c r="AB431" s="117"/>
      <c r="AC431" s="117"/>
      <c r="AD431" s="117"/>
      <c r="AE431" s="117"/>
      <c r="AF431" s="117"/>
      <c r="AG431" s="117"/>
      <c r="AH431" s="28"/>
      <c r="AI431" s="28"/>
      <c r="AJ431" s="28"/>
      <c r="AK431" s="28"/>
      <c r="AL431" s="28"/>
      <c r="AM431" s="28"/>
      <c r="AN431" s="28"/>
      <c r="AO431" s="28"/>
      <c r="AP431" s="28"/>
      <c r="AQ431" s="28"/>
      <c r="AR431" s="28"/>
      <c r="AS431" s="28"/>
      <c r="AT431" s="28"/>
      <c r="AU431" s="28"/>
    </row>
    <row r="432">
      <c r="B432" s="28"/>
      <c r="C432" s="28"/>
      <c r="D432" s="28"/>
      <c r="E432" s="28"/>
      <c r="F432" s="28"/>
      <c r="G432" s="28"/>
      <c r="H432" s="28"/>
      <c r="S432" s="28"/>
      <c r="T432" s="28"/>
      <c r="U432" s="116"/>
      <c r="V432" s="116"/>
      <c r="W432" s="116"/>
      <c r="X432" s="116"/>
      <c r="Y432" s="116"/>
      <c r="Z432" s="116"/>
      <c r="AA432" s="105"/>
      <c r="AB432" s="117"/>
      <c r="AC432" s="117"/>
      <c r="AD432" s="117"/>
      <c r="AE432" s="117"/>
      <c r="AF432" s="117"/>
      <c r="AG432" s="117"/>
      <c r="AH432" s="28"/>
      <c r="AI432" s="28"/>
      <c r="AJ432" s="28"/>
      <c r="AK432" s="28"/>
      <c r="AL432" s="28"/>
      <c r="AM432" s="28"/>
      <c r="AN432" s="28"/>
      <c r="AO432" s="28"/>
      <c r="AP432" s="28"/>
      <c r="AQ432" s="28"/>
      <c r="AR432" s="28"/>
      <c r="AS432" s="28"/>
      <c r="AT432" s="28"/>
      <c r="AU432" s="28"/>
    </row>
    <row r="433">
      <c r="B433" s="28"/>
      <c r="C433" s="28"/>
      <c r="D433" s="28"/>
      <c r="E433" s="28"/>
      <c r="F433" s="28"/>
      <c r="G433" s="28"/>
      <c r="H433" s="28"/>
      <c r="S433" s="28"/>
      <c r="T433" s="28"/>
      <c r="U433" s="116"/>
      <c r="V433" s="116"/>
      <c r="W433" s="116"/>
      <c r="X433" s="116"/>
      <c r="Y433" s="116"/>
      <c r="Z433" s="116"/>
      <c r="AA433" s="105"/>
      <c r="AB433" s="117"/>
      <c r="AC433" s="117"/>
      <c r="AD433" s="117"/>
      <c r="AE433" s="117"/>
      <c r="AF433" s="117"/>
      <c r="AG433" s="117"/>
      <c r="AH433" s="28"/>
      <c r="AI433" s="28"/>
      <c r="AJ433" s="28"/>
      <c r="AK433" s="28"/>
      <c r="AL433" s="28"/>
      <c r="AM433" s="28"/>
      <c r="AN433" s="28"/>
      <c r="AO433" s="28"/>
      <c r="AP433" s="28"/>
      <c r="AQ433" s="28"/>
      <c r="AR433" s="28"/>
      <c r="AS433" s="28"/>
      <c r="AT433" s="28"/>
      <c r="AU433" s="28"/>
    </row>
    <row r="434">
      <c r="B434" s="28"/>
      <c r="C434" s="28"/>
      <c r="D434" s="28"/>
      <c r="E434" s="28"/>
      <c r="F434" s="28"/>
      <c r="G434" s="28"/>
      <c r="H434" s="28"/>
      <c r="S434" s="28"/>
      <c r="T434" s="28"/>
      <c r="U434" s="116"/>
      <c r="V434" s="116"/>
      <c r="W434" s="116"/>
      <c r="X434" s="116"/>
      <c r="Y434" s="116"/>
      <c r="Z434" s="116"/>
      <c r="AA434" s="105"/>
      <c r="AB434" s="117"/>
      <c r="AC434" s="117"/>
      <c r="AD434" s="117"/>
      <c r="AE434" s="117"/>
      <c r="AF434" s="117"/>
      <c r="AG434" s="117"/>
      <c r="AH434" s="28"/>
      <c r="AI434" s="28"/>
      <c r="AJ434" s="28"/>
      <c r="AK434" s="28"/>
      <c r="AL434" s="28"/>
      <c r="AM434" s="28"/>
      <c r="AN434" s="28"/>
      <c r="AO434" s="28"/>
      <c r="AP434" s="28"/>
      <c r="AQ434" s="28"/>
      <c r="AR434" s="28"/>
      <c r="AS434" s="28"/>
      <c r="AT434" s="28"/>
      <c r="AU434" s="28"/>
    </row>
    <row r="435">
      <c r="B435" s="28"/>
      <c r="C435" s="28"/>
      <c r="D435" s="28"/>
      <c r="E435" s="28"/>
      <c r="F435" s="28"/>
      <c r="G435" s="28"/>
      <c r="H435" s="28"/>
      <c r="S435" s="28"/>
      <c r="T435" s="28"/>
      <c r="U435" s="116"/>
      <c r="V435" s="116"/>
      <c r="W435" s="116"/>
      <c r="X435" s="116"/>
      <c r="Y435" s="116"/>
      <c r="Z435" s="116"/>
      <c r="AA435" s="105"/>
      <c r="AB435" s="117"/>
      <c r="AC435" s="117"/>
      <c r="AD435" s="117"/>
      <c r="AE435" s="117"/>
      <c r="AF435" s="117"/>
      <c r="AG435" s="117"/>
      <c r="AH435" s="28"/>
      <c r="AI435" s="28"/>
      <c r="AJ435" s="28"/>
      <c r="AK435" s="28"/>
      <c r="AL435" s="28"/>
      <c r="AM435" s="28"/>
      <c r="AN435" s="28"/>
      <c r="AO435" s="28"/>
      <c r="AP435" s="28"/>
      <c r="AQ435" s="28"/>
      <c r="AR435" s="28"/>
      <c r="AS435" s="28"/>
      <c r="AT435" s="28"/>
      <c r="AU435" s="28"/>
    </row>
    <row r="436">
      <c r="B436" s="28"/>
      <c r="C436" s="28"/>
      <c r="D436" s="28"/>
      <c r="E436" s="28"/>
      <c r="F436" s="28"/>
      <c r="G436" s="28"/>
      <c r="H436" s="28"/>
      <c r="S436" s="28"/>
      <c r="T436" s="28"/>
      <c r="U436" s="116"/>
      <c r="V436" s="116"/>
      <c r="W436" s="116"/>
      <c r="X436" s="116"/>
      <c r="Y436" s="116"/>
      <c r="Z436" s="116"/>
      <c r="AA436" s="105"/>
      <c r="AB436" s="117"/>
      <c r="AC436" s="117"/>
      <c r="AD436" s="117"/>
      <c r="AE436" s="117"/>
      <c r="AF436" s="117"/>
      <c r="AG436" s="117"/>
      <c r="AH436" s="28"/>
      <c r="AI436" s="28"/>
      <c r="AJ436" s="28"/>
      <c r="AK436" s="28"/>
      <c r="AL436" s="28"/>
      <c r="AM436" s="28"/>
      <c r="AN436" s="28"/>
      <c r="AO436" s="28"/>
      <c r="AP436" s="28"/>
      <c r="AQ436" s="28"/>
      <c r="AR436" s="28"/>
      <c r="AS436" s="28"/>
      <c r="AT436" s="28"/>
      <c r="AU436" s="28"/>
    </row>
    <row r="437">
      <c r="B437" s="28"/>
      <c r="C437" s="28"/>
      <c r="D437" s="28"/>
      <c r="E437" s="28"/>
      <c r="F437" s="28"/>
      <c r="G437" s="28"/>
      <c r="H437" s="28"/>
      <c r="S437" s="28"/>
      <c r="T437" s="28"/>
      <c r="U437" s="116"/>
      <c r="V437" s="116"/>
      <c r="W437" s="116"/>
      <c r="X437" s="116"/>
      <c r="Y437" s="116"/>
      <c r="Z437" s="116"/>
      <c r="AA437" s="105"/>
      <c r="AB437" s="117"/>
      <c r="AC437" s="117"/>
      <c r="AD437" s="117"/>
      <c r="AE437" s="117"/>
      <c r="AF437" s="117"/>
      <c r="AG437" s="117"/>
      <c r="AH437" s="28"/>
      <c r="AI437" s="28"/>
      <c r="AJ437" s="28"/>
      <c r="AK437" s="28"/>
      <c r="AL437" s="28"/>
      <c r="AM437" s="28"/>
      <c r="AN437" s="28"/>
      <c r="AO437" s="28"/>
      <c r="AP437" s="28"/>
      <c r="AQ437" s="28"/>
      <c r="AR437" s="28"/>
      <c r="AS437" s="28"/>
      <c r="AT437" s="28"/>
      <c r="AU437" s="28"/>
    </row>
    <row r="438">
      <c r="B438" s="28"/>
      <c r="C438" s="28"/>
      <c r="D438" s="28"/>
      <c r="E438" s="28"/>
      <c r="F438" s="28"/>
      <c r="G438" s="28"/>
      <c r="H438" s="28"/>
      <c r="S438" s="28"/>
      <c r="T438" s="28"/>
      <c r="U438" s="116"/>
      <c r="V438" s="116"/>
      <c r="W438" s="116"/>
      <c r="X438" s="116"/>
      <c r="Y438" s="116"/>
      <c r="Z438" s="116"/>
      <c r="AA438" s="105"/>
      <c r="AB438" s="117"/>
      <c r="AC438" s="117"/>
      <c r="AD438" s="117"/>
      <c r="AE438" s="117"/>
      <c r="AF438" s="117"/>
      <c r="AG438" s="117"/>
      <c r="AH438" s="28"/>
      <c r="AI438" s="28"/>
      <c r="AJ438" s="28"/>
      <c r="AK438" s="28"/>
      <c r="AL438" s="28"/>
      <c r="AM438" s="28"/>
      <c r="AN438" s="28"/>
      <c r="AO438" s="28"/>
      <c r="AP438" s="28"/>
      <c r="AQ438" s="28"/>
      <c r="AR438" s="28"/>
      <c r="AS438" s="28"/>
      <c r="AT438" s="28"/>
      <c r="AU438" s="28"/>
    </row>
    <row r="439">
      <c r="B439" s="28"/>
      <c r="C439" s="28"/>
      <c r="D439" s="28"/>
      <c r="E439" s="28"/>
      <c r="F439" s="28"/>
      <c r="G439" s="28"/>
      <c r="H439" s="28"/>
      <c r="S439" s="28"/>
      <c r="T439" s="28"/>
      <c r="U439" s="116"/>
      <c r="V439" s="116"/>
      <c r="W439" s="116"/>
      <c r="X439" s="116"/>
      <c r="Y439" s="116"/>
      <c r="Z439" s="116"/>
      <c r="AA439" s="105"/>
      <c r="AB439" s="117"/>
      <c r="AC439" s="117"/>
      <c r="AD439" s="117"/>
      <c r="AE439" s="117"/>
      <c r="AF439" s="117"/>
      <c r="AG439" s="117"/>
      <c r="AH439" s="28"/>
      <c r="AI439" s="28"/>
      <c r="AJ439" s="28"/>
      <c r="AK439" s="28"/>
      <c r="AL439" s="28"/>
      <c r="AM439" s="28"/>
      <c r="AN439" s="28"/>
      <c r="AO439" s="28"/>
      <c r="AP439" s="28"/>
      <c r="AQ439" s="28"/>
      <c r="AR439" s="28"/>
      <c r="AS439" s="28"/>
      <c r="AT439" s="28"/>
      <c r="AU439" s="28"/>
    </row>
    <row r="440">
      <c r="B440" s="28"/>
      <c r="C440" s="28"/>
      <c r="D440" s="28"/>
      <c r="E440" s="28"/>
      <c r="F440" s="28"/>
      <c r="G440" s="28"/>
      <c r="H440" s="28"/>
      <c r="S440" s="28"/>
      <c r="T440" s="28"/>
      <c r="U440" s="116"/>
      <c r="V440" s="116"/>
      <c r="W440" s="116"/>
      <c r="X440" s="116"/>
      <c r="Y440" s="116"/>
      <c r="Z440" s="116"/>
      <c r="AA440" s="105"/>
      <c r="AB440" s="117"/>
      <c r="AC440" s="117"/>
      <c r="AD440" s="117"/>
      <c r="AE440" s="117"/>
      <c r="AF440" s="117"/>
      <c r="AG440" s="117"/>
      <c r="AH440" s="28"/>
      <c r="AI440" s="28"/>
      <c r="AJ440" s="28"/>
      <c r="AK440" s="28"/>
      <c r="AL440" s="28"/>
      <c r="AM440" s="28"/>
      <c r="AN440" s="28"/>
      <c r="AO440" s="28"/>
      <c r="AP440" s="28"/>
      <c r="AQ440" s="28"/>
      <c r="AR440" s="28"/>
      <c r="AS440" s="28"/>
      <c r="AT440" s="28"/>
      <c r="AU440" s="28"/>
    </row>
    <row r="441">
      <c r="B441" s="28"/>
      <c r="C441" s="28"/>
      <c r="D441" s="28"/>
      <c r="E441" s="28"/>
      <c r="F441" s="28"/>
      <c r="G441" s="28"/>
      <c r="H441" s="28"/>
      <c r="S441" s="28"/>
      <c r="T441" s="28"/>
      <c r="U441" s="116"/>
      <c r="V441" s="116"/>
      <c r="W441" s="116"/>
      <c r="X441" s="116"/>
      <c r="Y441" s="116"/>
      <c r="Z441" s="116"/>
      <c r="AA441" s="105"/>
      <c r="AB441" s="117"/>
      <c r="AC441" s="117"/>
      <c r="AD441" s="117"/>
      <c r="AE441" s="117"/>
      <c r="AF441" s="117"/>
      <c r="AG441" s="117"/>
      <c r="AH441" s="28"/>
      <c r="AI441" s="28"/>
      <c r="AJ441" s="28"/>
      <c r="AK441" s="28"/>
      <c r="AL441" s="28"/>
      <c r="AM441" s="28"/>
      <c r="AN441" s="28"/>
      <c r="AO441" s="28"/>
      <c r="AP441" s="28"/>
      <c r="AQ441" s="28"/>
      <c r="AR441" s="28"/>
      <c r="AS441" s="28"/>
      <c r="AT441" s="28"/>
      <c r="AU441" s="28"/>
    </row>
    <row r="442">
      <c r="B442" s="28"/>
      <c r="C442" s="28"/>
      <c r="D442" s="28"/>
      <c r="E442" s="28"/>
      <c r="F442" s="28"/>
      <c r="G442" s="28"/>
      <c r="H442" s="28"/>
      <c r="S442" s="28"/>
      <c r="T442" s="28"/>
      <c r="U442" s="116"/>
      <c r="V442" s="116"/>
      <c r="W442" s="116"/>
      <c r="X442" s="116"/>
      <c r="Y442" s="116"/>
      <c r="Z442" s="116"/>
      <c r="AA442" s="105"/>
      <c r="AB442" s="117"/>
      <c r="AC442" s="117"/>
      <c r="AD442" s="117"/>
      <c r="AE442" s="117"/>
      <c r="AF442" s="117"/>
      <c r="AG442" s="117"/>
      <c r="AH442" s="28"/>
      <c r="AI442" s="28"/>
      <c r="AJ442" s="28"/>
      <c r="AK442" s="28"/>
      <c r="AL442" s="28"/>
      <c r="AM442" s="28"/>
      <c r="AN442" s="28"/>
      <c r="AO442" s="28"/>
      <c r="AP442" s="28"/>
      <c r="AQ442" s="28"/>
      <c r="AR442" s="28"/>
      <c r="AS442" s="28"/>
      <c r="AT442" s="28"/>
      <c r="AU442" s="28"/>
    </row>
    <row r="443">
      <c r="B443" s="28"/>
      <c r="C443" s="28"/>
      <c r="D443" s="28"/>
      <c r="E443" s="28"/>
      <c r="F443" s="28"/>
      <c r="G443" s="28"/>
      <c r="H443" s="28"/>
      <c r="S443" s="28"/>
      <c r="T443" s="28"/>
      <c r="U443" s="116"/>
      <c r="V443" s="116"/>
      <c r="W443" s="116"/>
      <c r="X443" s="116"/>
      <c r="Y443" s="116"/>
      <c r="Z443" s="116"/>
      <c r="AA443" s="105"/>
      <c r="AB443" s="117"/>
      <c r="AC443" s="117"/>
      <c r="AD443" s="117"/>
      <c r="AE443" s="117"/>
      <c r="AF443" s="117"/>
      <c r="AG443" s="117"/>
      <c r="AH443" s="28"/>
      <c r="AI443" s="28"/>
      <c r="AJ443" s="28"/>
      <c r="AK443" s="28"/>
      <c r="AL443" s="28"/>
      <c r="AM443" s="28"/>
      <c r="AN443" s="28"/>
      <c r="AO443" s="28"/>
      <c r="AP443" s="28"/>
      <c r="AQ443" s="28"/>
      <c r="AR443" s="28"/>
      <c r="AS443" s="28"/>
      <c r="AT443" s="28"/>
      <c r="AU443" s="28"/>
    </row>
    <row r="444">
      <c r="B444" s="28"/>
      <c r="C444" s="28"/>
      <c r="D444" s="28"/>
      <c r="E444" s="28"/>
      <c r="F444" s="28"/>
      <c r="G444" s="28"/>
      <c r="H444" s="28"/>
      <c r="S444" s="28"/>
      <c r="T444" s="28"/>
      <c r="U444" s="116"/>
      <c r="V444" s="116"/>
      <c r="W444" s="116"/>
      <c r="X444" s="116"/>
      <c r="Y444" s="116"/>
      <c r="Z444" s="116"/>
      <c r="AA444" s="105"/>
      <c r="AB444" s="117"/>
      <c r="AC444" s="117"/>
      <c r="AD444" s="117"/>
      <c r="AE444" s="117"/>
      <c r="AF444" s="117"/>
      <c r="AG444" s="117"/>
      <c r="AH444" s="28"/>
      <c r="AI444" s="28"/>
      <c r="AJ444" s="28"/>
      <c r="AK444" s="28"/>
      <c r="AL444" s="28"/>
      <c r="AM444" s="28"/>
      <c r="AN444" s="28"/>
      <c r="AO444" s="28"/>
      <c r="AP444" s="28"/>
      <c r="AQ444" s="28"/>
      <c r="AR444" s="28"/>
      <c r="AS444" s="28"/>
      <c r="AT444" s="28"/>
      <c r="AU444" s="28"/>
    </row>
    <row r="445">
      <c r="B445" s="28"/>
      <c r="C445" s="28"/>
      <c r="D445" s="28"/>
      <c r="E445" s="28"/>
      <c r="F445" s="28"/>
      <c r="G445" s="28"/>
      <c r="H445" s="28"/>
      <c r="S445" s="28"/>
      <c r="T445" s="28"/>
      <c r="U445" s="116"/>
      <c r="V445" s="116"/>
      <c r="W445" s="116"/>
      <c r="X445" s="116"/>
      <c r="Y445" s="116"/>
      <c r="Z445" s="116"/>
      <c r="AA445" s="105"/>
      <c r="AB445" s="117"/>
      <c r="AC445" s="117"/>
      <c r="AD445" s="117"/>
      <c r="AE445" s="117"/>
      <c r="AF445" s="117"/>
      <c r="AG445" s="117"/>
      <c r="AH445" s="28"/>
      <c r="AI445" s="28"/>
      <c r="AJ445" s="28"/>
      <c r="AK445" s="28"/>
      <c r="AL445" s="28"/>
      <c r="AM445" s="28"/>
      <c r="AN445" s="28"/>
      <c r="AO445" s="28"/>
      <c r="AP445" s="28"/>
      <c r="AQ445" s="28"/>
      <c r="AR445" s="28"/>
      <c r="AS445" s="28"/>
      <c r="AT445" s="28"/>
      <c r="AU445" s="28"/>
    </row>
    <row r="446">
      <c r="B446" s="28"/>
      <c r="C446" s="28"/>
      <c r="D446" s="28"/>
      <c r="E446" s="28"/>
      <c r="F446" s="28"/>
      <c r="G446" s="28"/>
      <c r="H446" s="28"/>
      <c r="S446" s="28"/>
      <c r="T446" s="28"/>
      <c r="U446" s="116"/>
      <c r="V446" s="116"/>
      <c r="W446" s="116"/>
      <c r="X446" s="116"/>
      <c r="Y446" s="116"/>
      <c r="Z446" s="116"/>
      <c r="AA446" s="105"/>
      <c r="AB446" s="117"/>
      <c r="AC446" s="117"/>
      <c r="AD446" s="117"/>
      <c r="AE446" s="117"/>
      <c r="AF446" s="117"/>
      <c r="AG446" s="117"/>
      <c r="AH446" s="28"/>
      <c r="AI446" s="28"/>
      <c r="AJ446" s="28"/>
      <c r="AK446" s="28"/>
      <c r="AL446" s="28"/>
      <c r="AM446" s="28"/>
      <c r="AN446" s="28"/>
      <c r="AO446" s="28"/>
      <c r="AP446" s="28"/>
      <c r="AQ446" s="28"/>
      <c r="AR446" s="28"/>
      <c r="AS446" s="28"/>
      <c r="AT446" s="28"/>
      <c r="AU446" s="28"/>
    </row>
    <row r="447">
      <c r="B447" s="28"/>
      <c r="C447" s="28"/>
      <c r="D447" s="28"/>
      <c r="E447" s="28"/>
      <c r="F447" s="28"/>
      <c r="G447" s="28"/>
      <c r="H447" s="28"/>
      <c r="S447" s="28"/>
      <c r="T447" s="28"/>
      <c r="U447" s="116"/>
      <c r="V447" s="116"/>
      <c r="W447" s="116"/>
      <c r="X447" s="116"/>
      <c r="Y447" s="116"/>
      <c r="Z447" s="116"/>
      <c r="AA447" s="105"/>
      <c r="AB447" s="117"/>
      <c r="AC447" s="117"/>
      <c r="AD447" s="117"/>
      <c r="AE447" s="117"/>
      <c r="AF447" s="117"/>
      <c r="AG447" s="117"/>
      <c r="AH447" s="28"/>
      <c r="AI447" s="28"/>
      <c r="AJ447" s="28"/>
      <c r="AK447" s="28"/>
      <c r="AL447" s="28"/>
      <c r="AM447" s="28"/>
      <c r="AN447" s="28"/>
      <c r="AO447" s="28"/>
      <c r="AP447" s="28"/>
      <c r="AQ447" s="28"/>
      <c r="AR447" s="28"/>
      <c r="AS447" s="28"/>
      <c r="AT447" s="28"/>
      <c r="AU447" s="28"/>
    </row>
    <row r="448">
      <c r="B448" s="28"/>
      <c r="C448" s="28"/>
      <c r="D448" s="28"/>
      <c r="E448" s="28"/>
      <c r="F448" s="28"/>
      <c r="G448" s="28"/>
      <c r="H448" s="28"/>
      <c r="S448" s="28"/>
      <c r="T448" s="28"/>
      <c r="U448" s="116"/>
      <c r="V448" s="116"/>
      <c r="W448" s="116"/>
      <c r="X448" s="116"/>
      <c r="Y448" s="116"/>
      <c r="Z448" s="116"/>
      <c r="AA448" s="105"/>
      <c r="AB448" s="117"/>
      <c r="AC448" s="117"/>
      <c r="AD448" s="117"/>
      <c r="AE448" s="117"/>
      <c r="AF448" s="117"/>
      <c r="AG448" s="117"/>
      <c r="AH448" s="28"/>
      <c r="AI448" s="28"/>
      <c r="AJ448" s="28"/>
      <c r="AK448" s="28"/>
      <c r="AL448" s="28"/>
      <c r="AM448" s="28"/>
      <c r="AN448" s="28"/>
      <c r="AO448" s="28"/>
      <c r="AP448" s="28"/>
      <c r="AQ448" s="28"/>
      <c r="AR448" s="28"/>
      <c r="AS448" s="28"/>
      <c r="AT448" s="28"/>
      <c r="AU448" s="28"/>
    </row>
    <row r="449">
      <c r="B449" s="28"/>
      <c r="C449" s="28"/>
      <c r="D449" s="28"/>
      <c r="E449" s="28"/>
      <c r="F449" s="28"/>
      <c r="G449" s="28"/>
      <c r="H449" s="28"/>
      <c r="S449" s="28"/>
      <c r="T449" s="28"/>
      <c r="U449" s="116"/>
      <c r="V449" s="116"/>
      <c r="W449" s="116"/>
      <c r="X449" s="116"/>
      <c r="Y449" s="116"/>
      <c r="Z449" s="116"/>
      <c r="AA449" s="105"/>
      <c r="AB449" s="117"/>
      <c r="AC449" s="117"/>
      <c r="AD449" s="117"/>
      <c r="AE449" s="117"/>
      <c r="AF449" s="117"/>
      <c r="AG449" s="117"/>
      <c r="AH449" s="28"/>
      <c r="AI449" s="28"/>
      <c r="AJ449" s="28"/>
      <c r="AK449" s="28"/>
      <c r="AL449" s="28"/>
      <c r="AM449" s="28"/>
      <c r="AN449" s="28"/>
      <c r="AO449" s="28"/>
      <c r="AP449" s="28"/>
      <c r="AQ449" s="28"/>
      <c r="AR449" s="28"/>
      <c r="AS449" s="28"/>
      <c r="AT449" s="28"/>
      <c r="AU449" s="28"/>
    </row>
    <row r="450">
      <c r="B450" s="28"/>
      <c r="C450" s="28"/>
      <c r="D450" s="28"/>
      <c r="E450" s="28"/>
      <c r="F450" s="28"/>
      <c r="G450" s="28"/>
      <c r="H450" s="28"/>
      <c r="S450" s="28"/>
      <c r="T450" s="28"/>
      <c r="U450" s="116"/>
      <c r="V450" s="116"/>
      <c r="W450" s="116"/>
      <c r="X450" s="116"/>
      <c r="Y450" s="116"/>
      <c r="Z450" s="116"/>
      <c r="AA450" s="105"/>
      <c r="AB450" s="117"/>
      <c r="AC450" s="117"/>
      <c r="AD450" s="117"/>
      <c r="AE450" s="117"/>
      <c r="AF450" s="117"/>
      <c r="AG450" s="117"/>
      <c r="AH450" s="28"/>
      <c r="AI450" s="28"/>
      <c r="AJ450" s="28"/>
      <c r="AK450" s="28"/>
      <c r="AL450" s="28"/>
      <c r="AM450" s="28"/>
      <c r="AN450" s="28"/>
      <c r="AO450" s="28"/>
      <c r="AP450" s="28"/>
      <c r="AQ450" s="28"/>
      <c r="AR450" s="28"/>
      <c r="AS450" s="28"/>
      <c r="AT450" s="28"/>
      <c r="AU450" s="28"/>
    </row>
    <row r="451">
      <c r="B451" s="28"/>
      <c r="C451" s="28"/>
      <c r="D451" s="28"/>
      <c r="E451" s="28"/>
      <c r="F451" s="28"/>
      <c r="G451" s="28"/>
      <c r="H451" s="28"/>
      <c r="S451" s="28"/>
      <c r="T451" s="28"/>
      <c r="U451" s="116"/>
      <c r="V451" s="116"/>
      <c r="W451" s="116"/>
      <c r="X451" s="116"/>
      <c r="Y451" s="116"/>
      <c r="Z451" s="116"/>
      <c r="AA451" s="105"/>
      <c r="AB451" s="117"/>
      <c r="AC451" s="117"/>
      <c r="AD451" s="117"/>
      <c r="AE451" s="117"/>
      <c r="AF451" s="117"/>
      <c r="AG451" s="117"/>
      <c r="AH451" s="28"/>
      <c r="AI451" s="28"/>
      <c r="AJ451" s="28"/>
      <c r="AK451" s="28"/>
      <c r="AL451" s="28"/>
      <c r="AM451" s="28"/>
      <c r="AN451" s="28"/>
      <c r="AO451" s="28"/>
      <c r="AP451" s="28"/>
      <c r="AQ451" s="28"/>
      <c r="AR451" s="28"/>
      <c r="AS451" s="28"/>
      <c r="AT451" s="28"/>
      <c r="AU451" s="28"/>
    </row>
    <row r="452">
      <c r="B452" s="28"/>
      <c r="C452" s="28"/>
      <c r="D452" s="28"/>
      <c r="E452" s="28"/>
      <c r="F452" s="28"/>
      <c r="G452" s="28"/>
      <c r="H452" s="28"/>
      <c r="S452" s="28"/>
      <c r="T452" s="28"/>
      <c r="U452" s="116"/>
      <c r="V452" s="116"/>
      <c r="W452" s="116"/>
      <c r="X452" s="116"/>
      <c r="Y452" s="116"/>
      <c r="Z452" s="116"/>
      <c r="AA452" s="105"/>
      <c r="AB452" s="117"/>
      <c r="AC452" s="117"/>
      <c r="AD452" s="117"/>
      <c r="AE452" s="117"/>
      <c r="AF452" s="117"/>
      <c r="AG452" s="117"/>
      <c r="AH452" s="28"/>
      <c r="AI452" s="28"/>
      <c r="AJ452" s="28"/>
      <c r="AK452" s="28"/>
      <c r="AL452" s="28"/>
      <c r="AM452" s="28"/>
      <c r="AN452" s="28"/>
      <c r="AO452" s="28"/>
      <c r="AP452" s="28"/>
      <c r="AQ452" s="28"/>
      <c r="AR452" s="28"/>
      <c r="AS452" s="28"/>
      <c r="AT452" s="28"/>
      <c r="AU452" s="28"/>
    </row>
    <row r="453">
      <c r="B453" s="28"/>
      <c r="C453" s="28"/>
      <c r="D453" s="28"/>
      <c r="E453" s="28"/>
      <c r="F453" s="28"/>
      <c r="G453" s="28"/>
      <c r="H453" s="28"/>
      <c r="S453" s="28"/>
      <c r="T453" s="28"/>
      <c r="U453" s="116"/>
      <c r="V453" s="116"/>
      <c r="W453" s="116"/>
      <c r="X453" s="116"/>
      <c r="Y453" s="116"/>
      <c r="Z453" s="116"/>
      <c r="AA453" s="105"/>
      <c r="AB453" s="117"/>
      <c r="AC453" s="117"/>
      <c r="AD453" s="117"/>
      <c r="AE453" s="117"/>
      <c r="AF453" s="117"/>
      <c r="AG453" s="117"/>
      <c r="AH453" s="28"/>
      <c r="AI453" s="28"/>
      <c r="AJ453" s="28"/>
      <c r="AK453" s="28"/>
      <c r="AL453" s="28"/>
      <c r="AM453" s="28"/>
      <c r="AN453" s="28"/>
      <c r="AO453" s="28"/>
      <c r="AP453" s="28"/>
      <c r="AQ453" s="28"/>
      <c r="AR453" s="28"/>
      <c r="AS453" s="28"/>
      <c r="AT453" s="28"/>
      <c r="AU453" s="28"/>
    </row>
    <row r="454">
      <c r="B454" s="28"/>
      <c r="C454" s="28"/>
      <c r="D454" s="28"/>
      <c r="E454" s="28"/>
      <c r="F454" s="28"/>
      <c r="G454" s="28"/>
      <c r="H454" s="28"/>
      <c r="S454" s="28"/>
      <c r="T454" s="28"/>
      <c r="U454" s="116"/>
      <c r="V454" s="116"/>
      <c r="W454" s="116"/>
      <c r="X454" s="116"/>
      <c r="Y454" s="116"/>
      <c r="Z454" s="116"/>
      <c r="AA454" s="105"/>
      <c r="AB454" s="117"/>
      <c r="AC454" s="117"/>
      <c r="AD454" s="117"/>
      <c r="AE454" s="117"/>
      <c r="AF454" s="117"/>
      <c r="AG454" s="117"/>
      <c r="AH454" s="28"/>
      <c r="AI454" s="28"/>
      <c r="AJ454" s="28"/>
      <c r="AK454" s="28"/>
      <c r="AL454" s="28"/>
      <c r="AM454" s="28"/>
      <c r="AN454" s="28"/>
      <c r="AO454" s="28"/>
      <c r="AP454" s="28"/>
      <c r="AQ454" s="28"/>
      <c r="AR454" s="28"/>
      <c r="AS454" s="28"/>
      <c r="AT454" s="28"/>
      <c r="AU454" s="28"/>
    </row>
    <row r="455">
      <c r="B455" s="28"/>
      <c r="C455" s="28"/>
      <c r="D455" s="28"/>
      <c r="E455" s="28"/>
      <c r="F455" s="28"/>
      <c r="G455" s="28"/>
      <c r="H455" s="28"/>
      <c r="S455" s="28"/>
      <c r="T455" s="28"/>
      <c r="U455" s="116"/>
      <c r="V455" s="116"/>
      <c r="W455" s="116"/>
      <c r="X455" s="116"/>
      <c r="Y455" s="116"/>
      <c r="Z455" s="116"/>
      <c r="AA455" s="105"/>
      <c r="AB455" s="117"/>
      <c r="AC455" s="117"/>
      <c r="AD455" s="117"/>
      <c r="AE455" s="117"/>
      <c r="AF455" s="117"/>
      <c r="AG455" s="117"/>
      <c r="AH455" s="28"/>
      <c r="AI455" s="28"/>
      <c r="AJ455" s="28"/>
      <c r="AK455" s="28"/>
      <c r="AL455" s="28"/>
      <c r="AM455" s="28"/>
      <c r="AN455" s="28"/>
      <c r="AO455" s="28"/>
      <c r="AP455" s="28"/>
      <c r="AQ455" s="28"/>
      <c r="AR455" s="28"/>
      <c r="AS455" s="28"/>
      <c r="AT455" s="28"/>
      <c r="AU455" s="28"/>
    </row>
    <row r="456">
      <c r="B456" s="28"/>
      <c r="C456" s="28"/>
      <c r="D456" s="28"/>
      <c r="E456" s="28"/>
      <c r="F456" s="28"/>
      <c r="G456" s="28"/>
      <c r="H456" s="28"/>
      <c r="S456" s="28"/>
      <c r="T456" s="28"/>
      <c r="U456" s="116"/>
      <c r="V456" s="116"/>
      <c r="W456" s="116"/>
      <c r="X456" s="116"/>
      <c r="Y456" s="116"/>
      <c r="Z456" s="116"/>
      <c r="AA456" s="105"/>
      <c r="AB456" s="117"/>
      <c r="AC456" s="117"/>
      <c r="AD456" s="117"/>
      <c r="AE456" s="117"/>
      <c r="AF456" s="117"/>
      <c r="AG456" s="117"/>
      <c r="AH456" s="28"/>
      <c r="AI456" s="28"/>
      <c r="AJ456" s="28"/>
      <c r="AK456" s="28"/>
      <c r="AL456" s="28"/>
      <c r="AM456" s="28"/>
      <c r="AN456" s="28"/>
      <c r="AO456" s="28"/>
      <c r="AP456" s="28"/>
      <c r="AQ456" s="28"/>
      <c r="AR456" s="28"/>
      <c r="AS456" s="28"/>
      <c r="AT456" s="28"/>
      <c r="AU456" s="28"/>
    </row>
    <row r="457">
      <c r="B457" s="28"/>
      <c r="C457" s="28"/>
      <c r="D457" s="28"/>
      <c r="E457" s="28"/>
      <c r="F457" s="28"/>
      <c r="G457" s="28"/>
      <c r="H457" s="28"/>
      <c r="S457" s="28"/>
      <c r="T457" s="28"/>
      <c r="U457" s="116"/>
      <c r="V457" s="116"/>
      <c r="W457" s="116"/>
      <c r="X457" s="116"/>
      <c r="Y457" s="116"/>
      <c r="Z457" s="116"/>
      <c r="AA457" s="105"/>
      <c r="AB457" s="117"/>
      <c r="AC457" s="117"/>
      <c r="AD457" s="117"/>
      <c r="AE457" s="117"/>
      <c r="AF457" s="117"/>
      <c r="AG457" s="117"/>
      <c r="AH457" s="28"/>
      <c r="AI457" s="28"/>
      <c r="AJ457" s="28"/>
      <c r="AK457" s="28"/>
      <c r="AL457" s="28"/>
      <c r="AM457" s="28"/>
      <c r="AN457" s="28"/>
      <c r="AO457" s="28"/>
      <c r="AP457" s="28"/>
      <c r="AQ457" s="28"/>
      <c r="AR457" s="28"/>
      <c r="AS457" s="28"/>
      <c r="AT457" s="28"/>
      <c r="AU457" s="28"/>
    </row>
    <row r="458">
      <c r="B458" s="28"/>
      <c r="C458" s="28"/>
      <c r="D458" s="28"/>
      <c r="E458" s="28"/>
      <c r="F458" s="28"/>
      <c r="G458" s="28"/>
      <c r="H458" s="28"/>
      <c r="S458" s="28"/>
      <c r="T458" s="28"/>
      <c r="U458" s="116"/>
      <c r="V458" s="116"/>
      <c r="W458" s="116"/>
      <c r="X458" s="116"/>
      <c r="Y458" s="116"/>
      <c r="Z458" s="116"/>
      <c r="AA458" s="105"/>
      <c r="AB458" s="117"/>
      <c r="AC458" s="117"/>
      <c r="AD458" s="117"/>
      <c r="AE458" s="117"/>
      <c r="AF458" s="117"/>
      <c r="AG458" s="117"/>
      <c r="AH458" s="28"/>
      <c r="AI458" s="28"/>
      <c r="AJ458" s="28"/>
      <c r="AK458" s="28"/>
      <c r="AL458" s="28"/>
      <c r="AM458" s="28"/>
      <c r="AN458" s="28"/>
      <c r="AO458" s="28"/>
      <c r="AP458" s="28"/>
      <c r="AQ458" s="28"/>
      <c r="AR458" s="28"/>
      <c r="AS458" s="28"/>
      <c r="AT458" s="28"/>
      <c r="AU458" s="28"/>
    </row>
    <row r="459">
      <c r="B459" s="28"/>
      <c r="C459" s="28"/>
      <c r="D459" s="28"/>
      <c r="E459" s="28"/>
      <c r="F459" s="28"/>
      <c r="G459" s="28"/>
      <c r="H459" s="28"/>
      <c r="S459" s="28"/>
      <c r="T459" s="28"/>
      <c r="U459" s="116"/>
      <c r="V459" s="116"/>
      <c r="W459" s="116"/>
      <c r="X459" s="116"/>
      <c r="Y459" s="116"/>
      <c r="Z459" s="116"/>
      <c r="AA459" s="105"/>
      <c r="AB459" s="117"/>
      <c r="AC459" s="117"/>
      <c r="AD459" s="117"/>
      <c r="AE459" s="117"/>
      <c r="AF459" s="117"/>
      <c r="AG459" s="117"/>
      <c r="AH459" s="28"/>
      <c r="AI459" s="28"/>
      <c r="AJ459" s="28"/>
      <c r="AK459" s="28"/>
      <c r="AL459" s="28"/>
      <c r="AM459" s="28"/>
      <c r="AN459" s="28"/>
      <c r="AO459" s="28"/>
      <c r="AP459" s="28"/>
      <c r="AQ459" s="28"/>
      <c r="AR459" s="28"/>
      <c r="AS459" s="28"/>
      <c r="AT459" s="28"/>
      <c r="AU459" s="28"/>
    </row>
    <row r="460">
      <c r="B460" s="28"/>
      <c r="C460" s="28"/>
      <c r="D460" s="28"/>
      <c r="E460" s="28"/>
      <c r="F460" s="28"/>
      <c r="G460" s="28"/>
      <c r="H460" s="28"/>
      <c r="S460" s="28"/>
      <c r="T460" s="28"/>
      <c r="U460" s="116"/>
      <c r="V460" s="116"/>
      <c r="W460" s="116"/>
      <c r="X460" s="116"/>
      <c r="Y460" s="116"/>
      <c r="Z460" s="116"/>
      <c r="AA460" s="105"/>
      <c r="AB460" s="117"/>
      <c r="AC460" s="117"/>
      <c r="AD460" s="117"/>
      <c r="AE460" s="117"/>
      <c r="AF460" s="117"/>
      <c r="AG460" s="117"/>
      <c r="AH460" s="28"/>
      <c r="AI460" s="28"/>
      <c r="AJ460" s="28"/>
      <c r="AK460" s="28"/>
      <c r="AL460" s="28"/>
      <c r="AM460" s="28"/>
      <c r="AN460" s="28"/>
      <c r="AO460" s="28"/>
      <c r="AP460" s="28"/>
      <c r="AQ460" s="28"/>
      <c r="AR460" s="28"/>
      <c r="AS460" s="28"/>
      <c r="AT460" s="28"/>
      <c r="AU460" s="28"/>
    </row>
    <row r="461">
      <c r="B461" s="28"/>
      <c r="C461" s="28"/>
      <c r="D461" s="28"/>
      <c r="E461" s="28"/>
      <c r="F461" s="28"/>
      <c r="G461" s="28"/>
      <c r="H461" s="28"/>
      <c r="S461" s="28"/>
      <c r="T461" s="28"/>
      <c r="U461" s="116"/>
      <c r="V461" s="116"/>
      <c r="W461" s="116"/>
      <c r="X461" s="116"/>
      <c r="Y461" s="116"/>
      <c r="Z461" s="116"/>
      <c r="AA461" s="105"/>
      <c r="AB461" s="117"/>
      <c r="AC461" s="117"/>
      <c r="AD461" s="117"/>
      <c r="AE461" s="117"/>
      <c r="AF461" s="117"/>
      <c r="AG461" s="117"/>
      <c r="AH461" s="28"/>
      <c r="AI461" s="28"/>
      <c r="AJ461" s="28"/>
      <c r="AK461" s="28"/>
      <c r="AL461" s="28"/>
      <c r="AM461" s="28"/>
      <c r="AN461" s="28"/>
      <c r="AO461" s="28"/>
      <c r="AP461" s="28"/>
      <c r="AQ461" s="28"/>
      <c r="AR461" s="28"/>
      <c r="AS461" s="28"/>
      <c r="AT461" s="28"/>
      <c r="AU461" s="28"/>
    </row>
    <row r="462">
      <c r="B462" s="28"/>
      <c r="C462" s="28"/>
      <c r="D462" s="28"/>
      <c r="E462" s="28"/>
      <c r="F462" s="28"/>
      <c r="G462" s="28"/>
      <c r="H462" s="28"/>
      <c r="S462" s="28"/>
      <c r="T462" s="28"/>
      <c r="U462" s="116"/>
      <c r="V462" s="116"/>
      <c r="W462" s="116"/>
      <c r="X462" s="116"/>
      <c r="Y462" s="116"/>
      <c r="Z462" s="116"/>
      <c r="AA462" s="105"/>
      <c r="AB462" s="117"/>
      <c r="AC462" s="117"/>
      <c r="AD462" s="117"/>
      <c r="AE462" s="117"/>
      <c r="AF462" s="117"/>
      <c r="AG462" s="117"/>
      <c r="AH462" s="28"/>
      <c r="AI462" s="28"/>
      <c r="AJ462" s="28"/>
      <c r="AK462" s="28"/>
      <c r="AL462" s="28"/>
      <c r="AM462" s="28"/>
      <c r="AN462" s="28"/>
      <c r="AO462" s="28"/>
      <c r="AP462" s="28"/>
      <c r="AQ462" s="28"/>
      <c r="AR462" s="28"/>
      <c r="AS462" s="28"/>
      <c r="AT462" s="28"/>
      <c r="AU462" s="28"/>
    </row>
    <row r="463">
      <c r="B463" s="28"/>
      <c r="C463" s="28"/>
      <c r="D463" s="28"/>
      <c r="E463" s="28"/>
      <c r="F463" s="28"/>
      <c r="G463" s="28"/>
      <c r="H463" s="28"/>
      <c r="S463" s="28"/>
      <c r="T463" s="28"/>
      <c r="U463" s="116"/>
      <c r="V463" s="116"/>
      <c r="W463" s="116"/>
      <c r="X463" s="116"/>
      <c r="Y463" s="116"/>
      <c r="Z463" s="116"/>
      <c r="AA463" s="105"/>
      <c r="AB463" s="117"/>
      <c r="AC463" s="117"/>
      <c r="AD463" s="117"/>
      <c r="AE463" s="117"/>
      <c r="AF463" s="117"/>
      <c r="AG463" s="117"/>
      <c r="AH463" s="28"/>
      <c r="AI463" s="28"/>
      <c r="AJ463" s="28"/>
      <c r="AK463" s="28"/>
      <c r="AL463" s="28"/>
      <c r="AM463" s="28"/>
      <c r="AN463" s="28"/>
      <c r="AO463" s="28"/>
      <c r="AP463" s="28"/>
      <c r="AQ463" s="28"/>
      <c r="AR463" s="28"/>
      <c r="AS463" s="28"/>
      <c r="AT463" s="28"/>
      <c r="AU463" s="28"/>
    </row>
    <row r="464">
      <c r="B464" s="28"/>
      <c r="C464" s="28"/>
      <c r="D464" s="28"/>
      <c r="E464" s="28"/>
      <c r="F464" s="28"/>
      <c r="G464" s="28"/>
      <c r="H464" s="28"/>
      <c r="S464" s="28"/>
      <c r="T464" s="28"/>
      <c r="U464" s="116"/>
      <c r="V464" s="116"/>
      <c r="W464" s="116"/>
      <c r="X464" s="116"/>
      <c r="Y464" s="116"/>
      <c r="Z464" s="116"/>
      <c r="AA464" s="105"/>
      <c r="AB464" s="117"/>
      <c r="AC464" s="117"/>
      <c r="AD464" s="117"/>
      <c r="AE464" s="117"/>
      <c r="AF464" s="117"/>
      <c r="AG464" s="117"/>
      <c r="AH464" s="28"/>
      <c r="AI464" s="28"/>
      <c r="AJ464" s="28"/>
      <c r="AK464" s="28"/>
      <c r="AL464" s="28"/>
      <c r="AM464" s="28"/>
      <c r="AN464" s="28"/>
      <c r="AO464" s="28"/>
      <c r="AP464" s="28"/>
      <c r="AQ464" s="28"/>
      <c r="AR464" s="28"/>
      <c r="AS464" s="28"/>
      <c r="AT464" s="28"/>
      <c r="AU464" s="28"/>
    </row>
    <row r="465">
      <c r="B465" s="28"/>
      <c r="C465" s="28"/>
      <c r="D465" s="28"/>
      <c r="E465" s="28"/>
      <c r="F465" s="28"/>
      <c r="G465" s="28"/>
      <c r="H465" s="28"/>
      <c r="S465" s="28"/>
      <c r="T465" s="28"/>
      <c r="U465" s="116"/>
      <c r="V465" s="116"/>
      <c r="W465" s="116"/>
      <c r="X465" s="116"/>
      <c r="Y465" s="116"/>
      <c r="Z465" s="116"/>
      <c r="AA465" s="105"/>
      <c r="AB465" s="117"/>
      <c r="AC465" s="117"/>
      <c r="AD465" s="117"/>
      <c r="AE465" s="117"/>
      <c r="AF465" s="117"/>
      <c r="AG465" s="117"/>
      <c r="AH465" s="28"/>
      <c r="AI465" s="28"/>
      <c r="AJ465" s="28"/>
      <c r="AK465" s="28"/>
      <c r="AL465" s="28"/>
      <c r="AM465" s="28"/>
      <c r="AN465" s="28"/>
      <c r="AO465" s="28"/>
      <c r="AP465" s="28"/>
      <c r="AQ465" s="28"/>
      <c r="AR465" s="28"/>
      <c r="AS465" s="28"/>
      <c r="AT465" s="28"/>
      <c r="AU465" s="28"/>
    </row>
    <row r="466">
      <c r="B466" s="28"/>
      <c r="C466" s="28"/>
      <c r="D466" s="28"/>
      <c r="E466" s="28"/>
      <c r="F466" s="28"/>
      <c r="G466" s="28"/>
      <c r="H466" s="28"/>
      <c r="S466" s="28"/>
      <c r="T466" s="28"/>
      <c r="U466" s="116"/>
      <c r="V466" s="116"/>
      <c r="W466" s="116"/>
      <c r="X466" s="116"/>
      <c r="Y466" s="116"/>
      <c r="Z466" s="116"/>
      <c r="AA466" s="105"/>
      <c r="AB466" s="117"/>
      <c r="AC466" s="117"/>
      <c r="AD466" s="117"/>
      <c r="AE466" s="117"/>
      <c r="AF466" s="117"/>
      <c r="AG466" s="117"/>
      <c r="AH466" s="28"/>
      <c r="AI466" s="28"/>
      <c r="AJ466" s="28"/>
      <c r="AK466" s="28"/>
      <c r="AL466" s="28"/>
      <c r="AM466" s="28"/>
      <c r="AN466" s="28"/>
      <c r="AO466" s="28"/>
      <c r="AP466" s="28"/>
      <c r="AQ466" s="28"/>
      <c r="AR466" s="28"/>
      <c r="AS466" s="28"/>
      <c r="AT466" s="28"/>
      <c r="AU466" s="28"/>
    </row>
    <row r="467">
      <c r="B467" s="28"/>
      <c r="C467" s="28"/>
      <c r="D467" s="28"/>
      <c r="E467" s="28"/>
      <c r="F467" s="28"/>
      <c r="G467" s="28"/>
      <c r="H467" s="28"/>
      <c r="S467" s="28"/>
      <c r="T467" s="28"/>
      <c r="U467" s="116"/>
      <c r="V467" s="116"/>
      <c r="W467" s="116"/>
      <c r="X467" s="116"/>
      <c r="Y467" s="116"/>
      <c r="Z467" s="116"/>
      <c r="AA467" s="105"/>
      <c r="AB467" s="117"/>
      <c r="AC467" s="117"/>
      <c r="AD467" s="117"/>
      <c r="AE467" s="117"/>
      <c r="AF467" s="117"/>
      <c r="AG467" s="117"/>
      <c r="AH467" s="28"/>
      <c r="AI467" s="28"/>
      <c r="AJ467" s="28"/>
      <c r="AK467" s="28"/>
      <c r="AL467" s="28"/>
      <c r="AM467" s="28"/>
      <c r="AN467" s="28"/>
      <c r="AO467" s="28"/>
      <c r="AP467" s="28"/>
      <c r="AQ467" s="28"/>
      <c r="AR467" s="28"/>
      <c r="AS467" s="28"/>
      <c r="AT467" s="28"/>
      <c r="AU467" s="28"/>
    </row>
    <row r="468">
      <c r="B468" s="28"/>
      <c r="C468" s="28"/>
      <c r="D468" s="28"/>
      <c r="E468" s="28"/>
      <c r="F468" s="28"/>
      <c r="G468" s="28"/>
      <c r="H468" s="28"/>
      <c r="S468" s="28"/>
      <c r="T468" s="28"/>
      <c r="U468" s="116"/>
      <c r="V468" s="116"/>
      <c r="W468" s="116"/>
      <c r="X468" s="116"/>
      <c r="Y468" s="116"/>
      <c r="Z468" s="116"/>
      <c r="AA468" s="105"/>
      <c r="AB468" s="117"/>
      <c r="AC468" s="117"/>
      <c r="AD468" s="117"/>
      <c r="AE468" s="117"/>
      <c r="AF468" s="117"/>
      <c r="AG468" s="117"/>
      <c r="AH468" s="28"/>
      <c r="AI468" s="28"/>
      <c r="AJ468" s="28"/>
      <c r="AK468" s="28"/>
      <c r="AL468" s="28"/>
      <c r="AM468" s="28"/>
      <c r="AN468" s="28"/>
      <c r="AO468" s="28"/>
      <c r="AP468" s="28"/>
      <c r="AQ468" s="28"/>
      <c r="AR468" s="28"/>
      <c r="AS468" s="28"/>
      <c r="AT468" s="28"/>
      <c r="AU468" s="28"/>
    </row>
    <row r="469">
      <c r="B469" s="28"/>
      <c r="C469" s="28"/>
      <c r="D469" s="28"/>
      <c r="E469" s="28"/>
      <c r="F469" s="28"/>
      <c r="G469" s="28"/>
      <c r="H469" s="28"/>
      <c r="S469" s="28"/>
      <c r="T469" s="28"/>
      <c r="U469" s="116"/>
      <c r="V469" s="116"/>
      <c r="W469" s="116"/>
      <c r="X469" s="116"/>
      <c r="Y469" s="116"/>
      <c r="Z469" s="116"/>
      <c r="AA469" s="105"/>
      <c r="AB469" s="117"/>
      <c r="AC469" s="117"/>
      <c r="AD469" s="117"/>
      <c r="AE469" s="117"/>
      <c r="AF469" s="117"/>
      <c r="AG469" s="117"/>
      <c r="AH469" s="28"/>
      <c r="AI469" s="28"/>
      <c r="AJ469" s="28"/>
      <c r="AK469" s="28"/>
      <c r="AL469" s="28"/>
      <c r="AM469" s="28"/>
      <c r="AN469" s="28"/>
      <c r="AO469" s="28"/>
      <c r="AP469" s="28"/>
      <c r="AQ469" s="28"/>
      <c r="AR469" s="28"/>
      <c r="AS469" s="28"/>
      <c r="AT469" s="28"/>
      <c r="AU469" s="28"/>
    </row>
    <row r="470">
      <c r="B470" s="28"/>
      <c r="C470" s="28"/>
      <c r="D470" s="28"/>
      <c r="E470" s="28"/>
      <c r="F470" s="28"/>
      <c r="G470" s="28"/>
      <c r="H470" s="28"/>
      <c r="S470" s="28"/>
      <c r="T470" s="28"/>
      <c r="U470" s="116"/>
      <c r="V470" s="116"/>
      <c r="W470" s="116"/>
      <c r="X470" s="116"/>
      <c r="Y470" s="116"/>
      <c r="Z470" s="116"/>
      <c r="AA470" s="105"/>
      <c r="AB470" s="117"/>
      <c r="AC470" s="117"/>
      <c r="AD470" s="117"/>
      <c r="AE470" s="117"/>
      <c r="AF470" s="117"/>
      <c r="AG470" s="117"/>
      <c r="AH470" s="28"/>
      <c r="AI470" s="28"/>
      <c r="AJ470" s="28"/>
      <c r="AK470" s="28"/>
      <c r="AL470" s="28"/>
      <c r="AM470" s="28"/>
      <c r="AN470" s="28"/>
      <c r="AO470" s="28"/>
      <c r="AP470" s="28"/>
      <c r="AQ470" s="28"/>
      <c r="AR470" s="28"/>
      <c r="AS470" s="28"/>
      <c r="AT470" s="28"/>
      <c r="AU470" s="28"/>
    </row>
    <row r="471">
      <c r="B471" s="28"/>
      <c r="C471" s="28"/>
      <c r="D471" s="28"/>
      <c r="E471" s="28"/>
      <c r="F471" s="28"/>
      <c r="G471" s="28"/>
      <c r="H471" s="28"/>
      <c r="S471" s="28"/>
      <c r="T471" s="28"/>
      <c r="U471" s="116"/>
      <c r="V471" s="116"/>
      <c r="W471" s="116"/>
      <c r="X471" s="116"/>
      <c r="Y471" s="116"/>
      <c r="Z471" s="116"/>
      <c r="AA471" s="105"/>
      <c r="AB471" s="117"/>
      <c r="AC471" s="117"/>
      <c r="AD471" s="117"/>
      <c r="AE471" s="117"/>
      <c r="AF471" s="117"/>
      <c r="AG471" s="117"/>
      <c r="AH471" s="28"/>
      <c r="AI471" s="28"/>
      <c r="AJ471" s="28"/>
      <c r="AK471" s="28"/>
      <c r="AL471" s="28"/>
      <c r="AM471" s="28"/>
      <c r="AN471" s="28"/>
      <c r="AO471" s="28"/>
      <c r="AP471" s="28"/>
      <c r="AQ471" s="28"/>
      <c r="AR471" s="28"/>
      <c r="AS471" s="28"/>
      <c r="AT471" s="28"/>
      <c r="AU471" s="28"/>
    </row>
    <row r="472">
      <c r="B472" s="28"/>
      <c r="C472" s="28"/>
      <c r="D472" s="28"/>
      <c r="E472" s="28"/>
      <c r="F472" s="28"/>
      <c r="G472" s="28"/>
      <c r="H472" s="28"/>
      <c r="S472" s="28"/>
      <c r="T472" s="28"/>
      <c r="U472" s="116"/>
      <c r="V472" s="116"/>
      <c r="W472" s="116"/>
      <c r="X472" s="116"/>
      <c r="Y472" s="116"/>
      <c r="Z472" s="116"/>
      <c r="AA472" s="105"/>
      <c r="AB472" s="117"/>
      <c r="AC472" s="117"/>
      <c r="AD472" s="117"/>
      <c r="AE472" s="117"/>
      <c r="AF472" s="117"/>
      <c r="AG472" s="117"/>
      <c r="AH472" s="28"/>
      <c r="AI472" s="28"/>
      <c r="AJ472" s="28"/>
      <c r="AK472" s="28"/>
      <c r="AL472" s="28"/>
      <c r="AM472" s="28"/>
      <c r="AN472" s="28"/>
      <c r="AO472" s="28"/>
      <c r="AP472" s="28"/>
      <c r="AQ472" s="28"/>
      <c r="AR472" s="28"/>
      <c r="AS472" s="28"/>
      <c r="AT472" s="28"/>
      <c r="AU472" s="28"/>
    </row>
    <row r="473">
      <c r="B473" s="28"/>
      <c r="C473" s="28"/>
      <c r="D473" s="28"/>
      <c r="E473" s="28"/>
      <c r="F473" s="28"/>
      <c r="G473" s="28"/>
      <c r="H473" s="28"/>
      <c r="S473" s="28"/>
      <c r="T473" s="28"/>
      <c r="U473" s="116"/>
      <c r="V473" s="116"/>
      <c r="W473" s="116"/>
      <c r="X473" s="116"/>
      <c r="Y473" s="116"/>
      <c r="Z473" s="116"/>
      <c r="AA473" s="105"/>
      <c r="AB473" s="117"/>
      <c r="AC473" s="117"/>
      <c r="AD473" s="117"/>
      <c r="AE473" s="117"/>
      <c r="AF473" s="117"/>
      <c r="AG473" s="117"/>
      <c r="AH473" s="28"/>
      <c r="AI473" s="28"/>
      <c r="AJ473" s="28"/>
      <c r="AK473" s="28"/>
      <c r="AL473" s="28"/>
      <c r="AM473" s="28"/>
      <c r="AN473" s="28"/>
      <c r="AO473" s="28"/>
      <c r="AP473" s="28"/>
      <c r="AQ473" s="28"/>
      <c r="AR473" s="28"/>
      <c r="AS473" s="28"/>
      <c r="AT473" s="28"/>
      <c r="AU473" s="28"/>
    </row>
    <row r="474">
      <c r="B474" s="28"/>
      <c r="C474" s="28"/>
      <c r="D474" s="28"/>
      <c r="E474" s="28"/>
      <c r="F474" s="28"/>
      <c r="G474" s="28"/>
      <c r="H474" s="28"/>
      <c r="S474" s="28"/>
      <c r="T474" s="28"/>
      <c r="U474" s="116"/>
      <c r="V474" s="116"/>
      <c r="W474" s="116"/>
      <c r="X474" s="116"/>
      <c r="Y474" s="116"/>
      <c r="Z474" s="116"/>
      <c r="AA474" s="105"/>
      <c r="AB474" s="117"/>
      <c r="AC474" s="117"/>
      <c r="AD474" s="117"/>
      <c r="AE474" s="117"/>
      <c r="AF474" s="117"/>
      <c r="AG474" s="117"/>
      <c r="AH474" s="28"/>
      <c r="AI474" s="28"/>
      <c r="AJ474" s="28"/>
      <c r="AK474" s="28"/>
      <c r="AL474" s="28"/>
      <c r="AM474" s="28"/>
      <c r="AN474" s="28"/>
      <c r="AO474" s="28"/>
      <c r="AP474" s="28"/>
      <c r="AQ474" s="28"/>
      <c r="AR474" s="28"/>
      <c r="AS474" s="28"/>
      <c r="AT474" s="28"/>
      <c r="AU474" s="28"/>
    </row>
    <row r="475">
      <c r="B475" s="28"/>
      <c r="C475" s="28"/>
      <c r="D475" s="28"/>
      <c r="E475" s="28"/>
      <c r="F475" s="28"/>
      <c r="G475" s="28"/>
      <c r="H475" s="28"/>
      <c r="S475" s="28"/>
      <c r="T475" s="28"/>
      <c r="U475" s="116"/>
      <c r="V475" s="116"/>
      <c r="W475" s="116"/>
      <c r="X475" s="116"/>
      <c r="Y475" s="116"/>
      <c r="Z475" s="116"/>
      <c r="AA475" s="105"/>
      <c r="AB475" s="117"/>
      <c r="AC475" s="117"/>
      <c r="AD475" s="117"/>
      <c r="AE475" s="117"/>
      <c r="AF475" s="117"/>
      <c r="AG475" s="117"/>
      <c r="AH475" s="28"/>
      <c r="AI475" s="28"/>
      <c r="AJ475" s="28"/>
      <c r="AK475" s="28"/>
      <c r="AL475" s="28"/>
      <c r="AM475" s="28"/>
      <c r="AN475" s="28"/>
      <c r="AO475" s="28"/>
      <c r="AP475" s="28"/>
      <c r="AQ475" s="28"/>
      <c r="AR475" s="28"/>
      <c r="AS475" s="28"/>
      <c r="AT475" s="28"/>
      <c r="AU475" s="28"/>
    </row>
    <row r="476">
      <c r="B476" s="28"/>
      <c r="C476" s="28"/>
      <c r="D476" s="28"/>
      <c r="E476" s="28"/>
      <c r="F476" s="28"/>
      <c r="G476" s="28"/>
      <c r="H476" s="28"/>
      <c r="S476" s="28"/>
      <c r="T476" s="28"/>
      <c r="U476" s="116"/>
      <c r="V476" s="116"/>
      <c r="W476" s="116"/>
      <c r="X476" s="116"/>
      <c r="Y476" s="116"/>
      <c r="Z476" s="116"/>
      <c r="AA476" s="105"/>
      <c r="AB476" s="117"/>
      <c r="AC476" s="117"/>
      <c r="AD476" s="117"/>
      <c r="AE476" s="117"/>
      <c r="AF476" s="117"/>
      <c r="AG476" s="117"/>
      <c r="AH476" s="28"/>
      <c r="AI476" s="28"/>
      <c r="AJ476" s="28"/>
      <c r="AK476" s="28"/>
      <c r="AL476" s="28"/>
      <c r="AM476" s="28"/>
      <c r="AN476" s="28"/>
      <c r="AO476" s="28"/>
      <c r="AP476" s="28"/>
      <c r="AQ476" s="28"/>
      <c r="AR476" s="28"/>
      <c r="AS476" s="28"/>
      <c r="AT476" s="28"/>
      <c r="AU476" s="28"/>
    </row>
    <row r="477">
      <c r="B477" s="28"/>
      <c r="C477" s="28"/>
      <c r="D477" s="28"/>
      <c r="E477" s="28"/>
      <c r="F477" s="28"/>
      <c r="G477" s="28"/>
      <c r="H477" s="28"/>
      <c r="S477" s="28"/>
      <c r="T477" s="28"/>
      <c r="U477" s="116"/>
      <c r="V477" s="116"/>
      <c r="W477" s="116"/>
      <c r="X477" s="116"/>
      <c r="Y477" s="116"/>
      <c r="Z477" s="116"/>
      <c r="AA477" s="105"/>
      <c r="AB477" s="117"/>
      <c r="AC477" s="117"/>
      <c r="AD477" s="117"/>
      <c r="AE477" s="117"/>
      <c r="AF477" s="117"/>
      <c r="AG477" s="117"/>
      <c r="AH477" s="28"/>
      <c r="AI477" s="28"/>
      <c r="AJ477" s="28"/>
      <c r="AK477" s="28"/>
      <c r="AL477" s="28"/>
      <c r="AM477" s="28"/>
      <c r="AN477" s="28"/>
      <c r="AO477" s="28"/>
      <c r="AP477" s="28"/>
      <c r="AQ477" s="28"/>
      <c r="AR477" s="28"/>
      <c r="AS477" s="28"/>
      <c r="AT477" s="28"/>
      <c r="AU477" s="28"/>
    </row>
    <row r="478">
      <c r="B478" s="28"/>
      <c r="C478" s="28"/>
      <c r="D478" s="28"/>
      <c r="E478" s="28"/>
      <c r="F478" s="28"/>
      <c r="G478" s="28"/>
      <c r="H478" s="28"/>
      <c r="S478" s="28"/>
      <c r="T478" s="28"/>
      <c r="U478" s="116"/>
      <c r="V478" s="116"/>
      <c r="W478" s="116"/>
      <c r="X478" s="116"/>
      <c r="Y478" s="116"/>
      <c r="Z478" s="116"/>
      <c r="AA478" s="105"/>
      <c r="AB478" s="117"/>
      <c r="AC478" s="117"/>
      <c r="AD478" s="117"/>
      <c r="AE478" s="117"/>
      <c r="AF478" s="117"/>
      <c r="AG478" s="117"/>
      <c r="AH478" s="28"/>
      <c r="AI478" s="28"/>
      <c r="AJ478" s="28"/>
      <c r="AK478" s="28"/>
      <c r="AL478" s="28"/>
      <c r="AM478" s="28"/>
      <c r="AN478" s="28"/>
      <c r="AO478" s="28"/>
      <c r="AP478" s="28"/>
      <c r="AQ478" s="28"/>
      <c r="AR478" s="28"/>
      <c r="AS478" s="28"/>
      <c r="AT478" s="28"/>
      <c r="AU478" s="28"/>
    </row>
    <row r="479">
      <c r="B479" s="28"/>
      <c r="C479" s="28"/>
      <c r="D479" s="28"/>
      <c r="E479" s="28"/>
      <c r="F479" s="28"/>
      <c r="G479" s="28"/>
      <c r="H479" s="28"/>
      <c r="S479" s="28"/>
      <c r="T479" s="28"/>
      <c r="U479" s="116"/>
      <c r="V479" s="116"/>
      <c r="W479" s="116"/>
      <c r="X479" s="116"/>
      <c r="Y479" s="116"/>
      <c r="Z479" s="116"/>
      <c r="AA479" s="105"/>
      <c r="AB479" s="117"/>
      <c r="AC479" s="117"/>
      <c r="AD479" s="117"/>
      <c r="AE479" s="117"/>
      <c r="AF479" s="117"/>
      <c r="AG479" s="117"/>
      <c r="AH479" s="28"/>
      <c r="AI479" s="28"/>
      <c r="AJ479" s="28"/>
      <c r="AK479" s="28"/>
      <c r="AL479" s="28"/>
      <c r="AM479" s="28"/>
      <c r="AN479" s="28"/>
      <c r="AO479" s="28"/>
      <c r="AP479" s="28"/>
      <c r="AQ479" s="28"/>
      <c r="AR479" s="28"/>
      <c r="AS479" s="28"/>
      <c r="AT479" s="28"/>
      <c r="AU479" s="28"/>
    </row>
    <row r="480">
      <c r="B480" s="28"/>
      <c r="C480" s="28"/>
      <c r="D480" s="28"/>
      <c r="E480" s="28"/>
      <c r="F480" s="28"/>
      <c r="G480" s="28"/>
      <c r="H480" s="28"/>
      <c r="S480" s="28"/>
      <c r="T480" s="28"/>
      <c r="U480" s="116"/>
      <c r="V480" s="116"/>
      <c r="W480" s="116"/>
      <c r="X480" s="116"/>
      <c r="Y480" s="116"/>
      <c r="Z480" s="116"/>
      <c r="AA480" s="105"/>
      <c r="AB480" s="117"/>
      <c r="AC480" s="117"/>
      <c r="AD480" s="117"/>
      <c r="AE480" s="117"/>
      <c r="AF480" s="117"/>
      <c r="AG480" s="117"/>
      <c r="AH480" s="28"/>
      <c r="AI480" s="28"/>
      <c r="AJ480" s="28"/>
      <c r="AK480" s="28"/>
      <c r="AL480" s="28"/>
      <c r="AM480" s="28"/>
      <c r="AN480" s="28"/>
      <c r="AO480" s="28"/>
      <c r="AP480" s="28"/>
      <c r="AQ480" s="28"/>
      <c r="AR480" s="28"/>
      <c r="AS480" s="28"/>
      <c r="AT480" s="28"/>
      <c r="AU480" s="28"/>
    </row>
    <row r="481">
      <c r="B481" s="28"/>
      <c r="C481" s="28"/>
      <c r="D481" s="28"/>
      <c r="E481" s="28"/>
      <c r="F481" s="28"/>
      <c r="G481" s="28"/>
      <c r="H481" s="28"/>
      <c r="S481" s="28"/>
      <c r="T481" s="28"/>
      <c r="U481" s="116"/>
      <c r="V481" s="116"/>
      <c r="W481" s="116"/>
      <c r="X481" s="116"/>
      <c r="Y481" s="116"/>
      <c r="Z481" s="116"/>
      <c r="AA481" s="105"/>
      <c r="AB481" s="117"/>
      <c r="AC481" s="117"/>
      <c r="AD481" s="117"/>
      <c r="AE481" s="117"/>
      <c r="AF481" s="117"/>
      <c r="AG481" s="117"/>
      <c r="AH481" s="28"/>
      <c r="AI481" s="28"/>
      <c r="AJ481" s="28"/>
      <c r="AK481" s="28"/>
      <c r="AL481" s="28"/>
      <c r="AM481" s="28"/>
      <c r="AN481" s="28"/>
      <c r="AO481" s="28"/>
      <c r="AP481" s="28"/>
      <c r="AQ481" s="28"/>
      <c r="AR481" s="28"/>
      <c r="AS481" s="28"/>
      <c r="AT481" s="28"/>
      <c r="AU481" s="28"/>
    </row>
    <row r="482">
      <c r="B482" s="28"/>
      <c r="C482" s="28"/>
      <c r="D482" s="28"/>
      <c r="E482" s="28"/>
      <c r="F482" s="28"/>
      <c r="G482" s="28"/>
      <c r="H482" s="28"/>
      <c r="S482" s="28"/>
      <c r="T482" s="28"/>
      <c r="U482" s="116"/>
      <c r="V482" s="116"/>
      <c r="W482" s="116"/>
      <c r="X482" s="116"/>
      <c r="Y482" s="116"/>
      <c r="Z482" s="116"/>
      <c r="AA482" s="105"/>
      <c r="AB482" s="117"/>
      <c r="AC482" s="117"/>
      <c r="AD482" s="117"/>
      <c r="AE482" s="117"/>
      <c r="AF482" s="117"/>
      <c r="AG482" s="117"/>
      <c r="AH482" s="28"/>
      <c r="AI482" s="28"/>
      <c r="AJ482" s="28"/>
      <c r="AK482" s="28"/>
      <c r="AL482" s="28"/>
      <c r="AM482" s="28"/>
      <c r="AN482" s="28"/>
      <c r="AO482" s="28"/>
      <c r="AP482" s="28"/>
      <c r="AQ482" s="28"/>
      <c r="AR482" s="28"/>
      <c r="AS482" s="28"/>
      <c r="AT482" s="28"/>
      <c r="AU482" s="28"/>
    </row>
    <row r="483">
      <c r="B483" s="28"/>
      <c r="C483" s="28"/>
      <c r="D483" s="28"/>
      <c r="E483" s="28"/>
      <c r="F483" s="28"/>
      <c r="G483" s="28"/>
      <c r="H483" s="28"/>
      <c r="S483" s="28"/>
      <c r="T483" s="28"/>
      <c r="U483" s="116"/>
      <c r="V483" s="116"/>
      <c r="W483" s="116"/>
      <c r="X483" s="116"/>
      <c r="Y483" s="116"/>
      <c r="Z483" s="116"/>
      <c r="AA483" s="105"/>
      <c r="AB483" s="117"/>
      <c r="AC483" s="117"/>
      <c r="AD483" s="117"/>
      <c r="AE483" s="117"/>
      <c r="AF483" s="117"/>
      <c r="AG483" s="117"/>
      <c r="AH483" s="28"/>
      <c r="AI483" s="28"/>
      <c r="AJ483" s="28"/>
      <c r="AK483" s="28"/>
      <c r="AL483" s="28"/>
      <c r="AM483" s="28"/>
      <c r="AN483" s="28"/>
      <c r="AO483" s="28"/>
      <c r="AP483" s="28"/>
      <c r="AQ483" s="28"/>
      <c r="AR483" s="28"/>
      <c r="AS483" s="28"/>
      <c r="AT483" s="28"/>
      <c r="AU483" s="28"/>
    </row>
    <row r="484">
      <c r="B484" s="28"/>
      <c r="C484" s="28"/>
      <c r="D484" s="28"/>
      <c r="E484" s="28"/>
      <c r="F484" s="28"/>
      <c r="G484" s="28"/>
      <c r="H484" s="28"/>
      <c r="S484" s="28"/>
      <c r="T484" s="28"/>
      <c r="U484" s="116"/>
      <c r="V484" s="116"/>
      <c r="W484" s="116"/>
      <c r="X484" s="116"/>
      <c r="Y484" s="116"/>
      <c r="Z484" s="116"/>
      <c r="AA484" s="105"/>
      <c r="AB484" s="117"/>
      <c r="AC484" s="117"/>
      <c r="AD484" s="117"/>
      <c r="AE484" s="117"/>
      <c r="AF484" s="117"/>
      <c r="AG484" s="117"/>
      <c r="AH484" s="28"/>
      <c r="AI484" s="28"/>
      <c r="AJ484" s="28"/>
      <c r="AK484" s="28"/>
      <c r="AL484" s="28"/>
      <c r="AM484" s="28"/>
      <c r="AN484" s="28"/>
      <c r="AO484" s="28"/>
      <c r="AP484" s="28"/>
      <c r="AQ484" s="28"/>
      <c r="AR484" s="28"/>
      <c r="AS484" s="28"/>
      <c r="AT484" s="28"/>
      <c r="AU484" s="28"/>
    </row>
    <row r="485">
      <c r="B485" s="28"/>
      <c r="C485" s="28"/>
      <c r="D485" s="28"/>
      <c r="E485" s="28"/>
      <c r="F485" s="28"/>
      <c r="G485" s="28"/>
      <c r="H485" s="28"/>
      <c r="S485" s="28"/>
      <c r="T485" s="28"/>
      <c r="U485" s="116"/>
      <c r="V485" s="116"/>
      <c r="W485" s="116"/>
      <c r="X485" s="116"/>
      <c r="Y485" s="116"/>
      <c r="Z485" s="116"/>
      <c r="AA485" s="105"/>
      <c r="AB485" s="117"/>
      <c r="AC485" s="117"/>
      <c r="AD485" s="117"/>
      <c r="AE485" s="117"/>
      <c r="AF485" s="117"/>
      <c r="AG485" s="117"/>
      <c r="AH485" s="28"/>
      <c r="AI485" s="28"/>
      <c r="AJ485" s="28"/>
      <c r="AK485" s="28"/>
      <c r="AL485" s="28"/>
      <c r="AM485" s="28"/>
      <c r="AN485" s="28"/>
      <c r="AO485" s="28"/>
      <c r="AP485" s="28"/>
      <c r="AQ485" s="28"/>
      <c r="AR485" s="28"/>
      <c r="AS485" s="28"/>
      <c r="AT485" s="28"/>
      <c r="AU485" s="28"/>
    </row>
    <row r="486">
      <c r="B486" s="28"/>
      <c r="C486" s="28"/>
      <c r="D486" s="28"/>
      <c r="E486" s="28"/>
      <c r="F486" s="28"/>
      <c r="G486" s="28"/>
      <c r="H486" s="28"/>
      <c r="S486" s="28"/>
      <c r="T486" s="28"/>
      <c r="U486" s="116"/>
      <c r="V486" s="116"/>
      <c r="W486" s="116"/>
      <c r="X486" s="116"/>
      <c r="Y486" s="116"/>
      <c r="Z486" s="116"/>
      <c r="AA486" s="105"/>
      <c r="AB486" s="117"/>
      <c r="AC486" s="117"/>
      <c r="AD486" s="117"/>
      <c r="AE486" s="117"/>
      <c r="AF486" s="117"/>
      <c r="AG486" s="117"/>
      <c r="AH486" s="28"/>
      <c r="AI486" s="28"/>
      <c r="AJ486" s="28"/>
      <c r="AK486" s="28"/>
      <c r="AL486" s="28"/>
      <c r="AM486" s="28"/>
      <c r="AN486" s="28"/>
      <c r="AO486" s="28"/>
      <c r="AP486" s="28"/>
      <c r="AQ486" s="28"/>
      <c r="AR486" s="28"/>
      <c r="AS486" s="28"/>
      <c r="AT486" s="28"/>
      <c r="AU486" s="28"/>
    </row>
    <row r="487">
      <c r="B487" s="28"/>
      <c r="C487" s="28"/>
      <c r="D487" s="28"/>
      <c r="E487" s="28"/>
      <c r="F487" s="28"/>
      <c r="G487" s="28"/>
      <c r="H487" s="28"/>
      <c r="S487" s="28"/>
      <c r="T487" s="28"/>
      <c r="U487" s="116"/>
      <c r="V487" s="116"/>
      <c r="W487" s="116"/>
      <c r="X487" s="116"/>
      <c r="Y487" s="116"/>
      <c r="Z487" s="116"/>
      <c r="AA487" s="105"/>
      <c r="AB487" s="117"/>
      <c r="AC487" s="117"/>
      <c r="AD487" s="117"/>
      <c r="AE487" s="117"/>
      <c r="AF487" s="117"/>
      <c r="AG487" s="117"/>
      <c r="AH487" s="28"/>
      <c r="AI487" s="28"/>
      <c r="AJ487" s="28"/>
      <c r="AK487" s="28"/>
      <c r="AL487" s="28"/>
      <c r="AM487" s="28"/>
      <c r="AN487" s="28"/>
      <c r="AO487" s="28"/>
      <c r="AP487" s="28"/>
      <c r="AQ487" s="28"/>
      <c r="AR487" s="28"/>
      <c r="AS487" s="28"/>
      <c r="AT487" s="28"/>
      <c r="AU487" s="28"/>
    </row>
    <row r="488">
      <c r="B488" s="28"/>
      <c r="C488" s="28"/>
      <c r="D488" s="28"/>
      <c r="E488" s="28"/>
      <c r="F488" s="28"/>
      <c r="G488" s="28"/>
      <c r="H488" s="28"/>
      <c r="S488" s="28"/>
      <c r="T488" s="28"/>
      <c r="U488" s="116"/>
      <c r="V488" s="116"/>
      <c r="W488" s="116"/>
      <c r="X488" s="116"/>
      <c r="Y488" s="116"/>
      <c r="Z488" s="116"/>
      <c r="AA488" s="105"/>
      <c r="AB488" s="117"/>
      <c r="AC488" s="117"/>
      <c r="AD488" s="117"/>
      <c r="AE488" s="117"/>
      <c r="AF488" s="117"/>
      <c r="AG488" s="117"/>
      <c r="AH488" s="28"/>
      <c r="AI488" s="28"/>
      <c r="AJ488" s="28"/>
      <c r="AK488" s="28"/>
      <c r="AL488" s="28"/>
      <c r="AM488" s="28"/>
      <c r="AN488" s="28"/>
      <c r="AO488" s="28"/>
      <c r="AP488" s="28"/>
      <c r="AQ488" s="28"/>
      <c r="AR488" s="28"/>
      <c r="AS488" s="28"/>
      <c r="AT488" s="28"/>
      <c r="AU488" s="28"/>
    </row>
    <row r="489">
      <c r="B489" s="28"/>
      <c r="C489" s="28"/>
      <c r="D489" s="28"/>
      <c r="E489" s="28"/>
      <c r="F489" s="28"/>
      <c r="G489" s="28"/>
      <c r="H489" s="28"/>
      <c r="S489" s="28"/>
      <c r="T489" s="28"/>
      <c r="U489" s="116"/>
      <c r="V489" s="116"/>
      <c r="W489" s="116"/>
      <c r="X489" s="116"/>
      <c r="Y489" s="116"/>
      <c r="Z489" s="116"/>
      <c r="AA489" s="105"/>
      <c r="AB489" s="117"/>
      <c r="AC489" s="117"/>
      <c r="AD489" s="117"/>
      <c r="AE489" s="117"/>
      <c r="AF489" s="117"/>
      <c r="AG489" s="117"/>
      <c r="AH489" s="28"/>
      <c r="AI489" s="28"/>
      <c r="AJ489" s="28"/>
      <c r="AK489" s="28"/>
      <c r="AL489" s="28"/>
      <c r="AM489" s="28"/>
      <c r="AN489" s="28"/>
      <c r="AO489" s="28"/>
      <c r="AP489" s="28"/>
      <c r="AQ489" s="28"/>
      <c r="AR489" s="28"/>
      <c r="AS489" s="28"/>
      <c r="AT489" s="28"/>
      <c r="AU489" s="28"/>
    </row>
    <row r="490">
      <c r="B490" s="28"/>
      <c r="C490" s="28"/>
      <c r="D490" s="28"/>
      <c r="E490" s="28"/>
      <c r="F490" s="28"/>
      <c r="G490" s="28"/>
      <c r="H490" s="28"/>
      <c r="S490" s="28"/>
      <c r="T490" s="28"/>
      <c r="U490" s="116"/>
      <c r="V490" s="116"/>
      <c r="W490" s="116"/>
      <c r="X490" s="116"/>
      <c r="Y490" s="116"/>
      <c r="Z490" s="116"/>
      <c r="AA490" s="105"/>
      <c r="AB490" s="117"/>
      <c r="AC490" s="117"/>
      <c r="AD490" s="117"/>
      <c r="AE490" s="117"/>
      <c r="AF490" s="117"/>
      <c r="AG490" s="117"/>
      <c r="AH490" s="28"/>
      <c r="AI490" s="28"/>
      <c r="AJ490" s="28"/>
      <c r="AK490" s="28"/>
      <c r="AL490" s="28"/>
      <c r="AM490" s="28"/>
      <c r="AN490" s="28"/>
      <c r="AO490" s="28"/>
      <c r="AP490" s="28"/>
      <c r="AQ490" s="28"/>
      <c r="AR490" s="28"/>
      <c r="AS490" s="28"/>
      <c r="AT490" s="28"/>
      <c r="AU490" s="28"/>
    </row>
    <row r="491">
      <c r="B491" s="28"/>
      <c r="C491" s="28"/>
      <c r="D491" s="28"/>
      <c r="E491" s="28"/>
      <c r="F491" s="28"/>
      <c r="G491" s="28"/>
      <c r="H491" s="28"/>
      <c r="S491" s="28"/>
      <c r="T491" s="28"/>
      <c r="U491" s="116"/>
      <c r="V491" s="116"/>
      <c r="W491" s="116"/>
      <c r="X491" s="116"/>
      <c r="Y491" s="116"/>
      <c r="Z491" s="116"/>
      <c r="AA491" s="105"/>
      <c r="AB491" s="117"/>
      <c r="AC491" s="117"/>
      <c r="AD491" s="117"/>
      <c r="AE491" s="117"/>
      <c r="AF491" s="117"/>
      <c r="AG491" s="117"/>
      <c r="AH491" s="28"/>
      <c r="AI491" s="28"/>
      <c r="AJ491" s="28"/>
      <c r="AK491" s="28"/>
      <c r="AL491" s="28"/>
      <c r="AM491" s="28"/>
      <c r="AN491" s="28"/>
      <c r="AO491" s="28"/>
      <c r="AP491" s="28"/>
      <c r="AQ491" s="28"/>
      <c r="AR491" s="28"/>
      <c r="AS491" s="28"/>
      <c r="AT491" s="28"/>
      <c r="AU491" s="28"/>
    </row>
    <row r="492">
      <c r="B492" s="28"/>
      <c r="C492" s="28"/>
      <c r="D492" s="28"/>
      <c r="E492" s="28"/>
      <c r="F492" s="28"/>
      <c r="G492" s="28"/>
      <c r="H492" s="28"/>
      <c r="S492" s="28"/>
      <c r="T492" s="28"/>
      <c r="U492" s="116"/>
      <c r="V492" s="116"/>
      <c r="W492" s="116"/>
      <c r="X492" s="116"/>
      <c r="Y492" s="116"/>
      <c r="Z492" s="116"/>
      <c r="AA492" s="105"/>
      <c r="AB492" s="117"/>
      <c r="AC492" s="117"/>
      <c r="AD492" s="117"/>
      <c r="AE492" s="117"/>
      <c r="AF492" s="117"/>
      <c r="AG492" s="117"/>
      <c r="AH492" s="28"/>
      <c r="AI492" s="28"/>
      <c r="AJ492" s="28"/>
      <c r="AK492" s="28"/>
      <c r="AL492" s="28"/>
      <c r="AM492" s="28"/>
      <c r="AN492" s="28"/>
      <c r="AO492" s="28"/>
      <c r="AP492" s="28"/>
      <c r="AQ492" s="28"/>
      <c r="AR492" s="28"/>
      <c r="AS492" s="28"/>
      <c r="AT492" s="28"/>
      <c r="AU492" s="28"/>
    </row>
    <row r="493">
      <c r="B493" s="28"/>
      <c r="C493" s="28"/>
      <c r="D493" s="28"/>
      <c r="E493" s="28"/>
      <c r="F493" s="28"/>
      <c r="G493" s="28"/>
      <c r="H493" s="28"/>
      <c r="S493" s="28"/>
      <c r="T493" s="28"/>
      <c r="U493" s="116"/>
      <c r="V493" s="116"/>
      <c r="W493" s="116"/>
      <c r="X493" s="116"/>
      <c r="Y493" s="116"/>
      <c r="Z493" s="116"/>
      <c r="AA493" s="105"/>
      <c r="AB493" s="117"/>
      <c r="AC493" s="117"/>
      <c r="AD493" s="117"/>
      <c r="AE493" s="117"/>
      <c r="AF493" s="117"/>
      <c r="AG493" s="117"/>
      <c r="AH493" s="28"/>
      <c r="AI493" s="28"/>
      <c r="AJ493" s="28"/>
      <c r="AK493" s="28"/>
      <c r="AL493" s="28"/>
      <c r="AM493" s="28"/>
      <c r="AN493" s="28"/>
      <c r="AO493" s="28"/>
      <c r="AP493" s="28"/>
      <c r="AQ493" s="28"/>
      <c r="AR493" s="28"/>
      <c r="AS493" s="28"/>
      <c r="AT493" s="28"/>
      <c r="AU493" s="28"/>
    </row>
    <row r="494">
      <c r="B494" s="28"/>
      <c r="C494" s="28"/>
      <c r="D494" s="28"/>
      <c r="E494" s="28"/>
      <c r="F494" s="28"/>
      <c r="G494" s="28"/>
      <c r="H494" s="28"/>
      <c r="S494" s="28"/>
      <c r="T494" s="28"/>
      <c r="U494" s="116"/>
      <c r="V494" s="116"/>
      <c r="W494" s="116"/>
      <c r="X494" s="116"/>
      <c r="Y494" s="116"/>
      <c r="Z494" s="116"/>
      <c r="AA494" s="105"/>
      <c r="AB494" s="117"/>
      <c r="AC494" s="117"/>
      <c r="AD494" s="117"/>
      <c r="AE494" s="117"/>
      <c r="AF494" s="117"/>
      <c r="AG494" s="117"/>
      <c r="AH494" s="28"/>
      <c r="AI494" s="28"/>
      <c r="AJ494" s="28"/>
      <c r="AK494" s="28"/>
      <c r="AL494" s="28"/>
      <c r="AM494" s="28"/>
      <c r="AN494" s="28"/>
      <c r="AO494" s="28"/>
      <c r="AP494" s="28"/>
      <c r="AQ494" s="28"/>
      <c r="AR494" s="28"/>
      <c r="AS494" s="28"/>
      <c r="AT494" s="28"/>
      <c r="AU494" s="28"/>
    </row>
    <row r="495">
      <c r="B495" s="28"/>
      <c r="C495" s="28"/>
      <c r="D495" s="28"/>
      <c r="E495" s="28"/>
      <c r="F495" s="28"/>
      <c r="G495" s="28"/>
      <c r="H495" s="28"/>
      <c r="S495" s="28"/>
      <c r="T495" s="28"/>
      <c r="U495" s="116"/>
      <c r="V495" s="116"/>
      <c r="W495" s="116"/>
      <c r="X495" s="116"/>
      <c r="Y495" s="116"/>
      <c r="Z495" s="116"/>
      <c r="AA495" s="105"/>
      <c r="AB495" s="117"/>
      <c r="AC495" s="117"/>
      <c r="AD495" s="117"/>
      <c r="AE495" s="117"/>
      <c r="AF495" s="117"/>
      <c r="AG495" s="117"/>
      <c r="AH495" s="28"/>
      <c r="AI495" s="28"/>
      <c r="AJ495" s="28"/>
      <c r="AK495" s="28"/>
      <c r="AL495" s="28"/>
      <c r="AM495" s="28"/>
      <c r="AN495" s="28"/>
      <c r="AO495" s="28"/>
      <c r="AP495" s="28"/>
      <c r="AQ495" s="28"/>
      <c r="AR495" s="28"/>
      <c r="AS495" s="28"/>
      <c r="AT495" s="28"/>
      <c r="AU495" s="28"/>
    </row>
    <row r="496">
      <c r="B496" s="28"/>
      <c r="C496" s="28"/>
      <c r="D496" s="28"/>
      <c r="E496" s="28"/>
      <c r="F496" s="28"/>
      <c r="G496" s="28"/>
      <c r="H496" s="28"/>
      <c r="S496" s="28"/>
      <c r="T496" s="28"/>
      <c r="U496" s="116"/>
      <c r="V496" s="116"/>
      <c r="W496" s="116"/>
      <c r="X496" s="116"/>
      <c r="Y496" s="116"/>
      <c r="Z496" s="116"/>
      <c r="AA496" s="105"/>
      <c r="AB496" s="117"/>
      <c r="AC496" s="117"/>
      <c r="AD496" s="117"/>
      <c r="AE496" s="117"/>
      <c r="AF496" s="117"/>
      <c r="AG496" s="117"/>
      <c r="AH496" s="28"/>
      <c r="AI496" s="28"/>
      <c r="AJ496" s="28"/>
      <c r="AK496" s="28"/>
      <c r="AL496" s="28"/>
      <c r="AM496" s="28"/>
      <c r="AN496" s="28"/>
      <c r="AO496" s="28"/>
      <c r="AP496" s="28"/>
      <c r="AQ496" s="28"/>
      <c r="AR496" s="28"/>
      <c r="AS496" s="28"/>
      <c r="AT496" s="28"/>
      <c r="AU496" s="28"/>
    </row>
    <row r="497">
      <c r="B497" s="28"/>
      <c r="C497" s="28"/>
      <c r="D497" s="28"/>
      <c r="E497" s="28"/>
      <c r="F497" s="28"/>
      <c r="G497" s="28"/>
      <c r="H497" s="28"/>
      <c r="S497" s="28"/>
      <c r="T497" s="28"/>
      <c r="U497" s="116"/>
      <c r="V497" s="116"/>
      <c r="W497" s="116"/>
      <c r="X497" s="116"/>
      <c r="Y497" s="116"/>
      <c r="Z497" s="116"/>
      <c r="AA497" s="105"/>
      <c r="AB497" s="117"/>
      <c r="AC497" s="117"/>
      <c r="AD497" s="117"/>
      <c r="AE497" s="117"/>
      <c r="AF497" s="117"/>
      <c r="AG497" s="117"/>
      <c r="AH497" s="28"/>
      <c r="AI497" s="28"/>
      <c r="AJ497" s="28"/>
      <c r="AK497" s="28"/>
      <c r="AL497" s="28"/>
      <c r="AM497" s="28"/>
      <c r="AN497" s="28"/>
      <c r="AO497" s="28"/>
      <c r="AP497" s="28"/>
      <c r="AQ497" s="28"/>
      <c r="AR497" s="28"/>
      <c r="AS497" s="28"/>
      <c r="AT497" s="28"/>
      <c r="AU497" s="28"/>
    </row>
    <row r="498">
      <c r="B498" s="28"/>
      <c r="C498" s="28"/>
      <c r="D498" s="28"/>
      <c r="E498" s="28"/>
      <c r="F498" s="28"/>
      <c r="G498" s="28"/>
      <c r="H498" s="28"/>
      <c r="S498" s="28"/>
      <c r="T498" s="28"/>
      <c r="U498" s="116"/>
      <c r="V498" s="116"/>
      <c r="W498" s="116"/>
      <c r="X498" s="116"/>
      <c r="Y498" s="116"/>
      <c r="Z498" s="116"/>
      <c r="AA498" s="105"/>
      <c r="AB498" s="117"/>
      <c r="AC498" s="117"/>
      <c r="AD498" s="117"/>
      <c r="AE498" s="117"/>
      <c r="AF498" s="117"/>
      <c r="AG498" s="117"/>
      <c r="AH498" s="28"/>
      <c r="AI498" s="28"/>
      <c r="AJ498" s="28"/>
      <c r="AK498" s="28"/>
      <c r="AL498" s="28"/>
      <c r="AM498" s="28"/>
      <c r="AN498" s="28"/>
      <c r="AO498" s="28"/>
      <c r="AP498" s="28"/>
      <c r="AQ498" s="28"/>
      <c r="AR498" s="28"/>
      <c r="AS498" s="28"/>
      <c r="AT498" s="28"/>
      <c r="AU498" s="28"/>
    </row>
    <row r="499">
      <c r="B499" s="28"/>
      <c r="C499" s="28"/>
      <c r="D499" s="28"/>
      <c r="E499" s="28"/>
      <c r="F499" s="28"/>
      <c r="G499" s="28"/>
      <c r="H499" s="28"/>
      <c r="S499" s="28"/>
      <c r="T499" s="28"/>
      <c r="U499" s="116"/>
      <c r="V499" s="116"/>
      <c r="W499" s="116"/>
      <c r="X499" s="116"/>
      <c r="Y499" s="116"/>
      <c r="Z499" s="116"/>
      <c r="AA499" s="105"/>
      <c r="AB499" s="117"/>
      <c r="AC499" s="117"/>
      <c r="AD499" s="117"/>
      <c r="AE499" s="117"/>
      <c r="AF499" s="117"/>
      <c r="AG499" s="117"/>
      <c r="AH499" s="28"/>
      <c r="AI499" s="28"/>
      <c r="AJ499" s="28"/>
      <c r="AK499" s="28"/>
      <c r="AL499" s="28"/>
      <c r="AM499" s="28"/>
      <c r="AN499" s="28"/>
      <c r="AO499" s="28"/>
      <c r="AP499" s="28"/>
      <c r="AQ499" s="28"/>
      <c r="AR499" s="28"/>
      <c r="AS499" s="28"/>
      <c r="AT499" s="28"/>
      <c r="AU499" s="28"/>
    </row>
    <row r="500">
      <c r="B500" s="28"/>
      <c r="C500" s="28"/>
      <c r="D500" s="28"/>
      <c r="E500" s="28"/>
      <c r="F500" s="28"/>
      <c r="G500" s="28"/>
      <c r="H500" s="28"/>
      <c r="S500" s="28"/>
      <c r="T500" s="28"/>
      <c r="U500" s="116"/>
      <c r="V500" s="116"/>
      <c r="W500" s="116"/>
      <c r="X500" s="116"/>
      <c r="Y500" s="116"/>
      <c r="Z500" s="116"/>
      <c r="AA500" s="105"/>
      <c r="AB500" s="117"/>
      <c r="AC500" s="117"/>
      <c r="AD500" s="117"/>
      <c r="AE500" s="117"/>
      <c r="AF500" s="117"/>
      <c r="AG500" s="117"/>
      <c r="AH500" s="28"/>
      <c r="AI500" s="28"/>
      <c r="AJ500" s="28"/>
      <c r="AK500" s="28"/>
      <c r="AL500" s="28"/>
      <c r="AM500" s="28"/>
      <c r="AN500" s="28"/>
      <c r="AO500" s="28"/>
      <c r="AP500" s="28"/>
      <c r="AQ500" s="28"/>
      <c r="AR500" s="28"/>
      <c r="AS500" s="28"/>
      <c r="AT500" s="28"/>
      <c r="AU500" s="28"/>
    </row>
    <row r="501">
      <c r="B501" s="28"/>
      <c r="C501" s="28"/>
      <c r="D501" s="28"/>
      <c r="E501" s="28"/>
      <c r="F501" s="28"/>
      <c r="G501" s="28"/>
      <c r="H501" s="28"/>
      <c r="S501" s="28"/>
      <c r="T501" s="28"/>
      <c r="U501" s="116"/>
      <c r="V501" s="116"/>
      <c r="W501" s="116"/>
      <c r="X501" s="116"/>
      <c r="Y501" s="116"/>
      <c r="Z501" s="116"/>
      <c r="AA501" s="105"/>
      <c r="AB501" s="117"/>
      <c r="AC501" s="117"/>
      <c r="AD501" s="117"/>
      <c r="AE501" s="117"/>
      <c r="AF501" s="117"/>
      <c r="AG501" s="117"/>
      <c r="AH501" s="28"/>
      <c r="AI501" s="28"/>
      <c r="AJ501" s="28"/>
      <c r="AK501" s="28"/>
      <c r="AL501" s="28"/>
      <c r="AM501" s="28"/>
      <c r="AN501" s="28"/>
      <c r="AO501" s="28"/>
      <c r="AP501" s="28"/>
      <c r="AQ501" s="28"/>
      <c r="AR501" s="28"/>
      <c r="AS501" s="28"/>
      <c r="AT501" s="28"/>
      <c r="AU501" s="28"/>
    </row>
    <row r="502">
      <c r="B502" s="28"/>
      <c r="C502" s="28"/>
      <c r="D502" s="28"/>
      <c r="E502" s="28"/>
      <c r="F502" s="28"/>
      <c r="G502" s="28"/>
      <c r="H502" s="28"/>
      <c r="S502" s="28"/>
      <c r="T502" s="28"/>
      <c r="U502" s="116"/>
      <c r="V502" s="116"/>
      <c r="W502" s="116"/>
      <c r="X502" s="116"/>
      <c r="Y502" s="116"/>
      <c r="Z502" s="116"/>
      <c r="AA502" s="105"/>
      <c r="AB502" s="117"/>
      <c r="AC502" s="117"/>
      <c r="AD502" s="117"/>
      <c r="AE502" s="117"/>
      <c r="AF502" s="117"/>
      <c r="AG502" s="117"/>
      <c r="AH502" s="28"/>
      <c r="AI502" s="28"/>
      <c r="AJ502" s="28"/>
      <c r="AK502" s="28"/>
      <c r="AL502" s="28"/>
      <c r="AM502" s="28"/>
      <c r="AN502" s="28"/>
      <c r="AO502" s="28"/>
      <c r="AP502" s="28"/>
      <c r="AQ502" s="28"/>
      <c r="AR502" s="28"/>
      <c r="AS502" s="28"/>
      <c r="AT502" s="28"/>
      <c r="AU502" s="28"/>
    </row>
    <row r="503">
      <c r="B503" s="28"/>
      <c r="C503" s="28"/>
      <c r="D503" s="28"/>
      <c r="E503" s="28"/>
      <c r="F503" s="28"/>
      <c r="G503" s="28"/>
      <c r="H503" s="28"/>
      <c r="S503" s="28"/>
      <c r="T503" s="28"/>
      <c r="U503" s="116"/>
      <c r="V503" s="116"/>
      <c r="W503" s="116"/>
      <c r="X503" s="116"/>
      <c r="Y503" s="116"/>
      <c r="Z503" s="116"/>
      <c r="AA503" s="105"/>
      <c r="AB503" s="117"/>
      <c r="AC503" s="117"/>
      <c r="AD503" s="117"/>
      <c r="AE503" s="117"/>
      <c r="AF503" s="117"/>
      <c r="AG503" s="117"/>
      <c r="AH503" s="28"/>
      <c r="AI503" s="28"/>
      <c r="AJ503" s="28"/>
      <c r="AK503" s="28"/>
      <c r="AL503" s="28"/>
      <c r="AM503" s="28"/>
      <c r="AN503" s="28"/>
      <c r="AO503" s="28"/>
      <c r="AP503" s="28"/>
      <c r="AQ503" s="28"/>
      <c r="AR503" s="28"/>
      <c r="AS503" s="28"/>
      <c r="AT503" s="28"/>
      <c r="AU503" s="28"/>
    </row>
    <row r="504">
      <c r="B504" s="28"/>
      <c r="C504" s="28"/>
      <c r="D504" s="28"/>
      <c r="E504" s="28"/>
      <c r="F504" s="28"/>
      <c r="G504" s="28"/>
      <c r="H504" s="28"/>
      <c r="S504" s="28"/>
      <c r="T504" s="28"/>
      <c r="U504" s="116"/>
      <c r="V504" s="116"/>
      <c r="W504" s="116"/>
      <c r="X504" s="116"/>
      <c r="Y504" s="116"/>
      <c r="Z504" s="116"/>
      <c r="AA504" s="105"/>
      <c r="AB504" s="117"/>
      <c r="AC504" s="117"/>
      <c r="AD504" s="117"/>
      <c r="AE504" s="117"/>
      <c r="AF504" s="117"/>
      <c r="AG504" s="117"/>
      <c r="AH504" s="28"/>
      <c r="AI504" s="28"/>
      <c r="AJ504" s="28"/>
      <c r="AK504" s="28"/>
      <c r="AL504" s="28"/>
      <c r="AM504" s="28"/>
      <c r="AN504" s="28"/>
      <c r="AO504" s="28"/>
      <c r="AP504" s="28"/>
      <c r="AQ504" s="28"/>
      <c r="AR504" s="28"/>
      <c r="AS504" s="28"/>
      <c r="AT504" s="28"/>
      <c r="AU504" s="28"/>
    </row>
    <row r="505">
      <c r="B505" s="28"/>
      <c r="C505" s="28"/>
      <c r="D505" s="28"/>
      <c r="E505" s="28"/>
      <c r="F505" s="28"/>
      <c r="G505" s="28"/>
      <c r="H505" s="28"/>
      <c r="S505" s="28"/>
      <c r="T505" s="28"/>
      <c r="U505" s="116"/>
      <c r="V505" s="116"/>
      <c r="W505" s="116"/>
      <c r="X505" s="116"/>
      <c r="Y505" s="116"/>
      <c r="Z505" s="116"/>
      <c r="AA505" s="105"/>
      <c r="AB505" s="117"/>
      <c r="AC505" s="117"/>
      <c r="AD505" s="117"/>
      <c r="AE505" s="117"/>
      <c r="AF505" s="117"/>
      <c r="AG505" s="117"/>
      <c r="AH505" s="28"/>
      <c r="AI505" s="28"/>
      <c r="AJ505" s="28"/>
      <c r="AK505" s="28"/>
      <c r="AL505" s="28"/>
      <c r="AM505" s="28"/>
      <c r="AN505" s="28"/>
      <c r="AO505" s="28"/>
      <c r="AP505" s="28"/>
      <c r="AQ505" s="28"/>
      <c r="AR505" s="28"/>
      <c r="AS505" s="28"/>
      <c r="AT505" s="28"/>
      <c r="AU505" s="28"/>
    </row>
    <row r="506">
      <c r="B506" s="28"/>
      <c r="C506" s="28"/>
      <c r="D506" s="28"/>
      <c r="E506" s="28"/>
      <c r="F506" s="28"/>
      <c r="G506" s="28"/>
      <c r="H506" s="28"/>
      <c r="S506" s="28"/>
      <c r="T506" s="28"/>
      <c r="U506" s="116"/>
      <c r="V506" s="116"/>
      <c r="W506" s="116"/>
      <c r="X506" s="116"/>
      <c r="Y506" s="116"/>
      <c r="Z506" s="116"/>
      <c r="AA506" s="105"/>
      <c r="AB506" s="117"/>
      <c r="AC506" s="117"/>
      <c r="AD506" s="117"/>
      <c r="AE506" s="117"/>
      <c r="AF506" s="117"/>
      <c r="AG506" s="117"/>
      <c r="AH506" s="28"/>
      <c r="AI506" s="28"/>
      <c r="AJ506" s="28"/>
      <c r="AK506" s="28"/>
      <c r="AL506" s="28"/>
      <c r="AM506" s="28"/>
      <c r="AN506" s="28"/>
      <c r="AO506" s="28"/>
      <c r="AP506" s="28"/>
      <c r="AQ506" s="28"/>
      <c r="AR506" s="28"/>
      <c r="AS506" s="28"/>
      <c r="AT506" s="28"/>
      <c r="AU506" s="28"/>
    </row>
    <row r="507">
      <c r="B507" s="28"/>
      <c r="C507" s="28"/>
      <c r="D507" s="28"/>
      <c r="E507" s="28"/>
      <c r="F507" s="28"/>
      <c r="G507" s="28"/>
      <c r="H507" s="28"/>
      <c r="S507" s="28"/>
      <c r="T507" s="28"/>
      <c r="U507" s="116"/>
      <c r="V507" s="116"/>
      <c r="W507" s="116"/>
      <c r="X507" s="116"/>
      <c r="Y507" s="116"/>
      <c r="Z507" s="116"/>
      <c r="AA507" s="105"/>
      <c r="AB507" s="117"/>
      <c r="AC507" s="117"/>
      <c r="AD507" s="117"/>
      <c r="AE507" s="117"/>
      <c r="AF507" s="117"/>
      <c r="AG507" s="117"/>
      <c r="AH507" s="28"/>
      <c r="AI507" s="28"/>
      <c r="AJ507" s="28"/>
      <c r="AK507" s="28"/>
      <c r="AL507" s="28"/>
      <c r="AM507" s="28"/>
      <c r="AN507" s="28"/>
      <c r="AO507" s="28"/>
      <c r="AP507" s="28"/>
      <c r="AQ507" s="28"/>
      <c r="AR507" s="28"/>
      <c r="AS507" s="28"/>
      <c r="AT507" s="28"/>
      <c r="AU507" s="28"/>
    </row>
    <row r="508">
      <c r="B508" s="28"/>
      <c r="C508" s="28"/>
      <c r="D508" s="28"/>
      <c r="E508" s="28"/>
      <c r="F508" s="28"/>
      <c r="G508" s="28"/>
      <c r="H508" s="28"/>
      <c r="S508" s="28"/>
      <c r="T508" s="28"/>
      <c r="U508" s="116"/>
      <c r="V508" s="116"/>
      <c r="W508" s="116"/>
      <c r="X508" s="116"/>
      <c r="Y508" s="116"/>
      <c r="Z508" s="116"/>
      <c r="AA508" s="105"/>
      <c r="AB508" s="117"/>
      <c r="AC508" s="117"/>
      <c r="AD508" s="117"/>
      <c r="AE508" s="117"/>
      <c r="AF508" s="117"/>
      <c r="AG508" s="117"/>
      <c r="AH508" s="28"/>
      <c r="AI508" s="28"/>
      <c r="AJ508" s="28"/>
      <c r="AK508" s="28"/>
      <c r="AL508" s="28"/>
      <c r="AM508" s="28"/>
      <c r="AN508" s="28"/>
      <c r="AO508" s="28"/>
      <c r="AP508" s="28"/>
      <c r="AQ508" s="28"/>
      <c r="AR508" s="28"/>
      <c r="AS508" s="28"/>
      <c r="AT508" s="28"/>
      <c r="AU508" s="28"/>
    </row>
    <row r="509">
      <c r="B509" s="28"/>
      <c r="C509" s="28"/>
      <c r="D509" s="28"/>
      <c r="E509" s="28"/>
      <c r="F509" s="28"/>
      <c r="G509" s="28"/>
      <c r="H509" s="28"/>
      <c r="S509" s="28"/>
      <c r="T509" s="28"/>
      <c r="U509" s="116"/>
      <c r="V509" s="116"/>
      <c r="W509" s="116"/>
      <c r="X509" s="116"/>
      <c r="Y509" s="116"/>
      <c r="Z509" s="116"/>
      <c r="AA509" s="105"/>
      <c r="AB509" s="117"/>
      <c r="AC509" s="117"/>
      <c r="AD509" s="117"/>
      <c r="AE509" s="117"/>
      <c r="AF509" s="117"/>
      <c r="AG509" s="117"/>
      <c r="AH509" s="28"/>
      <c r="AI509" s="28"/>
      <c r="AJ509" s="28"/>
      <c r="AK509" s="28"/>
      <c r="AL509" s="28"/>
      <c r="AM509" s="28"/>
      <c r="AN509" s="28"/>
      <c r="AO509" s="28"/>
      <c r="AP509" s="28"/>
      <c r="AQ509" s="28"/>
      <c r="AR509" s="28"/>
      <c r="AS509" s="28"/>
      <c r="AT509" s="28"/>
      <c r="AU509" s="28"/>
    </row>
    <row r="510">
      <c r="B510" s="28"/>
      <c r="C510" s="28"/>
      <c r="D510" s="28"/>
      <c r="E510" s="28"/>
      <c r="F510" s="28"/>
      <c r="G510" s="28"/>
      <c r="H510" s="28"/>
      <c r="S510" s="28"/>
      <c r="T510" s="28"/>
      <c r="U510" s="116"/>
      <c r="V510" s="116"/>
      <c r="W510" s="116"/>
      <c r="X510" s="116"/>
      <c r="Y510" s="116"/>
      <c r="Z510" s="116"/>
      <c r="AA510" s="105"/>
      <c r="AB510" s="117"/>
      <c r="AC510" s="117"/>
      <c r="AD510" s="117"/>
      <c r="AE510" s="117"/>
      <c r="AF510" s="117"/>
      <c r="AG510" s="117"/>
      <c r="AH510" s="28"/>
      <c r="AI510" s="28"/>
      <c r="AJ510" s="28"/>
      <c r="AK510" s="28"/>
      <c r="AL510" s="28"/>
      <c r="AM510" s="28"/>
      <c r="AN510" s="28"/>
      <c r="AO510" s="28"/>
      <c r="AP510" s="28"/>
      <c r="AQ510" s="28"/>
      <c r="AR510" s="28"/>
      <c r="AS510" s="28"/>
      <c r="AT510" s="28"/>
      <c r="AU510" s="28"/>
    </row>
    <row r="511">
      <c r="B511" s="28"/>
      <c r="C511" s="28"/>
      <c r="D511" s="28"/>
      <c r="E511" s="28"/>
      <c r="F511" s="28"/>
      <c r="G511" s="28"/>
      <c r="H511" s="28"/>
      <c r="S511" s="28"/>
      <c r="T511" s="28"/>
      <c r="U511" s="116"/>
      <c r="V511" s="116"/>
      <c r="W511" s="116"/>
      <c r="X511" s="116"/>
      <c r="Y511" s="116"/>
      <c r="Z511" s="116"/>
      <c r="AA511" s="105"/>
      <c r="AB511" s="117"/>
      <c r="AC511" s="117"/>
      <c r="AD511" s="117"/>
      <c r="AE511" s="117"/>
      <c r="AF511" s="117"/>
      <c r="AG511" s="117"/>
      <c r="AH511" s="28"/>
      <c r="AI511" s="28"/>
      <c r="AJ511" s="28"/>
      <c r="AK511" s="28"/>
      <c r="AL511" s="28"/>
      <c r="AM511" s="28"/>
      <c r="AN511" s="28"/>
      <c r="AO511" s="28"/>
      <c r="AP511" s="28"/>
      <c r="AQ511" s="28"/>
      <c r="AR511" s="28"/>
      <c r="AS511" s="28"/>
      <c r="AT511" s="28"/>
      <c r="AU511" s="28"/>
    </row>
    <row r="512">
      <c r="B512" s="28"/>
      <c r="C512" s="28"/>
      <c r="D512" s="28"/>
      <c r="E512" s="28"/>
      <c r="F512" s="28"/>
      <c r="G512" s="28"/>
      <c r="H512" s="28"/>
      <c r="S512" s="28"/>
      <c r="T512" s="28"/>
      <c r="U512" s="116"/>
      <c r="V512" s="116"/>
      <c r="W512" s="116"/>
      <c r="X512" s="116"/>
      <c r="Y512" s="116"/>
      <c r="Z512" s="116"/>
      <c r="AA512" s="105"/>
      <c r="AB512" s="117"/>
      <c r="AC512" s="117"/>
      <c r="AD512" s="117"/>
      <c r="AE512" s="117"/>
      <c r="AF512" s="117"/>
      <c r="AG512" s="117"/>
      <c r="AH512" s="28"/>
      <c r="AI512" s="28"/>
      <c r="AJ512" s="28"/>
      <c r="AK512" s="28"/>
      <c r="AL512" s="28"/>
      <c r="AM512" s="28"/>
      <c r="AN512" s="28"/>
      <c r="AO512" s="28"/>
      <c r="AP512" s="28"/>
      <c r="AQ512" s="28"/>
      <c r="AR512" s="28"/>
      <c r="AS512" s="28"/>
      <c r="AT512" s="28"/>
      <c r="AU512" s="28"/>
    </row>
    <row r="513">
      <c r="B513" s="28"/>
      <c r="C513" s="28"/>
      <c r="D513" s="28"/>
      <c r="E513" s="28"/>
      <c r="F513" s="28"/>
      <c r="G513" s="28"/>
      <c r="H513" s="28"/>
      <c r="S513" s="28"/>
      <c r="T513" s="28"/>
      <c r="U513" s="116"/>
      <c r="V513" s="116"/>
      <c r="W513" s="116"/>
      <c r="X513" s="116"/>
      <c r="Y513" s="116"/>
      <c r="Z513" s="116"/>
      <c r="AA513" s="105"/>
      <c r="AB513" s="117"/>
      <c r="AC513" s="117"/>
      <c r="AD513" s="117"/>
      <c r="AE513" s="117"/>
      <c r="AF513" s="117"/>
      <c r="AG513" s="117"/>
      <c r="AH513" s="28"/>
      <c r="AI513" s="28"/>
      <c r="AJ513" s="28"/>
      <c r="AK513" s="28"/>
      <c r="AL513" s="28"/>
      <c r="AM513" s="28"/>
      <c r="AN513" s="28"/>
      <c r="AO513" s="28"/>
      <c r="AP513" s="28"/>
      <c r="AQ513" s="28"/>
      <c r="AR513" s="28"/>
      <c r="AS513" s="28"/>
      <c r="AT513" s="28"/>
      <c r="AU513" s="28"/>
    </row>
    <row r="514">
      <c r="B514" s="28"/>
      <c r="C514" s="28"/>
      <c r="D514" s="28"/>
      <c r="E514" s="28"/>
      <c r="F514" s="28"/>
      <c r="G514" s="28"/>
      <c r="H514" s="28"/>
      <c r="S514" s="28"/>
      <c r="T514" s="28"/>
      <c r="U514" s="116"/>
      <c r="V514" s="116"/>
      <c r="W514" s="116"/>
      <c r="X514" s="116"/>
      <c r="Y514" s="116"/>
      <c r="Z514" s="116"/>
      <c r="AA514" s="105"/>
      <c r="AB514" s="117"/>
      <c r="AC514" s="117"/>
      <c r="AD514" s="117"/>
      <c r="AE514" s="117"/>
      <c r="AF514" s="117"/>
      <c r="AG514" s="117"/>
      <c r="AH514" s="28"/>
      <c r="AI514" s="28"/>
      <c r="AJ514" s="28"/>
      <c r="AK514" s="28"/>
      <c r="AL514" s="28"/>
      <c r="AM514" s="28"/>
      <c r="AN514" s="28"/>
      <c r="AO514" s="28"/>
      <c r="AP514" s="28"/>
      <c r="AQ514" s="28"/>
      <c r="AR514" s="28"/>
      <c r="AS514" s="28"/>
      <c r="AT514" s="28"/>
      <c r="AU514" s="28"/>
    </row>
    <row r="515">
      <c r="B515" s="28"/>
      <c r="C515" s="28"/>
      <c r="D515" s="28"/>
      <c r="E515" s="28"/>
      <c r="F515" s="28"/>
      <c r="G515" s="28"/>
      <c r="H515" s="28"/>
      <c r="S515" s="28"/>
      <c r="T515" s="28"/>
      <c r="U515" s="116"/>
      <c r="V515" s="116"/>
      <c r="W515" s="116"/>
      <c r="X515" s="116"/>
      <c r="Y515" s="116"/>
      <c r="Z515" s="116"/>
      <c r="AA515" s="105"/>
      <c r="AB515" s="117"/>
      <c r="AC515" s="117"/>
      <c r="AD515" s="117"/>
      <c r="AE515" s="117"/>
      <c r="AF515" s="117"/>
      <c r="AG515" s="117"/>
      <c r="AH515" s="28"/>
      <c r="AI515" s="28"/>
      <c r="AJ515" s="28"/>
      <c r="AK515" s="28"/>
      <c r="AL515" s="28"/>
      <c r="AM515" s="28"/>
      <c r="AN515" s="28"/>
      <c r="AO515" s="28"/>
      <c r="AP515" s="28"/>
      <c r="AQ515" s="28"/>
      <c r="AR515" s="28"/>
      <c r="AS515" s="28"/>
      <c r="AT515" s="28"/>
      <c r="AU515" s="28"/>
    </row>
    <row r="516">
      <c r="B516" s="28"/>
      <c r="C516" s="28"/>
      <c r="D516" s="28"/>
      <c r="E516" s="28"/>
      <c r="F516" s="28"/>
      <c r="G516" s="28"/>
      <c r="H516" s="28"/>
      <c r="S516" s="28"/>
      <c r="T516" s="28"/>
      <c r="U516" s="116"/>
      <c r="V516" s="116"/>
      <c r="W516" s="116"/>
      <c r="X516" s="116"/>
      <c r="Y516" s="116"/>
      <c r="Z516" s="116"/>
      <c r="AA516" s="105"/>
      <c r="AB516" s="117"/>
      <c r="AC516" s="117"/>
      <c r="AD516" s="117"/>
      <c r="AE516" s="117"/>
      <c r="AF516" s="117"/>
      <c r="AG516" s="117"/>
      <c r="AH516" s="28"/>
      <c r="AI516" s="28"/>
      <c r="AJ516" s="28"/>
      <c r="AK516" s="28"/>
      <c r="AL516" s="28"/>
      <c r="AM516" s="28"/>
      <c r="AN516" s="28"/>
      <c r="AO516" s="28"/>
      <c r="AP516" s="28"/>
      <c r="AQ516" s="28"/>
      <c r="AR516" s="28"/>
      <c r="AS516" s="28"/>
      <c r="AT516" s="28"/>
      <c r="AU516" s="28"/>
    </row>
    <row r="517">
      <c r="B517" s="28"/>
      <c r="C517" s="28"/>
      <c r="D517" s="28"/>
      <c r="E517" s="28"/>
      <c r="F517" s="28"/>
      <c r="G517" s="28"/>
      <c r="H517" s="28"/>
      <c r="S517" s="28"/>
      <c r="T517" s="28"/>
      <c r="U517" s="116"/>
      <c r="V517" s="116"/>
      <c r="W517" s="116"/>
      <c r="X517" s="116"/>
      <c r="Y517" s="116"/>
      <c r="Z517" s="116"/>
      <c r="AA517" s="105"/>
      <c r="AB517" s="117"/>
      <c r="AC517" s="117"/>
      <c r="AD517" s="117"/>
      <c r="AE517" s="117"/>
      <c r="AF517" s="117"/>
      <c r="AG517" s="117"/>
      <c r="AH517" s="28"/>
      <c r="AI517" s="28"/>
      <c r="AJ517" s="28"/>
      <c r="AK517" s="28"/>
      <c r="AL517" s="28"/>
      <c r="AM517" s="28"/>
      <c r="AN517" s="28"/>
      <c r="AO517" s="28"/>
      <c r="AP517" s="28"/>
      <c r="AQ517" s="28"/>
      <c r="AR517" s="28"/>
      <c r="AS517" s="28"/>
      <c r="AT517" s="28"/>
      <c r="AU517" s="28"/>
    </row>
    <row r="518">
      <c r="B518" s="28"/>
      <c r="C518" s="28"/>
      <c r="D518" s="28"/>
      <c r="E518" s="28"/>
      <c r="F518" s="28"/>
      <c r="G518" s="28"/>
      <c r="H518" s="28"/>
      <c r="S518" s="28"/>
      <c r="T518" s="28"/>
      <c r="U518" s="116"/>
      <c r="V518" s="116"/>
      <c r="W518" s="116"/>
      <c r="X518" s="116"/>
      <c r="Y518" s="116"/>
      <c r="Z518" s="116"/>
      <c r="AA518" s="105"/>
      <c r="AB518" s="117"/>
      <c r="AC518" s="117"/>
      <c r="AD518" s="117"/>
      <c r="AE518" s="117"/>
      <c r="AF518" s="117"/>
      <c r="AG518" s="117"/>
      <c r="AH518" s="28"/>
      <c r="AI518" s="28"/>
      <c r="AJ518" s="28"/>
      <c r="AK518" s="28"/>
      <c r="AL518" s="28"/>
      <c r="AM518" s="28"/>
      <c r="AN518" s="28"/>
      <c r="AO518" s="28"/>
      <c r="AP518" s="28"/>
      <c r="AQ518" s="28"/>
      <c r="AR518" s="28"/>
      <c r="AS518" s="28"/>
      <c r="AT518" s="28"/>
      <c r="AU518" s="28"/>
    </row>
    <row r="519">
      <c r="B519" s="28"/>
      <c r="C519" s="28"/>
      <c r="D519" s="28"/>
      <c r="E519" s="28"/>
      <c r="F519" s="28"/>
      <c r="G519" s="28"/>
      <c r="H519" s="28"/>
      <c r="S519" s="28"/>
      <c r="T519" s="28"/>
      <c r="U519" s="116"/>
      <c r="V519" s="116"/>
      <c r="W519" s="116"/>
      <c r="X519" s="116"/>
      <c r="Y519" s="116"/>
      <c r="Z519" s="116"/>
      <c r="AA519" s="105"/>
      <c r="AB519" s="117"/>
      <c r="AC519" s="117"/>
      <c r="AD519" s="117"/>
      <c r="AE519" s="117"/>
      <c r="AF519" s="117"/>
      <c r="AG519" s="117"/>
      <c r="AH519" s="28"/>
      <c r="AI519" s="28"/>
      <c r="AJ519" s="28"/>
      <c r="AK519" s="28"/>
      <c r="AL519" s="28"/>
      <c r="AM519" s="28"/>
      <c r="AN519" s="28"/>
      <c r="AO519" s="28"/>
      <c r="AP519" s="28"/>
      <c r="AQ519" s="28"/>
      <c r="AR519" s="28"/>
      <c r="AS519" s="28"/>
      <c r="AT519" s="28"/>
      <c r="AU519" s="28"/>
    </row>
    <row r="520">
      <c r="B520" s="28"/>
      <c r="C520" s="28"/>
      <c r="D520" s="28"/>
      <c r="E520" s="28"/>
      <c r="F520" s="28"/>
      <c r="G520" s="28"/>
      <c r="H520" s="28"/>
      <c r="S520" s="28"/>
      <c r="T520" s="28"/>
      <c r="U520" s="116"/>
      <c r="V520" s="116"/>
      <c r="W520" s="116"/>
      <c r="X520" s="116"/>
      <c r="Y520" s="116"/>
      <c r="Z520" s="116"/>
      <c r="AA520" s="105"/>
      <c r="AB520" s="117"/>
      <c r="AC520" s="117"/>
      <c r="AD520" s="117"/>
      <c r="AE520" s="117"/>
      <c r="AF520" s="117"/>
      <c r="AG520" s="117"/>
      <c r="AH520" s="28"/>
      <c r="AI520" s="28"/>
      <c r="AJ520" s="28"/>
      <c r="AK520" s="28"/>
      <c r="AL520" s="28"/>
      <c r="AM520" s="28"/>
      <c r="AN520" s="28"/>
      <c r="AO520" s="28"/>
      <c r="AP520" s="28"/>
      <c r="AQ520" s="28"/>
      <c r="AR520" s="28"/>
      <c r="AS520" s="28"/>
      <c r="AT520" s="28"/>
      <c r="AU520" s="28"/>
    </row>
    <row r="521">
      <c r="B521" s="28"/>
      <c r="C521" s="28"/>
      <c r="D521" s="28"/>
      <c r="E521" s="28"/>
      <c r="F521" s="28"/>
      <c r="G521" s="28"/>
      <c r="H521" s="28"/>
      <c r="S521" s="28"/>
      <c r="T521" s="28"/>
      <c r="U521" s="116"/>
      <c r="V521" s="116"/>
      <c r="W521" s="116"/>
      <c r="X521" s="116"/>
      <c r="Y521" s="116"/>
      <c r="Z521" s="116"/>
      <c r="AA521" s="105"/>
      <c r="AB521" s="117"/>
      <c r="AC521" s="117"/>
      <c r="AD521" s="117"/>
      <c r="AE521" s="117"/>
      <c r="AF521" s="117"/>
      <c r="AG521" s="117"/>
      <c r="AH521" s="28"/>
      <c r="AI521" s="28"/>
      <c r="AJ521" s="28"/>
      <c r="AK521" s="28"/>
      <c r="AL521" s="28"/>
      <c r="AM521" s="28"/>
      <c r="AN521" s="28"/>
      <c r="AO521" s="28"/>
      <c r="AP521" s="28"/>
      <c r="AQ521" s="28"/>
      <c r="AR521" s="28"/>
      <c r="AS521" s="28"/>
      <c r="AT521" s="28"/>
      <c r="AU521" s="28"/>
    </row>
    <row r="522">
      <c r="B522" s="28"/>
      <c r="C522" s="28"/>
      <c r="D522" s="28"/>
      <c r="E522" s="28"/>
      <c r="F522" s="28"/>
      <c r="G522" s="28"/>
      <c r="H522" s="28"/>
      <c r="S522" s="28"/>
      <c r="T522" s="28"/>
      <c r="U522" s="116"/>
      <c r="V522" s="116"/>
      <c r="W522" s="116"/>
      <c r="X522" s="116"/>
      <c r="Y522" s="116"/>
      <c r="Z522" s="116"/>
      <c r="AA522" s="105"/>
      <c r="AB522" s="117"/>
      <c r="AC522" s="117"/>
      <c r="AD522" s="117"/>
      <c r="AE522" s="117"/>
      <c r="AF522" s="117"/>
      <c r="AG522" s="117"/>
      <c r="AH522" s="28"/>
      <c r="AI522" s="28"/>
      <c r="AJ522" s="28"/>
      <c r="AK522" s="28"/>
      <c r="AL522" s="28"/>
      <c r="AM522" s="28"/>
      <c r="AN522" s="28"/>
      <c r="AO522" s="28"/>
      <c r="AP522" s="28"/>
      <c r="AQ522" s="28"/>
      <c r="AR522" s="28"/>
      <c r="AS522" s="28"/>
      <c r="AT522" s="28"/>
      <c r="AU522" s="28"/>
    </row>
    <row r="523">
      <c r="B523" s="28"/>
      <c r="C523" s="28"/>
      <c r="D523" s="28"/>
      <c r="E523" s="28"/>
      <c r="F523" s="28"/>
      <c r="G523" s="28"/>
      <c r="H523" s="28"/>
      <c r="S523" s="28"/>
      <c r="T523" s="28"/>
      <c r="U523" s="116"/>
      <c r="V523" s="116"/>
      <c r="W523" s="116"/>
      <c r="X523" s="116"/>
      <c r="Y523" s="116"/>
      <c r="Z523" s="116"/>
      <c r="AA523" s="105"/>
      <c r="AB523" s="117"/>
      <c r="AC523" s="117"/>
      <c r="AD523" s="117"/>
      <c r="AE523" s="117"/>
      <c r="AF523" s="117"/>
      <c r="AG523" s="117"/>
      <c r="AH523" s="28"/>
      <c r="AI523" s="28"/>
      <c r="AJ523" s="28"/>
      <c r="AK523" s="28"/>
      <c r="AL523" s="28"/>
      <c r="AM523" s="28"/>
      <c r="AN523" s="28"/>
      <c r="AO523" s="28"/>
      <c r="AP523" s="28"/>
      <c r="AQ523" s="28"/>
      <c r="AR523" s="28"/>
      <c r="AS523" s="28"/>
      <c r="AT523" s="28"/>
      <c r="AU523" s="28"/>
    </row>
    <row r="524">
      <c r="B524" s="28"/>
      <c r="C524" s="28"/>
      <c r="D524" s="28"/>
      <c r="E524" s="28"/>
      <c r="F524" s="28"/>
      <c r="G524" s="28"/>
      <c r="H524" s="28"/>
      <c r="S524" s="28"/>
      <c r="T524" s="28"/>
      <c r="U524" s="116"/>
      <c r="V524" s="116"/>
      <c r="W524" s="116"/>
      <c r="X524" s="116"/>
      <c r="Y524" s="116"/>
      <c r="Z524" s="116"/>
      <c r="AA524" s="105"/>
      <c r="AB524" s="117"/>
      <c r="AC524" s="117"/>
      <c r="AD524" s="117"/>
      <c r="AE524" s="117"/>
      <c r="AF524" s="117"/>
      <c r="AG524" s="117"/>
      <c r="AH524" s="28"/>
      <c r="AI524" s="28"/>
      <c r="AJ524" s="28"/>
      <c r="AK524" s="28"/>
      <c r="AL524" s="28"/>
      <c r="AM524" s="28"/>
      <c r="AN524" s="28"/>
      <c r="AO524" s="28"/>
      <c r="AP524" s="28"/>
      <c r="AQ524" s="28"/>
      <c r="AR524" s="28"/>
      <c r="AS524" s="28"/>
      <c r="AT524" s="28"/>
      <c r="AU524" s="28"/>
    </row>
    <row r="525">
      <c r="B525" s="28"/>
      <c r="C525" s="28"/>
      <c r="D525" s="28"/>
      <c r="E525" s="28"/>
      <c r="F525" s="28"/>
      <c r="G525" s="28"/>
      <c r="H525" s="28"/>
      <c r="S525" s="28"/>
      <c r="T525" s="28"/>
      <c r="U525" s="116"/>
      <c r="V525" s="116"/>
      <c r="W525" s="116"/>
      <c r="X525" s="116"/>
      <c r="Y525" s="116"/>
      <c r="Z525" s="116"/>
      <c r="AA525" s="105"/>
      <c r="AB525" s="117"/>
      <c r="AC525" s="117"/>
      <c r="AD525" s="117"/>
      <c r="AE525" s="117"/>
      <c r="AF525" s="117"/>
      <c r="AG525" s="117"/>
      <c r="AH525" s="28"/>
      <c r="AI525" s="28"/>
      <c r="AJ525" s="28"/>
      <c r="AK525" s="28"/>
      <c r="AL525" s="28"/>
      <c r="AM525" s="28"/>
      <c r="AN525" s="28"/>
      <c r="AO525" s="28"/>
      <c r="AP525" s="28"/>
      <c r="AQ525" s="28"/>
      <c r="AR525" s="28"/>
      <c r="AS525" s="28"/>
      <c r="AT525" s="28"/>
      <c r="AU525" s="28"/>
    </row>
    <row r="526">
      <c r="B526" s="28"/>
      <c r="C526" s="28"/>
      <c r="D526" s="28"/>
      <c r="E526" s="28"/>
      <c r="F526" s="28"/>
      <c r="G526" s="28"/>
      <c r="H526" s="28"/>
      <c r="S526" s="28"/>
      <c r="T526" s="28"/>
      <c r="U526" s="116"/>
      <c r="V526" s="116"/>
      <c r="W526" s="116"/>
      <c r="X526" s="116"/>
      <c r="Y526" s="116"/>
      <c r="Z526" s="116"/>
      <c r="AA526" s="105"/>
      <c r="AB526" s="117"/>
      <c r="AC526" s="117"/>
      <c r="AD526" s="117"/>
      <c r="AE526" s="117"/>
      <c r="AF526" s="117"/>
      <c r="AG526" s="117"/>
      <c r="AH526" s="28"/>
      <c r="AI526" s="28"/>
      <c r="AJ526" s="28"/>
      <c r="AK526" s="28"/>
      <c r="AL526" s="28"/>
      <c r="AM526" s="28"/>
      <c r="AN526" s="28"/>
      <c r="AO526" s="28"/>
      <c r="AP526" s="28"/>
      <c r="AQ526" s="28"/>
      <c r="AR526" s="28"/>
      <c r="AS526" s="28"/>
      <c r="AT526" s="28"/>
      <c r="AU526" s="28"/>
    </row>
    <row r="527">
      <c r="B527" s="28"/>
      <c r="C527" s="28"/>
      <c r="D527" s="28"/>
      <c r="E527" s="28"/>
      <c r="F527" s="28"/>
      <c r="G527" s="28"/>
      <c r="H527" s="28"/>
      <c r="S527" s="28"/>
      <c r="T527" s="28"/>
      <c r="U527" s="116"/>
      <c r="V527" s="116"/>
      <c r="W527" s="116"/>
      <c r="X527" s="116"/>
      <c r="Y527" s="116"/>
      <c r="Z527" s="116"/>
      <c r="AA527" s="105"/>
      <c r="AB527" s="117"/>
      <c r="AC527" s="117"/>
      <c r="AD527" s="117"/>
      <c r="AE527" s="117"/>
      <c r="AF527" s="117"/>
      <c r="AG527" s="117"/>
      <c r="AH527" s="28"/>
      <c r="AI527" s="28"/>
      <c r="AJ527" s="28"/>
      <c r="AK527" s="28"/>
      <c r="AL527" s="28"/>
      <c r="AM527" s="28"/>
      <c r="AN527" s="28"/>
      <c r="AO527" s="28"/>
      <c r="AP527" s="28"/>
      <c r="AQ527" s="28"/>
      <c r="AR527" s="28"/>
      <c r="AS527" s="28"/>
      <c r="AT527" s="28"/>
      <c r="AU527" s="28"/>
    </row>
    <row r="528">
      <c r="B528" s="28"/>
      <c r="C528" s="28"/>
      <c r="D528" s="28"/>
      <c r="E528" s="28"/>
      <c r="F528" s="28"/>
      <c r="G528" s="28"/>
      <c r="H528" s="28"/>
      <c r="S528" s="28"/>
      <c r="T528" s="28"/>
      <c r="U528" s="116"/>
      <c r="V528" s="116"/>
      <c r="W528" s="116"/>
      <c r="X528" s="116"/>
      <c r="Y528" s="116"/>
      <c r="Z528" s="116"/>
      <c r="AA528" s="105"/>
      <c r="AB528" s="117"/>
      <c r="AC528" s="117"/>
      <c r="AD528" s="117"/>
      <c r="AE528" s="117"/>
      <c r="AF528" s="117"/>
      <c r="AG528" s="117"/>
      <c r="AH528" s="28"/>
      <c r="AI528" s="28"/>
      <c r="AJ528" s="28"/>
      <c r="AK528" s="28"/>
      <c r="AL528" s="28"/>
      <c r="AM528" s="28"/>
      <c r="AN528" s="28"/>
      <c r="AO528" s="28"/>
      <c r="AP528" s="28"/>
      <c r="AQ528" s="28"/>
      <c r="AR528" s="28"/>
      <c r="AS528" s="28"/>
      <c r="AT528" s="28"/>
      <c r="AU528" s="28"/>
    </row>
    <row r="529">
      <c r="B529" s="28"/>
      <c r="C529" s="28"/>
      <c r="D529" s="28"/>
      <c r="E529" s="28"/>
      <c r="F529" s="28"/>
      <c r="G529" s="28"/>
      <c r="H529" s="28"/>
      <c r="S529" s="28"/>
      <c r="T529" s="28"/>
      <c r="U529" s="116"/>
      <c r="V529" s="116"/>
      <c r="W529" s="116"/>
      <c r="X529" s="116"/>
      <c r="Y529" s="116"/>
      <c r="Z529" s="116"/>
      <c r="AA529" s="105"/>
      <c r="AB529" s="117"/>
      <c r="AC529" s="117"/>
      <c r="AD529" s="117"/>
      <c r="AE529" s="117"/>
      <c r="AF529" s="117"/>
      <c r="AG529" s="117"/>
      <c r="AH529" s="28"/>
      <c r="AI529" s="28"/>
      <c r="AJ529" s="28"/>
      <c r="AK529" s="28"/>
      <c r="AL529" s="28"/>
      <c r="AM529" s="28"/>
      <c r="AN529" s="28"/>
      <c r="AO529" s="28"/>
      <c r="AP529" s="28"/>
      <c r="AQ529" s="28"/>
      <c r="AR529" s="28"/>
      <c r="AS529" s="28"/>
      <c r="AT529" s="28"/>
      <c r="AU529" s="28"/>
    </row>
    <row r="530">
      <c r="B530" s="28"/>
      <c r="C530" s="28"/>
      <c r="D530" s="28"/>
      <c r="E530" s="28"/>
      <c r="F530" s="28"/>
      <c r="G530" s="28"/>
      <c r="H530" s="28"/>
      <c r="S530" s="28"/>
      <c r="T530" s="28"/>
      <c r="U530" s="116"/>
      <c r="V530" s="116"/>
      <c r="W530" s="116"/>
      <c r="X530" s="116"/>
      <c r="Y530" s="116"/>
      <c r="Z530" s="116"/>
      <c r="AA530" s="105"/>
      <c r="AB530" s="117"/>
      <c r="AC530" s="117"/>
      <c r="AD530" s="117"/>
      <c r="AE530" s="117"/>
      <c r="AF530" s="117"/>
      <c r="AG530" s="117"/>
      <c r="AH530" s="28"/>
      <c r="AI530" s="28"/>
      <c r="AJ530" s="28"/>
      <c r="AK530" s="28"/>
      <c r="AL530" s="28"/>
      <c r="AM530" s="28"/>
      <c r="AN530" s="28"/>
      <c r="AO530" s="28"/>
      <c r="AP530" s="28"/>
      <c r="AQ530" s="28"/>
      <c r="AR530" s="28"/>
      <c r="AS530" s="28"/>
      <c r="AT530" s="28"/>
      <c r="AU530" s="28"/>
    </row>
    <row r="531">
      <c r="B531" s="28"/>
      <c r="C531" s="28"/>
      <c r="D531" s="28"/>
      <c r="E531" s="28"/>
      <c r="F531" s="28"/>
      <c r="G531" s="28"/>
      <c r="H531" s="28"/>
      <c r="S531" s="28"/>
      <c r="T531" s="28"/>
      <c r="U531" s="116"/>
      <c r="V531" s="116"/>
      <c r="W531" s="116"/>
      <c r="X531" s="116"/>
      <c r="Y531" s="116"/>
      <c r="Z531" s="116"/>
      <c r="AA531" s="105"/>
      <c r="AB531" s="117"/>
      <c r="AC531" s="117"/>
      <c r="AD531" s="117"/>
      <c r="AE531" s="117"/>
      <c r="AF531" s="117"/>
      <c r="AG531" s="117"/>
      <c r="AH531" s="28"/>
      <c r="AI531" s="28"/>
      <c r="AJ531" s="28"/>
      <c r="AK531" s="28"/>
      <c r="AL531" s="28"/>
      <c r="AM531" s="28"/>
      <c r="AN531" s="28"/>
      <c r="AO531" s="28"/>
      <c r="AP531" s="28"/>
      <c r="AQ531" s="28"/>
      <c r="AR531" s="28"/>
      <c r="AS531" s="28"/>
      <c r="AT531" s="28"/>
      <c r="AU531" s="28"/>
    </row>
    <row r="532">
      <c r="B532" s="28"/>
      <c r="C532" s="28"/>
      <c r="D532" s="28"/>
      <c r="E532" s="28"/>
      <c r="F532" s="28"/>
      <c r="G532" s="28"/>
      <c r="H532" s="28"/>
      <c r="S532" s="28"/>
      <c r="T532" s="28"/>
      <c r="U532" s="116"/>
      <c r="V532" s="116"/>
      <c r="W532" s="116"/>
      <c r="X532" s="116"/>
      <c r="Y532" s="116"/>
      <c r="Z532" s="116"/>
      <c r="AA532" s="105"/>
      <c r="AB532" s="117"/>
      <c r="AC532" s="117"/>
      <c r="AD532" s="117"/>
      <c r="AE532" s="117"/>
      <c r="AF532" s="117"/>
      <c r="AG532" s="117"/>
      <c r="AH532" s="28"/>
      <c r="AI532" s="28"/>
      <c r="AJ532" s="28"/>
      <c r="AK532" s="28"/>
      <c r="AL532" s="28"/>
      <c r="AM532" s="28"/>
      <c r="AN532" s="28"/>
      <c r="AO532" s="28"/>
      <c r="AP532" s="28"/>
      <c r="AQ532" s="28"/>
      <c r="AR532" s="28"/>
      <c r="AS532" s="28"/>
      <c r="AT532" s="28"/>
      <c r="AU532" s="28"/>
    </row>
    <row r="533">
      <c r="B533" s="28"/>
      <c r="C533" s="28"/>
      <c r="D533" s="28"/>
      <c r="E533" s="28"/>
      <c r="F533" s="28"/>
      <c r="G533" s="28"/>
      <c r="H533" s="28"/>
      <c r="S533" s="28"/>
      <c r="T533" s="28"/>
      <c r="U533" s="116"/>
      <c r="V533" s="116"/>
      <c r="W533" s="116"/>
      <c r="X533" s="116"/>
      <c r="Y533" s="116"/>
      <c r="Z533" s="116"/>
      <c r="AA533" s="105"/>
      <c r="AB533" s="117"/>
      <c r="AC533" s="117"/>
      <c r="AD533" s="117"/>
      <c r="AE533" s="117"/>
      <c r="AF533" s="117"/>
      <c r="AG533" s="117"/>
      <c r="AH533" s="28"/>
      <c r="AI533" s="28"/>
      <c r="AJ533" s="28"/>
      <c r="AK533" s="28"/>
      <c r="AL533" s="28"/>
      <c r="AM533" s="28"/>
      <c r="AN533" s="28"/>
      <c r="AO533" s="28"/>
      <c r="AP533" s="28"/>
      <c r="AQ533" s="28"/>
      <c r="AR533" s="28"/>
      <c r="AS533" s="28"/>
      <c r="AT533" s="28"/>
      <c r="AU533" s="28"/>
    </row>
    <row r="534">
      <c r="B534" s="28"/>
      <c r="C534" s="28"/>
      <c r="D534" s="28"/>
      <c r="E534" s="28"/>
      <c r="F534" s="28"/>
      <c r="G534" s="28"/>
      <c r="H534" s="28"/>
      <c r="S534" s="28"/>
      <c r="T534" s="28"/>
      <c r="U534" s="116"/>
      <c r="V534" s="116"/>
      <c r="W534" s="116"/>
      <c r="X534" s="116"/>
      <c r="Y534" s="116"/>
      <c r="Z534" s="116"/>
      <c r="AA534" s="105"/>
      <c r="AB534" s="117"/>
      <c r="AC534" s="117"/>
      <c r="AD534" s="117"/>
      <c r="AE534" s="117"/>
      <c r="AF534" s="117"/>
      <c r="AG534" s="117"/>
      <c r="AH534" s="28"/>
      <c r="AI534" s="28"/>
      <c r="AJ534" s="28"/>
      <c r="AK534" s="28"/>
      <c r="AL534" s="28"/>
      <c r="AM534" s="28"/>
      <c r="AN534" s="28"/>
      <c r="AO534" s="28"/>
      <c r="AP534" s="28"/>
      <c r="AQ534" s="28"/>
      <c r="AR534" s="28"/>
      <c r="AS534" s="28"/>
      <c r="AT534" s="28"/>
      <c r="AU534" s="28"/>
    </row>
    <row r="535">
      <c r="B535" s="28"/>
      <c r="C535" s="28"/>
      <c r="D535" s="28"/>
      <c r="E535" s="28"/>
      <c r="F535" s="28"/>
      <c r="G535" s="28"/>
      <c r="H535" s="28"/>
      <c r="S535" s="28"/>
      <c r="T535" s="28"/>
      <c r="U535" s="116"/>
      <c r="V535" s="116"/>
      <c r="W535" s="116"/>
      <c r="X535" s="116"/>
      <c r="Y535" s="116"/>
      <c r="Z535" s="116"/>
      <c r="AA535" s="105"/>
      <c r="AB535" s="117"/>
      <c r="AC535" s="117"/>
      <c r="AD535" s="117"/>
      <c r="AE535" s="117"/>
      <c r="AF535" s="117"/>
      <c r="AG535" s="117"/>
      <c r="AH535" s="28"/>
      <c r="AI535" s="28"/>
      <c r="AJ535" s="28"/>
      <c r="AK535" s="28"/>
      <c r="AL535" s="28"/>
      <c r="AM535" s="28"/>
      <c r="AN535" s="28"/>
      <c r="AO535" s="28"/>
      <c r="AP535" s="28"/>
      <c r="AQ535" s="28"/>
      <c r="AR535" s="28"/>
      <c r="AS535" s="28"/>
      <c r="AT535" s="28"/>
      <c r="AU535" s="28"/>
    </row>
    <row r="536">
      <c r="B536" s="28"/>
      <c r="C536" s="28"/>
      <c r="D536" s="28"/>
      <c r="E536" s="28"/>
      <c r="F536" s="28"/>
      <c r="G536" s="28"/>
      <c r="H536" s="28"/>
      <c r="S536" s="28"/>
      <c r="T536" s="28"/>
      <c r="U536" s="116"/>
      <c r="V536" s="116"/>
      <c r="W536" s="116"/>
      <c r="X536" s="116"/>
      <c r="Y536" s="116"/>
      <c r="Z536" s="116"/>
      <c r="AA536" s="105"/>
      <c r="AB536" s="117"/>
      <c r="AC536" s="117"/>
      <c r="AD536" s="117"/>
      <c r="AE536" s="117"/>
      <c r="AF536" s="117"/>
      <c r="AG536" s="117"/>
      <c r="AH536" s="28"/>
      <c r="AI536" s="28"/>
      <c r="AJ536" s="28"/>
      <c r="AK536" s="28"/>
      <c r="AL536" s="28"/>
      <c r="AM536" s="28"/>
      <c r="AN536" s="28"/>
      <c r="AO536" s="28"/>
      <c r="AP536" s="28"/>
      <c r="AQ536" s="28"/>
      <c r="AR536" s="28"/>
      <c r="AS536" s="28"/>
      <c r="AT536" s="28"/>
      <c r="AU536" s="28"/>
    </row>
    <row r="537">
      <c r="B537" s="28"/>
      <c r="C537" s="28"/>
      <c r="D537" s="28"/>
      <c r="E537" s="28"/>
      <c r="F537" s="28"/>
      <c r="G537" s="28"/>
      <c r="H537" s="28"/>
      <c r="S537" s="28"/>
      <c r="T537" s="28"/>
      <c r="U537" s="116"/>
      <c r="V537" s="116"/>
      <c r="W537" s="116"/>
      <c r="X537" s="116"/>
      <c r="Y537" s="116"/>
      <c r="Z537" s="116"/>
      <c r="AA537" s="105"/>
      <c r="AB537" s="117"/>
      <c r="AC537" s="117"/>
      <c r="AD537" s="117"/>
      <c r="AE537" s="117"/>
      <c r="AF537" s="117"/>
      <c r="AG537" s="117"/>
      <c r="AH537" s="28"/>
      <c r="AI537" s="28"/>
      <c r="AJ537" s="28"/>
      <c r="AK537" s="28"/>
      <c r="AL537" s="28"/>
      <c r="AM537" s="28"/>
      <c r="AN537" s="28"/>
      <c r="AO537" s="28"/>
      <c r="AP537" s="28"/>
      <c r="AQ537" s="28"/>
      <c r="AR537" s="28"/>
      <c r="AS537" s="28"/>
      <c r="AT537" s="28"/>
      <c r="AU537" s="28"/>
    </row>
    <row r="538">
      <c r="B538" s="28"/>
      <c r="C538" s="28"/>
      <c r="D538" s="28"/>
      <c r="E538" s="28"/>
      <c r="F538" s="28"/>
      <c r="G538" s="28"/>
      <c r="H538" s="28"/>
      <c r="S538" s="28"/>
      <c r="T538" s="28"/>
      <c r="U538" s="116"/>
      <c r="V538" s="116"/>
      <c r="W538" s="116"/>
      <c r="X538" s="116"/>
      <c r="Y538" s="116"/>
      <c r="Z538" s="116"/>
      <c r="AA538" s="105"/>
      <c r="AB538" s="117"/>
      <c r="AC538" s="117"/>
      <c r="AD538" s="117"/>
      <c r="AE538" s="117"/>
      <c r="AF538" s="117"/>
      <c r="AG538" s="117"/>
      <c r="AH538" s="28"/>
      <c r="AI538" s="28"/>
      <c r="AJ538" s="28"/>
      <c r="AK538" s="28"/>
      <c r="AL538" s="28"/>
      <c r="AM538" s="28"/>
      <c r="AN538" s="28"/>
      <c r="AO538" s="28"/>
      <c r="AP538" s="28"/>
      <c r="AQ538" s="28"/>
      <c r="AR538" s="28"/>
      <c r="AS538" s="28"/>
      <c r="AT538" s="28"/>
      <c r="AU538" s="28"/>
    </row>
    <row r="539">
      <c r="B539" s="28"/>
      <c r="C539" s="28"/>
      <c r="D539" s="28"/>
      <c r="E539" s="28"/>
      <c r="F539" s="28"/>
      <c r="G539" s="28"/>
      <c r="H539" s="28"/>
      <c r="S539" s="28"/>
      <c r="T539" s="28"/>
      <c r="U539" s="116"/>
      <c r="V539" s="116"/>
      <c r="W539" s="116"/>
      <c r="X539" s="116"/>
      <c r="Y539" s="116"/>
      <c r="Z539" s="116"/>
      <c r="AA539" s="105"/>
      <c r="AB539" s="117"/>
      <c r="AC539" s="117"/>
      <c r="AD539" s="117"/>
      <c r="AE539" s="117"/>
      <c r="AF539" s="117"/>
      <c r="AG539" s="117"/>
      <c r="AH539" s="28"/>
      <c r="AI539" s="28"/>
      <c r="AJ539" s="28"/>
      <c r="AK539" s="28"/>
      <c r="AL539" s="28"/>
      <c r="AM539" s="28"/>
      <c r="AN539" s="28"/>
      <c r="AO539" s="28"/>
      <c r="AP539" s="28"/>
      <c r="AQ539" s="28"/>
      <c r="AR539" s="28"/>
      <c r="AS539" s="28"/>
      <c r="AT539" s="28"/>
      <c r="AU539" s="28"/>
    </row>
    <row r="540">
      <c r="B540" s="28"/>
      <c r="C540" s="28"/>
      <c r="D540" s="28"/>
      <c r="E540" s="28"/>
      <c r="F540" s="28"/>
      <c r="G540" s="28"/>
      <c r="H540" s="28"/>
      <c r="S540" s="28"/>
      <c r="T540" s="28"/>
      <c r="U540" s="116"/>
      <c r="V540" s="116"/>
      <c r="W540" s="116"/>
      <c r="X540" s="116"/>
      <c r="Y540" s="116"/>
      <c r="Z540" s="116"/>
      <c r="AA540" s="105"/>
      <c r="AB540" s="117"/>
      <c r="AC540" s="117"/>
      <c r="AD540" s="117"/>
      <c r="AE540" s="117"/>
      <c r="AF540" s="117"/>
      <c r="AG540" s="117"/>
      <c r="AH540" s="28"/>
      <c r="AI540" s="28"/>
      <c r="AJ540" s="28"/>
      <c r="AK540" s="28"/>
      <c r="AL540" s="28"/>
      <c r="AM540" s="28"/>
      <c r="AN540" s="28"/>
      <c r="AO540" s="28"/>
      <c r="AP540" s="28"/>
      <c r="AQ540" s="28"/>
      <c r="AR540" s="28"/>
      <c r="AS540" s="28"/>
      <c r="AT540" s="28"/>
      <c r="AU540" s="28"/>
    </row>
    <row r="541">
      <c r="B541" s="28"/>
      <c r="C541" s="28"/>
      <c r="D541" s="28"/>
      <c r="E541" s="28"/>
      <c r="F541" s="28"/>
      <c r="G541" s="28"/>
      <c r="H541" s="28"/>
      <c r="S541" s="28"/>
      <c r="T541" s="28"/>
      <c r="U541" s="116"/>
      <c r="V541" s="116"/>
      <c r="W541" s="116"/>
      <c r="X541" s="116"/>
      <c r="Y541" s="116"/>
      <c r="Z541" s="116"/>
      <c r="AA541" s="105"/>
      <c r="AB541" s="117"/>
      <c r="AC541" s="117"/>
      <c r="AD541" s="117"/>
      <c r="AE541" s="117"/>
      <c r="AF541" s="117"/>
      <c r="AG541" s="117"/>
      <c r="AH541" s="28"/>
      <c r="AI541" s="28"/>
      <c r="AJ541" s="28"/>
      <c r="AK541" s="28"/>
      <c r="AL541" s="28"/>
      <c r="AM541" s="28"/>
      <c r="AN541" s="28"/>
      <c r="AO541" s="28"/>
      <c r="AP541" s="28"/>
      <c r="AQ541" s="28"/>
      <c r="AR541" s="28"/>
      <c r="AS541" s="28"/>
      <c r="AT541" s="28"/>
      <c r="AU541" s="28"/>
    </row>
    <row r="542">
      <c r="B542" s="28"/>
      <c r="C542" s="28"/>
      <c r="D542" s="28"/>
      <c r="E542" s="28"/>
      <c r="F542" s="28"/>
      <c r="G542" s="28"/>
      <c r="H542" s="28"/>
      <c r="S542" s="28"/>
      <c r="T542" s="28"/>
      <c r="U542" s="116"/>
      <c r="V542" s="116"/>
      <c r="W542" s="116"/>
      <c r="X542" s="116"/>
      <c r="Y542" s="116"/>
      <c r="Z542" s="116"/>
      <c r="AA542" s="105"/>
      <c r="AB542" s="117"/>
      <c r="AC542" s="117"/>
      <c r="AD542" s="117"/>
      <c r="AE542" s="117"/>
      <c r="AF542" s="117"/>
      <c r="AG542" s="117"/>
      <c r="AH542" s="28"/>
      <c r="AI542" s="28"/>
      <c r="AJ542" s="28"/>
      <c r="AK542" s="28"/>
      <c r="AL542" s="28"/>
      <c r="AM542" s="28"/>
      <c r="AN542" s="28"/>
      <c r="AO542" s="28"/>
      <c r="AP542" s="28"/>
      <c r="AQ542" s="28"/>
      <c r="AR542" s="28"/>
      <c r="AS542" s="28"/>
      <c r="AT542" s="28"/>
      <c r="AU542" s="28"/>
    </row>
    <row r="543">
      <c r="B543" s="28"/>
      <c r="C543" s="28"/>
      <c r="D543" s="28"/>
      <c r="E543" s="28"/>
      <c r="F543" s="28"/>
      <c r="G543" s="28"/>
      <c r="H543" s="28"/>
      <c r="S543" s="28"/>
      <c r="T543" s="28"/>
      <c r="U543" s="116"/>
      <c r="V543" s="116"/>
      <c r="W543" s="116"/>
      <c r="X543" s="116"/>
      <c r="Y543" s="116"/>
      <c r="Z543" s="116"/>
      <c r="AA543" s="105"/>
      <c r="AB543" s="117"/>
      <c r="AC543" s="117"/>
      <c r="AD543" s="117"/>
      <c r="AE543" s="117"/>
      <c r="AF543" s="117"/>
      <c r="AG543" s="117"/>
      <c r="AH543" s="28"/>
      <c r="AI543" s="28"/>
      <c r="AJ543" s="28"/>
      <c r="AK543" s="28"/>
      <c r="AL543" s="28"/>
      <c r="AM543" s="28"/>
      <c r="AN543" s="28"/>
      <c r="AO543" s="28"/>
      <c r="AP543" s="28"/>
      <c r="AQ543" s="28"/>
      <c r="AR543" s="28"/>
      <c r="AS543" s="28"/>
      <c r="AT543" s="28"/>
      <c r="AU543" s="28"/>
    </row>
    <row r="544">
      <c r="B544" s="28"/>
      <c r="C544" s="28"/>
      <c r="D544" s="28"/>
      <c r="E544" s="28"/>
      <c r="F544" s="28"/>
      <c r="G544" s="28"/>
      <c r="H544" s="28"/>
      <c r="S544" s="28"/>
      <c r="T544" s="28"/>
      <c r="U544" s="116"/>
      <c r="V544" s="116"/>
      <c r="W544" s="116"/>
      <c r="X544" s="116"/>
      <c r="Y544" s="116"/>
      <c r="Z544" s="116"/>
      <c r="AA544" s="105"/>
      <c r="AB544" s="117"/>
      <c r="AC544" s="117"/>
      <c r="AD544" s="117"/>
      <c r="AE544" s="117"/>
      <c r="AF544" s="117"/>
      <c r="AG544" s="117"/>
      <c r="AH544" s="28"/>
      <c r="AI544" s="28"/>
      <c r="AJ544" s="28"/>
      <c r="AK544" s="28"/>
      <c r="AL544" s="28"/>
      <c r="AM544" s="28"/>
      <c r="AN544" s="28"/>
      <c r="AO544" s="28"/>
      <c r="AP544" s="28"/>
      <c r="AQ544" s="28"/>
      <c r="AR544" s="28"/>
      <c r="AS544" s="28"/>
      <c r="AT544" s="28"/>
      <c r="AU544" s="28"/>
    </row>
    <row r="545">
      <c r="B545" s="28"/>
      <c r="C545" s="28"/>
      <c r="D545" s="28"/>
      <c r="E545" s="28"/>
      <c r="F545" s="28"/>
      <c r="G545" s="28"/>
      <c r="H545" s="28"/>
      <c r="S545" s="28"/>
      <c r="T545" s="28"/>
      <c r="U545" s="116"/>
      <c r="V545" s="116"/>
      <c r="W545" s="116"/>
      <c r="X545" s="116"/>
      <c r="Y545" s="116"/>
      <c r="Z545" s="116"/>
      <c r="AA545" s="105"/>
      <c r="AB545" s="117"/>
      <c r="AC545" s="117"/>
      <c r="AD545" s="117"/>
      <c r="AE545" s="117"/>
      <c r="AF545" s="117"/>
      <c r="AG545" s="117"/>
      <c r="AH545" s="28"/>
      <c r="AI545" s="28"/>
      <c r="AJ545" s="28"/>
      <c r="AK545" s="28"/>
      <c r="AL545" s="28"/>
      <c r="AM545" s="28"/>
      <c r="AN545" s="28"/>
      <c r="AO545" s="28"/>
      <c r="AP545" s="28"/>
      <c r="AQ545" s="28"/>
      <c r="AR545" s="28"/>
      <c r="AS545" s="28"/>
      <c r="AT545" s="28"/>
      <c r="AU545" s="28"/>
    </row>
    <row r="546">
      <c r="B546" s="28"/>
      <c r="C546" s="28"/>
      <c r="D546" s="28"/>
      <c r="E546" s="28"/>
      <c r="F546" s="28"/>
      <c r="G546" s="28"/>
      <c r="H546" s="28"/>
      <c r="S546" s="28"/>
      <c r="T546" s="28"/>
      <c r="U546" s="116"/>
      <c r="V546" s="116"/>
      <c r="W546" s="116"/>
      <c r="X546" s="116"/>
      <c r="Y546" s="116"/>
      <c r="Z546" s="116"/>
      <c r="AA546" s="105"/>
      <c r="AB546" s="117"/>
      <c r="AC546" s="117"/>
      <c r="AD546" s="117"/>
      <c r="AE546" s="117"/>
      <c r="AF546" s="117"/>
      <c r="AG546" s="117"/>
      <c r="AH546" s="28"/>
      <c r="AI546" s="28"/>
      <c r="AJ546" s="28"/>
      <c r="AK546" s="28"/>
      <c r="AL546" s="28"/>
      <c r="AM546" s="28"/>
      <c r="AN546" s="28"/>
      <c r="AO546" s="28"/>
      <c r="AP546" s="28"/>
      <c r="AQ546" s="28"/>
      <c r="AR546" s="28"/>
      <c r="AS546" s="28"/>
      <c r="AT546" s="28"/>
      <c r="AU546" s="28"/>
    </row>
    <row r="547">
      <c r="B547" s="28"/>
      <c r="C547" s="28"/>
      <c r="D547" s="28"/>
      <c r="E547" s="28"/>
      <c r="F547" s="28"/>
      <c r="G547" s="28"/>
      <c r="H547" s="28"/>
      <c r="S547" s="28"/>
      <c r="T547" s="28"/>
      <c r="U547" s="116"/>
      <c r="V547" s="116"/>
      <c r="W547" s="116"/>
      <c r="X547" s="116"/>
      <c r="Y547" s="116"/>
      <c r="Z547" s="116"/>
      <c r="AA547" s="105"/>
      <c r="AB547" s="117"/>
      <c r="AC547" s="117"/>
      <c r="AD547" s="117"/>
      <c r="AE547" s="117"/>
      <c r="AF547" s="117"/>
      <c r="AG547" s="117"/>
      <c r="AH547" s="28"/>
      <c r="AI547" s="28"/>
      <c r="AJ547" s="28"/>
      <c r="AK547" s="28"/>
      <c r="AL547" s="28"/>
      <c r="AM547" s="28"/>
      <c r="AN547" s="28"/>
      <c r="AO547" s="28"/>
      <c r="AP547" s="28"/>
      <c r="AQ547" s="28"/>
      <c r="AR547" s="28"/>
      <c r="AS547" s="28"/>
      <c r="AT547" s="28"/>
      <c r="AU547" s="28"/>
    </row>
    <row r="548">
      <c r="B548" s="28"/>
      <c r="C548" s="28"/>
      <c r="D548" s="28"/>
      <c r="E548" s="28"/>
      <c r="F548" s="28"/>
      <c r="G548" s="28"/>
      <c r="H548" s="28"/>
      <c r="S548" s="28"/>
      <c r="T548" s="28"/>
      <c r="U548" s="116"/>
      <c r="V548" s="116"/>
      <c r="W548" s="116"/>
      <c r="X548" s="116"/>
      <c r="Y548" s="116"/>
      <c r="Z548" s="116"/>
      <c r="AA548" s="105"/>
      <c r="AB548" s="117"/>
      <c r="AC548" s="117"/>
      <c r="AD548" s="117"/>
      <c r="AE548" s="117"/>
      <c r="AF548" s="117"/>
      <c r="AG548" s="117"/>
      <c r="AH548" s="28"/>
      <c r="AI548" s="28"/>
      <c r="AJ548" s="28"/>
      <c r="AK548" s="28"/>
      <c r="AL548" s="28"/>
      <c r="AM548" s="28"/>
      <c r="AN548" s="28"/>
      <c r="AO548" s="28"/>
      <c r="AP548" s="28"/>
      <c r="AQ548" s="28"/>
      <c r="AR548" s="28"/>
      <c r="AS548" s="28"/>
      <c r="AT548" s="28"/>
      <c r="AU548" s="28"/>
    </row>
    <row r="549">
      <c r="B549" s="28"/>
      <c r="C549" s="28"/>
      <c r="D549" s="28"/>
      <c r="E549" s="28"/>
      <c r="F549" s="28"/>
      <c r="G549" s="28"/>
      <c r="H549" s="28"/>
      <c r="S549" s="28"/>
      <c r="T549" s="28"/>
      <c r="U549" s="116"/>
      <c r="V549" s="116"/>
      <c r="W549" s="116"/>
      <c r="X549" s="116"/>
      <c r="Y549" s="116"/>
      <c r="Z549" s="116"/>
      <c r="AA549" s="105"/>
      <c r="AB549" s="117"/>
      <c r="AC549" s="117"/>
      <c r="AD549" s="117"/>
      <c r="AE549" s="117"/>
      <c r="AF549" s="117"/>
      <c r="AG549" s="117"/>
      <c r="AH549" s="28"/>
      <c r="AI549" s="28"/>
      <c r="AJ549" s="28"/>
      <c r="AK549" s="28"/>
      <c r="AL549" s="28"/>
      <c r="AM549" s="28"/>
      <c r="AN549" s="28"/>
      <c r="AO549" s="28"/>
      <c r="AP549" s="28"/>
      <c r="AQ549" s="28"/>
      <c r="AR549" s="28"/>
      <c r="AS549" s="28"/>
      <c r="AT549" s="28"/>
      <c r="AU549" s="28"/>
    </row>
    <row r="550">
      <c r="B550" s="28"/>
      <c r="C550" s="28"/>
      <c r="D550" s="28"/>
      <c r="E550" s="28"/>
      <c r="F550" s="28"/>
      <c r="G550" s="28"/>
      <c r="H550" s="28"/>
      <c r="S550" s="28"/>
      <c r="T550" s="28"/>
      <c r="U550" s="116"/>
      <c r="V550" s="116"/>
      <c r="W550" s="116"/>
      <c r="X550" s="116"/>
      <c r="Y550" s="116"/>
      <c r="Z550" s="116"/>
      <c r="AA550" s="105"/>
      <c r="AB550" s="117"/>
      <c r="AC550" s="117"/>
      <c r="AD550" s="117"/>
      <c r="AE550" s="117"/>
      <c r="AF550" s="117"/>
      <c r="AG550" s="117"/>
      <c r="AH550" s="28"/>
      <c r="AI550" s="28"/>
      <c r="AJ550" s="28"/>
      <c r="AK550" s="28"/>
      <c r="AL550" s="28"/>
      <c r="AM550" s="28"/>
      <c r="AN550" s="28"/>
      <c r="AO550" s="28"/>
      <c r="AP550" s="28"/>
      <c r="AQ550" s="28"/>
      <c r="AR550" s="28"/>
      <c r="AS550" s="28"/>
      <c r="AT550" s="28"/>
      <c r="AU550" s="28"/>
    </row>
    <row r="551">
      <c r="B551" s="28"/>
      <c r="C551" s="28"/>
      <c r="D551" s="28"/>
      <c r="E551" s="28"/>
      <c r="F551" s="28"/>
      <c r="G551" s="28"/>
      <c r="H551" s="28"/>
      <c r="S551" s="28"/>
      <c r="T551" s="28"/>
      <c r="U551" s="116"/>
      <c r="V551" s="116"/>
      <c r="W551" s="116"/>
      <c r="X551" s="116"/>
      <c r="Y551" s="116"/>
      <c r="Z551" s="116"/>
      <c r="AA551" s="105"/>
      <c r="AB551" s="117"/>
      <c r="AC551" s="117"/>
      <c r="AD551" s="117"/>
      <c r="AE551" s="117"/>
      <c r="AF551" s="117"/>
      <c r="AG551" s="117"/>
      <c r="AH551" s="28"/>
      <c r="AI551" s="28"/>
      <c r="AJ551" s="28"/>
      <c r="AK551" s="28"/>
      <c r="AL551" s="28"/>
      <c r="AM551" s="28"/>
      <c r="AN551" s="28"/>
      <c r="AO551" s="28"/>
      <c r="AP551" s="28"/>
      <c r="AQ551" s="28"/>
      <c r="AR551" s="28"/>
      <c r="AS551" s="28"/>
      <c r="AT551" s="28"/>
      <c r="AU551" s="28"/>
    </row>
    <row r="552">
      <c r="B552" s="28"/>
      <c r="C552" s="28"/>
      <c r="D552" s="28"/>
      <c r="E552" s="28"/>
      <c r="F552" s="28"/>
      <c r="G552" s="28"/>
      <c r="H552" s="28"/>
      <c r="S552" s="28"/>
      <c r="T552" s="28"/>
      <c r="U552" s="116"/>
      <c r="V552" s="116"/>
      <c r="W552" s="116"/>
      <c r="X552" s="116"/>
      <c r="Y552" s="116"/>
      <c r="Z552" s="116"/>
      <c r="AA552" s="105"/>
      <c r="AB552" s="117"/>
      <c r="AC552" s="117"/>
      <c r="AD552" s="117"/>
      <c r="AE552" s="117"/>
      <c r="AF552" s="117"/>
      <c r="AG552" s="117"/>
      <c r="AH552" s="28"/>
      <c r="AI552" s="28"/>
      <c r="AJ552" s="28"/>
      <c r="AK552" s="28"/>
      <c r="AL552" s="28"/>
      <c r="AM552" s="28"/>
      <c r="AN552" s="28"/>
      <c r="AO552" s="28"/>
      <c r="AP552" s="28"/>
      <c r="AQ552" s="28"/>
      <c r="AR552" s="28"/>
      <c r="AS552" s="28"/>
      <c r="AT552" s="28"/>
      <c r="AU552" s="28"/>
    </row>
    <row r="553">
      <c r="B553" s="28"/>
      <c r="C553" s="28"/>
      <c r="D553" s="28"/>
      <c r="E553" s="28"/>
      <c r="F553" s="28"/>
      <c r="G553" s="28"/>
      <c r="H553" s="28"/>
      <c r="S553" s="28"/>
      <c r="T553" s="28"/>
      <c r="U553" s="116"/>
      <c r="V553" s="116"/>
      <c r="W553" s="116"/>
      <c r="X553" s="116"/>
      <c r="Y553" s="116"/>
      <c r="Z553" s="116"/>
      <c r="AA553" s="105"/>
      <c r="AB553" s="117"/>
      <c r="AC553" s="117"/>
      <c r="AD553" s="117"/>
      <c r="AE553" s="117"/>
      <c r="AF553" s="117"/>
      <c r="AG553" s="117"/>
      <c r="AH553" s="28"/>
      <c r="AI553" s="28"/>
      <c r="AJ553" s="28"/>
      <c r="AK553" s="28"/>
      <c r="AL553" s="28"/>
      <c r="AM553" s="28"/>
      <c r="AN553" s="28"/>
      <c r="AO553" s="28"/>
      <c r="AP553" s="28"/>
      <c r="AQ553" s="28"/>
      <c r="AR553" s="28"/>
      <c r="AS553" s="28"/>
      <c r="AT553" s="28"/>
      <c r="AU553" s="28"/>
    </row>
    <row r="554">
      <c r="B554" s="28"/>
      <c r="C554" s="28"/>
      <c r="D554" s="28"/>
      <c r="E554" s="28"/>
      <c r="F554" s="28"/>
      <c r="G554" s="28"/>
      <c r="H554" s="28"/>
      <c r="S554" s="28"/>
      <c r="T554" s="28"/>
      <c r="U554" s="116"/>
      <c r="V554" s="116"/>
      <c r="W554" s="116"/>
      <c r="X554" s="116"/>
      <c r="Y554" s="116"/>
      <c r="Z554" s="116"/>
      <c r="AA554" s="105"/>
      <c r="AB554" s="117"/>
      <c r="AC554" s="117"/>
      <c r="AD554" s="117"/>
      <c r="AE554" s="117"/>
      <c r="AF554" s="117"/>
      <c r="AG554" s="117"/>
      <c r="AH554" s="28"/>
      <c r="AI554" s="28"/>
      <c r="AJ554" s="28"/>
      <c r="AK554" s="28"/>
      <c r="AL554" s="28"/>
      <c r="AM554" s="28"/>
      <c r="AN554" s="28"/>
      <c r="AO554" s="28"/>
      <c r="AP554" s="28"/>
      <c r="AQ554" s="28"/>
      <c r="AR554" s="28"/>
      <c r="AS554" s="28"/>
      <c r="AT554" s="28"/>
      <c r="AU554" s="28"/>
    </row>
    <row r="555">
      <c r="B555" s="28"/>
      <c r="C555" s="28"/>
      <c r="D555" s="28"/>
      <c r="E555" s="28"/>
      <c r="F555" s="28"/>
      <c r="G555" s="28"/>
      <c r="H555" s="28"/>
      <c r="S555" s="28"/>
      <c r="T555" s="28"/>
      <c r="U555" s="116"/>
      <c r="V555" s="116"/>
      <c r="W555" s="116"/>
      <c r="X555" s="116"/>
      <c r="Y555" s="116"/>
      <c r="Z555" s="116"/>
      <c r="AA555" s="105"/>
      <c r="AB555" s="117"/>
      <c r="AC555" s="117"/>
      <c r="AD555" s="117"/>
      <c r="AE555" s="117"/>
      <c r="AF555" s="117"/>
      <c r="AG555" s="117"/>
      <c r="AH555" s="28"/>
      <c r="AI555" s="28"/>
      <c r="AJ555" s="28"/>
      <c r="AK555" s="28"/>
      <c r="AL555" s="28"/>
      <c r="AM555" s="28"/>
      <c r="AN555" s="28"/>
      <c r="AO555" s="28"/>
      <c r="AP555" s="28"/>
      <c r="AQ555" s="28"/>
      <c r="AR555" s="28"/>
      <c r="AS555" s="28"/>
      <c r="AT555" s="28"/>
      <c r="AU555" s="28"/>
    </row>
    <row r="556">
      <c r="B556" s="28"/>
      <c r="C556" s="28"/>
      <c r="D556" s="28"/>
      <c r="E556" s="28"/>
      <c r="F556" s="28"/>
      <c r="G556" s="28"/>
      <c r="H556" s="28"/>
      <c r="S556" s="28"/>
      <c r="T556" s="28"/>
      <c r="U556" s="116"/>
      <c r="V556" s="116"/>
      <c r="W556" s="116"/>
      <c r="X556" s="116"/>
      <c r="Y556" s="116"/>
      <c r="Z556" s="116"/>
      <c r="AA556" s="105"/>
      <c r="AB556" s="117"/>
      <c r="AC556" s="117"/>
      <c r="AD556" s="117"/>
      <c r="AE556" s="117"/>
      <c r="AF556" s="117"/>
      <c r="AG556" s="117"/>
      <c r="AH556" s="28"/>
      <c r="AI556" s="28"/>
      <c r="AJ556" s="28"/>
      <c r="AK556" s="28"/>
      <c r="AL556" s="28"/>
      <c r="AM556" s="28"/>
      <c r="AN556" s="28"/>
      <c r="AO556" s="28"/>
      <c r="AP556" s="28"/>
      <c r="AQ556" s="28"/>
      <c r="AR556" s="28"/>
      <c r="AS556" s="28"/>
      <c r="AT556" s="28"/>
      <c r="AU556" s="28"/>
    </row>
    <row r="557">
      <c r="B557" s="28"/>
      <c r="C557" s="28"/>
      <c r="D557" s="28"/>
      <c r="E557" s="28"/>
      <c r="F557" s="28"/>
      <c r="G557" s="28"/>
      <c r="H557" s="28"/>
      <c r="S557" s="28"/>
      <c r="T557" s="28"/>
      <c r="U557" s="116"/>
      <c r="V557" s="116"/>
      <c r="W557" s="116"/>
      <c r="X557" s="116"/>
      <c r="Y557" s="116"/>
      <c r="Z557" s="116"/>
      <c r="AA557" s="105"/>
      <c r="AB557" s="117"/>
      <c r="AC557" s="117"/>
      <c r="AD557" s="117"/>
      <c r="AE557" s="117"/>
      <c r="AF557" s="117"/>
      <c r="AG557" s="117"/>
      <c r="AH557" s="28"/>
      <c r="AI557" s="28"/>
      <c r="AJ557" s="28"/>
      <c r="AK557" s="28"/>
      <c r="AL557" s="28"/>
      <c r="AM557" s="28"/>
      <c r="AN557" s="28"/>
      <c r="AO557" s="28"/>
      <c r="AP557" s="28"/>
      <c r="AQ557" s="28"/>
      <c r="AR557" s="28"/>
      <c r="AS557" s="28"/>
      <c r="AT557" s="28"/>
      <c r="AU557" s="28"/>
    </row>
    <row r="558">
      <c r="B558" s="28"/>
      <c r="C558" s="28"/>
      <c r="D558" s="28"/>
      <c r="E558" s="28"/>
      <c r="F558" s="28"/>
      <c r="G558" s="28"/>
      <c r="H558" s="28"/>
      <c r="S558" s="28"/>
      <c r="T558" s="28"/>
      <c r="U558" s="116"/>
      <c r="V558" s="116"/>
      <c r="W558" s="116"/>
      <c r="X558" s="116"/>
      <c r="Y558" s="116"/>
      <c r="Z558" s="116"/>
      <c r="AA558" s="105"/>
      <c r="AB558" s="117"/>
      <c r="AC558" s="117"/>
      <c r="AD558" s="117"/>
      <c r="AE558" s="117"/>
      <c r="AF558" s="117"/>
      <c r="AG558" s="117"/>
      <c r="AH558" s="28"/>
      <c r="AI558" s="28"/>
      <c r="AJ558" s="28"/>
      <c r="AK558" s="28"/>
      <c r="AL558" s="28"/>
      <c r="AM558" s="28"/>
      <c r="AN558" s="28"/>
      <c r="AO558" s="28"/>
      <c r="AP558" s="28"/>
      <c r="AQ558" s="28"/>
      <c r="AR558" s="28"/>
      <c r="AS558" s="28"/>
      <c r="AT558" s="28"/>
      <c r="AU558" s="28"/>
    </row>
    <row r="559">
      <c r="B559" s="28"/>
      <c r="C559" s="28"/>
      <c r="D559" s="28"/>
      <c r="E559" s="28"/>
      <c r="F559" s="28"/>
      <c r="G559" s="28"/>
      <c r="H559" s="28"/>
      <c r="S559" s="28"/>
      <c r="T559" s="28"/>
      <c r="U559" s="116"/>
      <c r="V559" s="116"/>
      <c r="W559" s="116"/>
      <c r="X559" s="116"/>
      <c r="Y559" s="116"/>
      <c r="Z559" s="116"/>
      <c r="AA559" s="105"/>
      <c r="AB559" s="117"/>
      <c r="AC559" s="117"/>
      <c r="AD559" s="117"/>
      <c r="AE559" s="117"/>
      <c r="AF559" s="117"/>
      <c r="AG559" s="117"/>
      <c r="AH559" s="28"/>
      <c r="AI559" s="28"/>
      <c r="AJ559" s="28"/>
      <c r="AK559" s="28"/>
      <c r="AL559" s="28"/>
      <c r="AM559" s="28"/>
      <c r="AN559" s="28"/>
      <c r="AO559" s="28"/>
      <c r="AP559" s="28"/>
      <c r="AQ559" s="28"/>
      <c r="AR559" s="28"/>
      <c r="AS559" s="28"/>
      <c r="AT559" s="28"/>
      <c r="AU559" s="28"/>
    </row>
    <row r="560">
      <c r="B560" s="28"/>
      <c r="C560" s="28"/>
      <c r="D560" s="28"/>
      <c r="E560" s="28"/>
      <c r="F560" s="28"/>
      <c r="G560" s="28"/>
      <c r="H560" s="28"/>
      <c r="S560" s="28"/>
      <c r="T560" s="28"/>
      <c r="U560" s="116"/>
      <c r="V560" s="116"/>
      <c r="W560" s="116"/>
      <c r="X560" s="116"/>
      <c r="Y560" s="116"/>
      <c r="Z560" s="116"/>
      <c r="AA560" s="105"/>
      <c r="AB560" s="117"/>
      <c r="AC560" s="117"/>
      <c r="AD560" s="117"/>
      <c r="AE560" s="117"/>
      <c r="AF560" s="117"/>
      <c r="AG560" s="117"/>
      <c r="AH560" s="28"/>
      <c r="AI560" s="28"/>
      <c r="AJ560" s="28"/>
      <c r="AK560" s="28"/>
      <c r="AL560" s="28"/>
      <c r="AM560" s="28"/>
      <c r="AN560" s="28"/>
      <c r="AO560" s="28"/>
      <c r="AP560" s="28"/>
      <c r="AQ560" s="28"/>
      <c r="AR560" s="28"/>
      <c r="AS560" s="28"/>
      <c r="AT560" s="28"/>
      <c r="AU560" s="28"/>
    </row>
    <row r="561">
      <c r="B561" s="28"/>
      <c r="C561" s="28"/>
      <c r="D561" s="28"/>
      <c r="E561" s="28"/>
      <c r="F561" s="28"/>
      <c r="G561" s="28"/>
      <c r="H561" s="28"/>
      <c r="S561" s="28"/>
      <c r="T561" s="28"/>
      <c r="U561" s="116"/>
      <c r="V561" s="116"/>
      <c r="W561" s="116"/>
      <c r="X561" s="116"/>
      <c r="Y561" s="116"/>
      <c r="Z561" s="116"/>
      <c r="AA561" s="105"/>
      <c r="AB561" s="117"/>
      <c r="AC561" s="117"/>
      <c r="AD561" s="117"/>
      <c r="AE561" s="117"/>
      <c r="AF561" s="117"/>
      <c r="AG561" s="117"/>
      <c r="AH561" s="28"/>
      <c r="AI561" s="28"/>
      <c r="AJ561" s="28"/>
      <c r="AK561" s="28"/>
      <c r="AL561" s="28"/>
      <c r="AM561" s="28"/>
      <c r="AN561" s="28"/>
      <c r="AO561" s="28"/>
      <c r="AP561" s="28"/>
      <c r="AQ561" s="28"/>
      <c r="AR561" s="28"/>
      <c r="AS561" s="28"/>
      <c r="AT561" s="28"/>
      <c r="AU561" s="28"/>
    </row>
    <row r="562">
      <c r="B562" s="28"/>
      <c r="C562" s="28"/>
      <c r="D562" s="28"/>
      <c r="E562" s="28"/>
      <c r="F562" s="28"/>
      <c r="G562" s="28"/>
      <c r="H562" s="28"/>
      <c r="S562" s="28"/>
      <c r="T562" s="28"/>
      <c r="U562" s="116"/>
      <c r="V562" s="116"/>
      <c r="W562" s="116"/>
      <c r="X562" s="116"/>
      <c r="Y562" s="116"/>
      <c r="Z562" s="116"/>
      <c r="AA562" s="105"/>
      <c r="AB562" s="117"/>
      <c r="AC562" s="117"/>
      <c r="AD562" s="117"/>
      <c r="AE562" s="117"/>
      <c r="AF562" s="117"/>
      <c r="AG562" s="117"/>
      <c r="AH562" s="28"/>
      <c r="AI562" s="28"/>
      <c r="AJ562" s="28"/>
      <c r="AK562" s="28"/>
      <c r="AL562" s="28"/>
      <c r="AM562" s="28"/>
      <c r="AN562" s="28"/>
      <c r="AO562" s="28"/>
      <c r="AP562" s="28"/>
      <c r="AQ562" s="28"/>
      <c r="AR562" s="28"/>
      <c r="AS562" s="28"/>
      <c r="AT562" s="28"/>
      <c r="AU562" s="28"/>
    </row>
    <row r="563">
      <c r="B563" s="28"/>
      <c r="C563" s="28"/>
      <c r="D563" s="28"/>
      <c r="E563" s="28"/>
      <c r="F563" s="28"/>
      <c r="G563" s="28"/>
      <c r="H563" s="28"/>
      <c r="S563" s="28"/>
      <c r="T563" s="28"/>
      <c r="U563" s="116"/>
      <c r="V563" s="116"/>
      <c r="W563" s="116"/>
      <c r="X563" s="116"/>
      <c r="Y563" s="116"/>
      <c r="Z563" s="116"/>
      <c r="AA563" s="105"/>
      <c r="AB563" s="117"/>
      <c r="AC563" s="117"/>
      <c r="AD563" s="117"/>
      <c r="AE563" s="117"/>
      <c r="AF563" s="117"/>
      <c r="AG563" s="117"/>
      <c r="AH563" s="28"/>
      <c r="AI563" s="28"/>
      <c r="AJ563" s="28"/>
      <c r="AK563" s="28"/>
      <c r="AL563" s="28"/>
      <c r="AM563" s="28"/>
      <c r="AN563" s="28"/>
      <c r="AO563" s="28"/>
      <c r="AP563" s="28"/>
      <c r="AQ563" s="28"/>
      <c r="AR563" s="28"/>
      <c r="AS563" s="28"/>
      <c r="AT563" s="28"/>
      <c r="AU563" s="28"/>
    </row>
    <row r="564">
      <c r="B564" s="28"/>
      <c r="C564" s="28"/>
      <c r="D564" s="28"/>
      <c r="E564" s="28"/>
      <c r="F564" s="28"/>
      <c r="G564" s="28"/>
      <c r="H564" s="28"/>
      <c r="S564" s="28"/>
      <c r="T564" s="28"/>
      <c r="U564" s="116"/>
      <c r="V564" s="116"/>
      <c r="W564" s="116"/>
      <c r="X564" s="116"/>
      <c r="Y564" s="116"/>
      <c r="Z564" s="116"/>
      <c r="AA564" s="105"/>
      <c r="AB564" s="117"/>
      <c r="AC564" s="117"/>
      <c r="AD564" s="117"/>
      <c r="AE564" s="117"/>
      <c r="AF564" s="117"/>
      <c r="AG564" s="117"/>
      <c r="AH564" s="28"/>
      <c r="AI564" s="28"/>
      <c r="AJ564" s="28"/>
      <c r="AK564" s="28"/>
      <c r="AL564" s="28"/>
      <c r="AM564" s="28"/>
      <c r="AN564" s="28"/>
      <c r="AO564" s="28"/>
      <c r="AP564" s="28"/>
      <c r="AQ564" s="28"/>
      <c r="AR564" s="28"/>
      <c r="AS564" s="28"/>
      <c r="AT564" s="28"/>
      <c r="AU564" s="28"/>
    </row>
    <row r="565">
      <c r="B565" s="28"/>
      <c r="C565" s="28"/>
      <c r="D565" s="28"/>
      <c r="E565" s="28"/>
      <c r="F565" s="28"/>
      <c r="G565" s="28"/>
      <c r="H565" s="28"/>
      <c r="S565" s="28"/>
      <c r="T565" s="28"/>
      <c r="U565" s="116"/>
      <c r="V565" s="116"/>
      <c r="W565" s="116"/>
      <c r="X565" s="116"/>
      <c r="Y565" s="116"/>
      <c r="Z565" s="116"/>
      <c r="AA565" s="105"/>
      <c r="AB565" s="117"/>
      <c r="AC565" s="117"/>
      <c r="AD565" s="117"/>
      <c r="AE565" s="117"/>
      <c r="AF565" s="117"/>
      <c r="AG565" s="117"/>
      <c r="AH565" s="28"/>
      <c r="AI565" s="28"/>
      <c r="AJ565" s="28"/>
      <c r="AK565" s="28"/>
      <c r="AL565" s="28"/>
      <c r="AM565" s="28"/>
      <c r="AN565" s="28"/>
      <c r="AO565" s="28"/>
      <c r="AP565" s="28"/>
      <c r="AQ565" s="28"/>
      <c r="AR565" s="28"/>
      <c r="AS565" s="28"/>
      <c r="AT565" s="28"/>
      <c r="AU565" s="28"/>
    </row>
    <row r="566">
      <c r="B566" s="28"/>
      <c r="C566" s="28"/>
      <c r="D566" s="28"/>
      <c r="E566" s="28"/>
      <c r="F566" s="28"/>
      <c r="G566" s="28"/>
      <c r="H566" s="28"/>
      <c r="S566" s="28"/>
      <c r="T566" s="28"/>
      <c r="U566" s="116"/>
      <c r="V566" s="116"/>
      <c r="W566" s="116"/>
      <c r="X566" s="116"/>
      <c r="Y566" s="116"/>
      <c r="Z566" s="116"/>
      <c r="AA566" s="105"/>
      <c r="AB566" s="117"/>
      <c r="AC566" s="117"/>
      <c r="AD566" s="117"/>
      <c r="AE566" s="117"/>
      <c r="AF566" s="117"/>
      <c r="AG566" s="117"/>
      <c r="AH566" s="28"/>
      <c r="AI566" s="28"/>
      <c r="AJ566" s="28"/>
      <c r="AK566" s="28"/>
      <c r="AL566" s="28"/>
      <c r="AM566" s="28"/>
      <c r="AN566" s="28"/>
      <c r="AO566" s="28"/>
      <c r="AP566" s="28"/>
      <c r="AQ566" s="28"/>
      <c r="AR566" s="28"/>
      <c r="AS566" s="28"/>
      <c r="AT566" s="28"/>
      <c r="AU566" s="28"/>
    </row>
    <row r="567">
      <c r="B567" s="28"/>
      <c r="C567" s="28"/>
      <c r="D567" s="28"/>
      <c r="E567" s="28"/>
      <c r="F567" s="28"/>
      <c r="G567" s="28"/>
      <c r="H567" s="28"/>
      <c r="S567" s="28"/>
      <c r="T567" s="28"/>
      <c r="U567" s="116"/>
      <c r="V567" s="116"/>
      <c r="W567" s="116"/>
      <c r="X567" s="116"/>
      <c r="Y567" s="116"/>
      <c r="Z567" s="116"/>
      <c r="AA567" s="105"/>
      <c r="AB567" s="117"/>
      <c r="AC567" s="117"/>
      <c r="AD567" s="117"/>
      <c r="AE567" s="117"/>
      <c r="AF567" s="117"/>
      <c r="AG567" s="117"/>
      <c r="AH567" s="28"/>
      <c r="AI567" s="28"/>
      <c r="AJ567" s="28"/>
      <c r="AK567" s="28"/>
      <c r="AL567" s="28"/>
      <c r="AM567" s="28"/>
      <c r="AN567" s="28"/>
      <c r="AO567" s="28"/>
      <c r="AP567" s="28"/>
      <c r="AQ567" s="28"/>
      <c r="AR567" s="28"/>
      <c r="AS567" s="28"/>
      <c r="AT567" s="28"/>
      <c r="AU567" s="28"/>
    </row>
    <row r="568">
      <c r="B568" s="28"/>
      <c r="C568" s="28"/>
      <c r="D568" s="28"/>
      <c r="E568" s="28"/>
      <c r="F568" s="28"/>
      <c r="G568" s="28"/>
      <c r="H568" s="28"/>
      <c r="S568" s="28"/>
      <c r="T568" s="28"/>
      <c r="U568" s="116"/>
      <c r="V568" s="116"/>
      <c r="W568" s="116"/>
      <c r="X568" s="116"/>
      <c r="Y568" s="116"/>
      <c r="Z568" s="116"/>
      <c r="AA568" s="105"/>
      <c r="AB568" s="117"/>
      <c r="AC568" s="117"/>
      <c r="AD568" s="117"/>
      <c r="AE568" s="117"/>
      <c r="AF568" s="117"/>
      <c r="AG568" s="117"/>
      <c r="AH568" s="28"/>
      <c r="AI568" s="28"/>
      <c r="AJ568" s="28"/>
      <c r="AK568" s="28"/>
      <c r="AL568" s="28"/>
      <c r="AM568" s="28"/>
      <c r="AN568" s="28"/>
      <c r="AO568" s="28"/>
      <c r="AP568" s="28"/>
      <c r="AQ568" s="28"/>
      <c r="AR568" s="28"/>
      <c r="AS568" s="28"/>
      <c r="AT568" s="28"/>
      <c r="AU568" s="28"/>
    </row>
    <row r="569">
      <c r="B569" s="28"/>
      <c r="C569" s="28"/>
      <c r="D569" s="28"/>
      <c r="E569" s="28"/>
      <c r="F569" s="28"/>
      <c r="G569" s="28"/>
      <c r="H569" s="28"/>
      <c r="S569" s="28"/>
      <c r="T569" s="28"/>
      <c r="U569" s="116"/>
      <c r="V569" s="116"/>
      <c r="W569" s="116"/>
      <c r="X569" s="116"/>
      <c r="Y569" s="116"/>
      <c r="Z569" s="116"/>
      <c r="AA569" s="105"/>
      <c r="AB569" s="117"/>
      <c r="AC569" s="117"/>
      <c r="AD569" s="117"/>
      <c r="AE569" s="117"/>
      <c r="AF569" s="117"/>
      <c r="AG569" s="117"/>
      <c r="AH569" s="28"/>
      <c r="AI569" s="28"/>
      <c r="AJ569" s="28"/>
      <c r="AK569" s="28"/>
      <c r="AL569" s="28"/>
      <c r="AM569" s="28"/>
      <c r="AN569" s="28"/>
      <c r="AO569" s="28"/>
      <c r="AP569" s="28"/>
      <c r="AQ569" s="28"/>
      <c r="AR569" s="28"/>
      <c r="AS569" s="28"/>
      <c r="AT569" s="28"/>
      <c r="AU569" s="28"/>
    </row>
    <row r="570">
      <c r="B570" s="28"/>
      <c r="C570" s="28"/>
      <c r="D570" s="28"/>
      <c r="E570" s="28"/>
      <c r="F570" s="28"/>
      <c r="G570" s="28"/>
      <c r="H570" s="28"/>
      <c r="S570" s="28"/>
      <c r="T570" s="28"/>
      <c r="U570" s="116"/>
      <c r="V570" s="116"/>
      <c r="W570" s="116"/>
      <c r="X570" s="116"/>
      <c r="Y570" s="116"/>
      <c r="Z570" s="116"/>
      <c r="AA570" s="105"/>
      <c r="AB570" s="117"/>
      <c r="AC570" s="117"/>
      <c r="AD570" s="117"/>
      <c r="AE570" s="117"/>
      <c r="AF570" s="117"/>
      <c r="AG570" s="117"/>
      <c r="AH570" s="28"/>
      <c r="AI570" s="28"/>
      <c r="AJ570" s="28"/>
      <c r="AK570" s="28"/>
      <c r="AL570" s="28"/>
      <c r="AM570" s="28"/>
      <c r="AN570" s="28"/>
      <c r="AO570" s="28"/>
      <c r="AP570" s="28"/>
      <c r="AQ570" s="28"/>
      <c r="AR570" s="28"/>
      <c r="AS570" s="28"/>
      <c r="AT570" s="28"/>
      <c r="AU570" s="28"/>
    </row>
    <row r="571">
      <c r="B571" s="28"/>
      <c r="C571" s="28"/>
      <c r="D571" s="28"/>
      <c r="E571" s="28"/>
      <c r="F571" s="28"/>
      <c r="G571" s="28"/>
      <c r="H571" s="28"/>
      <c r="S571" s="28"/>
      <c r="T571" s="28"/>
      <c r="U571" s="116"/>
      <c r="V571" s="116"/>
      <c r="W571" s="116"/>
      <c r="X571" s="116"/>
      <c r="Y571" s="116"/>
      <c r="Z571" s="116"/>
      <c r="AA571" s="105"/>
      <c r="AB571" s="117"/>
      <c r="AC571" s="117"/>
      <c r="AD571" s="117"/>
      <c r="AE571" s="117"/>
      <c r="AF571" s="117"/>
      <c r="AG571" s="117"/>
      <c r="AH571" s="28"/>
      <c r="AI571" s="28"/>
      <c r="AJ571" s="28"/>
      <c r="AK571" s="28"/>
      <c r="AL571" s="28"/>
      <c r="AM571" s="28"/>
      <c r="AN571" s="28"/>
      <c r="AO571" s="28"/>
      <c r="AP571" s="28"/>
      <c r="AQ571" s="28"/>
      <c r="AR571" s="28"/>
      <c r="AS571" s="28"/>
      <c r="AT571" s="28"/>
      <c r="AU571" s="28"/>
    </row>
    <row r="572">
      <c r="B572" s="28"/>
      <c r="C572" s="28"/>
      <c r="D572" s="28"/>
      <c r="E572" s="28"/>
      <c r="F572" s="28"/>
      <c r="G572" s="28"/>
      <c r="H572" s="28"/>
      <c r="S572" s="28"/>
      <c r="T572" s="28"/>
      <c r="U572" s="116"/>
      <c r="V572" s="116"/>
      <c r="W572" s="116"/>
      <c r="X572" s="116"/>
      <c r="Y572" s="116"/>
      <c r="Z572" s="116"/>
      <c r="AA572" s="105"/>
      <c r="AB572" s="117"/>
      <c r="AC572" s="117"/>
      <c r="AD572" s="117"/>
      <c r="AE572" s="117"/>
      <c r="AF572" s="117"/>
      <c r="AG572" s="117"/>
      <c r="AH572" s="28"/>
      <c r="AI572" s="28"/>
      <c r="AJ572" s="28"/>
      <c r="AK572" s="28"/>
      <c r="AL572" s="28"/>
      <c r="AM572" s="28"/>
      <c r="AN572" s="28"/>
      <c r="AO572" s="28"/>
      <c r="AP572" s="28"/>
      <c r="AQ572" s="28"/>
      <c r="AR572" s="28"/>
      <c r="AS572" s="28"/>
      <c r="AT572" s="28"/>
      <c r="AU572" s="28"/>
    </row>
    <row r="573">
      <c r="B573" s="28"/>
      <c r="C573" s="28"/>
      <c r="D573" s="28"/>
      <c r="E573" s="28"/>
      <c r="F573" s="28"/>
      <c r="G573" s="28"/>
      <c r="H573" s="28"/>
      <c r="S573" s="28"/>
      <c r="T573" s="28"/>
      <c r="U573" s="116"/>
      <c r="V573" s="116"/>
      <c r="W573" s="116"/>
      <c r="X573" s="116"/>
      <c r="Y573" s="116"/>
      <c r="Z573" s="116"/>
      <c r="AA573" s="105"/>
      <c r="AB573" s="117"/>
      <c r="AC573" s="117"/>
      <c r="AD573" s="117"/>
      <c r="AE573" s="117"/>
      <c r="AF573" s="117"/>
      <c r="AG573" s="117"/>
      <c r="AH573" s="28"/>
      <c r="AI573" s="28"/>
      <c r="AJ573" s="28"/>
      <c r="AK573" s="28"/>
      <c r="AL573" s="28"/>
      <c r="AM573" s="28"/>
      <c r="AN573" s="28"/>
      <c r="AO573" s="28"/>
      <c r="AP573" s="28"/>
      <c r="AQ573" s="28"/>
      <c r="AR573" s="28"/>
      <c r="AS573" s="28"/>
      <c r="AT573" s="28"/>
      <c r="AU573" s="28"/>
    </row>
    <row r="574">
      <c r="B574" s="28"/>
      <c r="C574" s="28"/>
      <c r="D574" s="28"/>
      <c r="E574" s="28"/>
      <c r="F574" s="28"/>
      <c r="G574" s="28"/>
      <c r="H574" s="28"/>
      <c r="S574" s="28"/>
      <c r="T574" s="28"/>
      <c r="U574" s="116"/>
      <c r="V574" s="116"/>
      <c r="W574" s="116"/>
      <c r="X574" s="116"/>
      <c r="Y574" s="116"/>
      <c r="Z574" s="116"/>
      <c r="AA574" s="105"/>
      <c r="AB574" s="117"/>
      <c r="AC574" s="117"/>
      <c r="AD574" s="117"/>
      <c r="AE574" s="117"/>
      <c r="AF574" s="117"/>
      <c r="AG574" s="117"/>
      <c r="AH574" s="28"/>
      <c r="AI574" s="28"/>
      <c r="AJ574" s="28"/>
      <c r="AK574" s="28"/>
      <c r="AL574" s="28"/>
      <c r="AM574" s="28"/>
      <c r="AN574" s="28"/>
      <c r="AO574" s="28"/>
      <c r="AP574" s="28"/>
      <c r="AQ574" s="28"/>
      <c r="AR574" s="28"/>
      <c r="AS574" s="28"/>
      <c r="AT574" s="28"/>
      <c r="AU574" s="28"/>
    </row>
    <row r="575">
      <c r="B575" s="28"/>
      <c r="C575" s="28"/>
      <c r="D575" s="28"/>
      <c r="E575" s="28"/>
      <c r="F575" s="28"/>
      <c r="G575" s="28"/>
      <c r="H575" s="28"/>
      <c r="S575" s="28"/>
      <c r="T575" s="28"/>
      <c r="U575" s="116"/>
      <c r="V575" s="116"/>
      <c r="W575" s="116"/>
      <c r="X575" s="116"/>
      <c r="Y575" s="116"/>
      <c r="Z575" s="116"/>
      <c r="AA575" s="105"/>
      <c r="AB575" s="117"/>
      <c r="AC575" s="117"/>
      <c r="AD575" s="117"/>
      <c r="AE575" s="117"/>
      <c r="AF575" s="117"/>
      <c r="AG575" s="117"/>
      <c r="AH575" s="28"/>
      <c r="AI575" s="28"/>
      <c r="AJ575" s="28"/>
      <c r="AK575" s="28"/>
      <c r="AL575" s="28"/>
      <c r="AM575" s="28"/>
      <c r="AN575" s="28"/>
      <c r="AO575" s="28"/>
      <c r="AP575" s="28"/>
      <c r="AQ575" s="28"/>
      <c r="AR575" s="28"/>
      <c r="AS575" s="28"/>
      <c r="AT575" s="28"/>
      <c r="AU575" s="28"/>
    </row>
    <row r="576">
      <c r="B576" s="28"/>
      <c r="C576" s="28"/>
      <c r="D576" s="28"/>
      <c r="E576" s="28"/>
      <c r="F576" s="28"/>
      <c r="G576" s="28"/>
      <c r="H576" s="28"/>
      <c r="S576" s="28"/>
      <c r="T576" s="28"/>
      <c r="U576" s="116"/>
      <c r="V576" s="116"/>
      <c r="W576" s="116"/>
      <c r="X576" s="116"/>
      <c r="Y576" s="116"/>
      <c r="Z576" s="116"/>
      <c r="AA576" s="105"/>
      <c r="AB576" s="117"/>
      <c r="AC576" s="117"/>
      <c r="AD576" s="117"/>
      <c r="AE576" s="117"/>
      <c r="AF576" s="117"/>
      <c r="AG576" s="117"/>
      <c r="AH576" s="28"/>
      <c r="AI576" s="28"/>
      <c r="AJ576" s="28"/>
      <c r="AK576" s="28"/>
      <c r="AL576" s="28"/>
      <c r="AM576" s="28"/>
      <c r="AN576" s="28"/>
      <c r="AO576" s="28"/>
      <c r="AP576" s="28"/>
      <c r="AQ576" s="28"/>
      <c r="AR576" s="28"/>
      <c r="AS576" s="28"/>
      <c r="AT576" s="28"/>
      <c r="AU576" s="28"/>
    </row>
    <row r="577">
      <c r="B577" s="28"/>
      <c r="C577" s="28"/>
      <c r="D577" s="28"/>
      <c r="E577" s="28"/>
      <c r="F577" s="28"/>
      <c r="G577" s="28"/>
      <c r="H577" s="28"/>
      <c r="S577" s="28"/>
      <c r="T577" s="28"/>
      <c r="U577" s="116"/>
      <c r="V577" s="116"/>
      <c r="W577" s="116"/>
      <c r="X577" s="116"/>
      <c r="Y577" s="116"/>
      <c r="Z577" s="116"/>
      <c r="AA577" s="105"/>
      <c r="AB577" s="117"/>
      <c r="AC577" s="117"/>
      <c r="AD577" s="117"/>
      <c r="AE577" s="117"/>
      <c r="AF577" s="117"/>
      <c r="AG577" s="117"/>
      <c r="AH577" s="28"/>
      <c r="AI577" s="28"/>
      <c r="AJ577" s="28"/>
      <c r="AK577" s="28"/>
      <c r="AL577" s="28"/>
      <c r="AM577" s="28"/>
      <c r="AN577" s="28"/>
      <c r="AO577" s="28"/>
      <c r="AP577" s="28"/>
      <c r="AQ577" s="28"/>
      <c r="AR577" s="28"/>
      <c r="AS577" s="28"/>
      <c r="AT577" s="28"/>
      <c r="AU577" s="28"/>
    </row>
    <row r="578">
      <c r="B578" s="28"/>
      <c r="C578" s="28"/>
      <c r="D578" s="28"/>
      <c r="E578" s="28"/>
      <c r="F578" s="28"/>
      <c r="G578" s="28"/>
      <c r="H578" s="28"/>
      <c r="S578" s="28"/>
      <c r="T578" s="28"/>
      <c r="U578" s="116"/>
      <c r="V578" s="116"/>
      <c r="W578" s="116"/>
      <c r="X578" s="116"/>
      <c r="Y578" s="116"/>
      <c r="Z578" s="116"/>
      <c r="AA578" s="105"/>
      <c r="AB578" s="117"/>
      <c r="AC578" s="117"/>
      <c r="AD578" s="117"/>
      <c r="AE578" s="117"/>
      <c r="AF578" s="117"/>
      <c r="AG578" s="117"/>
      <c r="AH578" s="28"/>
      <c r="AI578" s="28"/>
      <c r="AJ578" s="28"/>
      <c r="AK578" s="28"/>
      <c r="AL578" s="28"/>
      <c r="AM578" s="28"/>
      <c r="AN578" s="28"/>
      <c r="AO578" s="28"/>
      <c r="AP578" s="28"/>
      <c r="AQ578" s="28"/>
      <c r="AR578" s="28"/>
      <c r="AS578" s="28"/>
      <c r="AT578" s="28"/>
      <c r="AU578" s="28"/>
    </row>
    <row r="579">
      <c r="B579" s="28"/>
      <c r="C579" s="28"/>
      <c r="D579" s="28"/>
      <c r="E579" s="28"/>
      <c r="F579" s="28"/>
      <c r="G579" s="28"/>
      <c r="H579" s="28"/>
      <c r="S579" s="28"/>
      <c r="T579" s="28"/>
      <c r="U579" s="116"/>
      <c r="V579" s="116"/>
      <c r="W579" s="116"/>
      <c r="X579" s="116"/>
      <c r="Y579" s="116"/>
      <c r="Z579" s="116"/>
      <c r="AA579" s="105"/>
      <c r="AB579" s="117"/>
      <c r="AC579" s="117"/>
      <c r="AD579" s="117"/>
      <c r="AE579" s="117"/>
      <c r="AF579" s="117"/>
      <c r="AG579" s="117"/>
      <c r="AH579" s="28"/>
      <c r="AI579" s="28"/>
      <c r="AJ579" s="28"/>
      <c r="AK579" s="28"/>
      <c r="AL579" s="28"/>
      <c r="AM579" s="28"/>
      <c r="AN579" s="28"/>
      <c r="AO579" s="28"/>
      <c r="AP579" s="28"/>
      <c r="AQ579" s="28"/>
      <c r="AR579" s="28"/>
      <c r="AS579" s="28"/>
      <c r="AT579" s="28"/>
      <c r="AU579" s="28"/>
    </row>
    <row r="580">
      <c r="B580" s="28"/>
      <c r="C580" s="28"/>
      <c r="D580" s="28"/>
      <c r="E580" s="28"/>
      <c r="F580" s="28"/>
      <c r="G580" s="28"/>
      <c r="H580" s="28"/>
      <c r="S580" s="28"/>
      <c r="T580" s="28"/>
      <c r="U580" s="116"/>
      <c r="V580" s="116"/>
      <c r="W580" s="116"/>
      <c r="X580" s="116"/>
      <c r="Y580" s="116"/>
      <c r="Z580" s="116"/>
      <c r="AA580" s="105"/>
      <c r="AB580" s="117"/>
      <c r="AC580" s="117"/>
      <c r="AD580" s="117"/>
      <c r="AE580" s="117"/>
      <c r="AF580" s="117"/>
      <c r="AG580" s="117"/>
      <c r="AH580" s="28"/>
      <c r="AI580" s="28"/>
      <c r="AJ580" s="28"/>
      <c r="AK580" s="28"/>
      <c r="AL580" s="28"/>
      <c r="AM580" s="28"/>
      <c r="AN580" s="28"/>
      <c r="AO580" s="28"/>
      <c r="AP580" s="28"/>
      <c r="AQ580" s="28"/>
      <c r="AR580" s="28"/>
      <c r="AS580" s="28"/>
      <c r="AT580" s="28"/>
      <c r="AU580" s="28"/>
    </row>
    <row r="581">
      <c r="B581" s="28"/>
      <c r="C581" s="28"/>
      <c r="D581" s="28"/>
      <c r="E581" s="28"/>
      <c r="F581" s="28"/>
      <c r="G581" s="28"/>
      <c r="H581" s="28"/>
      <c r="S581" s="28"/>
      <c r="T581" s="28"/>
      <c r="U581" s="116"/>
      <c r="V581" s="116"/>
      <c r="W581" s="116"/>
      <c r="X581" s="116"/>
      <c r="Y581" s="116"/>
      <c r="Z581" s="116"/>
      <c r="AA581" s="105"/>
      <c r="AB581" s="117"/>
      <c r="AC581" s="117"/>
      <c r="AD581" s="117"/>
      <c r="AE581" s="117"/>
      <c r="AF581" s="117"/>
      <c r="AG581" s="117"/>
      <c r="AH581" s="28"/>
      <c r="AI581" s="28"/>
      <c r="AJ581" s="28"/>
      <c r="AK581" s="28"/>
      <c r="AL581" s="28"/>
      <c r="AM581" s="28"/>
      <c r="AN581" s="28"/>
      <c r="AO581" s="28"/>
      <c r="AP581" s="28"/>
      <c r="AQ581" s="28"/>
      <c r="AR581" s="28"/>
      <c r="AS581" s="28"/>
      <c r="AT581" s="28"/>
      <c r="AU581" s="28"/>
    </row>
    <row r="582">
      <c r="B582" s="28"/>
      <c r="C582" s="28"/>
      <c r="D582" s="28"/>
      <c r="E582" s="28"/>
      <c r="F582" s="28"/>
      <c r="G582" s="28"/>
      <c r="H582" s="28"/>
      <c r="S582" s="28"/>
      <c r="T582" s="28"/>
      <c r="U582" s="116"/>
      <c r="V582" s="116"/>
      <c r="W582" s="116"/>
      <c r="X582" s="116"/>
      <c r="Y582" s="116"/>
      <c r="Z582" s="116"/>
      <c r="AA582" s="105"/>
      <c r="AB582" s="117"/>
      <c r="AC582" s="117"/>
      <c r="AD582" s="117"/>
      <c r="AE582" s="117"/>
      <c r="AF582" s="117"/>
      <c r="AG582" s="117"/>
      <c r="AH582" s="28"/>
      <c r="AI582" s="28"/>
      <c r="AJ582" s="28"/>
      <c r="AK582" s="28"/>
      <c r="AL582" s="28"/>
      <c r="AM582" s="28"/>
      <c r="AN582" s="28"/>
      <c r="AO582" s="28"/>
      <c r="AP582" s="28"/>
      <c r="AQ582" s="28"/>
      <c r="AR582" s="28"/>
      <c r="AS582" s="28"/>
      <c r="AT582" s="28"/>
      <c r="AU582" s="28"/>
    </row>
    <row r="583">
      <c r="B583" s="28"/>
      <c r="C583" s="28"/>
      <c r="D583" s="28"/>
      <c r="E583" s="28"/>
      <c r="F583" s="28"/>
      <c r="G583" s="28"/>
      <c r="H583" s="28"/>
      <c r="S583" s="28"/>
      <c r="T583" s="28"/>
      <c r="U583" s="116"/>
      <c r="V583" s="116"/>
      <c r="W583" s="116"/>
      <c r="X583" s="116"/>
      <c r="Y583" s="116"/>
      <c r="Z583" s="116"/>
      <c r="AA583" s="105"/>
      <c r="AB583" s="117"/>
      <c r="AC583" s="117"/>
      <c r="AD583" s="117"/>
      <c r="AE583" s="117"/>
      <c r="AF583" s="117"/>
      <c r="AG583" s="117"/>
      <c r="AH583" s="28"/>
      <c r="AI583" s="28"/>
      <c r="AJ583" s="28"/>
      <c r="AK583" s="28"/>
      <c r="AL583" s="28"/>
      <c r="AM583" s="28"/>
      <c r="AN583" s="28"/>
      <c r="AO583" s="28"/>
      <c r="AP583" s="28"/>
      <c r="AQ583" s="28"/>
      <c r="AR583" s="28"/>
      <c r="AS583" s="28"/>
      <c r="AT583" s="28"/>
      <c r="AU583" s="28"/>
    </row>
    <row r="584">
      <c r="B584" s="28"/>
      <c r="C584" s="28"/>
      <c r="D584" s="28"/>
      <c r="E584" s="28"/>
      <c r="F584" s="28"/>
      <c r="G584" s="28"/>
      <c r="H584" s="28"/>
      <c r="S584" s="28"/>
      <c r="T584" s="28"/>
      <c r="U584" s="116"/>
      <c r="V584" s="116"/>
      <c r="W584" s="116"/>
      <c r="X584" s="116"/>
      <c r="Y584" s="116"/>
      <c r="Z584" s="116"/>
      <c r="AA584" s="105"/>
      <c r="AB584" s="117"/>
      <c r="AC584" s="117"/>
      <c r="AD584" s="117"/>
      <c r="AE584" s="117"/>
      <c r="AF584" s="117"/>
      <c r="AG584" s="117"/>
      <c r="AH584" s="28"/>
      <c r="AI584" s="28"/>
      <c r="AJ584" s="28"/>
      <c r="AK584" s="28"/>
      <c r="AL584" s="28"/>
      <c r="AM584" s="28"/>
      <c r="AN584" s="28"/>
      <c r="AO584" s="28"/>
      <c r="AP584" s="28"/>
      <c r="AQ584" s="28"/>
      <c r="AR584" s="28"/>
      <c r="AS584" s="28"/>
      <c r="AT584" s="28"/>
      <c r="AU584" s="28"/>
    </row>
    <row r="585">
      <c r="B585" s="28"/>
      <c r="C585" s="28"/>
      <c r="D585" s="28"/>
      <c r="E585" s="28"/>
      <c r="F585" s="28"/>
      <c r="G585" s="28"/>
      <c r="H585" s="28"/>
      <c r="S585" s="28"/>
      <c r="T585" s="28"/>
      <c r="U585" s="116"/>
      <c r="V585" s="116"/>
      <c r="W585" s="116"/>
      <c r="X585" s="116"/>
      <c r="Y585" s="116"/>
      <c r="Z585" s="116"/>
      <c r="AA585" s="105"/>
      <c r="AB585" s="117"/>
      <c r="AC585" s="117"/>
      <c r="AD585" s="117"/>
      <c r="AE585" s="117"/>
      <c r="AF585" s="117"/>
      <c r="AG585" s="117"/>
      <c r="AH585" s="28"/>
      <c r="AI585" s="28"/>
      <c r="AJ585" s="28"/>
      <c r="AK585" s="28"/>
      <c r="AL585" s="28"/>
      <c r="AM585" s="28"/>
      <c r="AN585" s="28"/>
      <c r="AO585" s="28"/>
      <c r="AP585" s="28"/>
      <c r="AQ585" s="28"/>
      <c r="AR585" s="28"/>
      <c r="AS585" s="28"/>
      <c r="AT585" s="28"/>
      <c r="AU585" s="28"/>
    </row>
    <row r="586">
      <c r="B586" s="28"/>
      <c r="C586" s="28"/>
      <c r="D586" s="28"/>
      <c r="E586" s="28"/>
      <c r="F586" s="28"/>
      <c r="G586" s="28"/>
      <c r="H586" s="28"/>
      <c r="S586" s="28"/>
      <c r="T586" s="28"/>
      <c r="U586" s="116"/>
      <c r="V586" s="116"/>
      <c r="W586" s="116"/>
      <c r="X586" s="116"/>
      <c r="Y586" s="116"/>
      <c r="Z586" s="116"/>
      <c r="AA586" s="105"/>
      <c r="AB586" s="117"/>
      <c r="AC586" s="117"/>
      <c r="AD586" s="117"/>
      <c r="AE586" s="117"/>
      <c r="AF586" s="117"/>
      <c r="AG586" s="117"/>
      <c r="AH586" s="28"/>
      <c r="AI586" s="28"/>
      <c r="AJ586" s="28"/>
      <c r="AK586" s="28"/>
      <c r="AL586" s="28"/>
      <c r="AM586" s="28"/>
      <c r="AN586" s="28"/>
      <c r="AO586" s="28"/>
      <c r="AP586" s="28"/>
      <c r="AQ586" s="28"/>
      <c r="AR586" s="28"/>
      <c r="AS586" s="28"/>
      <c r="AT586" s="28"/>
      <c r="AU586" s="28"/>
    </row>
    <row r="587">
      <c r="B587" s="28"/>
      <c r="C587" s="28"/>
      <c r="D587" s="28"/>
      <c r="E587" s="28"/>
      <c r="F587" s="28"/>
      <c r="G587" s="28"/>
      <c r="H587" s="28"/>
      <c r="S587" s="28"/>
      <c r="T587" s="28"/>
      <c r="U587" s="116"/>
      <c r="V587" s="116"/>
      <c r="W587" s="116"/>
      <c r="X587" s="116"/>
      <c r="Y587" s="116"/>
      <c r="Z587" s="116"/>
      <c r="AA587" s="105"/>
      <c r="AB587" s="117"/>
      <c r="AC587" s="117"/>
      <c r="AD587" s="117"/>
      <c r="AE587" s="117"/>
      <c r="AF587" s="117"/>
      <c r="AG587" s="117"/>
      <c r="AH587" s="28"/>
      <c r="AI587" s="28"/>
      <c r="AJ587" s="28"/>
      <c r="AK587" s="28"/>
      <c r="AL587" s="28"/>
      <c r="AM587" s="28"/>
      <c r="AN587" s="28"/>
      <c r="AO587" s="28"/>
      <c r="AP587" s="28"/>
      <c r="AQ587" s="28"/>
      <c r="AR587" s="28"/>
      <c r="AS587" s="28"/>
      <c r="AT587" s="28"/>
      <c r="AU587" s="28"/>
    </row>
    <row r="588">
      <c r="B588" s="28"/>
      <c r="C588" s="28"/>
      <c r="D588" s="28"/>
      <c r="E588" s="28"/>
      <c r="F588" s="28"/>
      <c r="G588" s="28"/>
      <c r="H588" s="28"/>
      <c r="S588" s="28"/>
      <c r="T588" s="28"/>
      <c r="U588" s="116"/>
      <c r="V588" s="116"/>
      <c r="W588" s="116"/>
      <c r="X588" s="116"/>
      <c r="Y588" s="116"/>
      <c r="Z588" s="116"/>
      <c r="AA588" s="105"/>
      <c r="AB588" s="117"/>
      <c r="AC588" s="117"/>
      <c r="AD588" s="117"/>
      <c r="AE588" s="117"/>
      <c r="AF588" s="117"/>
      <c r="AG588" s="117"/>
      <c r="AH588" s="28"/>
      <c r="AI588" s="28"/>
      <c r="AJ588" s="28"/>
      <c r="AK588" s="28"/>
      <c r="AL588" s="28"/>
      <c r="AM588" s="28"/>
      <c r="AN588" s="28"/>
      <c r="AO588" s="28"/>
      <c r="AP588" s="28"/>
      <c r="AQ588" s="28"/>
      <c r="AR588" s="28"/>
      <c r="AS588" s="28"/>
      <c r="AT588" s="28"/>
      <c r="AU588" s="28"/>
    </row>
    <row r="589">
      <c r="B589" s="28"/>
      <c r="C589" s="28"/>
      <c r="D589" s="28"/>
      <c r="E589" s="28"/>
      <c r="F589" s="28"/>
      <c r="G589" s="28"/>
      <c r="H589" s="28"/>
      <c r="S589" s="28"/>
      <c r="T589" s="28"/>
      <c r="U589" s="116"/>
      <c r="V589" s="116"/>
      <c r="W589" s="116"/>
      <c r="X589" s="116"/>
      <c r="Y589" s="116"/>
      <c r="Z589" s="116"/>
      <c r="AA589" s="105"/>
      <c r="AB589" s="117"/>
      <c r="AC589" s="117"/>
      <c r="AD589" s="117"/>
      <c r="AE589" s="117"/>
      <c r="AF589" s="117"/>
      <c r="AG589" s="117"/>
      <c r="AH589" s="28"/>
      <c r="AI589" s="28"/>
      <c r="AJ589" s="28"/>
      <c r="AK589" s="28"/>
      <c r="AL589" s="28"/>
      <c r="AM589" s="28"/>
      <c r="AN589" s="28"/>
      <c r="AO589" s="28"/>
      <c r="AP589" s="28"/>
      <c r="AQ589" s="28"/>
      <c r="AR589" s="28"/>
      <c r="AS589" s="28"/>
      <c r="AT589" s="28"/>
      <c r="AU589" s="28"/>
    </row>
    <row r="590">
      <c r="B590" s="28"/>
      <c r="C590" s="28"/>
      <c r="D590" s="28"/>
      <c r="E590" s="28"/>
      <c r="F590" s="28"/>
      <c r="G590" s="28"/>
      <c r="H590" s="28"/>
      <c r="S590" s="28"/>
      <c r="T590" s="28"/>
      <c r="U590" s="116"/>
      <c r="V590" s="116"/>
      <c r="W590" s="116"/>
      <c r="X590" s="116"/>
      <c r="Y590" s="116"/>
      <c r="Z590" s="116"/>
      <c r="AA590" s="105"/>
      <c r="AB590" s="117"/>
      <c r="AC590" s="117"/>
      <c r="AD590" s="117"/>
      <c r="AE590" s="117"/>
      <c r="AF590" s="117"/>
      <c r="AG590" s="117"/>
      <c r="AH590" s="28"/>
      <c r="AI590" s="28"/>
      <c r="AJ590" s="28"/>
      <c r="AK590" s="28"/>
      <c r="AL590" s="28"/>
      <c r="AM590" s="28"/>
      <c r="AN590" s="28"/>
      <c r="AO590" s="28"/>
      <c r="AP590" s="28"/>
      <c r="AQ590" s="28"/>
      <c r="AR590" s="28"/>
      <c r="AS590" s="28"/>
      <c r="AT590" s="28"/>
      <c r="AU590" s="28"/>
    </row>
    <row r="591">
      <c r="B591" s="28"/>
      <c r="C591" s="28"/>
      <c r="D591" s="28"/>
      <c r="E591" s="28"/>
      <c r="F591" s="28"/>
      <c r="G591" s="28"/>
      <c r="H591" s="28"/>
      <c r="S591" s="28"/>
      <c r="T591" s="28"/>
      <c r="U591" s="116"/>
      <c r="V591" s="116"/>
      <c r="W591" s="116"/>
      <c r="X591" s="116"/>
      <c r="Y591" s="116"/>
      <c r="Z591" s="116"/>
      <c r="AA591" s="105"/>
      <c r="AB591" s="117"/>
      <c r="AC591" s="117"/>
      <c r="AD591" s="117"/>
      <c r="AE591" s="117"/>
      <c r="AF591" s="117"/>
      <c r="AG591" s="117"/>
      <c r="AH591" s="28"/>
      <c r="AI591" s="28"/>
      <c r="AJ591" s="28"/>
      <c r="AK591" s="28"/>
      <c r="AL591" s="28"/>
      <c r="AM591" s="28"/>
      <c r="AN591" s="28"/>
      <c r="AO591" s="28"/>
      <c r="AP591" s="28"/>
      <c r="AQ591" s="28"/>
      <c r="AR591" s="28"/>
      <c r="AS591" s="28"/>
      <c r="AT591" s="28"/>
      <c r="AU591" s="28"/>
    </row>
    <row r="592">
      <c r="B592" s="28"/>
      <c r="C592" s="28"/>
      <c r="D592" s="28"/>
      <c r="E592" s="28"/>
      <c r="F592" s="28"/>
      <c r="G592" s="28"/>
      <c r="H592" s="28"/>
      <c r="S592" s="28"/>
      <c r="T592" s="28"/>
      <c r="U592" s="116"/>
      <c r="V592" s="116"/>
      <c r="W592" s="116"/>
      <c r="X592" s="116"/>
      <c r="Y592" s="116"/>
      <c r="Z592" s="116"/>
      <c r="AA592" s="105"/>
      <c r="AB592" s="117"/>
      <c r="AC592" s="117"/>
      <c r="AD592" s="117"/>
      <c r="AE592" s="117"/>
      <c r="AF592" s="117"/>
      <c r="AG592" s="117"/>
      <c r="AH592" s="28"/>
      <c r="AI592" s="28"/>
      <c r="AJ592" s="28"/>
      <c r="AK592" s="28"/>
      <c r="AL592" s="28"/>
      <c r="AM592" s="28"/>
      <c r="AN592" s="28"/>
      <c r="AO592" s="28"/>
      <c r="AP592" s="28"/>
      <c r="AQ592" s="28"/>
      <c r="AR592" s="28"/>
      <c r="AS592" s="28"/>
      <c r="AT592" s="28"/>
      <c r="AU592" s="28"/>
    </row>
    <row r="593">
      <c r="B593" s="28"/>
      <c r="C593" s="28"/>
      <c r="D593" s="28"/>
      <c r="E593" s="28"/>
      <c r="F593" s="28"/>
      <c r="G593" s="28"/>
      <c r="H593" s="28"/>
      <c r="S593" s="28"/>
      <c r="T593" s="28"/>
      <c r="U593" s="116"/>
      <c r="V593" s="116"/>
      <c r="W593" s="116"/>
      <c r="X593" s="116"/>
      <c r="Y593" s="116"/>
      <c r="Z593" s="116"/>
      <c r="AA593" s="105"/>
      <c r="AB593" s="117"/>
      <c r="AC593" s="117"/>
      <c r="AD593" s="117"/>
      <c r="AE593" s="117"/>
      <c r="AF593" s="117"/>
      <c r="AG593" s="117"/>
      <c r="AH593" s="28"/>
      <c r="AI593" s="28"/>
      <c r="AJ593" s="28"/>
      <c r="AK593" s="28"/>
      <c r="AL593" s="28"/>
      <c r="AM593" s="28"/>
      <c r="AN593" s="28"/>
      <c r="AO593" s="28"/>
      <c r="AP593" s="28"/>
      <c r="AQ593" s="28"/>
      <c r="AR593" s="28"/>
      <c r="AS593" s="28"/>
      <c r="AT593" s="28"/>
      <c r="AU593" s="28"/>
    </row>
    <row r="594">
      <c r="B594" s="28"/>
      <c r="C594" s="28"/>
      <c r="D594" s="28"/>
      <c r="E594" s="28"/>
      <c r="F594" s="28"/>
      <c r="G594" s="28"/>
      <c r="H594" s="28"/>
      <c r="S594" s="28"/>
      <c r="T594" s="28"/>
      <c r="U594" s="116"/>
      <c r="V594" s="116"/>
      <c r="W594" s="116"/>
      <c r="X594" s="116"/>
      <c r="Y594" s="116"/>
      <c r="Z594" s="116"/>
      <c r="AA594" s="105"/>
      <c r="AB594" s="117"/>
      <c r="AC594" s="117"/>
      <c r="AD594" s="117"/>
      <c r="AE594" s="117"/>
      <c r="AF594" s="117"/>
      <c r="AG594" s="117"/>
      <c r="AH594" s="28"/>
      <c r="AI594" s="28"/>
      <c r="AJ594" s="28"/>
      <c r="AK594" s="28"/>
      <c r="AL594" s="28"/>
      <c r="AM594" s="28"/>
      <c r="AN594" s="28"/>
      <c r="AO594" s="28"/>
      <c r="AP594" s="28"/>
      <c r="AQ594" s="28"/>
      <c r="AR594" s="28"/>
      <c r="AS594" s="28"/>
      <c r="AT594" s="28"/>
      <c r="AU594" s="28"/>
    </row>
    <row r="595">
      <c r="B595" s="28"/>
      <c r="C595" s="28"/>
      <c r="D595" s="28"/>
      <c r="E595" s="28"/>
      <c r="F595" s="28"/>
      <c r="G595" s="28"/>
      <c r="H595" s="28"/>
      <c r="S595" s="28"/>
      <c r="T595" s="28"/>
      <c r="U595" s="116"/>
      <c r="V595" s="116"/>
      <c r="W595" s="116"/>
      <c r="X595" s="116"/>
      <c r="Y595" s="116"/>
      <c r="Z595" s="116"/>
      <c r="AA595" s="105"/>
      <c r="AB595" s="117"/>
      <c r="AC595" s="117"/>
      <c r="AD595" s="117"/>
      <c r="AE595" s="117"/>
      <c r="AF595" s="117"/>
      <c r="AG595" s="117"/>
      <c r="AH595" s="28"/>
      <c r="AI595" s="28"/>
      <c r="AJ595" s="28"/>
      <c r="AK595" s="28"/>
      <c r="AL595" s="28"/>
      <c r="AM595" s="28"/>
      <c r="AN595" s="28"/>
      <c r="AO595" s="28"/>
      <c r="AP595" s="28"/>
      <c r="AQ595" s="28"/>
      <c r="AR595" s="28"/>
      <c r="AS595" s="28"/>
      <c r="AT595" s="28"/>
      <c r="AU595" s="28"/>
    </row>
    <row r="596">
      <c r="B596" s="28"/>
      <c r="C596" s="28"/>
      <c r="D596" s="28"/>
      <c r="E596" s="28"/>
      <c r="F596" s="28"/>
      <c r="G596" s="28"/>
      <c r="H596" s="28"/>
      <c r="S596" s="28"/>
      <c r="T596" s="28"/>
      <c r="U596" s="116"/>
      <c r="V596" s="116"/>
      <c r="W596" s="116"/>
      <c r="X596" s="116"/>
      <c r="Y596" s="116"/>
      <c r="Z596" s="116"/>
      <c r="AA596" s="105"/>
      <c r="AB596" s="117"/>
      <c r="AC596" s="117"/>
      <c r="AD596" s="117"/>
      <c r="AE596" s="117"/>
      <c r="AF596" s="117"/>
      <c r="AG596" s="117"/>
      <c r="AH596" s="28"/>
      <c r="AI596" s="28"/>
      <c r="AJ596" s="28"/>
      <c r="AK596" s="28"/>
      <c r="AL596" s="28"/>
      <c r="AM596" s="28"/>
      <c r="AN596" s="28"/>
      <c r="AO596" s="28"/>
      <c r="AP596" s="28"/>
      <c r="AQ596" s="28"/>
      <c r="AR596" s="28"/>
      <c r="AS596" s="28"/>
      <c r="AT596" s="28"/>
      <c r="AU596" s="28"/>
    </row>
    <row r="597">
      <c r="B597" s="28"/>
      <c r="C597" s="28"/>
      <c r="D597" s="28"/>
      <c r="E597" s="28"/>
      <c r="F597" s="28"/>
      <c r="G597" s="28"/>
      <c r="H597" s="28"/>
      <c r="S597" s="28"/>
      <c r="T597" s="28"/>
      <c r="U597" s="116"/>
      <c r="V597" s="116"/>
      <c r="W597" s="116"/>
      <c r="X597" s="116"/>
      <c r="Y597" s="116"/>
      <c r="Z597" s="116"/>
      <c r="AA597" s="105"/>
      <c r="AB597" s="117"/>
      <c r="AC597" s="117"/>
      <c r="AD597" s="117"/>
      <c r="AE597" s="117"/>
      <c r="AF597" s="117"/>
      <c r="AG597" s="117"/>
      <c r="AH597" s="28"/>
      <c r="AI597" s="28"/>
      <c r="AJ597" s="28"/>
      <c r="AK597" s="28"/>
      <c r="AL597" s="28"/>
      <c r="AM597" s="28"/>
      <c r="AN597" s="28"/>
      <c r="AO597" s="28"/>
      <c r="AP597" s="28"/>
      <c r="AQ597" s="28"/>
      <c r="AR597" s="28"/>
      <c r="AS597" s="28"/>
      <c r="AT597" s="28"/>
      <c r="AU597" s="28"/>
    </row>
    <row r="598">
      <c r="B598" s="28"/>
      <c r="C598" s="28"/>
      <c r="D598" s="28"/>
      <c r="E598" s="28"/>
      <c r="F598" s="28"/>
      <c r="G598" s="28"/>
      <c r="H598" s="28"/>
      <c r="S598" s="28"/>
      <c r="T598" s="28"/>
      <c r="U598" s="116"/>
      <c r="V598" s="116"/>
      <c r="W598" s="116"/>
      <c r="X598" s="116"/>
      <c r="Y598" s="116"/>
      <c r="Z598" s="116"/>
      <c r="AA598" s="105"/>
      <c r="AB598" s="117"/>
      <c r="AC598" s="117"/>
      <c r="AD598" s="117"/>
      <c r="AE598" s="117"/>
      <c r="AF598" s="117"/>
      <c r="AG598" s="117"/>
      <c r="AH598" s="28"/>
      <c r="AI598" s="28"/>
      <c r="AJ598" s="28"/>
      <c r="AK598" s="28"/>
      <c r="AL598" s="28"/>
      <c r="AM598" s="28"/>
      <c r="AN598" s="28"/>
      <c r="AO598" s="28"/>
      <c r="AP598" s="28"/>
      <c r="AQ598" s="28"/>
      <c r="AR598" s="28"/>
      <c r="AS598" s="28"/>
      <c r="AT598" s="28"/>
      <c r="AU598" s="28"/>
    </row>
    <row r="599">
      <c r="B599" s="28"/>
      <c r="C599" s="28"/>
      <c r="D599" s="28"/>
      <c r="E599" s="28"/>
      <c r="F599" s="28"/>
      <c r="G599" s="28"/>
      <c r="H599" s="28"/>
      <c r="S599" s="28"/>
      <c r="T599" s="28"/>
      <c r="U599" s="116"/>
      <c r="V599" s="116"/>
      <c r="W599" s="116"/>
      <c r="X599" s="116"/>
      <c r="Y599" s="116"/>
      <c r="Z599" s="116"/>
      <c r="AA599" s="105"/>
      <c r="AB599" s="117"/>
      <c r="AC599" s="117"/>
      <c r="AD599" s="117"/>
      <c r="AE599" s="117"/>
      <c r="AF599" s="117"/>
      <c r="AG599" s="117"/>
      <c r="AH599" s="28"/>
      <c r="AI599" s="28"/>
      <c r="AJ599" s="28"/>
      <c r="AK599" s="28"/>
      <c r="AL599" s="28"/>
      <c r="AM599" s="28"/>
      <c r="AN599" s="28"/>
      <c r="AO599" s="28"/>
      <c r="AP599" s="28"/>
      <c r="AQ599" s="28"/>
      <c r="AR599" s="28"/>
      <c r="AS599" s="28"/>
      <c r="AT599" s="28"/>
      <c r="AU599" s="28"/>
    </row>
    <row r="600">
      <c r="B600" s="28"/>
      <c r="C600" s="28"/>
      <c r="D600" s="28"/>
      <c r="E600" s="28"/>
      <c r="F600" s="28"/>
      <c r="G600" s="28"/>
      <c r="H600" s="28"/>
      <c r="S600" s="28"/>
      <c r="T600" s="28"/>
      <c r="U600" s="116"/>
      <c r="V600" s="116"/>
      <c r="W600" s="116"/>
      <c r="X600" s="116"/>
      <c r="Y600" s="116"/>
      <c r="Z600" s="116"/>
      <c r="AA600" s="105"/>
      <c r="AB600" s="117"/>
      <c r="AC600" s="117"/>
      <c r="AD600" s="117"/>
      <c r="AE600" s="117"/>
      <c r="AF600" s="117"/>
      <c r="AG600" s="117"/>
      <c r="AH600" s="28"/>
      <c r="AI600" s="28"/>
      <c r="AJ600" s="28"/>
      <c r="AK600" s="28"/>
      <c r="AL600" s="28"/>
      <c r="AM600" s="28"/>
      <c r="AN600" s="28"/>
      <c r="AO600" s="28"/>
      <c r="AP600" s="28"/>
      <c r="AQ600" s="28"/>
      <c r="AR600" s="28"/>
      <c r="AS600" s="28"/>
      <c r="AT600" s="28"/>
      <c r="AU600" s="28"/>
    </row>
    <row r="601">
      <c r="B601" s="28"/>
      <c r="C601" s="28"/>
      <c r="D601" s="28"/>
      <c r="E601" s="28"/>
      <c r="F601" s="28"/>
      <c r="G601" s="28"/>
      <c r="H601" s="28"/>
      <c r="S601" s="28"/>
      <c r="T601" s="28"/>
      <c r="U601" s="116"/>
      <c r="V601" s="116"/>
      <c r="W601" s="116"/>
      <c r="X601" s="116"/>
      <c r="Y601" s="116"/>
      <c r="Z601" s="116"/>
      <c r="AA601" s="105"/>
      <c r="AB601" s="117"/>
      <c r="AC601" s="117"/>
      <c r="AD601" s="117"/>
      <c r="AE601" s="117"/>
      <c r="AF601" s="117"/>
      <c r="AG601" s="117"/>
      <c r="AH601" s="28"/>
      <c r="AI601" s="28"/>
      <c r="AJ601" s="28"/>
      <c r="AK601" s="28"/>
      <c r="AL601" s="28"/>
      <c r="AM601" s="28"/>
      <c r="AN601" s="28"/>
      <c r="AO601" s="28"/>
      <c r="AP601" s="28"/>
      <c r="AQ601" s="28"/>
      <c r="AR601" s="28"/>
      <c r="AS601" s="28"/>
      <c r="AT601" s="28"/>
      <c r="AU601" s="28"/>
    </row>
    <row r="602">
      <c r="B602" s="28"/>
      <c r="C602" s="28"/>
      <c r="D602" s="28"/>
      <c r="E602" s="28"/>
      <c r="F602" s="28"/>
      <c r="G602" s="28"/>
      <c r="H602" s="28"/>
      <c r="S602" s="28"/>
      <c r="T602" s="28"/>
      <c r="U602" s="116"/>
      <c r="V602" s="116"/>
      <c r="W602" s="116"/>
      <c r="X602" s="116"/>
      <c r="Y602" s="116"/>
      <c r="Z602" s="116"/>
      <c r="AA602" s="105"/>
      <c r="AB602" s="117"/>
      <c r="AC602" s="117"/>
      <c r="AD602" s="117"/>
      <c r="AE602" s="117"/>
      <c r="AF602" s="117"/>
      <c r="AG602" s="117"/>
      <c r="AH602" s="28"/>
      <c r="AI602" s="28"/>
      <c r="AJ602" s="28"/>
      <c r="AK602" s="28"/>
      <c r="AL602" s="28"/>
      <c r="AM602" s="28"/>
      <c r="AN602" s="28"/>
      <c r="AO602" s="28"/>
      <c r="AP602" s="28"/>
      <c r="AQ602" s="28"/>
      <c r="AR602" s="28"/>
      <c r="AS602" s="28"/>
      <c r="AT602" s="28"/>
      <c r="AU602" s="28"/>
    </row>
    <row r="603">
      <c r="B603" s="28"/>
      <c r="C603" s="28"/>
      <c r="D603" s="28"/>
      <c r="E603" s="28"/>
      <c r="F603" s="28"/>
      <c r="G603" s="28"/>
      <c r="H603" s="28"/>
      <c r="S603" s="28"/>
      <c r="T603" s="28"/>
      <c r="U603" s="116"/>
      <c r="V603" s="116"/>
      <c r="W603" s="116"/>
      <c r="X603" s="116"/>
      <c r="Y603" s="116"/>
      <c r="Z603" s="116"/>
      <c r="AA603" s="105"/>
      <c r="AB603" s="117"/>
      <c r="AC603" s="117"/>
      <c r="AD603" s="117"/>
      <c r="AE603" s="117"/>
      <c r="AF603" s="117"/>
      <c r="AG603" s="117"/>
      <c r="AH603" s="28"/>
      <c r="AI603" s="28"/>
      <c r="AJ603" s="28"/>
      <c r="AK603" s="28"/>
      <c r="AL603" s="28"/>
      <c r="AM603" s="28"/>
      <c r="AN603" s="28"/>
      <c r="AO603" s="28"/>
      <c r="AP603" s="28"/>
      <c r="AQ603" s="28"/>
      <c r="AR603" s="28"/>
      <c r="AS603" s="28"/>
      <c r="AT603" s="28"/>
      <c r="AU603" s="28"/>
    </row>
    <row r="604">
      <c r="B604" s="28"/>
      <c r="C604" s="28"/>
      <c r="D604" s="28"/>
      <c r="E604" s="28"/>
      <c r="F604" s="28"/>
      <c r="G604" s="28"/>
      <c r="H604" s="28"/>
      <c r="S604" s="28"/>
      <c r="T604" s="28"/>
      <c r="U604" s="116"/>
      <c r="V604" s="116"/>
      <c r="W604" s="116"/>
      <c r="X604" s="116"/>
      <c r="Y604" s="116"/>
      <c r="Z604" s="116"/>
      <c r="AA604" s="105"/>
      <c r="AB604" s="117"/>
      <c r="AC604" s="117"/>
      <c r="AD604" s="117"/>
      <c r="AE604" s="117"/>
      <c r="AF604" s="117"/>
      <c r="AG604" s="117"/>
      <c r="AH604" s="28"/>
      <c r="AI604" s="28"/>
      <c r="AJ604" s="28"/>
      <c r="AK604" s="28"/>
      <c r="AL604" s="28"/>
      <c r="AM604" s="28"/>
      <c r="AN604" s="28"/>
      <c r="AO604" s="28"/>
      <c r="AP604" s="28"/>
      <c r="AQ604" s="28"/>
      <c r="AR604" s="28"/>
      <c r="AS604" s="28"/>
      <c r="AT604" s="28"/>
      <c r="AU604" s="28"/>
    </row>
    <row r="605">
      <c r="B605" s="28"/>
      <c r="C605" s="28"/>
      <c r="D605" s="28"/>
      <c r="E605" s="28"/>
      <c r="F605" s="28"/>
      <c r="G605" s="28"/>
      <c r="H605" s="28"/>
      <c r="S605" s="28"/>
      <c r="T605" s="28"/>
      <c r="U605" s="116"/>
      <c r="V605" s="116"/>
      <c r="W605" s="116"/>
      <c r="X605" s="116"/>
      <c r="Y605" s="116"/>
      <c r="Z605" s="116"/>
      <c r="AA605" s="105"/>
      <c r="AB605" s="117"/>
      <c r="AC605" s="117"/>
      <c r="AD605" s="117"/>
      <c r="AE605" s="117"/>
      <c r="AF605" s="117"/>
      <c r="AG605" s="117"/>
      <c r="AH605" s="28"/>
      <c r="AI605" s="28"/>
      <c r="AJ605" s="28"/>
      <c r="AK605" s="28"/>
      <c r="AL605" s="28"/>
      <c r="AM605" s="28"/>
      <c r="AN605" s="28"/>
      <c r="AO605" s="28"/>
      <c r="AP605" s="28"/>
      <c r="AQ605" s="28"/>
      <c r="AR605" s="28"/>
      <c r="AS605" s="28"/>
      <c r="AT605" s="28"/>
      <c r="AU605" s="28"/>
    </row>
    <row r="606">
      <c r="B606" s="28"/>
      <c r="C606" s="28"/>
      <c r="D606" s="28"/>
      <c r="E606" s="28"/>
      <c r="F606" s="28"/>
      <c r="G606" s="28"/>
      <c r="H606" s="28"/>
      <c r="S606" s="28"/>
      <c r="T606" s="28"/>
      <c r="U606" s="116"/>
      <c r="V606" s="116"/>
      <c r="W606" s="116"/>
      <c r="X606" s="116"/>
      <c r="Y606" s="116"/>
      <c r="Z606" s="116"/>
      <c r="AA606" s="105"/>
      <c r="AB606" s="117"/>
      <c r="AC606" s="117"/>
      <c r="AD606" s="117"/>
      <c r="AE606" s="117"/>
      <c r="AF606" s="117"/>
      <c r="AG606" s="117"/>
      <c r="AH606" s="28"/>
      <c r="AI606" s="28"/>
      <c r="AJ606" s="28"/>
      <c r="AK606" s="28"/>
      <c r="AL606" s="28"/>
      <c r="AM606" s="28"/>
      <c r="AN606" s="28"/>
      <c r="AO606" s="28"/>
      <c r="AP606" s="28"/>
      <c r="AQ606" s="28"/>
      <c r="AR606" s="28"/>
      <c r="AS606" s="28"/>
      <c r="AT606" s="28"/>
      <c r="AU606" s="28"/>
    </row>
    <row r="607">
      <c r="B607" s="28"/>
      <c r="C607" s="28"/>
      <c r="D607" s="28"/>
      <c r="E607" s="28"/>
      <c r="F607" s="28"/>
      <c r="G607" s="28"/>
      <c r="H607" s="28"/>
      <c r="S607" s="28"/>
      <c r="T607" s="28"/>
      <c r="U607" s="116"/>
      <c r="V607" s="116"/>
      <c r="W607" s="116"/>
      <c r="X607" s="116"/>
      <c r="Y607" s="116"/>
      <c r="Z607" s="116"/>
      <c r="AA607" s="105"/>
      <c r="AB607" s="117"/>
      <c r="AC607" s="117"/>
      <c r="AD607" s="117"/>
      <c r="AE607" s="117"/>
      <c r="AF607" s="117"/>
      <c r="AG607" s="117"/>
      <c r="AH607" s="28"/>
      <c r="AI607" s="28"/>
      <c r="AJ607" s="28"/>
      <c r="AK607" s="28"/>
      <c r="AL607" s="28"/>
      <c r="AM607" s="28"/>
      <c r="AN607" s="28"/>
      <c r="AO607" s="28"/>
      <c r="AP607" s="28"/>
      <c r="AQ607" s="28"/>
      <c r="AR607" s="28"/>
      <c r="AS607" s="28"/>
      <c r="AT607" s="28"/>
      <c r="AU607" s="28"/>
    </row>
    <row r="608">
      <c r="B608" s="28"/>
      <c r="C608" s="28"/>
      <c r="D608" s="28"/>
      <c r="E608" s="28"/>
      <c r="F608" s="28"/>
      <c r="G608" s="28"/>
      <c r="H608" s="28"/>
      <c r="S608" s="28"/>
      <c r="T608" s="28"/>
      <c r="U608" s="116"/>
      <c r="V608" s="116"/>
      <c r="W608" s="116"/>
      <c r="X608" s="116"/>
      <c r="Y608" s="116"/>
      <c r="Z608" s="116"/>
      <c r="AA608" s="105"/>
      <c r="AB608" s="117"/>
      <c r="AC608" s="117"/>
      <c r="AD608" s="117"/>
      <c r="AE608" s="117"/>
      <c r="AF608" s="117"/>
      <c r="AG608" s="117"/>
      <c r="AH608" s="28"/>
      <c r="AI608" s="28"/>
      <c r="AJ608" s="28"/>
      <c r="AK608" s="28"/>
      <c r="AL608" s="28"/>
      <c r="AM608" s="28"/>
      <c r="AN608" s="28"/>
      <c r="AO608" s="28"/>
      <c r="AP608" s="28"/>
      <c r="AQ608" s="28"/>
      <c r="AR608" s="28"/>
      <c r="AS608" s="28"/>
      <c r="AT608" s="28"/>
      <c r="AU608" s="28"/>
    </row>
    <row r="609">
      <c r="B609" s="28"/>
      <c r="C609" s="28"/>
      <c r="D609" s="28"/>
      <c r="E609" s="28"/>
      <c r="F609" s="28"/>
      <c r="G609" s="28"/>
      <c r="H609" s="28"/>
      <c r="S609" s="28"/>
      <c r="T609" s="28"/>
      <c r="U609" s="116"/>
      <c r="V609" s="116"/>
      <c r="W609" s="116"/>
      <c r="X609" s="116"/>
      <c r="Y609" s="116"/>
      <c r="Z609" s="116"/>
      <c r="AA609" s="105"/>
      <c r="AB609" s="117"/>
      <c r="AC609" s="117"/>
      <c r="AD609" s="117"/>
      <c r="AE609" s="117"/>
      <c r="AF609" s="117"/>
      <c r="AG609" s="117"/>
      <c r="AH609" s="28"/>
      <c r="AI609" s="28"/>
      <c r="AJ609" s="28"/>
      <c r="AK609" s="28"/>
      <c r="AL609" s="28"/>
      <c r="AM609" s="28"/>
      <c r="AN609" s="28"/>
      <c r="AO609" s="28"/>
      <c r="AP609" s="28"/>
      <c r="AQ609" s="28"/>
      <c r="AR609" s="28"/>
      <c r="AS609" s="28"/>
      <c r="AT609" s="28"/>
      <c r="AU609" s="28"/>
    </row>
    <row r="610">
      <c r="B610" s="28"/>
      <c r="C610" s="28"/>
      <c r="D610" s="28"/>
      <c r="E610" s="28"/>
      <c r="F610" s="28"/>
      <c r="G610" s="28"/>
      <c r="H610" s="28"/>
      <c r="S610" s="28"/>
      <c r="T610" s="28"/>
      <c r="U610" s="116"/>
      <c r="V610" s="116"/>
      <c r="W610" s="116"/>
      <c r="X610" s="116"/>
      <c r="Y610" s="116"/>
      <c r="Z610" s="116"/>
      <c r="AA610" s="105"/>
      <c r="AB610" s="117"/>
      <c r="AC610" s="117"/>
      <c r="AD610" s="117"/>
      <c r="AE610" s="117"/>
      <c r="AF610" s="117"/>
      <c r="AG610" s="117"/>
      <c r="AH610" s="28"/>
      <c r="AI610" s="28"/>
      <c r="AJ610" s="28"/>
      <c r="AK610" s="28"/>
      <c r="AL610" s="28"/>
      <c r="AM610" s="28"/>
      <c r="AN610" s="28"/>
      <c r="AO610" s="28"/>
      <c r="AP610" s="28"/>
      <c r="AQ610" s="28"/>
      <c r="AR610" s="28"/>
      <c r="AS610" s="28"/>
      <c r="AT610" s="28"/>
      <c r="AU610" s="28"/>
    </row>
    <row r="611">
      <c r="B611" s="28"/>
      <c r="C611" s="28"/>
      <c r="D611" s="28"/>
      <c r="E611" s="28"/>
      <c r="F611" s="28"/>
      <c r="G611" s="28"/>
      <c r="H611" s="28"/>
      <c r="S611" s="28"/>
      <c r="T611" s="28"/>
      <c r="U611" s="116"/>
      <c r="V611" s="116"/>
      <c r="W611" s="116"/>
      <c r="X611" s="116"/>
      <c r="Y611" s="116"/>
      <c r="Z611" s="116"/>
      <c r="AA611" s="105"/>
      <c r="AB611" s="117"/>
      <c r="AC611" s="117"/>
      <c r="AD611" s="117"/>
      <c r="AE611" s="117"/>
      <c r="AF611" s="117"/>
      <c r="AG611" s="117"/>
      <c r="AH611" s="28"/>
      <c r="AI611" s="28"/>
      <c r="AJ611" s="28"/>
      <c r="AK611" s="28"/>
      <c r="AL611" s="28"/>
      <c r="AM611" s="28"/>
      <c r="AN611" s="28"/>
      <c r="AO611" s="28"/>
      <c r="AP611" s="28"/>
      <c r="AQ611" s="28"/>
      <c r="AR611" s="28"/>
      <c r="AS611" s="28"/>
      <c r="AT611" s="28"/>
      <c r="AU611" s="28"/>
    </row>
    <row r="612">
      <c r="B612" s="28"/>
      <c r="C612" s="28"/>
      <c r="D612" s="28"/>
      <c r="E612" s="28"/>
      <c r="F612" s="28"/>
      <c r="G612" s="28"/>
      <c r="H612" s="28"/>
      <c r="S612" s="28"/>
      <c r="T612" s="28"/>
      <c r="U612" s="116"/>
      <c r="V612" s="116"/>
      <c r="W612" s="116"/>
      <c r="X612" s="116"/>
      <c r="Y612" s="116"/>
      <c r="Z612" s="116"/>
      <c r="AA612" s="105"/>
      <c r="AB612" s="117"/>
      <c r="AC612" s="117"/>
      <c r="AD612" s="117"/>
      <c r="AE612" s="117"/>
      <c r="AF612" s="117"/>
      <c r="AG612" s="117"/>
      <c r="AH612" s="28"/>
      <c r="AI612" s="28"/>
      <c r="AJ612" s="28"/>
      <c r="AK612" s="28"/>
      <c r="AL612" s="28"/>
      <c r="AM612" s="28"/>
      <c r="AN612" s="28"/>
      <c r="AO612" s="28"/>
      <c r="AP612" s="28"/>
      <c r="AQ612" s="28"/>
      <c r="AR612" s="28"/>
      <c r="AS612" s="28"/>
      <c r="AT612" s="28"/>
      <c r="AU612" s="28"/>
    </row>
    <row r="613">
      <c r="B613" s="28"/>
      <c r="C613" s="28"/>
      <c r="D613" s="28"/>
      <c r="E613" s="28"/>
      <c r="F613" s="28"/>
      <c r="G613" s="28"/>
      <c r="H613" s="28"/>
      <c r="S613" s="28"/>
      <c r="T613" s="28"/>
      <c r="U613" s="116"/>
      <c r="V613" s="116"/>
      <c r="W613" s="116"/>
      <c r="X613" s="116"/>
      <c r="Y613" s="116"/>
      <c r="Z613" s="116"/>
      <c r="AA613" s="105"/>
      <c r="AB613" s="117"/>
      <c r="AC613" s="117"/>
      <c r="AD613" s="117"/>
      <c r="AE613" s="117"/>
      <c r="AF613" s="117"/>
      <c r="AG613" s="117"/>
      <c r="AH613" s="28"/>
      <c r="AI613" s="28"/>
      <c r="AJ613" s="28"/>
      <c r="AK613" s="28"/>
      <c r="AL613" s="28"/>
      <c r="AM613" s="28"/>
      <c r="AN613" s="28"/>
      <c r="AO613" s="28"/>
      <c r="AP613" s="28"/>
      <c r="AQ613" s="28"/>
      <c r="AR613" s="28"/>
      <c r="AS613" s="28"/>
      <c r="AT613" s="28"/>
      <c r="AU613" s="28"/>
    </row>
    <row r="614">
      <c r="B614" s="28"/>
      <c r="C614" s="28"/>
      <c r="D614" s="28"/>
      <c r="E614" s="28"/>
      <c r="F614" s="28"/>
      <c r="G614" s="28"/>
      <c r="H614" s="28"/>
      <c r="S614" s="28"/>
      <c r="T614" s="28"/>
      <c r="U614" s="116"/>
      <c r="V614" s="116"/>
      <c r="W614" s="116"/>
      <c r="X614" s="116"/>
      <c r="Y614" s="116"/>
      <c r="Z614" s="116"/>
      <c r="AA614" s="105"/>
      <c r="AB614" s="117"/>
      <c r="AC614" s="117"/>
      <c r="AD614" s="117"/>
      <c r="AE614" s="117"/>
      <c r="AF614" s="117"/>
      <c r="AG614" s="117"/>
      <c r="AH614" s="28"/>
      <c r="AI614" s="28"/>
      <c r="AJ614" s="28"/>
      <c r="AK614" s="28"/>
      <c r="AL614" s="28"/>
      <c r="AM614" s="28"/>
      <c r="AN614" s="28"/>
      <c r="AO614" s="28"/>
      <c r="AP614" s="28"/>
      <c r="AQ614" s="28"/>
      <c r="AR614" s="28"/>
      <c r="AS614" s="28"/>
      <c r="AT614" s="28"/>
      <c r="AU614" s="28"/>
    </row>
    <row r="615">
      <c r="B615" s="28"/>
      <c r="C615" s="28"/>
      <c r="D615" s="28"/>
      <c r="E615" s="28"/>
      <c r="F615" s="28"/>
      <c r="G615" s="28"/>
      <c r="H615" s="28"/>
      <c r="S615" s="28"/>
      <c r="T615" s="28"/>
      <c r="U615" s="116"/>
      <c r="V615" s="116"/>
      <c r="W615" s="116"/>
      <c r="X615" s="116"/>
      <c r="Y615" s="116"/>
      <c r="Z615" s="116"/>
      <c r="AA615" s="105"/>
      <c r="AB615" s="117"/>
      <c r="AC615" s="117"/>
      <c r="AD615" s="117"/>
      <c r="AE615" s="117"/>
      <c r="AF615" s="117"/>
      <c r="AG615" s="117"/>
      <c r="AH615" s="28"/>
      <c r="AI615" s="28"/>
      <c r="AJ615" s="28"/>
      <c r="AK615" s="28"/>
      <c r="AL615" s="28"/>
      <c r="AM615" s="28"/>
      <c r="AN615" s="28"/>
      <c r="AO615" s="28"/>
      <c r="AP615" s="28"/>
      <c r="AQ615" s="28"/>
      <c r="AR615" s="28"/>
      <c r="AS615" s="28"/>
      <c r="AT615" s="28"/>
      <c r="AU615" s="28"/>
    </row>
    <row r="616">
      <c r="B616" s="28"/>
      <c r="C616" s="28"/>
      <c r="D616" s="28"/>
      <c r="E616" s="28"/>
      <c r="F616" s="28"/>
      <c r="G616" s="28"/>
      <c r="H616" s="28"/>
      <c r="S616" s="28"/>
      <c r="T616" s="28"/>
      <c r="U616" s="116"/>
      <c r="V616" s="116"/>
      <c r="W616" s="116"/>
      <c r="X616" s="116"/>
      <c r="Y616" s="116"/>
      <c r="Z616" s="116"/>
      <c r="AA616" s="105"/>
      <c r="AB616" s="117"/>
      <c r="AC616" s="117"/>
      <c r="AD616" s="117"/>
      <c r="AE616" s="117"/>
      <c r="AF616" s="117"/>
      <c r="AG616" s="117"/>
      <c r="AH616" s="28"/>
      <c r="AI616" s="28"/>
      <c r="AJ616" s="28"/>
      <c r="AK616" s="28"/>
      <c r="AL616" s="28"/>
      <c r="AM616" s="28"/>
      <c r="AN616" s="28"/>
      <c r="AO616" s="28"/>
      <c r="AP616" s="28"/>
      <c r="AQ616" s="28"/>
      <c r="AR616" s="28"/>
      <c r="AS616" s="28"/>
      <c r="AT616" s="28"/>
      <c r="AU616" s="28"/>
    </row>
    <row r="617">
      <c r="B617" s="28"/>
      <c r="C617" s="28"/>
      <c r="D617" s="28"/>
      <c r="E617" s="28"/>
      <c r="F617" s="28"/>
      <c r="G617" s="28"/>
      <c r="H617" s="28"/>
      <c r="S617" s="28"/>
      <c r="T617" s="28"/>
      <c r="U617" s="116"/>
      <c r="V617" s="116"/>
      <c r="W617" s="116"/>
      <c r="X617" s="116"/>
      <c r="Y617" s="116"/>
      <c r="Z617" s="116"/>
      <c r="AA617" s="105"/>
      <c r="AB617" s="117"/>
      <c r="AC617" s="117"/>
      <c r="AD617" s="117"/>
      <c r="AE617" s="117"/>
      <c r="AF617" s="117"/>
      <c r="AG617" s="117"/>
      <c r="AH617" s="28"/>
      <c r="AI617" s="28"/>
      <c r="AJ617" s="28"/>
      <c r="AK617" s="28"/>
      <c r="AL617" s="28"/>
      <c r="AM617" s="28"/>
      <c r="AN617" s="28"/>
      <c r="AO617" s="28"/>
      <c r="AP617" s="28"/>
      <c r="AQ617" s="28"/>
      <c r="AR617" s="28"/>
      <c r="AS617" s="28"/>
      <c r="AT617" s="28"/>
      <c r="AU617" s="28"/>
    </row>
    <row r="618">
      <c r="B618" s="28"/>
      <c r="C618" s="28"/>
      <c r="D618" s="28"/>
      <c r="E618" s="28"/>
      <c r="F618" s="28"/>
      <c r="G618" s="28"/>
      <c r="H618" s="28"/>
      <c r="S618" s="28"/>
      <c r="T618" s="28"/>
      <c r="U618" s="116"/>
      <c r="V618" s="116"/>
      <c r="W618" s="116"/>
      <c r="X618" s="116"/>
      <c r="Y618" s="116"/>
      <c r="Z618" s="116"/>
      <c r="AA618" s="105"/>
      <c r="AB618" s="117"/>
      <c r="AC618" s="117"/>
      <c r="AD618" s="117"/>
      <c r="AE618" s="117"/>
      <c r="AF618" s="117"/>
      <c r="AG618" s="117"/>
      <c r="AH618" s="28"/>
      <c r="AI618" s="28"/>
      <c r="AJ618" s="28"/>
      <c r="AK618" s="28"/>
      <c r="AL618" s="28"/>
      <c r="AM618" s="28"/>
      <c r="AN618" s="28"/>
      <c r="AO618" s="28"/>
      <c r="AP618" s="28"/>
      <c r="AQ618" s="28"/>
      <c r="AR618" s="28"/>
      <c r="AS618" s="28"/>
      <c r="AT618" s="28"/>
      <c r="AU618" s="28"/>
    </row>
    <row r="619">
      <c r="B619" s="28"/>
      <c r="C619" s="28"/>
      <c r="D619" s="28"/>
      <c r="E619" s="28"/>
      <c r="F619" s="28"/>
      <c r="G619" s="28"/>
      <c r="H619" s="28"/>
      <c r="S619" s="28"/>
      <c r="T619" s="28"/>
      <c r="U619" s="116"/>
      <c r="V619" s="116"/>
      <c r="W619" s="116"/>
      <c r="X619" s="116"/>
      <c r="Y619" s="116"/>
      <c r="Z619" s="116"/>
      <c r="AA619" s="105"/>
      <c r="AB619" s="117"/>
      <c r="AC619" s="117"/>
      <c r="AD619" s="117"/>
      <c r="AE619" s="117"/>
      <c r="AF619" s="117"/>
      <c r="AG619" s="117"/>
      <c r="AH619" s="28"/>
      <c r="AI619" s="28"/>
      <c r="AJ619" s="28"/>
      <c r="AK619" s="28"/>
      <c r="AL619" s="28"/>
      <c r="AM619" s="28"/>
      <c r="AN619" s="28"/>
      <c r="AO619" s="28"/>
      <c r="AP619" s="28"/>
      <c r="AQ619" s="28"/>
      <c r="AR619" s="28"/>
      <c r="AS619" s="28"/>
      <c r="AT619" s="28"/>
      <c r="AU619" s="28"/>
    </row>
    <row r="620">
      <c r="B620" s="28"/>
      <c r="C620" s="28"/>
      <c r="D620" s="28"/>
      <c r="E620" s="28"/>
      <c r="F620" s="28"/>
      <c r="G620" s="28"/>
      <c r="H620" s="28"/>
      <c r="S620" s="28"/>
      <c r="T620" s="28"/>
      <c r="U620" s="116"/>
      <c r="V620" s="116"/>
      <c r="W620" s="116"/>
      <c r="X620" s="116"/>
      <c r="Y620" s="116"/>
      <c r="Z620" s="116"/>
      <c r="AA620" s="105"/>
      <c r="AB620" s="117"/>
      <c r="AC620" s="117"/>
      <c r="AD620" s="117"/>
      <c r="AE620" s="117"/>
      <c r="AF620" s="117"/>
      <c r="AG620" s="117"/>
      <c r="AH620" s="28"/>
      <c r="AI620" s="28"/>
      <c r="AJ620" s="28"/>
      <c r="AK620" s="28"/>
      <c r="AL620" s="28"/>
      <c r="AM620" s="28"/>
      <c r="AN620" s="28"/>
      <c r="AO620" s="28"/>
      <c r="AP620" s="28"/>
      <c r="AQ620" s="28"/>
      <c r="AR620" s="28"/>
      <c r="AS620" s="28"/>
      <c r="AT620" s="28"/>
      <c r="AU620" s="28"/>
    </row>
    <row r="621">
      <c r="B621" s="28"/>
      <c r="C621" s="28"/>
      <c r="D621" s="28"/>
      <c r="E621" s="28"/>
      <c r="F621" s="28"/>
      <c r="G621" s="28"/>
      <c r="H621" s="28"/>
      <c r="S621" s="28"/>
      <c r="T621" s="28"/>
      <c r="U621" s="116"/>
      <c r="V621" s="116"/>
      <c r="W621" s="116"/>
      <c r="X621" s="116"/>
      <c r="Y621" s="116"/>
      <c r="Z621" s="116"/>
      <c r="AA621" s="105"/>
      <c r="AB621" s="117"/>
      <c r="AC621" s="117"/>
      <c r="AD621" s="117"/>
      <c r="AE621" s="117"/>
      <c r="AF621" s="117"/>
      <c r="AG621" s="117"/>
      <c r="AH621" s="28"/>
      <c r="AI621" s="28"/>
      <c r="AJ621" s="28"/>
      <c r="AK621" s="28"/>
      <c r="AL621" s="28"/>
      <c r="AM621" s="28"/>
      <c r="AN621" s="28"/>
      <c r="AO621" s="28"/>
      <c r="AP621" s="28"/>
      <c r="AQ621" s="28"/>
      <c r="AR621" s="28"/>
      <c r="AS621" s="28"/>
      <c r="AT621" s="28"/>
      <c r="AU621" s="28"/>
    </row>
    <row r="622">
      <c r="B622" s="28"/>
      <c r="C622" s="28"/>
      <c r="D622" s="28"/>
      <c r="E622" s="28"/>
      <c r="F622" s="28"/>
      <c r="G622" s="28"/>
      <c r="H622" s="28"/>
      <c r="S622" s="28"/>
      <c r="T622" s="28"/>
      <c r="U622" s="116"/>
      <c r="V622" s="116"/>
      <c r="W622" s="116"/>
      <c r="X622" s="116"/>
      <c r="Y622" s="116"/>
      <c r="Z622" s="116"/>
      <c r="AA622" s="105"/>
      <c r="AB622" s="117"/>
      <c r="AC622" s="117"/>
      <c r="AD622" s="117"/>
      <c r="AE622" s="117"/>
      <c r="AF622" s="117"/>
      <c r="AG622" s="117"/>
      <c r="AH622" s="28"/>
      <c r="AI622" s="28"/>
      <c r="AJ622" s="28"/>
      <c r="AK622" s="28"/>
      <c r="AL622" s="28"/>
      <c r="AM622" s="28"/>
      <c r="AN622" s="28"/>
      <c r="AO622" s="28"/>
      <c r="AP622" s="28"/>
      <c r="AQ622" s="28"/>
      <c r="AR622" s="28"/>
      <c r="AS622" s="28"/>
      <c r="AT622" s="28"/>
      <c r="AU622" s="28"/>
    </row>
    <row r="623">
      <c r="B623" s="28"/>
      <c r="C623" s="28"/>
      <c r="D623" s="28"/>
      <c r="E623" s="28"/>
      <c r="F623" s="28"/>
      <c r="G623" s="28"/>
      <c r="H623" s="28"/>
      <c r="S623" s="28"/>
      <c r="T623" s="28"/>
      <c r="U623" s="116"/>
      <c r="V623" s="116"/>
      <c r="W623" s="116"/>
      <c r="X623" s="116"/>
      <c r="Y623" s="116"/>
      <c r="Z623" s="116"/>
      <c r="AA623" s="105"/>
      <c r="AB623" s="117"/>
      <c r="AC623" s="117"/>
      <c r="AD623" s="117"/>
      <c r="AE623" s="117"/>
      <c r="AF623" s="117"/>
      <c r="AG623" s="117"/>
      <c r="AH623" s="28"/>
      <c r="AI623" s="28"/>
      <c r="AJ623" s="28"/>
      <c r="AK623" s="28"/>
      <c r="AL623" s="28"/>
      <c r="AM623" s="28"/>
      <c r="AN623" s="28"/>
      <c r="AO623" s="28"/>
      <c r="AP623" s="28"/>
      <c r="AQ623" s="28"/>
      <c r="AR623" s="28"/>
      <c r="AS623" s="28"/>
      <c r="AT623" s="28"/>
      <c r="AU623" s="28"/>
    </row>
    <row r="624">
      <c r="B624" s="28"/>
      <c r="C624" s="28"/>
      <c r="D624" s="28"/>
      <c r="E624" s="28"/>
      <c r="F624" s="28"/>
      <c r="G624" s="28"/>
      <c r="H624" s="28"/>
      <c r="S624" s="28"/>
      <c r="T624" s="28"/>
      <c r="U624" s="116"/>
      <c r="V624" s="116"/>
      <c r="W624" s="116"/>
      <c r="X624" s="116"/>
      <c r="Y624" s="116"/>
      <c r="Z624" s="116"/>
      <c r="AA624" s="105"/>
      <c r="AB624" s="117"/>
      <c r="AC624" s="117"/>
      <c r="AD624" s="117"/>
      <c r="AE624" s="117"/>
      <c r="AF624" s="117"/>
      <c r="AG624" s="117"/>
      <c r="AH624" s="28"/>
      <c r="AI624" s="28"/>
      <c r="AJ624" s="28"/>
      <c r="AK624" s="28"/>
      <c r="AL624" s="28"/>
      <c r="AM624" s="28"/>
      <c r="AN624" s="28"/>
      <c r="AO624" s="28"/>
      <c r="AP624" s="28"/>
      <c r="AQ624" s="28"/>
      <c r="AR624" s="28"/>
      <c r="AS624" s="28"/>
      <c r="AT624" s="28"/>
      <c r="AU624" s="28"/>
    </row>
    <row r="625">
      <c r="B625" s="28"/>
      <c r="C625" s="28"/>
      <c r="D625" s="28"/>
      <c r="E625" s="28"/>
      <c r="F625" s="28"/>
      <c r="G625" s="28"/>
      <c r="H625" s="28"/>
      <c r="S625" s="28"/>
      <c r="T625" s="28"/>
      <c r="U625" s="116"/>
      <c r="V625" s="116"/>
      <c r="W625" s="116"/>
      <c r="X625" s="116"/>
      <c r="Y625" s="116"/>
      <c r="Z625" s="116"/>
      <c r="AA625" s="105"/>
      <c r="AB625" s="117"/>
      <c r="AC625" s="117"/>
      <c r="AD625" s="117"/>
      <c r="AE625" s="117"/>
      <c r="AF625" s="117"/>
      <c r="AG625" s="117"/>
      <c r="AH625" s="28"/>
      <c r="AI625" s="28"/>
      <c r="AJ625" s="28"/>
      <c r="AK625" s="28"/>
      <c r="AL625" s="28"/>
      <c r="AM625" s="28"/>
      <c r="AN625" s="28"/>
      <c r="AO625" s="28"/>
      <c r="AP625" s="28"/>
      <c r="AQ625" s="28"/>
      <c r="AR625" s="28"/>
      <c r="AS625" s="28"/>
      <c r="AT625" s="28"/>
      <c r="AU625" s="28"/>
    </row>
    <row r="626">
      <c r="B626" s="28"/>
      <c r="C626" s="28"/>
      <c r="D626" s="28"/>
      <c r="E626" s="28"/>
      <c r="F626" s="28"/>
      <c r="G626" s="28"/>
      <c r="H626" s="28"/>
      <c r="S626" s="28"/>
      <c r="T626" s="28"/>
      <c r="U626" s="116"/>
      <c r="V626" s="116"/>
      <c r="W626" s="116"/>
      <c r="X626" s="116"/>
      <c r="Y626" s="116"/>
      <c r="Z626" s="116"/>
      <c r="AA626" s="105"/>
      <c r="AB626" s="117"/>
      <c r="AC626" s="117"/>
      <c r="AD626" s="117"/>
      <c r="AE626" s="117"/>
      <c r="AF626" s="117"/>
      <c r="AG626" s="117"/>
      <c r="AH626" s="28"/>
      <c r="AI626" s="28"/>
      <c r="AJ626" s="28"/>
      <c r="AK626" s="28"/>
      <c r="AL626" s="28"/>
      <c r="AM626" s="28"/>
      <c r="AN626" s="28"/>
      <c r="AO626" s="28"/>
      <c r="AP626" s="28"/>
      <c r="AQ626" s="28"/>
      <c r="AR626" s="28"/>
      <c r="AS626" s="28"/>
      <c r="AT626" s="28"/>
      <c r="AU626" s="28"/>
    </row>
    <row r="627">
      <c r="B627" s="28"/>
      <c r="C627" s="28"/>
      <c r="D627" s="28"/>
      <c r="E627" s="28"/>
      <c r="F627" s="28"/>
      <c r="G627" s="28"/>
      <c r="H627" s="28"/>
      <c r="S627" s="28"/>
      <c r="T627" s="28"/>
      <c r="U627" s="116"/>
      <c r="V627" s="116"/>
      <c r="W627" s="116"/>
      <c r="X627" s="116"/>
      <c r="Y627" s="116"/>
      <c r="Z627" s="116"/>
      <c r="AA627" s="105"/>
      <c r="AB627" s="117"/>
      <c r="AC627" s="117"/>
      <c r="AD627" s="117"/>
      <c r="AE627" s="117"/>
      <c r="AF627" s="117"/>
      <c r="AG627" s="117"/>
      <c r="AH627" s="28"/>
      <c r="AI627" s="28"/>
      <c r="AJ627" s="28"/>
      <c r="AK627" s="28"/>
      <c r="AL627" s="28"/>
      <c r="AM627" s="28"/>
      <c r="AN627" s="28"/>
      <c r="AO627" s="28"/>
      <c r="AP627" s="28"/>
      <c r="AQ627" s="28"/>
      <c r="AR627" s="28"/>
      <c r="AS627" s="28"/>
      <c r="AT627" s="28"/>
      <c r="AU627" s="28"/>
    </row>
    <row r="628">
      <c r="B628" s="28"/>
      <c r="C628" s="28"/>
      <c r="D628" s="28"/>
      <c r="E628" s="28"/>
      <c r="F628" s="28"/>
      <c r="G628" s="28"/>
      <c r="H628" s="28"/>
      <c r="S628" s="28"/>
      <c r="T628" s="28"/>
      <c r="U628" s="116"/>
      <c r="V628" s="116"/>
      <c r="W628" s="116"/>
      <c r="X628" s="116"/>
      <c r="Y628" s="116"/>
      <c r="Z628" s="116"/>
      <c r="AA628" s="105"/>
      <c r="AB628" s="117"/>
      <c r="AC628" s="117"/>
      <c r="AD628" s="117"/>
      <c r="AE628" s="117"/>
      <c r="AF628" s="117"/>
      <c r="AG628" s="117"/>
      <c r="AH628" s="28"/>
      <c r="AI628" s="28"/>
      <c r="AJ628" s="28"/>
      <c r="AK628" s="28"/>
      <c r="AL628" s="28"/>
      <c r="AM628" s="28"/>
      <c r="AN628" s="28"/>
      <c r="AO628" s="28"/>
      <c r="AP628" s="28"/>
      <c r="AQ628" s="28"/>
      <c r="AR628" s="28"/>
      <c r="AS628" s="28"/>
      <c r="AT628" s="28"/>
      <c r="AU628" s="28"/>
    </row>
    <row r="629">
      <c r="B629" s="28"/>
      <c r="C629" s="28"/>
      <c r="D629" s="28"/>
      <c r="E629" s="28"/>
      <c r="F629" s="28"/>
      <c r="G629" s="28"/>
      <c r="H629" s="28"/>
      <c r="S629" s="28"/>
      <c r="T629" s="28"/>
      <c r="U629" s="116"/>
      <c r="V629" s="116"/>
      <c r="W629" s="116"/>
      <c r="X629" s="116"/>
      <c r="Y629" s="116"/>
      <c r="Z629" s="116"/>
      <c r="AA629" s="105"/>
      <c r="AB629" s="117"/>
      <c r="AC629" s="117"/>
      <c r="AD629" s="117"/>
      <c r="AE629" s="117"/>
      <c r="AF629" s="117"/>
      <c r="AG629" s="117"/>
      <c r="AH629" s="28"/>
      <c r="AI629" s="28"/>
      <c r="AJ629" s="28"/>
      <c r="AK629" s="28"/>
      <c r="AL629" s="28"/>
      <c r="AM629" s="28"/>
      <c r="AN629" s="28"/>
      <c r="AO629" s="28"/>
      <c r="AP629" s="28"/>
      <c r="AQ629" s="28"/>
      <c r="AR629" s="28"/>
      <c r="AS629" s="28"/>
      <c r="AT629" s="28"/>
      <c r="AU629" s="28"/>
    </row>
    <row r="630">
      <c r="B630" s="28"/>
      <c r="C630" s="28"/>
      <c r="D630" s="28"/>
      <c r="E630" s="28"/>
      <c r="F630" s="28"/>
      <c r="G630" s="28"/>
      <c r="H630" s="28"/>
      <c r="S630" s="28"/>
      <c r="T630" s="28"/>
      <c r="U630" s="116"/>
      <c r="V630" s="116"/>
      <c r="W630" s="116"/>
      <c r="X630" s="116"/>
      <c r="Y630" s="116"/>
      <c r="Z630" s="116"/>
      <c r="AA630" s="105"/>
      <c r="AB630" s="117"/>
      <c r="AC630" s="117"/>
      <c r="AD630" s="117"/>
      <c r="AE630" s="117"/>
      <c r="AF630" s="117"/>
      <c r="AG630" s="117"/>
      <c r="AH630" s="28"/>
      <c r="AI630" s="28"/>
      <c r="AJ630" s="28"/>
      <c r="AK630" s="28"/>
      <c r="AL630" s="28"/>
      <c r="AM630" s="28"/>
      <c r="AN630" s="28"/>
      <c r="AO630" s="28"/>
      <c r="AP630" s="28"/>
      <c r="AQ630" s="28"/>
      <c r="AR630" s="28"/>
      <c r="AS630" s="28"/>
      <c r="AT630" s="28"/>
      <c r="AU630" s="28"/>
    </row>
    <row r="631">
      <c r="B631" s="28"/>
      <c r="C631" s="28"/>
      <c r="D631" s="28"/>
      <c r="E631" s="28"/>
      <c r="F631" s="28"/>
      <c r="G631" s="28"/>
      <c r="H631" s="28"/>
      <c r="S631" s="28"/>
      <c r="T631" s="28"/>
      <c r="U631" s="116"/>
      <c r="V631" s="116"/>
      <c r="W631" s="116"/>
      <c r="X631" s="116"/>
      <c r="Y631" s="116"/>
      <c r="Z631" s="116"/>
      <c r="AA631" s="105"/>
      <c r="AB631" s="117"/>
      <c r="AC631" s="117"/>
      <c r="AD631" s="117"/>
      <c r="AE631" s="117"/>
      <c r="AF631" s="117"/>
      <c r="AG631" s="117"/>
      <c r="AH631" s="28"/>
      <c r="AI631" s="28"/>
      <c r="AJ631" s="28"/>
      <c r="AK631" s="28"/>
      <c r="AL631" s="28"/>
      <c r="AM631" s="28"/>
      <c r="AN631" s="28"/>
      <c r="AO631" s="28"/>
      <c r="AP631" s="28"/>
      <c r="AQ631" s="28"/>
      <c r="AR631" s="28"/>
      <c r="AS631" s="28"/>
      <c r="AT631" s="28"/>
      <c r="AU631" s="28"/>
    </row>
    <row r="632">
      <c r="B632" s="28"/>
      <c r="C632" s="28"/>
      <c r="D632" s="28"/>
      <c r="E632" s="28"/>
      <c r="F632" s="28"/>
      <c r="G632" s="28"/>
      <c r="H632" s="28"/>
      <c r="S632" s="28"/>
      <c r="T632" s="28"/>
      <c r="U632" s="116"/>
      <c r="V632" s="116"/>
      <c r="W632" s="116"/>
      <c r="X632" s="116"/>
      <c r="Y632" s="116"/>
      <c r="Z632" s="116"/>
      <c r="AA632" s="105"/>
      <c r="AB632" s="117"/>
      <c r="AC632" s="117"/>
      <c r="AD632" s="117"/>
      <c r="AE632" s="117"/>
      <c r="AF632" s="117"/>
      <c r="AG632" s="117"/>
      <c r="AH632" s="28"/>
      <c r="AI632" s="28"/>
      <c r="AJ632" s="28"/>
      <c r="AK632" s="28"/>
      <c r="AL632" s="28"/>
      <c r="AM632" s="28"/>
      <c r="AN632" s="28"/>
      <c r="AO632" s="28"/>
      <c r="AP632" s="28"/>
      <c r="AQ632" s="28"/>
      <c r="AR632" s="28"/>
      <c r="AS632" s="28"/>
      <c r="AT632" s="28"/>
      <c r="AU632" s="28"/>
    </row>
    <row r="633">
      <c r="B633" s="28"/>
      <c r="C633" s="28"/>
      <c r="D633" s="28"/>
      <c r="E633" s="28"/>
      <c r="F633" s="28"/>
      <c r="G633" s="28"/>
      <c r="H633" s="28"/>
      <c r="S633" s="28"/>
      <c r="T633" s="28"/>
      <c r="U633" s="116"/>
      <c r="V633" s="116"/>
      <c r="W633" s="116"/>
      <c r="X633" s="116"/>
      <c r="Y633" s="116"/>
      <c r="Z633" s="116"/>
      <c r="AA633" s="105"/>
      <c r="AB633" s="117"/>
      <c r="AC633" s="117"/>
      <c r="AD633" s="117"/>
      <c r="AE633" s="117"/>
      <c r="AF633" s="117"/>
      <c r="AG633" s="117"/>
      <c r="AH633" s="28"/>
      <c r="AI633" s="28"/>
      <c r="AJ633" s="28"/>
      <c r="AK633" s="28"/>
      <c r="AL633" s="28"/>
      <c r="AM633" s="28"/>
      <c r="AN633" s="28"/>
      <c r="AO633" s="28"/>
      <c r="AP633" s="28"/>
      <c r="AQ633" s="28"/>
      <c r="AR633" s="28"/>
      <c r="AS633" s="28"/>
      <c r="AT633" s="28"/>
      <c r="AU633" s="28"/>
    </row>
    <row r="634">
      <c r="B634" s="28"/>
      <c r="C634" s="28"/>
      <c r="D634" s="28"/>
      <c r="E634" s="28"/>
      <c r="F634" s="28"/>
      <c r="G634" s="28"/>
      <c r="H634" s="28"/>
      <c r="S634" s="28"/>
      <c r="T634" s="28"/>
      <c r="U634" s="116"/>
      <c r="V634" s="116"/>
      <c r="W634" s="116"/>
      <c r="X634" s="116"/>
      <c r="Y634" s="116"/>
      <c r="Z634" s="116"/>
      <c r="AA634" s="105"/>
      <c r="AB634" s="117"/>
      <c r="AC634" s="117"/>
      <c r="AD634" s="117"/>
      <c r="AE634" s="117"/>
      <c r="AF634" s="117"/>
      <c r="AG634" s="117"/>
      <c r="AH634" s="28"/>
      <c r="AI634" s="28"/>
      <c r="AJ634" s="28"/>
      <c r="AK634" s="28"/>
      <c r="AL634" s="28"/>
      <c r="AM634" s="28"/>
      <c r="AN634" s="28"/>
      <c r="AO634" s="28"/>
      <c r="AP634" s="28"/>
      <c r="AQ634" s="28"/>
      <c r="AR634" s="28"/>
      <c r="AS634" s="28"/>
      <c r="AT634" s="28"/>
      <c r="AU634" s="28"/>
    </row>
    <row r="635">
      <c r="B635" s="28"/>
      <c r="C635" s="28"/>
      <c r="D635" s="28"/>
      <c r="E635" s="28"/>
      <c r="F635" s="28"/>
      <c r="G635" s="28"/>
      <c r="H635" s="28"/>
      <c r="S635" s="28"/>
      <c r="T635" s="28"/>
      <c r="U635" s="116"/>
      <c r="V635" s="116"/>
      <c r="W635" s="116"/>
      <c r="X635" s="116"/>
      <c r="Y635" s="116"/>
      <c r="Z635" s="116"/>
      <c r="AA635" s="105"/>
      <c r="AB635" s="117"/>
      <c r="AC635" s="117"/>
      <c r="AD635" s="117"/>
      <c r="AE635" s="117"/>
      <c r="AF635" s="117"/>
      <c r="AG635" s="117"/>
      <c r="AH635" s="28"/>
      <c r="AI635" s="28"/>
      <c r="AJ635" s="28"/>
      <c r="AK635" s="28"/>
      <c r="AL635" s="28"/>
      <c r="AM635" s="28"/>
      <c r="AN635" s="28"/>
      <c r="AO635" s="28"/>
      <c r="AP635" s="28"/>
      <c r="AQ635" s="28"/>
      <c r="AR635" s="28"/>
      <c r="AS635" s="28"/>
      <c r="AT635" s="28"/>
      <c r="AU635" s="28"/>
    </row>
    <row r="636">
      <c r="B636" s="28"/>
      <c r="C636" s="28"/>
      <c r="D636" s="28"/>
      <c r="E636" s="28"/>
      <c r="F636" s="28"/>
      <c r="G636" s="28"/>
      <c r="H636" s="28"/>
      <c r="S636" s="28"/>
      <c r="T636" s="28"/>
      <c r="U636" s="116"/>
      <c r="V636" s="116"/>
      <c r="W636" s="116"/>
      <c r="X636" s="116"/>
      <c r="Y636" s="116"/>
      <c r="Z636" s="116"/>
      <c r="AA636" s="105"/>
      <c r="AB636" s="117"/>
      <c r="AC636" s="117"/>
      <c r="AD636" s="117"/>
      <c r="AE636" s="117"/>
      <c r="AF636" s="117"/>
      <c r="AG636" s="117"/>
      <c r="AH636" s="28"/>
      <c r="AI636" s="28"/>
      <c r="AJ636" s="28"/>
      <c r="AK636" s="28"/>
      <c r="AL636" s="28"/>
      <c r="AM636" s="28"/>
      <c r="AN636" s="28"/>
      <c r="AO636" s="28"/>
      <c r="AP636" s="28"/>
      <c r="AQ636" s="28"/>
      <c r="AR636" s="28"/>
      <c r="AS636" s="28"/>
      <c r="AT636" s="28"/>
      <c r="AU636" s="28"/>
    </row>
    <row r="637">
      <c r="B637" s="28"/>
      <c r="C637" s="28"/>
      <c r="D637" s="28"/>
      <c r="E637" s="28"/>
      <c r="F637" s="28"/>
      <c r="G637" s="28"/>
      <c r="H637" s="28"/>
      <c r="S637" s="28"/>
      <c r="T637" s="28"/>
      <c r="U637" s="116"/>
      <c r="V637" s="116"/>
      <c r="W637" s="116"/>
      <c r="X637" s="116"/>
      <c r="Y637" s="116"/>
      <c r="Z637" s="116"/>
      <c r="AA637" s="105"/>
      <c r="AB637" s="117"/>
      <c r="AC637" s="117"/>
      <c r="AD637" s="117"/>
      <c r="AE637" s="117"/>
      <c r="AF637" s="117"/>
      <c r="AG637" s="117"/>
      <c r="AH637" s="28"/>
      <c r="AI637" s="28"/>
      <c r="AJ637" s="28"/>
      <c r="AK637" s="28"/>
      <c r="AL637" s="28"/>
      <c r="AM637" s="28"/>
      <c r="AN637" s="28"/>
      <c r="AO637" s="28"/>
      <c r="AP637" s="28"/>
      <c r="AQ637" s="28"/>
      <c r="AR637" s="28"/>
      <c r="AS637" s="28"/>
      <c r="AT637" s="28"/>
      <c r="AU637" s="28"/>
    </row>
    <row r="638">
      <c r="B638" s="28"/>
      <c r="C638" s="28"/>
      <c r="D638" s="28"/>
      <c r="E638" s="28"/>
      <c r="F638" s="28"/>
      <c r="G638" s="28"/>
      <c r="H638" s="28"/>
      <c r="S638" s="28"/>
      <c r="T638" s="28"/>
      <c r="U638" s="116"/>
      <c r="V638" s="116"/>
      <c r="W638" s="116"/>
      <c r="X638" s="116"/>
      <c r="Y638" s="116"/>
      <c r="Z638" s="116"/>
      <c r="AA638" s="105"/>
      <c r="AB638" s="117"/>
      <c r="AC638" s="117"/>
      <c r="AD638" s="117"/>
      <c r="AE638" s="117"/>
      <c r="AF638" s="117"/>
      <c r="AG638" s="117"/>
      <c r="AH638" s="28"/>
      <c r="AI638" s="28"/>
      <c r="AJ638" s="28"/>
      <c r="AK638" s="28"/>
      <c r="AL638" s="28"/>
      <c r="AM638" s="28"/>
      <c r="AN638" s="28"/>
      <c r="AO638" s="28"/>
      <c r="AP638" s="28"/>
      <c r="AQ638" s="28"/>
      <c r="AR638" s="28"/>
      <c r="AS638" s="28"/>
      <c r="AT638" s="28"/>
      <c r="AU638" s="28"/>
    </row>
    <row r="639">
      <c r="B639" s="28"/>
      <c r="C639" s="28"/>
      <c r="D639" s="28"/>
      <c r="E639" s="28"/>
      <c r="F639" s="28"/>
      <c r="G639" s="28"/>
      <c r="H639" s="28"/>
      <c r="S639" s="28"/>
      <c r="T639" s="28"/>
      <c r="U639" s="116"/>
      <c r="V639" s="116"/>
      <c r="W639" s="116"/>
      <c r="X639" s="116"/>
      <c r="Y639" s="116"/>
      <c r="Z639" s="116"/>
      <c r="AA639" s="105"/>
      <c r="AB639" s="117"/>
      <c r="AC639" s="117"/>
      <c r="AD639" s="117"/>
      <c r="AE639" s="117"/>
      <c r="AF639" s="117"/>
      <c r="AG639" s="117"/>
      <c r="AH639" s="28"/>
      <c r="AI639" s="28"/>
      <c r="AJ639" s="28"/>
      <c r="AK639" s="28"/>
      <c r="AL639" s="28"/>
      <c r="AM639" s="28"/>
      <c r="AN639" s="28"/>
      <c r="AO639" s="28"/>
      <c r="AP639" s="28"/>
      <c r="AQ639" s="28"/>
      <c r="AR639" s="28"/>
      <c r="AS639" s="28"/>
      <c r="AT639" s="28"/>
      <c r="AU639" s="28"/>
    </row>
    <row r="640">
      <c r="B640" s="28"/>
      <c r="C640" s="28"/>
      <c r="D640" s="28"/>
      <c r="E640" s="28"/>
      <c r="F640" s="28"/>
      <c r="G640" s="28"/>
      <c r="H640" s="28"/>
      <c r="S640" s="28"/>
      <c r="T640" s="28"/>
      <c r="U640" s="116"/>
      <c r="V640" s="116"/>
      <c r="W640" s="116"/>
      <c r="X640" s="116"/>
      <c r="Y640" s="116"/>
      <c r="Z640" s="116"/>
      <c r="AA640" s="105"/>
      <c r="AB640" s="117"/>
      <c r="AC640" s="117"/>
      <c r="AD640" s="117"/>
      <c r="AE640" s="117"/>
      <c r="AF640" s="117"/>
      <c r="AG640" s="117"/>
      <c r="AH640" s="28"/>
      <c r="AI640" s="28"/>
      <c r="AJ640" s="28"/>
      <c r="AK640" s="28"/>
      <c r="AL640" s="28"/>
      <c r="AM640" s="28"/>
      <c r="AN640" s="28"/>
      <c r="AO640" s="28"/>
      <c r="AP640" s="28"/>
      <c r="AQ640" s="28"/>
      <c r="AR640" s="28"/>
      <c r="AS640" s="28"/>
      <c r="AT640" s="28"/>
      <c r="AU640" s="28"/>
    </row>
    <row r="641">
      <c r="B641" s="28"/>
      <c r="C641" s="28"/>
      <c r="D641" s="28"/>
      <c r="E641" s="28"/>
      <c r="F641" s="28"/>
      <c r="G641" s="28"/>
      <c r="H641" s="28"/>
      <c r="S641" s="28"/>
      <c r="T641" s="28"/>
      <c r="U641" s="116"/>
      <c r="V641" s="116"/>
      <c r="W641" s="116"/>
      <c r="X641" s="116"/>
      <c r="Y641" s="116"/>
      <c r="Z641" s="116"/>
      <c r="AA641" s="105"/>
      <c r="AB641" s="117"/>
      <c r="AC641" s="117"/>
      <c r="AD641" s="117"/>
      <c r="AE641" s="117"/>
      <c r="AF641" s="117"/>
      <c r="AG641" s="117"/>
      <c r="AH641" s="28"/>
      <c r="AI641" s="28"/>
      <c r="AJ641" s="28"/>
      <c r="AK641" s="28"/>
      <c r="AL641" s="28"/>
      <c r="AM641" s="28"/>
      <c r="AN641" s="28"/>
      <c r="AO641" s="28"/>
      <c r="AP641" s="28"/>
      <c r="AQ641" s="28"/>
      <c r="AR641" s="28"/>
      <c r="AS641" s="28"/>
      <c r="AT641" s="28"/>
      <c r="AU641" s="28"/>
    </row>
    <row r="642">
      <c r="B642" s="28"/>
      <c r="C642" s="28"/>
      <c r="D642" s="28"/>
      <c r="E642" s="28"/>
      <c r="F642" s="28"/>
      <c r="G642" s="28"/>
      <c r="H642" s="28"/>
      <c r="S642" s="28"/>
      <c r="T642" s="28"/>
      <c r="U642" s="116"/>
      <c r="V642" s="116"/>
      <c r="W642" s="116"/>
      <c r="X642" s="116"/>
      <c r="Y642" s="116"/>
      <c r="Z642" s="116"/>
      <c r="AA642" s="105"/>
      <c r="AB642" s="117"/>
      <c r="AC642" s="117"/>
      <c r="AD642" s="117"/>
      <c r="AE642" s="117"/>
      <c r="AF642" s="117"/>
      <c r="AG642" s="117"/>
      <c r="AH642" s="28"/>
      <c r="AI642" s="28"/>
      <c r="AJ642" s="28"/>
      <c r="AK642" s="28"/>
      <c r="AL642" s="28"/>
      <c r="AM642" s="28"/>
      <c r="AN642" s="28"/>
      <c r="AO642" s="28"/>
      <c r="AP642" s="28"/>
      <c r="AQ642" s="28"/>
      <c r="AR642" s="28"/>
      <c r="AS642" s="28"/>
      <c r="AT642" s="28"/>
      <c r="AU642" s="28"/>
    </row>
    <row r="643">
      <c r="B643" s="28"/>
      <c r="C643" s="28"/>
      <c r="D643" s="28"/>
      <c r="E643" s="28"/>
      <c r="F643" s="28"/>
      <c r="G643" s="28"/>
      <c r="H643" s="28"/>
      <c r="S643" s="28"/>
      <c r="T643" s="28"/>
      <c r="U643" s="116"/>
      <c r="V643" s="116"/>
      <c r="W643" s="116"/>
      <c r="X643" s="116"/>
      <c r="Y643" s="116"/>
      <c r="Z643" s="116"/>
      <c r="AA643" s="105"/>
      <c r="AB643" s="117"/>
      <c r="AC643" s="117"/>
      <c r="AD643" s="117"/>
      <c r="AE643" s="117"/>
      <c r="AF643" s="117"/>
      <c r="AG643" s="117"/>
      <c r="AH643" s="28"/>
      <c r="AI643" s="28"/>
      <c r="AJ643" s="28"/>
      <c r="AK643" s="28"/>
      <c r="AL643" s="28"/>
      <c r="AM643" s="28"/>
      <c r="AN643" s="28"/>
      <c r="AO643" s="28"/>
      <c r="AP643" s="28"/>
      <c r="AQ643" s="28"/>
      <c r="AR643" s="28"/>
      <c r="AS643" s="28"/>
      <c r="AT643" s="28"/>
      <c r="AU643" s="28"/>
    </row>
    <row r="644">
      <c r="B644" s="28"/>
      <c r="C644" s="28"/>
      <c r="D644" s="28"/>
      <c r="E644" s="28"/>
      <c r="F644" s="28"/>
      <c r="G644" s="28"/>
      <c r="H644" s="28"/>
      <c r="S644" s="28"/>
      <c r="T644" s="28"/>
      <c r="U644" s="116"/>
      <c r="V644" s="116"/>
      <c r="W644" s="116"/>
      <c r="X644" s="116"/>
      <c r="Y644" s="116"/>
      <c r="Z644" s="116"/>
      <c r="AA644" s="105"/>
      <c r="AB644" s="117"/>
      <c r="AC644" s="117"/>
      <c r="AD644" s="117"/>
      <c r="AE644" s="117"/>
      <c r="AF644" s="117"/>
      <c r="AG644" s="117"/>
      <c r="AH644" s="28"/>
      <c r="AI644" s="28"/>
      <c r="AJ644" s="28"/>
      <c r="AK644" s="28"/>
      <c r="AL644" s="28"/>
      <c r="AM644" s="28"/>
      <c r="AN644" s="28"/>
      <c r="AO644" s="28"/>
      <c r="AP644" s="28"/>
      <c r="AQ644" s="28"/>
      <c r="AR644" s="28"/>
      <c r="AS644" s="28"/>
      <c r="AT644" s="28"/>
      <c r="AU644" s="28"/>
    </row>
    <row r="645">
      <c r="B645" s="28"/>
      <c r="C645" s="28"/>
      <c r="D645" s="28"/>
      <c r="E645" s="28"/>
      <c r="F645" s="28"/>
      <c r="G645" s="28"/>
      <c r="H645" s="28"/>
      <c r="S645" s="28"/>
      <c r="T645" s="28"/>
      <c r="U645" s="116"/>
      <c r="V645" s="116"/>
      <c r="W645" s="116"/>
      <c r="X645" s="116"/>
      <c r="Y645" s="116"/>
      <c r="Z645" s="116"/>
      <c r="AA645" s="105"/>
      <c r="AB645" s="117"/>
      <c r="AC645" s="117"/>
      <c r="AD645" s="117"/>
      <c r="AE645" s="117"/>
      <c r="AF645" s="117"/>
      <c r="AG645" s="117"/>
      <c r="AH645" s="28"/>
      <c r="AI645" s="28"/>
      <c r="AJ645" s="28"/>
      <c r="AK645" s="28"/>
      <c r="AL645" s="28"/>
      <c r="AM645" s="28"/>
      <c r="AN645" s="28"/>
      <c r="AO645" s="28"/>
      <c r="AP645" s="28"/>
      <c r="AQ645" s="28"/>
      <c r="AR645" s="28"/>
      <c r="AS645" s="28"/>
      <c r="AT645" s="28"/>
      <c r="AU645" s="28"/>
    </row>
    <row r="646">
      <c r="B646" s="28"/>
      <c r="C646" s="28"/>
      <c r="D646" s="28"/>
      <c r="E646" s="28"/>
      <c r="F646" s="28"/>
      <c r="G646" s="28"/>
      <c r="H646" s="28"/>
      <c r="S646" s="28"/>
      <c r="T646" s="28"/>
      <c r="U646" s="116"/>
      <c r="V646" s="116"/>
      <c r="W646" s="116"/>
      <c r="X646" s="116"/>
      <c r="Y646" s="116"/>
      <c r="Z646" s="116"/>
      <c r="AA646" s="105"/>
      <c r="AB646" s="117"/>
      <c r="AC646" s="117"/>
      <c r="AD646" s="117"/>
      <c r="AE646" s="117"/>
      <c r="AF646" s="117"/>
      <c r="AG646" s="117"/>
      <c r="AH646" s="28"/>
      <c r="AI646" s="28"/>
      <c r="AJ646" s="28"/>
      <c r="AK646" s="28"/>
      <c r="AL646" s="28"/>
      <c r="AM646" s="28"/>
      <c r="AN646" s="28"/>
      <c r="AO646" s="28"/>
      <c r="AP646" s="28"/>
      <c r="AQ646" s="28"/>
      <c r="AR646" s="28"/>
      <c r="AS646" s="28"/>
      <c r="AT646" s="28"/>
      <c r="AU646" s="28"/>
    </row>
    <row r="647">
      <c r="B647" s="28"/>
      <c r="C647" s="28"/>
      <c r="D647" s="28"/>
      <c r="E647" s="28"/>
      <c r="F647" s="28"/>
      <c r="G647" s="28"/>
      <c r="H647" s="28"/>
      <c r="S647" s="28"/>
      <c r="T647" s="28"/>
      <c r="U647" s="116"/>
      <c r="V647" s="116"/>
      <c r="W647" s="116"/>
      <c r="X647" s="116"/>
      <c r="Y647" s="116"/>
      <c r="Z647" s="116"/>
      <c r="AA647" s="105"/>
      <c r="AB647" s="117"/>
      <c r="AC647" s="117"/>
      <c r="AD647" s="117"/>
      <c r="AE647" s="117"/>
      <c r="AF647" s="117"/>
      <c r="AG647" s="117"/>
      <c r="AH647" s="28"/>
      <c r="AI647" s="28"/>
      <c r="AJ647" s="28"/>
      <c r="AK647" s="28"/>
      <c r="AL647" s="28"/>
      <c r="AM647" s="28"/>
      <c r="AN647" s="28"/>
      <c r="AO647" s="28"/>
      <c r="AP647" s="28"/>
      <c r="AQ647" s="28"/>
      <c r="AR647" s="28"/>
      <c r="AS647" s="28"/>
      <c r="AT647" s="28"/>
      <c r="AU647" s="28"/>
    </row>
    <row r="648">
      <c r="B648" s="28"/>
      <c r="C648" s="28"/>
      <c r="D648" s="28"/>
      <c r="E648" s="28"/>
      <c r="F648" s="28"/>
      <c r="G648" s="28"/>
      <c r="H648" s="28"/>
      <c r="S648" s="28"/>
      <c r="T648" s="28"/>
      <c r="U648" s="116"/>
      <c r="V648" s="116"/>
      <c r="W648" s="116"/>
      <c r="X648" s="116"/>
      <c r="Y648" s="116"/>
      <c r="Z648" s="116"/>
      <c r="AA648" s="105"/>
      <c r="AB648" s="117"/>
      <c r="AC648" s="117"/>
      <c r="AD648" s="117"/>
      <c r="AE648" s="117"/>
      <c r="AF648" s="117"/>
      <c r="AG648" s="117"/>
      <c r="AH648" s="28"/>
      <c r="AI648" s="28"/>
      <c r="AJ648" s="28"/>
      <c r="AK648" s="28"/>
      <c r="AL648" s="28"/>
      <c r="AM648" s="28"/>
      <c r="AN648" s="28"/>
      <c r="AO648" s="28"/>
      <c r="AP648" s="28"/>
      <c r="AQ648" s="28"/>
      <c r="AR648" s="28"/>
      <c r="AS648" s="28"/>
      <c r="AT648" s="28"/>
      <c r="AU648" s="28"/>
    </row>
    <row r="649">
      <c r="B649" s="28"/>
      <c r="C649" s="28"/>
      <c r="D649" s="28"/>
      <c r="E649" s="28"/>
      <c r="F649" s="28"/>
      <c r="G649" s="28"/>
      <c r="H649" s="28"/>
      <c r="S649" s="28"/>
      <c r="T649" s="28"/>
      <c r="U649" s="116"/>
      <c r="V649" s="116"/>
      <c r="W649" s="116"/>
      <c r="X649" s="116"/>
      <c r="Y649" s="116"/>
      <c r="Z649" s="116"/>
      <c r="AA649" s="105"/>
      <c r="AB649" s="117"/>
      <c r="AC649" s="117"/>
      <c r="AD649" s="117"/>
      <c r="AE649" s="117"/>
      <c r="AF649" s="117"/>
      <c r="AG649" s="117"/>
      <c r="AH649" s="28"/>
      <c r="AI649" s="28"/>
      <c r="AJ649" s="28"/>
      <c r="AK649" s="28"/>
      <c r="AL649" s="28"/>
      <c r="AM649" s="28"/>
      <c r="AN649" s="28"/>
      <c r="AO649" s="28"/>
      <c r="AP649" s="28"/>
      <c r="AQ649" s="28"/>
      <c r="AR649" s="28"/>
      <c r="AS649" s="28"/>
      <c r="AT649" s="28"/>
      <c r="AU649" s="28"/>
    </row>
    <row r="650">
      <c r="B650" s="28"/>
      <c r="C650" s="28"/>
      <c r="D650" s="28"/>
      <c r="E650" s="28"/>
      <c r="F650" s="28"/>
      <c r="G650" s="28"/>
      <c r="H650" s="28"/>
      <c r="S650" s="28"/>
      <c r="T650" s="28"/>
      <c r="U650" s="116"/>
      <c r="V650" s="116"/>
      <c r="W650" s="116"/>
      <c r="X650" s="116"/>
      <c r="Y650" s="116"/>
      <c r="Z650" s="116"/>
      <c r="AA650" s="105"/>
      <c r="AB650" s="117"/>
      <c r="AC650" s="117"/>
      <c r="AD650" s="117"/>
      <c r="AE650" s="117"/>
      <c r="AF650" s="117"/>
      <c r="AG650" s="117"/>
      <c r="AH650" s="28"/>
      <c r="AI650" s="28"/>
      <c r="AJ650" s="28"/>
      <c r="AK650" s="28"/>
      <c r="AL650" s="28"/>
      <c r="AM650" s="28"/>
      <c r="AN650" s="28"/>
      <c r="AO650" s="28"/>
      <c r="AP650" s="28"/>
      <c r="AQ650" s="28"/>
      <c r="AR650" s="28"/>
      <c r="AS650" s="28"/>
      <c r="AT650" s="28"/>
      <c r="AU650" s="28"/>
    </row>
    <row r="651">
      <c r="B651" s="28"/>
      <c r="C651" s="28"/>
      <c r="D651" s="28"/>
      <c r="E651" s="28"/>
      <c r="F651" s="28"/>
      <c r="G651" s="28"/>
      <c r="H651" s="28"/>
      <c r="S651" s="28"/>
      <c r="T651" s="28"/>
      <c r="U651" s="116"/>
      <c r="V651" s="116"/>
      <c r="W651" s="116"/>
      <c r="X651" s="116"/>
      <c r="Y651" s="116"/>
      <c r="Z651" s="116"/>
      <c r="AA651" s="105"/>
      <c r="AB651" s="117"/>
      <c r="AC651" s="117"/>
      <c r="AD651" s="117"/>
      <c r="AE651" s="117"/>
      <c r="AF651" s="117"/>
      <c r="AG651" s="117"/>
      <c r="AH651" s="28"/>
      <c r="AI651" s="28"/>
      <c r="AJ651" s="28"/>
      <c r="AK651" s="28"/>
      <c r="AL651" s="28"/>
      <c r="AM651" s="28"/>
      <c r="AN651" s="28"/>
      <c r="AO651" s="28"/>
      <c r="AP651" s="28"/>
      <c r="AQ651" s="28"/>
      <c r="AR651" s="28"/>
      <c r="AS651" s="28"/>
      <c r="AT651" s="28"/>
      <c r="AU651" s="28"/>
    </row>
    <row r="652">
      <c r="B652" s="28"/>
      <c r="C652" s="28"/>
      <c r="D652" s="28"/>
      <c r="E652" s="28"/>
      <c r="F652" s="28"/>
      <c r="G652" s="28"/>
      <c r="H652" s="28"/>
      <c r="S652" s="28"/>
      <c r="T652" s="28"/>
      <c r="U652" s="116"/>
      <c r="V652" s="116"/>
      <c r="W652" s="116"/>
      <c r="X652" s="116"/>
      <c r="Y652" s="116"/>
      <c r="Z652" s="116"/>
      <c r="AA652" s="105"/>
      <c r="AB652" s="117"/>
      <c r="AC652" s="117"/>
      <c r="AD652" s="117"/>
      <c r="AE652" s="117"/>
      <c r="AF652" s="117"/>
      <c r="AG652" s="117"/>
      <c r="AH652" s="28"/>
      <c r="AI652" s="28"/>
      <c r="AJ652" s="28"/>
      <c r="AK652" s="28"/>
      <c r="AL652" s="28"/>
      <c r="AM652" s="28"/>
      <c r="AN652" s="28"/>
      <c r="AO652" s="28"/>
      <c r="AP652" s="28"/>
      <c r="AQ652" s="28"/>
      <c r="AR652" s="28"/>
      <c r="AS652" s="28"/>
      <c r="AT652" s="28"/>
      <c r="AU652" s="28"/>
    </row>
    <row r="653">
      <c r="B653" s="28"/>
      <c r="C653" s="28"/>
      <c r="D653" s="28"/>
      <c r="E653" s="28"/>
      <c r="F653" s="28"/>
      <c r="G653" s="28"/>
      <c r="H653" s="28"/>
      <c r="S653" s="28"/>
      <c r="T653" s="28"/>
      <c r="U653" s="116"/>
      <c r="V653" s="116"/>
      <c r="W653" s="116"/>
      <c r="X653" s="116"/>
      <c r="Y653" s="116"/>
      <c r="Z653" s="116"/>
      <c r="AA653" s="105"/>
      <c r="AB653" s="117"/>
      <c r="AC653" s="117"/>
      <c r="AD653" s="117"/>
      <c r="AE653" s="117"/>
      <c r="AF653" s="117"/>
      <c r="AG653" s="117"/>
      <c r="AH653" s="28"/>
      <c r="AI653" s="28"/>
      <c r="AJ653" s="28"/>
      <c r="AK653" s="28"/>
      <c r="AL653" s="28"/>
      <c r="AM653" s="28"/>
      <c r="AN653" s="28"/>
      <c r="AO653" s="28"/>
      <c r="AP653" s="28"/>
      <c r="AQ653" s="28"/>
      <c r="AR653" s="28"/>
      <c r="AS653" s="28"/>
      <c r="AT653" s="28"/>
      <c r="AU653" s="28"/>
    </row>
    <row r="654">
      <c r="B654" s="28"/>
      <c r="C654" s="28"/>
      <c r="D654" s="28"/>
      <c r="E654" s="28"/>
      <c r="F654" s="28"/>
      <c r="G654" s="28"/>
      <c r="H654" s="28"/>
      <c r="S654" s="28"/>
      <c r="T654" s="28"/>
      <c r="U654" s="116"/>
      <c r="V654" s="116"/>
      <c r="W654" s="116"/>
      <c r="X654" s="116"/>
      <c r="Y654" s="116"/>
      <c r="Z654" s="116"/>
      <c r="AA654" s="105"/>
      <c r="AB654" s="117"/>
      <c r="AC654" s="117"/>
      <c r="AD654" s="117"/>
      <c r="AE654" s="117"/>
      <c r="AF654" s="117"/>
      <c r="AG654" s="117"/>
      <c r="AH654" s="28"/>
      <c r="AI654" s="28"/>
      <c r="AJ654" s="28"/>
      <c r="AK654" s="28"/>
      <c r="AL654" s="28"/>
      <c r="AM654" s="28"/>
      <c r="AN654" s="28"/>
      <c r="AO654" s="28"/>
      <c r="AP654" s="28"/>
      <c r="AQ654" s="28"/>
      <c r="AR654" s="28"/>
      <c r="AS654" s="28"/>
      <c r="AT654" s="28"/>
      <c r="AU654" s="28"/>
    </row>
    <row r="655">
      <c r="B655" s="28"/>
      <c r="C655" s="28"/>
      <c r="D655" s="28"/>
      <c r="E655" s="28"/>
      <c r="F655" s="28"/>
      <c r="G655" s="28"/>
      <c r="H655" s="28"/>
      <c r="S655" s="28"/>
      <c r="T655" s="28"/>
      <c r="U655" s="116"/>
      <c r="V655" s="116"/>
      <c r="W655" s="116"/>
      <c r="X655" s="116"/>
      <c r="Y655" s="116"/>
      <c r="Z655" s="116"/>
      <c r="AA655" s="105"/>
      <c r="AB655" s="117"/>
      <c r="AC655" s="117"/>
      <c r="AD655" s="117"/>
      <c r="AE655" s="117"/>
      <c r="AF655" s="117"/>
      <c r="AG655" s="117"/>
      <c r="AH655" s="28"/>
      <c r="AI655" s="28"/>
      <c r="AJ655" s="28"/>
      <c r="AK655" s="28"/>
      <c r="AL655" s="28"/>
      <c r="AM655" s="28"/>
      <c r="AN655" s="28"/>
      <c r="AO655" s="28"/>
      <c r="AP655" s="28"/>
      <c r="AQ655" s="28"/>
      <c r="AR655" s="28"/>
      <c r="AS655" s="28"/>
      <c r="AT655" s="28"/>
      <c r="AU655" s="28"/>
    </row>
    <row r="656">
      <c r="B656" s="28"/>
      <c r="C656" s="28"/>
      <c r="D656" s="28"/>
      <c r="E656" s="28"/>
      <c r="F656" s="28"/>
      <c r="G656" s="28"/>
      <c r="H656" s="28"/>
      <c r="S656" s="28"/>
      <c r="T656" s="28"/>
      <c r="U656" s="116"/>
      <c r="V656" s="116"/>
      <c r="W656" s="116"/>
      <c r="X656" s="116"/>
      <c r="Y656" s="116"/>
      <c r="Z656" s="116"/>
      <c r="AA656" s="105"/>
      <c r="AB656" s="117"/>
      <c r="AC656" s="117"/>
      <c r="AD656" s="117"/>
      <c r="AE656" s="117"/>
      <c r="AF656" s="117"/>
      <c r="AG656" s="117"/>
      <c r="AH656" s="28"/>
      <c r="AI656" s="28"/>
      <c r="AJ656" s="28"/>
      <c r="AK656" s="28"/>
      <c r="AL656" s="28"/>
      <c r="AM656" s="28"/>
      <c r="AN656" s="28"/>
      <c r="AO656" s="28"/>
      <c r="AP656" s="28"/>
      <c r="AQ656" s="28"/>
      <c r="AR656" s="28"/>
      <c r="AS656" s="28"/>
      <c r="AT656" s="28"/>
      <c r="AU656" s="28"/>
    </row>
    <row r="657">
      <c r="B657" s="28"/>
      <c r="C657" s="28"/>
      <c r="D657" s="28"/>
      <c r="E657" s="28"/>
      <c r="F657" s="28"/>
      <c r="G657" s="28"/>
      <c r="H657" s="28"/>
      <c r="S657" s="28"/>
      <c r="T657" s="28"/>
      <c r="U657" s="116"/>
      <c r="V657" s="116"/>
      <c r="W657" s="116"/>
      <c r="X657" s="116"/>
      <c r="Y657" s="116"/>
      <c r="Z657" s="116"/>
      <c r="AA657" s="105"/>
      <c r="AB657" s="117"/>
      <c r="AC657" s="117"/>
      <c r="AD657" s="117"/>
      <c r="AE657" s="117"/>
      <c r="AF657" s="117"/>
      <c r="AG657" s="117"/>
      <c r="AH657" s="28"/>
      <c r="AI657" s="28"/>
      <c r="AJ657" s="28"/>
      <c r="AK657" s="28"/>
      <c r="AL657" s="28"/>
      <c r="AM657" s="28"/>
      <c r="AN657" s="28"/>
      <c r="AO657" s="28"/>
      <c r="AP657" s="28"/>
      <c r="AQ657" s="28"/>
      <c r="AR657" s="28"/>
      <c r="AS657" s="28"/>
      <c r="AT657" s="28"/>
      <c r="AU657" s="28"/>
    </row>
    <row r="658">
      <c r="B658" s="28"/>
      <c r="C658" s="28"/>
      <c r="D658" s="28"/>
      <c r="E658" s="28"/>
      <c r="F658" s="28"/>
      <c r="G658" s="28"/>
      <c r="H658" s="28"/>
      <c r="S658" s="28"/>
      <c r="T658" s="28"/>
      <c r="U658" s="116"/>
      <c r="V658" s="116"/>
      <c r="W658" s="116"/>
      <c r="X658" s="116"/>
      <c r="Y658" s="116"/>
      <c r="Z658" s="116"/>
      <c r="AA658" s="105"/>
      <c r="AB658" s="117"/>
      <c r="AC658" s="117"/>
      <c r="AD658" s="117"/>
      <c r="AE658" s="117"/>
      <c r="AF658" s="117"/>
      <c r="AG658" s="117"/>
      <c r="AH658" s="28"/>
      <c r="AI658" s="28"/>
      <c r="AJ658" s="28"/>
      <c r="AK658" s="28"/>
      <c r="AL658" s="28"/>
      <c r="AM658" s="28"/>
      <c r="AN658" s="28"/>
      <c r="AO658" s="28"/>
      <c r="AP658" s="28"/>
      <c r="AQ658" s="28"/>
      <c r="AR658" s="28"/>
      <c r="AS658" s="28"/>
      <c r="AT658" s="28"/>
      <c r="AU658" s="28"/>
    </row>
    <row r="659">
      <c r="B659" s="28"/>
      <c r="C659" s="28"/>
      <c r="D659" s="28"/>
      <c r="E659" s="28"/>
      <c r="F659" s="28"/>
      <c r="G659" s="28"/>
      <c r="H659" s="28"/>
      <c r="S659" s="28"/>
      <c r="T659" s="28"/>
      <c r="U659" s="116"/>
      <c r="V659" s="116"/>
      <c r="W659" s="116"/>
      <c r="X659" s="116"/>
      <c r="Y659" s="116"/>
      <c r="Z659" s="116"/>
      <c r="AA659" s="105"/>
      <c r="AB659" s="117"/>
      <c r="AC659" s="117"/>
      <c r="AD659" s="117"/>
      <c r="AE659" s="117"/>
      <c r="AF659" s="117"/>
      <c r="AG659" s="117"/>
      <c r="AH659" s="28"/>
      <c r="AI659" s="28"/>
      <c r="AJ659" s="28"/>
      <c r="AK659" s="28"/>
      <c r="AL659" s="28"/>
      <c r="AM659" s="28"/>
      <c r="AN659" s="28"/>
      <c r="AO659" s="28"/>
      <c r="AP659" s="28"/>
      <c r="AQ659" s="28"/>
      <c r="AR659" s="28"/>
      <c r="AS659" s="28"/>
      <c r="AT659" s="28"/>
      <c r="AU659" s="28"/>
    </row>
    <row r="660">
      <c r="B660" s="28"/>
      <c r="C660" s="28"/>
      <c r="D660" s="28"/>
      <c r="E660" s="28"/>
      <c r="F660" s="28"/>
      <c r="G660" s="28"/>
      <c r="H660" s="28"/>
      <c r="S660" s="28"/>
      <c r="T660" s="28"/>
      <c r="U660" s="116"/>
      <c r="V660" s="116"/>
      <c r="W660" s="116"/>
      <c r="X660" s="116"/>
      <c r="Y660" s="116"/>
      <c r="Z660" s="116"/>
      <c r="AA660" s="105"/>
      <c r="AB660" s="117"/>
      <c r="AC660" s="117"/>
      <c r="AD660" s="117"/>
      <c r="AE660" s="117"/>
      <c r="AF660" s="117"/>
      <c r="AG660" s="117"/>
      <c r="AH660" s="28"/>
      <c r="AI660" s="28"/>
      <c r="AJ660" s="28"/>
      <c r="AK660" s="28"/>
      <c r="AL660" s="28"/>
      <c r="AM660" s="28"/>
      <c r="AN660" s="28"/>
      <c r="AO660" s="28"/>
      <c r="AP660" s="28"/>
      <c r="AQ660" s="28"/>
      <c r="AR660" s="28"/>
      <c r="AS660" s="28"/>
      <c r="AT660" s="28"/>
      <c r="AU660" s="28"/>
    </row>
    <row r="661">
      <c r="B661" s="28"/>
      <c r="C661" s="28"/>
      <c r="D661" s="28"/>
      <c r="E661" s="28"/>
      <c r="F661" s="28"/>
      <c r="G661" s="28"/>
      <c r="H661" s="28"/>
      <c r="S661" s="28"/>
      <c r="T661" s="28"/>
      <c r="U661" s="116"/>
      <c r="V661" s="116"/>
      <c r="W661" s="116"/>
      <c r="X661" s="116"/>
      <c r="Y661" s="116"/>
      <c r="Z661" s="116"/>
      <c r="AA661" s="105"/>
      <c r="AB661" s="117"/>
      <c r="AC661" s="117"/>
      <c r="AD661" s="117"/>
      <c r="AE661" s="117"/>
      <c r="AF661" s="117"/>
      <c r="AG661" s="117"/>
      <c r="AH661" s="28"/>
      <c r="AI661" s="28"/>
      <c r="AJ661" s="28"/>
      <c r="AK661" s="28"/>
      <c r="AL661" s="28"/>
      <c r="AM661" s="28"/>
      <c r="AN661" s="28"/>
      <c r="AO661" s="28"/>
      <c r="AP661" s="28"/>
      <c r="AQ661" s="28"/>
      <c r="AR661" s="28"/>
      <c r="AS661" s="28"/>
      <c r="AT661" s="28"/>
      <c r="AU661" s="28"/>
    </row>
    <row r="662">
      <c r="B662" s="28"/>
      <c r="C662" s="28"/>
      <c r="D662" s="28"/>
      <c r="E662" s="28"/>
      <c r="F662" s="28"/>
      <c r="G662" s="28"/>
      <c r="H662" s="28"/>
      <c r="S662" s="28"/>
      <c r="T662" s="28"/>
      <c r="U662" s="116"/>
      <c r="V662" s="116"/>
      <c r="W662" s="116"/>
      <c r="X662" s="116"/>
      <c r="Y662" s="116"/>
      <c r="Z662" s="116"/>
      <c r="AA662" s="105"/>
      <c r="AB662" s="117"/>
      <c r="AC662" s="117"/>
      <c r="AD662" s="117"/>
      <c r="AE662" s="117"/>
      <c r="AF662" s="117"/>
      <c r="AG662" s="117"/>
      <c r="AH662" s="28"/>
      <c r="AI662" s="28"/>
      <c r="AJ662" s="28"/>
      <c r="AK662" s="28"/>
      <c r="AL662" s="28"/>
      <c r="AM662" s="28"/>
      <c r="AN662" s="28"/>
      <c r="AO662" s="28"/>
      <c r="AP662" s="28"/>
      <c r="AQ662" s="28"/>
      <c r="AR662" s="28"/>
      <c r="AS662" s="28"/>
      <c r="AT662" s="28"/>
      <c r="AU662" s="28"/>
    </row>
    <row r="663">
      <c r="B663" s="28"/>
      <c r="C663" s="28"/>
      <c r="D663" s="28"/>
      <c r="E663" s="28"/>
      <c r="F663" s="28"/>
      <c r="G663" s="28"/>
      <c r="H663" s="28"/>
      <c r="S663" s="28"/>
      <c r="T663" s="28"/>
      <c r="U663" s="116"/>
      <c r="V663" s="116"/>
      <c r="W663" s="116"/>
      <c r="X663" s="116"/>
      <c r="Y663" s="116"/>
      <c r="Z663" s="116"/>
      <c r="AA663" s="105"/>
      <c r="AB663" s="117"/>
      <c r="AC663" s="117"/>
      <c r="AD663" s="117"/>
      <c r="AE663" s="117"/>
      <c r="AF663" s="117"/>
      <c r="AG663" s="117"/>
      <c r="AH663" s="28"/>
      <c r="AI663" s="28"/>
      <c r="AJ663" s="28"/>
      <c r="AK663" s="28"/>
      <c r="AL663" s="28"/>
      <c r="AM663" s="28"/>
      <c r="AN663" s="28"/>
      <c r="AO663" s="28"/>
      <c r="AP663" s="28"/>
      <c r="AQ663" s="28"/>
      <c r="AR663" s="28"/>
      <c r="AS663" s="28"/>
      <c r="AT663" s="28"/>
      <c r="AU663" s="28"/>
    </row>
    <row r="664">
      <c r="B664" s="28"/>
      <c r="C664" s="28"/>
      <c r="D664" s="28"/>
      <c r="E664" s="28"/>
      <c r="F664" s="28"/>
      <c r="G664" s="28"/>
      <c r="H664" s="28"/>
      <c r="S664" s="28"/>
      <c r="T664" s="28"/>
      <c r="U664" s="116"/>
      <c r="V664" s="116"/>
      <c r="W664" s="116"/>
      <c r="X664" s="116"/>
      <c r="Y664" s="116"/>
      <c r="Z664" s="116"/>
      <c r="AA664" s="105"/>
      <c r="AB664" s="117"/>
      <c r="AC664" s="117"/>
      <c r="AD664" s="117"/>
      <c r="AE664" s="117"/>
      <c r="AF664" s="117"/>
      <c r="AG664" s="117"/>
      <c r="AH664" s="28"/>
      <c r="AI664" s="28"/>
      <c r="AJ664" s="28"/>
      <c r="AK664" s="28"/>
      <c r="AL664" s="28"/>
      <c r="AM664" s="28"/>
      <c r="AN664" s="28"/>
      <c r="AO664" s="28"/>
      <c r="AP664" s="28"/>
      <c r="AQ664" s="28"/>
      <c r="AR664" s="28"/>
      <c r="AS664" s="28"/>
      <c r="AT664" s="28"/>
      <c r="AU664" s="28"/>
    </row>
    <row r="665">
      <c r="B665" s="28"/>
      <c r="C665" s="28"/>
      <c r="D665" s="28"/>
      <c r="E665" s="28"/>
      <c r="F665" s="28"/>
      <c r="G665" s="28"/>
      <c r="H665" s="28"/>
      <c r="S665" s="28"/>
      <c r="T665" s="28"/>
      <c r="U665" s="116"/>
      <c r="V665" s="116"/>
      <c r="W665" s="116"/>
      <c r="X665" s="116"/>
      <c r="Y665" s="116"/>
      <c r="Z665" s="116"/>
      <c r="AA665" s="105"/>
      <c r="AB665" s="117"/>
      <c r="AC665" s="117"/>
      <c r="AD665" s="117"/>
      <c r="AE665" s="117"/>
      <c r="AF665" s="117"/>
      <c r="AG665" s="117"/>
      <c r="AH665" s="28"/>
      <c r="AI665" s="28"/>
      <c r="AJ665" s="28"/>
      <c r="AK665" s="28"/>
      <c r="AL665" s="28"/>
      <c r="AM665" s="28"/>
      <c r="AN665" s="28"/>
      <c r="AO665" s="28"/>
      <c r="AP665" s="28"/>
      <c r="AQ665" s="28"/>
      <c r="AR665" s="28"/>
      <c r="AS665" s="28"/>
      <c r="AT665" s="28"/>
      <c r="AU665" s="28"/>
    </row>
    <row r="666">
      <c r="B666" s="28"/>
      <c r="C666" s="28"/>
      <c r="D666" s="28"/>
      <c r="E666" s="28"/>
      <c r="F666" s="28"/>
      <c r="G666" s="28"/>
      <c r="H666" s="28"/>
      <c r="S666" s="28"/>
      <c r="T666" s="28"/>
      <c r="U666" s="116"/>
      <c r="V666" s="116"/>
      <c r="W666" s="116"/>
      <c r="X666" s="116"/>
      <c r="Y666" s="116"/>
      <c r="Z666" s="116"/>
      <c r="AA666" s="105"/>
      <c r="AB666" s="117"/>
      <c r="AC666" s="117"/>
      <c r="AD666" s="117"/>
      <c r="AE666" s="117"/>
      <c r="AF666" s="117"/>
      <c r="AG666" s="117"/>
      <c r="AH666" s="28"/>
      <c r="AI666" s="28"/>
      <c r="AJ666" s="28"/>
      <c r="AK666" s="28"/>
      <c r="AL666" s="28"/>
      <c r="AM666" s="28"/>
      <c r="AN666" s="28"/>
      <c r="AO666" s="28"/>
      <c r="AP666" s="28"/>
      <c r="AQ666" s="28"/>
      <c r="AR666" s="28"/>
      <c r="AS666" s="28"/>
      <c r="AT666" s="28"/>
      <c r="AU666" s="28"/>
    </row>
    <row r="667">
      <c r="B667" s="28"/>
      <c r="C667" s="28"/>
      <c r="D667" s="28"/>
      <c r="E667" s="28"/>
      <c r="F667" s="28"/>
      <c r="G667" s="28"/>
      <c r="H667" s="28"/>
      <c r="S667" s="28"/>
      <c r="T667" s="28"/>
      <c r="U667" s="116"/>
      <c r="V667" s="116"/>
      <c r="W667" s="116"/>
      <c r="X667" s="116"/>
      <c r="Y667" s="116"/>
      <c r="Z667" s="116"/>
      <c r="AA667" s="105"/>
      <c r="AB667" s="117"/>
      <c r="AC667" s="117"/>
      <c r="AD667" s="117"/>
      <c r="AE667" s="117"/>
      <c r="AF667" s="117"/>
      <c r="AG667" s="117"/>
      <c r="AH667" s="28"/>
      <c r="AI667" s="28"/>
      <c r="AJ667" s="28"/>
      <c r="AK667" s="28"/>
      <c r="AL667" s="28"/>
      <c r="AM667" s="28"/>
      <c r="AN667" s="28"/>
      <c r="AO667" s="28"/>
      <c r="AP667" s="28"/>
      <c r="AQ667" s="28"/>
      <c r="AR667" s="28"/>
      <c r="AS667" s="28"/>
      <c r="AT667" s="28"/>
      <c r="AU667" s="28"/>
    </row>
    <row r="668">
      <c r="B668" s="28"/>
      <c r="C668" s="28"/>
      <c r="D668" s="28"/>
      <c r="E668" s="28"/>
      <c r="F668" s="28"/>
      <c r="G668" s="28"/>
      <c r="H668" s="28"/>
      <c r="S668" s="28"/>
      <c r="T668" s="28"/>
      <c r="U668" s="116"/>
      <c r="V668" s="116"/>
      <c r="W668" s="116"/>
      <c r="X668" s="116"/>
      <c r="Y668" s="116"/>
      <c r="Z668" s="116"/>
      <c r="AA668" s="105"/>
      <c r="AB668" s="117"/>
      <c r="AC668" s="117"/>
      <c r="AD668" s="117"/>
      <c r="AE668" s="117"/>
      <c r="AF668" s="117"/>
      <c r="AG668" s="117"/>
      <c r="AH668" s="28"/>
      <c r="AI668" s="28"/>
      <c r="AJ668" s="28"/>
      <c r="AK668" s="28"/>
      <c r="AL668" s="28"/>
      <c r="AM668" s="28"/>
      <c r="AN668" s="28"/>
      <c r="AO668" s="28"/>
      <c r="AP668" s="28"/>
      <c r="AQ668" s="28"/>
      <c r="AR668" s="28"/>
      <c r="AS668" s="28"/>
      <c r="AT668" s="28"/>
      <c r="AU668" s="28"/>
    </row>
    <row r="669">
      <c r="B669" s="28"/>
      <c r="C669" s="28"/>
      <c r="D669" s="28"/>
      <c r="E669" s="28"/>
      <c r="F669" s="28"/>
      <c r="G669" s="28"/>
      <c r="H669" s="28"/>
      <c r="S669" s="28"/>
      <c r="T669" s="28"/>
      <c r="U669" s="116"/>
      <c r="V669" s="116"/>
      <c r="W669" s="116"/>
      <c r="X669" s="116"/>
      <c r="Y669" s="116"/>
      <c r="Z669" s="116"/>
      <c r="AA669" s="105"/>
      <c r="AB669" s="117"/>
      <c r="AC669" s="117"/>
      <c r="AD669" s="117"/>
      <c r="AE669" s="117"/>
      <c r="AF669" s="117"/>
      <c r="AG669" s="117"/>
      <c r="AH669" s="28"/>
      <c r="AI669" s="28"/>
      <c r="AJ669" s="28"/>
      <c r="AK669" s="28"/>
      <c r="AL669" s="28"/>
      <c r="AM669" s="28"/>
      <c r="AN669" s="28"/>
      <c r="AO669" s="28"/>
      <c r="AP669" s="28"/>
      <c r="AQ669" s="28"/>
      <c r="AR669" s="28"/>
      <c r="AS669" s="28"/>
      <c r="AT669" s="28"/>
      <c r="AU669" s="28"/>
    </row>
    <row r="670">
      <c r="B670" s="28"/>
      <c r="C670" s="28"/>
      <c r="D670" s="28"/>
      <c r="E670" s="28"/>
      <c r="F670" s="28"/>
      <c r="G670" s="28"/>
      <c r="H670" s="28"/>
      <c r="S670" s="28"/>
      <c r="T670" s="28"/>
      <c r="U670" s="116"/>
      <c r="V670" s="116"/>
      <c r="W670" s="116"/>
      <c r="X670" s="116"/>
      <c r="Y670" s="116"/>
      <c r="Z670" s="116"/>
      <c r="AA670" s="105"/>
      <c r="AB670" s="117"/>
      <c r="AC670" s="117"/>
      <c r="AD670" s="117"/>
      <c r="AE670" s="117"/>
      <c r="AF670" s="117"/>
      <c r="AG670" s="117"/>
      <c r="AH670" s="28"/>
      <c r="AI670" s="28"/>
      <c r="AJ670" s="28"/>
      <c r="AK670" s="28"/>
      <c r="AL670" s="28"/>
      <c r="AM670" s="28"/>
      <c r="AN670" s="28"/>
      <c r="AO670" s="28"/>
      <c r="AP670" s="28"/>
      <c r="AQ670" s="28"/>
      <c r="AR670" s="28"/>
      <c r="AS670" s="28"/>
      <c r="AT670" s="28"/>
      <c r="AU670" s="28"/>
    </row>
    <row r="671">
      <c r="B671" s="28"/>
      <c r="C671" s="28"/>
      <c r="D671" s="28"/>
      <c r="E671" s="28"/>
      <c r="F671" s="28"/>
      <c r="G671" s="28"/>
      <c r="H671" s="28"/>
      <c r="S671" s="28"/>
      <c r="T671" s="28"/>
      <c r="U671" s="116"/>
      <c r="V671" s="116"/>
      <c r="W671" s="116"/>
      <c r="X671" s="116"/>
      <c r="Y671" s="116"/>
      <c r="Z671" s="116"/>
      <c r="AA671" s="105"/>
      <c r="AB671" s="117"/>
      <c r="AC671" s="117"/>
      <c r="AD671" s="117"/>
      <c r="AE671" s="117"/>
      <c r="AF671" s="117"/>
      <c r="AG671" s="117"/>
      <c r="AH671" s="28"/>
      <c r="AI671" s="28"/>
      <c r="AJ671" s="28"/>
      <c r="AK671" s="28"/>
      <c r="AL671" s="28"/>
      <c r="AM671" s="28"/>
      <c r="AN671" s="28"/>
      <c r="AO671" s="28"/>
      <c r="AP671" s="28"/>
      <c r="AQ671" s="28"/>
      <c r="AR671" s="28"/>
      <c r="AS671" s="28"/>
      <c r="AT671" s="28"/>
      <c r="AU671" s="28"/>
    </row>
    <row r="672">
      <c r="B672" s="28"/>
      <c r="C672" s="28"/>
      <c r="D672" s="28"/>
      <c r="E672" s="28"/>
      <c r="F672" s="28"/>
      <c r="G672" s="28"/>
      <c r="H672" s="28"/>
      <c r="S672" s="28"/>
      <c r="T672" s="28"/>
      <c r="U672" s="116"/>
      <c r="V672" s="116"/>
      <c r="W672" s="116"/>
      <c r="X672" s="116"/>
      <c r="Y672" s="116"/>
      <c r="Z672" s="116"/>
      <c r="AA672" s="105"/>
      <c r="AB672" s="117"/>
      <c r="AC672" s="117"/>
      <c r="AD672" s="117"/>
      <c r="AE672" s="117"/>
      <c r="AF672" s="117"/>
      <c r="AG672" s="117"/>
      <c r="AH672" s="28"/>
      <c r="AI672" s="28"/>
      <c r="AJ672" s="28"/>
      <c r="AK672" s="28"/>
      <c r="AL672" s="28"/>
      <c r="AM672" s="28"/>
      <c r="AN672" s="28"/>
      <c r="AO672" s="28"/>
      <c r="AP672" s="28"/>
      <c r="AQ672" s="28"/>
      <c r="AR672" s="28"/>
      <c r="AS672" s="28"/>
      <c r="AT672" s="28"/>
      <c r="AU672" s="28"/>
    </row>
    <row r="673">
      <c r="B673" s="28"/>
      <c r="C673" s="28"/>
      <c r="D673" s="28"/>
      <c r="E673" s="28"/>
      <c r="F673" s="28"/>
      <c r="G673" s="28"/>
      <c r="H673" s="28"/>
      <c r="S673" s="28"/>
      <c r="T673" s="28"/>
      <c r="U673" s="116"/>
      <c r="V673" s="116"/>
      <c r="W673" s="116"/>
      <c r="X673" s="116"/>
      <c r="Y673" s="116"/>
      <c r="Z673" s="116"/>
      <c r="AA673" s="105"/>
      <c r="AB673" s="117"/>
      <c r="AC673" s="117"/>
      <c r="AD673" s="117"/>
      <c r="AE673" s="117"/>
      <c r="AF673" s="117"/>
      <c r="AG673" s="117"/>
      <c r="AH673" s="28"/>
      <c r="AI673" s="28"/>
      <c r="AJ673" s="28"/>
      <c r="AK673" s="28"/>
      <c r="AL673" s="28"/>
      <c r="AM673" s="28"/>
      <c r="AN673" s="28"/>
      <c r="AO673" s="28"/>
      <c r="AP673" s="28"/>
      <c r="AQ673" s="28"/>
      <c r="AR673" s="28"/>
      <c r="AS673" s="28"/>
      <c r="AT673" s="28"/>
      <c r="AU673" s="28"/>
    </row>
    <row r="674">
      <c r="B674" s="28"/>
      <c r="C674" s="28"/>
      <c r="D674" s="28"/>
      <c r="E674" s="28"/>
      <c r="F674" s="28"/>
      <c r="G674" s="28"/>
      <c r="H674" s="28"/>
      <c r="S674" s="28"/>
      <c r="T674" s="28"/>
      <c r="U674" s="116"/>
      <c r="V674" s="116"/>
      <c r="W674" s="116"/>
      <c r="X674" s="116"/>
      <c r="Y674" s="116"/>
      <c r="Z674" s="116"/>
      <c r="AA674" s="105"/>
      <c r="AB674" s="117"/>
      <c r="AC674" s="117"/>
      <c r="AD674" s="117"/>
      <c r="AE674" s="117"/>
      <c r="AF674" s="117"/>
      <c r="AG674" s="117"/>
      <c r="AH674" s="28"/>
      <c r="AI674" s="28"/>
      <c r="AJ674" s="28"/>
      <c r="AK674" s="28"/>
      <c r="AL674" s="28"/>
      <c r="AM674" s="28"/>
      <c r="AN674" s="28"/>
      <c r="AO674" s="28"/>
      <c r="AP674" s="28"/>
      <c r="AQ674" s="28"/>
      <c r="AR674" s="28"/>
      <c r="AS674" s="28"/>
      <c r="AT674" s="28"/>
      <c r="AU674" s="28"/>
    </row>
    <row r="675">
      <c r="B675" s="28"/>
      <c r="C675" s="28"/>
      <c r="D675" s="28"/>
      <c r="E675" s="28"/>
      <c r="F675" s="28"/>
      <c r="G675" s="28"/>
      <c r="H675" s="28"/>
      <c r="S675" s="28"/>
      <c r="T675" s="28"/>
      <c r="U675" s="116"/>
      <c r="V675" s="116"/>
      <c r="W675" s="116"/>
      <c r="X675" s="116"/>
      <c r="Y675" s="116"/>
      <c r="Z675" s="116"/>
      <c r="AA675" s="105"/>
      <c r="AB675" s="117"/>
      <c r="AC675" s="117"/>
      <c r="AD675" s="117"/>
      <c r="AE675" s="117"/>
      <c r="AF675" s="117"/>
      <c r="AG675" s="117"/>
      <c r="AH675" s="28"/>
      <c r="AI675" s="28"/>
      <c r="AJ675" s="28"/>
      <c r="AK675" s="28"/>
      <c r="AL675" s="28"/>
      <c r="AM675" s="28"/>
      <c r="AN675" s="28"/>
      <c r="AO675" s="28"/>
      <c r="AP675" s="28"/>
      <c r="AQ675" s="28"/>
      <c r="AR675" s="28"/>
      <c r="AS675" s="28"/>
      <c r="AT675" s="28"/>
      <c r="AU675" s="28"/>
    </row>
    <row r="676">
      <c r="B676" s="28"/>
      <c r="C676" s="28"/>
      <c r="D676" s="28"/>
      <c r="E676" s="28"/>
      <c r="F676" s="28"/>
      <c r="G676" s="28"/>
      <c r="H676" s="28"/>
      <c r="S676" s="28"/>
      <c r="T676" s="28"/>
      <c r="U676" s="116"/>
      <c r="V676" s="116"/>
      <c r="W676" s="116"/>
      <c r="X676" s="116"/>
      <c r="Y676" s="116"/>
      <c r="Z676" s="116"/>
      <c r="AA676" s="105"/>
      <c r="AB676" s="117"/>
      <c r="AC676" s="117"/>
      <c r="AD676" s="117"/>
      <c r="AE676" s="117"/>
      <c r="AF676" s="117"/>
      <c r="AG676" s="117"/>
      <c r="AH676" s="28"/>
      <c r="AI676" s="28"/>
      <c r="AJ676" s="28"/>
      <c r="AK676" s="28"/>
      <c r="AL676" s="28"/>
      <c r="AM676" s="28"/>
      <c r="AN676" s="28"/>
      <c r="AO676" s="28"/>
      <c r="AP676" s="28"/>
      <c r="AQ676" s="28"/>
      <c r="AR676" s="28"/>
      <c r="AS676" s="28"/>
      <c r="AT676" s="28"/>
      <c r="AU676" s="28"/>
    </row>
    <row r="677">
      <c r="B677" s="28"/>
      <c r="C677" s="28"/>
      <c r="D677" s="28"/>
      <c r="E677" s="28"/>
      <c r="F677" s="28"/>
      <c r="G677" s="28"/>
      <c r="H677" s="28"/>
      <c r="S677" s="28"/>
      <c r="T677" s="28"/>
      <c r="U677" s="116"/>
      <c r="V677" s="116"/>
      <c r="W677" s="116"/>
      <c r="X677" s="116"/>
      <c r="Y677" s="116"/>
      <c r="Z677" s="116"/>
      <c r="AA677" s="105"/>
      <c r="AB677" s="117"/>
      <c r="AC677" s="117"/>
      <c r="AD677" s="117"/>
      <c r="AE677" s="117"/>
      <c r="AF677" s="117"/>
      <c r="AG677" s="117"/>
      <c r="AH677" s="28"/>
      <c r="AI677" s="28"/>
      <c r="AJ677" s="28"/>
      <c r="AK677" s="28"/>
      <c r="AL677" s="28"/>
      <c r="AM677" s="28"/>
      <c r="AN677" s="28"/>
      <c r="AO677" s="28"/>
      <c r="AP677" s="28"/>
      <c r="AQ677" s="28"/>
      <c r="AR677" s="28"/>
      <c r="AS677" s="28"/>
      <c r="AT677" s="28"/>
      <c r="AU677" s="28"/>
    </row>
    <row r="678">
      <c r="B678" s="28"/>
      <c r="C678" s="28"/>
      <c r="D678" s="28"/>
      <c r="E678" s="28"/>
      <c r="F678" s="28"/>
      <c r="G678" s="28"/>
      <c r="H678" s="28"/>
      <c r="S678" s="28"/>
      <c r="T678" s="28"/>
      <c r="U678" s="116"/>
      <c r="V678" s="116"/>
      <c r="W678" s="116"/>
      <c r="X678" s="116"/>
      <c r="Y678" s="116"/>
      <c r="Z678" s="116"/>
      <c r="AA678" s="105"/>
      <c r="AB678" s="117"/>
      <c r="AC678" s="117"/>
      <c r="AD678" s="117"/>
      <c r="AE678" s="117"/>
      <c r="AF678" s="117"/>
      <c r="AG678" s="117"/>
      <c r="AH678" s="28"/>
      <c r="AI678" s="28"/>
      <c r="AJ678" s="28"/>
      <c r="AK678" s="28"/>
      <c r="AL678" s="28"/>
      <c r="AM678" s="28"/>
      <c r="AN678" s="28"/>
      <c r="AO678" s="28"/>
      <c r="AP678" s="28"/>
      <c r="AQ678" s="28"/>
      <c r="AR678" s="28"/>
      <c r="AS678" s="28"/>
      <c r="AT678" s="28"/>
      <c r="AU678" s="28"/>
    </row>
    <row r="679">
      <c r="B679" s="28"/>
      <c r="C679" s="28"/>
      <c r="D679" s="28"/>
      <c r="E679" s="28"/>
      <c r="F679" s="28"/>
      <c r="G679" s="28"/>
      <c r="H679" s="28"/>
      <c r="S679" s="28"/>
      <c r="T679" s="28"/>
      <c r="U679" s="116"/>
      <c r="V679" s="116"/>
      <c r="W679" s="116"/>
      <c r="X679" s="116"/>
      <c r="Y679" s="116"/>
      <c r="Z679" s="116"/>
      <c r="AA679" s="105"/>
      <c r="AB679" s="117"/>
      <c r="AC679" s="117"/>
      <c r="AD679" s="117"/>
      <c r="AE679" s="117"/>
      <c r="AF679" s="117"/>
      <c r="AG679" s="117"/>
      <c r="AH679" s="28"/>
      <c r="AI679" s="28"/>
      <c r="AJ679" s="28"/>
      <c r="AK679" s="28"/>
      <c r="AL679" s="28"/>
      <c r="AM679" s="28"/>
      <c r="AN679" s="28"/>
      <c r="AO679" s="28"/>
      <c r="AP679" s="28"/>
      <c r="AQ679" s="28"/>
      <c r="AR679" s="28"/>
      <c r="AS679" s="28"/>
      <c r="AT679" s="28"/>
      <c r="AU679" s="28"/>
    </row>
    <row r="680">
      <c r="B680" s="28"/>
      <c r="C680" s="28"/>
      <c r="D680" s="28"/>
      <c r="E680" s="28"/>
      <c r="F680" s="28"/>
      <c r="G680" s="28"/>
      <c r="H680" s="28"/>
      <c r="S680" s="28"/>
      <c r="T680" s="28"/>
      <c r="U680" s="116"/>
      <c r="V680" s="116"/>
      <c r="W680" s="116"/>
      <c r="X680" s="116"/>
      <c r="Y680" s="116"/>
      <c r="Z680" s="116"/>
      <c r="AA680" s="105"/>
      <c r="AB680" s="117"/>
      <c r="AC680" s="117"/>
      <c r="AD680" s="117"/>
      <c r="AE680" s="117"/>
      <c r="AF680" s="117"/>
      <c r="AG680" s="117"/>
      <c r="AH680" s="28"/>
      <c r="AI680" s="28"/>
      <c r="AJ680" s="28"/>
      <c r="AK680" s="28"/>
      <c r="AL680" s="28"/>
      <c r="AM680" s="28"/>
      <c r="AN680" s="28"/>
      <c r="AO680" s="28"/>
      <c r="AP680" s="28"/>
      <c r="AQ680" s="28"/>
      <c r="AR680" s="28"/>
      <c r="AS680" s="28"/>
      <c r="AT680" s="28"/>
      <c r="AU680" s="28"/>
    </row>
    <row r="681">
      <c r="B681" s="28"/>
      <c r="C681" s="28"/>
      <c r="D681" s="28"/>
      <c r="E681" s="28"/>
      <c r="F681" s="28"/>
      <c r="G681" s="28"/>
      <c r="H681" s="28"/>
      <c r="S681" s="28"/>
      <c r="T681" s="28"/>
      <c r="U681" s="116"/>
      <c r="V681" s="116"/>
      <c r="W681" s="116"/>
      <c r="X681" s="116"/>
      <c r="Y681" s="116"/>
      <c r="Z681" s="116"/>
      <c r="AA681" s="105"/>
      <c r="AB681" s="117"/>
      <c r="AC681" s="117"/>
      <c r="AD681" s="117"/>
      <c r="AE681" s="117"/>
      <c r="AF681" s="117"/>
      <c r="AG681" s="117"/>
      <c r="AH681" s="28"/>
      <c r="AI681" s="28"/>
      <c r="AJ681" s="28"/>
      <c r="AK681" s="28"/>
      <c r="AL681" s="28"/>
      <c r="AM681" s="28"/>
      <c r="AN681" s="28"/>
      <c r="AO681" s="28"/>
      <c r="AP681" s="28"/>
      <c r="AQ681" s="28"/>
      <c r="AR681" s="28"/>
      <c r="AS681" s="28"/>
      <c r="AT681" s="28"/>
      <c r="AU681" s="28"/>
    </row>
    <row r="682">
      <c r="B682" s="28"/>
      <c r="C682" s="28"/>
      <c r="D682" s="28"/>
      <c r="E682" s="28"/>
      <c r="F682" s="28"/>
      <c r="G682" s="28"/>
      <c r="H682" s="28"/>
      <c r="S682" s="28"/>
      <c r="T682" s="28"/>
      <c r="U682" s="116"/>
      <c r="V682" s="116"/>
      <c r="W682" s="116"/>
      <c r="X682" s="116"/>
      <c r="Y682" s="116"/>
      <c r="Z682" s="116"/>
      <c r="AA682" s="105"/>
      <c r="AB682" s="117"/>
      <c r="AC682" s="117"/>
      <c r="AD682" s="117"/>
      <c r="AE682" s="117"/>
      <c r="AF682" s="117"/>
      <c r="AG682" s="117"/>
      <c r="AH682" s="28"/>
      <c r="AI682" s="28"/>
      <c r="AJ682" s="28"/>
      <c r="AK682" s="28"/>
      <c r="AL682" s="28"/>
      <c r="AM682" s="28"/>
      <c r="AN682" s="28"/>
      <c r="AO682" s="28"/>
      <c r="AP682" s="28"/>
      <c r="AQ682" s="28"/>
      <c r="AR682" s="28"/>
      <c r="AS682" s="28"/>
      <c r="AT682" s="28"/>
      <c r="AU682" s="28"/>
    </row>
    <row r="683">
      <c r="B683" s="28"/>
      <c r="C683" s="28"/>
      <c r="D683" s="28"/>
      <c r="E683" s="28"/>
      <c r="F683" s="28"/>
      <c r="G683" s="28"/>
      <c r="H683" s="28"/>
      <c r="S683" s="28"/>
      <c r="T683" s="28"/>
      <c r="U683" s="116"/>
      <c r="V683" s="116"/>
      <c r="W683" s="116"/>
      <c r="X683" s="116"/>
      <c r="Y683" s="116"/>
      <c r="Z683" s="116"/>
      <c r="AA683" s="105"/>
      <c r="AB683" s="117"/>
      <c r="AC683" s="117"/>
      <c r="AD683" s="117"/>
      <c r="AE683" s="117"/>
      <c r="AF683" s="117"/>
      <c r="AG683" s="117"/>
      <c r="AH683" s="28"/>
      <c r="AI683" s="28"/>
      <c r="AJ683" s="28"/>
      <c r="AK683" s="28"/>
      <c r="AL683" s="28"/>
      <c r="AM683" s="28"/>
      <c r="AN683" s="28"/>
      <c r="AO683" s="28"/>
      <c r="AP683" s="28"/>
      <c r="AQ683" s="28"/>
      <c r="AR683" s="28"/>
      <c r="AS683" s="28"/>
      <c r="AT683" s="28"/>
      <c r="AU683" s="28"/>
    </row>
    <row r="684">
      <c r="B684" s="28"/>
      <c r="C684" s="28"/>
      <c r="D684" s="28"/>
      <c r="E684" s="28"/>
      <c r="F684" s="28"/>
      <c r="G684" s="28"/>
      <c r="H684" s="28"/>
      <c r="S684" s="28"/>
      <c r="T684" s="28"/>
      <c r="U684" s="116"/>
      <c r="V684" s="116"/>
      <c r="W684" s="116"/>
      <c r="X684" s="116"/>
      <c r="Y684" s="116"/>
      <c r="Z684" s="116"/>
      <c r="AA684" s="105"/>
      <c r="AB684" s="117"/>
      <c r="AC684" s="117"/>
      <c r="AD684" s="117"/>
      <c r="AE684" s="117"/>
      <c r="AF684" s="117"/>
      <c r="AG684" s="117"/>
      <c r="AH684" s="28"/>
      <c r="AI684" s="28"/>
      <c r="AJ684" s="28"/>
      <c r="AK684" s="28"/>
      <c r="AL684" s="28"/>
      <c r="AM684" s="28"/>
      <c r="AN684" s="28"/>
      <c r="AO684" s="28"/>
      <c r="AP684" s="28"/>
      <c r="AQ684" s="28"/>
      <c r="AR684" s="28"/>
      <c r="AS684" s="28"/>
      <c r="AT684" s="28"/>
      <c r="AU684" s="28"/>
    </row>
    <row r="685">
      <c r="B685" s="28"/>
      <c r="C685" s="28"/>
      <c r="D685" s="28"/>
      <c r="E685" s="28"/>
      <c r="F685" s="28"/>
      <c r="G685" s="28"/>
      <c r="H685" s="28"/>
      <c r="S685" s="28"/>
      <c r="T685" s="28"/>
      <c r="U685" s="116"/>
      <c r="V685" s="116"/>
      <c r="W685" s="116"/>
      <c r="X685" s="116"/>
      <c r="Y685" s="116"/>
      <c r="Z685" s="116"/>
      <c r="AA685" s="105"/>
      <c r="AB685" s="117"/>
      <c r="AC685" s="117"/>
      <c r="AD685" s="117"/>
      <c r="AE685" s="117"/>
      <c r="AF685" s="117"/>
      <c r="AG685" s="117"/>
      <c r="AH685" s="28"/>
      <c r="AI685" s="28"/>
      <c r="AJ685" s="28"/>
      <c r="AK685" s="28"/>
      <c r="AL685" s="28"/>
      <c r="AM685" s="28"/>
      <c r="AN685" s="28"/>
      <c r="AO685" s="28"/>
      <c r="AP685" s="28"/>
      <c r="AQ685" s="28"/>
      <c r="AR685" s="28"/>
      <c r="AS685" s="28"/>
      <c r="AT685" s="28"/>
      <c r="AU685" s="28"/>
    </row>
    <row r="686">
      <c r="B686" s="28"/>
      <c r="C686" s="28"/>
      <c r="D686" s="28"/>
      <c r="E686" s="28"/>
      <c r="F686" s="28"/>
      <c r="G686" s="28"/>
      <c r="H686" s="28"/>
      <c r="S686" s="28"/>
      <c r="T686" s="28"/>
      <c r="U686" s="116"/>
      <c r="V686" s="116"/>
      <c r="W686" s="116"/>
      <c r="X686" s="116"/>
      <c r="Y686" s="116"/>
      <c r="Z686" s="116"/>
      <c r="AA686" s="105"/>
      <c r="AB686" s="117"/>
      <c r="AC686" s="117"/>
      <c r="AD686" s="117"/>
      <c r="AE686" s="117"/>
      <c r="AF686" s="117"/>
      <c r="AG686" s="117"/>
      <c r="AH686" s="28"/>
      <c r="AI686" s="28"/>
      <c r="AJ686" s="28"/>
      <c r="AK686" s="28"/>
      <c r="AL686" s="28"/>
      <c r="AM686" s="28"/>
      <c r="AN686" s="28"/>
      <c r="AO686" s="28"/>
      <c r="AP686" s="28"/>
      <c r="AQ686" s="28"/>
      <c r="AR686" s="28"/>
      <c r="AS686" s="28"/>
      <c r="AT686" s="28"/>
      <c r="AU686" s="28"/>
    </row>
    <row r="687">
      <c r="B687" s="28"/>
      <c r="C687" s="28"/>
      <c r="D687" s="28"/>
      <c r="E687" s="28"/>
      <c r="F687" s="28"/>
      <c r="G687" s="28"/>
      <c r="H687" s="28"/>
      <c r="S687" s="28"/>
      <c r="T687" s="28"/>
      <c r="U687" s="116"/>
      <c r="V687" s="116"/>
      <c r="W687" s="116"/>
      <c r="X687" s="116"/>
      <c r="Y687" s="116"/>
      <c r="Z687" s="116"/>
      <c r="AA687" s="105"/>
      <c r="AB687" s="117"/>
      <c r="AC687" s="117"/>
      <c r="AD687" s="117"/>
      <c r="AE687" s="117"/>
      <c r="AF687" s="117"/>
      <c r="AG687" s="117"/>
      <c r="AH687" s="28"/>
      <c r="AI687" s="28"/>
      <c r="AJ687" s="28"/>
      <c r="AK687" s="28"/>
      <c r="AL687" s="28"/>
      <c r="AM687" s="28"/>
      <c r="AN687" s="28"/>
      <c r="AO687" s="28"/>
      <c r="AP687" s="28"/>
      <c r="AQ687" s="28"/>
      <c r="AR687" s="28"/>
      <c r="AS687" s="28"/>
      <c r="AT687" s="28"/>
      <c r="AU687" s="28"/>
    </row>
    <row r="688">
      <c r="B688" s="28"/>
      <c r="C688" s="28"/>
      <c r="D688" s="28"/>
      <c r="E688" s="28"/>
      <c r="F688" s="28"/>
      <c r="G688" s="28"/>
      <c r="H688" s="28"/>
      <c r="S688" s="28"/>
      <c r="T688" s="28"/>
      <c r="U688" s="116"/>
      <c r="V688" s="116"/>
      <c r="W688" s="116"/>
      <c r="X688" s="116"/>
      <c r="Y688" s="116"/>
      <c r="Z688" s="116"/>
      <c r="AA688" s="105"/>
      <c r="AB688" s="117"/>
      <c r="AC688" s="117"/>
      <c r="AD688" s="117"/>
      <c r="AE688" s="117"/>
      <c r="AF688" s="117"/>
      <c r="AG688" s="117"/>
      <c r="AH688" s="28"/>
      <c r="AI688" s="28"/>
      <c r="AJ688" s="28"/>
      <c r="AK688" s="28"/>
      <c r="AL688" s="28"/>
      <c r="AM688" s="28"/>
      <c r="AN688" s="28"/>
      <c r="AO688" s="28"/>
      <c r="AP688" s="28"/>
      <c r="AQ688" s="28"/>
      <c r="AR688" s="28"/>
      <c r="AS688" s="28"/>
      <c r="AT688" s="28"/>
      <c r="AU688" s="28"/>
    </row>
    <row r="689">
      <c r="B689" s="28"/>
      <c r="C689" s="28"/>
      <c r="D689" s="28"/>
      <c r="E689" s="28"/>
      <c r="F689" s="28"/>
      <c r="G689" s="28"/>
      <c r="H689" s="28"/>
      <c r="S689" s="28"/>
      <c r="T689" s="28"/>
      <c r="U689" s="116"/>
      <c r="V689" s="116"/>
      <c r="W689" s="116"/>
      <c r="X689" s="116"/>
      <c r="Y689" s="116"/>
      <c r="Z689" s="116"/>
      <c r="AA689" s="105"/>
      <c r="AB689" s="117"/>
      <c r="AC689" s="117"/>
      <c r="AD689" s="117"/>
      <c r="AE689" s="117"/>
      <c r="AF689" s="117"/>
      <c r="AG689" s="117"/>
      <c r="AH689" s="28"/>
      <c r="AI689" s="28"/>
      <c r="AJ689" s="28"/>
      <c r="AK689" s="28"/>
      <c r="AL689" s="28"/>
      <c r="AM689" s="28"/>
      <c r="AN689" s="28"/>
      <c r="AO689" s="28"/>
      <c r="AP689" s="28"/>
      <c r="AQ689" s="28"/>
      <c r="AR689" s="28"/>
      <c r="AS689" s="28"/>
      <c r="AT689" s="28"/>
      <c r="AU689" s="28"/>
    </row>
    <row r="690">
      <c r="B690" s="28"/>
      <c r="C690" s="28"/>
      <c r="D690" s="28"/>
      <c r="E690" s="28"/>
      <c r="F690" s="28"/>
      <c r="G690" s="28"/>
      <c r="H690" s="28"/>
      <c r="S690" s="28"/>
      <c r="T690" s="28"/>
      <c r="U690" s="116"/>
      <c r="V690" s="116"/>
      <c r="W690" s="116"/>
      <c r="X690" s="116"/>
      <c r="Y690" s="116"/>
      <c r="Z690" s="116"/>
      <c r="AA690" s="105"/>
      <c r="AB690" s="117"/>
      <c r="AC690" s="117"/>
      <c r="AD690" s="117"/>
      <c r="AE690" s="117"/>
      <c r="AF690" s="117"/>
      <c r="AG690" s="117"/>
      <c r="AH690" s="28"/>
      <c r="AI690" s="28"/>
      <c r="AJ690" s="28"/>
      <c r="AK690" s="28"/>
      <c r="AL690" s="28"/>
      <c r="AM690" s="28"/>
      <c r="AN690" s="28"/>
      <c r="AO690" s="28"/>
      <c r="AP690" s="28"/>
      <c r="AQ690" s="28"/>
      <c r="AR690" s="28"/>
      <c r="AS690" s="28"/>
      <c r="AT690" s="28"/>
      <c r="AU690" s="28"/>
    </row>
    <row r="691">
      <c r="B691" s="28"/>
      <c r="C691" s="28"/>
      <c r="D691" s="28"/>
      <c r="E691" s="28"/>
      <c r="F691" s="28"/>
      <c r="G691" s="28"/>
      <c r="H691" s="28"/>
      <c r="S691" s="28"/>
      <c r="T691" s="28"/>
      <c r="U691" s="116"/>
      <c r="V691" s="116"/>
      <c r="W691" s="116"/>
      <c r="X691" s="116"/>
      <c r="Y691" s="116"/>
      <c r="Z691" s="116"/>
      <c r="AA691" s="105"/>
      <c r="AB691" s="117"/>
      <c r="AC691" s="117"/>
      <c r="AD691" s="117"/>
      <c r="AE691" s="117"/>
      <c r="AF691" s="117"/>
      <c r="AG691" s="117"/>
      <c r="AH691" s="28"/>
      <c r="AI691" s="28"/>
      <c r="AJ691" s="28"/>
      <c r="AK691" s="28"/>
      <c r="AL691" s="28"/>
      <c r="AM691" s="28"/>
      <c r="AN691" s="28"/>
      <c r="AO691" s="28"/>
      <c r="AP691" s="28"/>
      <c r="AQ691" s="28"/>
      <c r="AR691" s="28"/>
      <c r="AS691" s="28"/>
      <c r="AT691" s="28"/>
      <c r="AU691" s="28"/>
    </row>
    <row r="692">
      <c r="B692" s="28"/>
      <c r="C692" s="28"/>
      <c r="D692" s="28"/>
      <c r="E692" s="28"/>
      <c r="F692" s="28"/>
      <c r="G692" s="28"/>
      <c r="H692" s="28"/>
      <c r="S692" s="28"/>
      <c r="T692" s="28"/>
      <c r="U692" s="116"/>
      <c r="V692" s="116"/>
      <c r="W692" s="116"/>
      <c r="X692" s="116"/>
      <c r="Y692" s="116"/>
      <c r="Z692" s="116"/>
      <c r="AA692" s="105"/>
      <c r="AB692" s="117"/>
      <c r="AC692" s="117"/>
      <c r="AD692" s="117"/>
      <c r="AE692" s="117"/>
      <c r="AF692" s="117"/>
      <c r="AG692" s="117"/>
      <c r="AH692" s="28"/>
      <c r="AI692" s="28"/>
      <c r="AJ692" s="28"/>
      <c r="AK692" s="28"/>
      <c r="AL692" s="28"/>
      <c r="AM692" s="28"/>
      <c r="AN692" s="28"/>
      <c r="AO692" s="28"/>
      <c r="AP692" s="28"/>
      <c r="AQ692" s="28"/>
      <c r="AR692" s="28"/>
      <c r="AS692" s="28"/>
      <c r="AT692" s="28"/>
      <c r="AU692" s="28"/>
    </row>
    <row r="693">
      <c r="B693" s="28"/>
      <c r="C693" s="28"/>
      <c r="D693" s="28"/>
      <c r="E693" s="28"/>
      <c r="F693" s="28"/>
      <c r="G693" s="28"/>
      <c r="H693" s="28"/>
      <c r="S693" s="28"/>
      <c r="T693" s="28"/>
      <c r="U693" s="116"/>
      <c r="V693" s="116"/>
      <c r="W693" s="116"/>
      <c r="X693" s="116"/>
      <c r="Y693" s="116"/>
      <c r="Z693" s="116"/>
      <c r="AA693" s="105"/>
      <c r="AB693" s="117"/>
      <c r="AC693" s="117"/>
      <c r="AD693" s="117"/>
      <c r="AE693" s="117"/>
      <c r="AF693" s="117"/>
      <c r="AG693" s="117"/>
      <c r="AH693" s="28"/>
      <c r="AI693" s="28"/>
      <c r="AJ693" s="28"/>
      <c r="AK693" s="28"/>
      <c r="AL693" s="28"/>
      <c r="AM693" s="28"/>
      <c r="AN693" s="28"/>
      <c r="AO693" s="28"/>
      <c r="AP693" s="28"/>
      <c r="AQ693" s="28"/>
      <c r="AR693" s="28"/>
      <c r="AS693" s="28"/>
      <c r="AT693" s="28"/>
      <c r="AU693" s="28"/>
    </row>
    <row r="694">
      <c r="B694" s="28"/>
      <c r="C694" s="28"/>
      <c r="D694" s="28"/>
      <c r="E694" s="28"/>
      <c r="F694" s="28"/>
      <c r="G694" s="28"/>
      <c r="H694" s="28"/>
      <c r="S694" s="28"/>
      <c r="T694" s="28"/>
      <c r="U694" s="116"/>
      <c r="V694" s="116"/>
      <c r="W694" s="116"/>
      <c r="X694" s="116"/>
      <c r="Y694" s="116"/>
      <c r="Z694" s="116"/>
      <c r="AA694" s="105"/>
      <c r="AB694" s="117"/>
      <c r="AC694" s="117"/>
      <c r="AD694" s="117"/>
      <c r="AE694" s="117"/>
      <c r="AF694" s="117"/>
      <c r="AG694" s="117"/>
      <c r="AH694" s="28"/>
      <c r="AI694" s="28"/>
      <c r="AJ694" s="28"/>
      <c r="AK694" s="28"/>
      <c r="AL694" s="28"/>
      <c r="AM694" s="28"/>
      <c r="AN694" s="28"/>
      <c r="AO694" s="28"/>
      <c r="AP694" s="28"/>
      <c r="AQ694" s="28"/>
      <c r="AR694" s="28"/>
      <c r="AS694" s="28"/>
      <c r="AT694" s="28"/>
      <c r="AU694" s="28"/>
    </row>
    <row r="695">
      <c r="B695" s="28"/>
      <c r="C695" s="28"/>
      <c r="D695" s="28"/>
      <c r="E695" s="28"/>
      <c r="F695" s="28"/>
      <c r="G695" s="28"/>
      <c r="H695" s="28"/>
      <c r="S695" s="28"/>
      <c r="T695" s="28"/>
      <c r="U695" s="116"/>
      <c r="V695" s="116"/>
      <c r="W695" s="116"/>
      <c r="X695" s="116"/>
      <c r="Y695" s="116"/>
      <c r="Z695" s="116"/>
      <c r="AA695" s="105"/>
      <c r="AB695" s="117"/>
      <c r="AC695" s="117"/>
      <c r="AD695" s="117"/>
      <c r="AE695" s="117"/>
      <c r="AF695" s="117"/>
      <c r="AG695" s="117"/>
      <c r="AH695" s="28"/>
      <c r="AI695" s="28"/>
      <c r="AJ695" s="28"/>
      <c r="AK695" s="28"/>
      <c r="AL695" s="28"/>
      <c r="AM695" s="28"/>
      <c r="AN695" s="28"/>
      <c r="AO695" s="28"/>
      <c r="AP695" s="28"/>
      <c r="AQ695" s="28"/>
      <c r="AR695" s="28"/>
      <c r="AS695" s="28"/>
      <c r="AT695" s="28"/>
      <c r="AU695" s="28"/>
    </row>
    <row r="696">
      <c r="B696" s="28"/>
      <c r="C696" s="28"/>
      <c r="D696" s="28"/>
      <c r="E696" s="28"/>
      <c r="F696" s="28"/>
      <c r="G696" s="28"/>
      <c r="H696" s="28"/>
      <c r="S696" s="28"/>
      <c r="T696" s="28"/>
      <c r="U696" s="116"/>
      <c r="V696" s="116"/>
      <c r="W696" s="116"/>
      <c r="X696" s="116"/>
      <c r="Y696" s="116"/>
      <c r="Z696" s="116"/>
      <c r="AA696" s="105"/>
      <c r="AB696" s="117"/>
      <c r="AC696" s="117"/>
      <c r="AD696" s="117"/>
      <c r="AE696" s="117"/>
      <c r="AF696" s="117"/>
      <c r="AG696" s="117"/>
      <c r="AH696" s="28"/>
      <c r="AI696" s="28"/>
      <c r="AJ696" s="28"/>
      <c r="AK696" s="28"/>
      <c r="AL696" s="28"/>
      <c r="AM696" s="28"/>
      <c r="AN696" s="28"/>
      <c r="AO696" s="28"/>
      <c r="AP696" s="28"/>
      <c r="AQ696" s="28"/>
      <c r="AR696" s="28"/>
      <c r="AS696" s="28"/>
      <c r="AT696" s="28"/>
      <c r="AU696" s="28"/>
    </row>
    <row r="697">
      <c r="B697" s="28"/>
      <c r="C697" s="28"/>
      <c r="D697" s="28"/>
      <c r="E697" s="28"/>
      <c r="F697" s="28"/>
      <c r="G697" s="28"/>
      <c r="H697" s="28"/>
      <c r="S697" s="28"/>
      <c r="T697" s="28"/>
      <c r="U697" s="116"/>
      <c r="V697" s="116"/>
      <c r="W697" s="116"/>
      <c r="X697" s="116"/>
      <c r="Y697" s="116"/>
      <c r="Z697" s="116"/>
      <c r="AA697" s="105"/>
      <c r="AB697" s="117"/>
      <c r="AC697" s="117"/>
      <c r="AD697" s="117"/>
      <c r="AE697" s="117"/>
      <c r="AF697" s="117"/>
      <c r="AG697" s="117"/>
      <c r="AH697" s="28"/>
      <c r="AI697" s="28"/>
      <c r="AJ697" s="28"/>
      <c r="AK697" s="28"/>
      <c r="AL697" s="28"/>
      <c r="AM697" s="28"/>
      <c r="AN697" s="28"/>
      <c r="AO697" s="28"/>
      <c r="AP697" s="28"/>
      <c r="AQ697" s="28"/>
      <c r="AR697" s="28"/>
      <c r="AS697" s="28"/>
      <c r="AT697" s="28"/>
      <c r="AU697" s="28"/>
    </row>
    <row r="698">
      <c r="B698" s="28"/>
      <c r="C698" s="28"/>
      <c r="D698" s="28"/>
      <c r="E698" s="28"/>
      <c r="F698" s="28"/>
      <c r="G698" s="28"/>
      <c r="H698" s="28"/>
      <c r="S698" s="28"/>
      <c r="T698" s="28"/>
      <c r="U698" s="116"/>
      <c r="V698" s="116"/>
      <c r="W698" s="116"/>
      <c r="X698" s="116"/>
      <c r="Y698" s="116"/>
      <c r="Z698" s="116"/>
      <c r="AA698" s="105"/>
      <c r="AB698" s="117"/>
      <c r="AC698" s="117"/>
      <c r="AD698" s="117"/>
      <c r="AE698" s="117"/>
      <c r="AF698" s="117"/>
      <c r="AG698" s="117"/>
      <c r="AH698" s="28"/>
      <c r="AI698" s="28"/>
      <c r="AJ698" s="28"/>
      <c r="AK698" s="28"/>
      <c r="AL698" s="28"/>
      <c r="AM698" s="28"/>
      <c r="AN698" s="28"/>
      <c r="AO698" s="28"/>
      <c r="AP698" s="28"/>
      <c r="AQ698" s="28"/>
      <c r="AR698" s="28"/>
      <c r="AS698" s="28"/>
      <c r="AT698" s="28"/>
      <c r="AU698" s="28"/>
    </row>
    <row r="699">
      <c r="B699" s="28"/>
      <c r="C699" s="28"/>
      <c r="D699" s="28"/>
      <c r="E699" s="28"/>
      <c r="F699" s="28"/>
      <c r="G699" s="28"/>
      <c r="H699" s="28"/>
      <c r="S699" s="28"/>
      <c r="T699" s="28"/>
      <c r="U699" s="116"/>
      <c r="V699" s="116"/>
      <c r="W699" s="116"/>
      <c r="X699" s="116"/>
      <c r="Y699" s="116"/>
      <c r="Z699" s="116"/>
      <c r="AA699" s="105"/>
      <c r="AB699" s="117"/>
      <c r="AC699" s="117"/>
      <c r="AD699" s="117"/>
      <c r="AE699" s="117"/>
      <c r="AF699" s="117"/>
      <c r="AG699" s="117"/>
      <c r="AH699" s="28"/>
      <c r="AI699" s="28"/>
      <c r="AJ699" s="28"/>
      <c r="AK699" s="28"/>
      <c r="AL699" s="28"/>
      <c r="AM699" s="28"/>
      <c r="AN699" s="28"/>
      <c r="AO699" s="28"/>
      <c r="AP699" s="28"/>
      <c r="AQ699" s="28"/>
      <c r="AR699" s="28"/>
      <c r="AS699" s="28"/>
      <c r="AT699" s="28"/>
      <c r="AU699" s="28"/>
    </row>
    <row r="700">
      <c r="B700" s="28"/>
      <c r="C700" s="28"/>
      <c r="D700" s="28"/>
      <c r="E700" s="28"/>
      <c r="F700" s="28"/>
      <c r="G700" s="28"/>
      <c r="H700" s="28"/>
      <c r="S700" s="28"/>
      <c r="T700" s="28"/>
      <c r="U700" s="116"/>
      <c r="V700" s="116"/>
      <c r="W700" s="116"/>
      <c r="X700" s="116"/>
      <c r="Y700" s="116"/>
      <c r="Z700" s="116"/>
      <c r="AA700" s="105"/>
      <c r="AB700" s="117"/>
      <c r="AC700" s="117"/>
      <c r="AD700" s="117"/>
      <c r="AE700" s="117"/>
      <c r="AF700" s="117"/>
      <c r="AG700" s="117"/>
      <c r="AH700" s="28"/>
      <c r="AI700" s="28"/>
      <c r="AJ700" s="28"/>
      <c r="AK700" s="28"/>
      <c r="AL700" s="28"/>
      <c r="AM700" s="28"/>
      <c r="AN700" s="28"/>
      <c r="AO700" s="28"/>
      <c r="AP700" s="28"/>
      <c r="AQ700" s="28"/>
      <c r="AR700" s="28"/>
      <c r="AS700" s="28"/>
      <c r="AT700" s="28"/>
      <c r="AU700" s="28"/>
    </row>
    <row r="701">
      <c r="B701" s="28"/>
      <c r="C701" s="28"/>
      <c r="D701" s="28"/>
      <c r="E701" s="28"/>
      <c r="F701" s="28"/>
      <c r="G701" s="28"/>
      <c r="H701" s="28"/>
      <c r="S701" s="28"/>
      <c r="T701" s="28"/>
      <c r="U701" s="116"/>
      <c r="V701" s="116"/>
      <c r="W701" s="116"/>
      <c r="X701" s="116"/>
      <c r="Y701" s="116"/>
      <c r="Z701" s="116"/>
      <c r="AA701" s="105"/>
      <c r="AB701" s="117"/>
      <c r="AC701" s="117"/>
      <c r="AD701" s="117"/>
      <c r="AE701" s="117"/>
      <c r="AF701" s="117"/>
      <c r="AG701" s="117"/>
      <c r="AH701" s="28"/>
      <c r="AI701" s="28"/>
      <c r="AJ701" s="28"/>
      <c r="AK701" s="28"/>
      <c r="AL701" s="28"/>
      <c r="AM701" s="28"/>
      <c r="AN701" s="28"/>
      <c r="AO701" s="28"/>
      <c r="AP701" s="28"/>
      <c r="AQ701" s="28"/>
      <c r="AR701" s="28"/>
      <c r="AS701" s="28"/>
      <c r="AT701" s="28"/>
      <c r="AU701" s="28"/>
    </row>
    <row r="702">
      <c r="B702" s="28"/>
      <c r="C702" s="28"/>
      <c r="D702" s="28"/>
      <c r="E702" s="28"/>
      <c r="F702" s="28"/>
      <c r="G702" s="28"/>
      <c r="H702" s="28"/>
      <c r="S702" s="28"/>
      <c r="T702" s="28"/>
      <c r="U702" s="116"/>
      <c r="V702" s="116"/>
      <c r="W702" s="116"/>
      <c r="X702" s="116"/>
      <c r="Y702" s="116"/>
      <c r="Z702" s="116"/>
      <c r="AA702" s="105"/>
      <c r="AB702" s="117"/>
      <c r="AC702" s="117"/>
      <c r="AD702" s="117"/>
      <c r="AE702" s="117"/>
      <c r="AF702" s="117"/>
      <c r="AG702" s="117"/>
      <c r="AH702" s="28"/>
      <c r="AI702" s="28"/>
      <c r="AJ702" s="28"/>
      <c r="AK702" s="28"/>
      <c r="AL702" s="28"/>
      <c r="AM702" s="28"/>
      <c r="AN702" s="28"/>
      <c r="AO702" s="28"/>
      <c r="AP702" s="28"/>
      <c r="AQ702" s="28"/>
      <c r="AR702" s="28"/>
      <c r="AS702" s="28"/>
      <c r="AT702" s="28"/>
      <c r="AU702" s="28"/>
    </row>
    <row r="703">
      <c r="B703" s="28"/>
      <c r="C703" s="28"/>
      <c r="D703" s="28"/>
      <c r="E703" s="28"/>
      <c r="F703" s="28"/>
      <c r="G703" s="28"/>
      <c r="H703" s="28"/>
      <c r="S703" s="28"/>
      <c r="T703" s="28"/>
      <c r="U703" s="116"/>
      <c r="V703" s="116"/>
      <c r="W703" s="116"/>
      <c r="X703" s="116"/>
      <c r="Y703" s="116"/>
      <c r="Z703" s="116"/>
      <c r="AA703" s="105"/>
      <c r="AB703" s="117"/>
      <c r="AC703" s="117"/>
      <c r="AD703" s="117"/>
      <c r="AE703" s="117"/>
      <c r="AF703" s="117"/>
      <c r="AG703" s="117"/>
      <c r="AH703" s="28"/>
      <c r="AI703" s="28"/>
      <c r="AJ703" s="28"/>
      <c r="AK703" s="28"/>
      <c r="AL703" s="28"/>
      <c r="AM703" s="28"/>
      <c r="AN703" s="28"/>
      <c r="AO703" s="28"/>
      <c r="AP703" s="28"/>
      <c r="AQ703" s="28"/>
      <c r="AR703" s="28"/>
      <c r="AS703" s="28"/>
      <c r="AT703" s="28"/>
      <c r="AU703" s="28"/>
    </row>
    <row r="704">
      <c r="B704" s="28"/>
      <c r="C704" s="28"/>
      <c r="D704" s="28"/>
      <c r="E704" s="28"/>
      <c r="F704" s="28"/>
      <c r="G704" s="28"/>
      <c r="H704" s="28"/>
      <c r="S704" s="28"/>
      <c r="T704" s="28"/>
      <c r="U704" s="116"/>
      <c r="V704" s="116"/>
      <c r="W704" s="116"/>
      <c r="X704" s="116"/>
      <c r="Y704" s="116"/>
      <c r="Z704" s="116"/>
      <c r="AA704" s="105"/>
      <c r="AB704" s="117"/>
      <c r="AC704" s="117"/>
      <c r="AD704" s="117"/>
      <c r="AE704" s="117"/>
      <c r="AF704" s="117"/>
      <c r="AG704" s="117"/>
      <c r="AH704" s="28"/>
      <c r="AI704" s="28"/>
      <c r="AJ704" s="28"/>
      <c r="AK704" s="28"/>
      <c r="AL704" s="28"/>
      <c r="AM704" s="28"/>
      <c r="AN704" s="28"/>
      <c r="AO704" s="28"/>
      <c r="AP704" s="28"/>
      <c r="AQ704" s="28"/>
      <c r="AR704" s="28"/>
      <c r="AS704" s="28"/>
      <c r="AT704" s="28"/>
      <c r="AU704" s="28"/>
    </row>
    <row r="705">
      <c r="B705" s="28"/>
      <c r="C705" s="28"/>
      <c r="D705" s="28"/>
      <c r="E705" s="28"/>
      <c r="F705" s="28"/>
      <c r="G705" s="28"/>
      <c r="H705" s="28"/>
      <c r="S705" s="28"/>
      <c r="T705" s="28"/>
      <c r="U705" s="116"/>
      <c r="V705" s="116"/>
      <c r="W705" s="116"/>
      <c r="X705" s="116"/>
      <c r="Y705" s="116"/>
      <c r="Z705" s="116"/>
      <c r="AA705" s="105"/>
      <c r="AB705" s="117"/>
      <c r="AC705" s="117"/>
      <c r="AD705" s="117"/>
      <c r="AE705" s="117"/>
      <c r="AF705" s="117"/>
      <c r="AG705" s="117"/>
      <c r="AH705" s="28"/>
      <c r="AI705" s="28"/>
      <c r="AJ705" s="28"/>
      <c r="AK705" s="28"/>
      <c r="AL705" s="28"/>
      <c r="AM705" s="28"/>
      <c r="AN705" s="28"/>
      <c r="AO705" s="28"/>
      <c r="AP705" s="28"/>
      <c r="AQ705" s="28"/>
      <c r="AR705" s="28"/>
      <c r="AS705" s="28"/>
      <c r="AT705" s="28"/>
      <c r="AU705" s="28"/>
    </row>
    <row r="706">
      <c r="B706" s="28"/>
      <c r="C706" s="28"/>
      <c r="D706" s="28"/>
      <c r="E706" s="28"/>
      <c r="F706" s="28"/>
      <c r="G706" s="28"/>
      <c r="H706" s="28"/>
      <c r="S706" s="28"/>
      <c r="T706" s="28"/>
      <c r="U706" s="116"/>
      <c r="V706" s="116"/>
      <c r="W706" s="116"/>
      <c r="X706" s="116"/>
      <c r="Y706" s="116"/>
      <c r="Z706" s="116"/>
      <c r="AA706" s="105"/>
      <c r="AB706" s="117"/>
      <c r="AC706" s="117"/>
      <c r="AD706" s="117"/>
      <c r="AE706" s="117"/>
      <c r="AF706" s="117"/>
      <c r="AG706" s="117"/>
      <c r="AH706" s="28"/>
      <c r="AI706" s="28"/>
      <c r="AJ706" s="28"/>
      <c r="AK706" s="28"/>
      <c r="AL706" s="28"/>
      <c r="AM706" s="28"/>
      <c r="AN706" s="28"/>
      <c r="AO706" s="28"/>
      <c r="AP706" s="28"/>
      <c r="AQ706" s="28"/>
      <c r="AR706" s="28"/>
      <c r="AS706" s="28"/>
      <c r="AT706" s="28"/>
      <c r="AU706" s="28"/>
    </row>
    <row r="707">
      <c r="B707" s="28"/>
      <c r="C707" s="28"/>
      <c r="D707" s="28"/>
      <c r="E707" s="28"/>
      <c r="F707" s="28"/>
      <c r="G707" s="28"/>
      <c r="H707" s="28"/>
      <c r="S707" s="28"/>
      <c r="T707" s="28"/>
      <c r="U707" s="116"/>
      <c r="V707" s="116"/>
      <c r="W707" s="116"/>
      <c r="X707" s="116"/>
      <c r="Y707" s="116"/>
      <c r="Z707" s="116"/>
      <c r="AA707" s="105"/>
      <c r="AB707" s="117"/>
      <c r="AC707" s="117"/>
      <c r="AD707" s="117"/>
      <c r="AE707" s="117"/>
      <c r="AF707" s="117"/>
      <c r="AG707" s="117"/>
      <c r="AH707" s="28"/>
      <c r="AI707" s="28"/>
      <c r="AJ707" s="28"/>
      <c r="AK707" s="28"/>
      <c r="AL707" s="28"/>
      <c r="AM707" s="28"/>
      <c r="AN707" s="28"/>
      <c r="AO707" s="28"/>
      <c r="AP707" s="28"/>
      <c r="AQ707" s="28"/>
      <c r="AR707" s="28"/>
      <c r="AS707" s="28"/>
      <c r="AT707" s="28"/>
      <c r="AU707" s="28"/>
    </row>
    <row r="708">
      <c r="B708" s="28"/>
      <c r="C708" s="28"/>
      <c r="D708" s="28"/>
      <c r="E708" s="28"/>
      <c r="F708" s="28"/>
      <c r="G708" s="28"/>
      <c r="H708" s="28"/>
      <c r="S708" s="28"/>
      <c r="T708" s="28"/>
      <c r="U708" s="116"/>
      <c r="V708" s="116"/>
      <c r="W708" s="116"/>
      <c r="X708" s="116"/>
      <c r="Y708" s="116"/>
      <c r="Z708" s="116"/>
      <c r="AA708" s="105"/>
      <c r="AB708" s="117"/>
      <c r="AC708" s="117"/>
      <c r="AD708" s="117"/>
      <c r="AE708" s="117"/>
      <c r="AF708" s="117"/>
      <c r="AG708" s="117"/>
      <c r="AH708" s="28"/>
      <c r="AI708" s="28"/>
      <c r="AJ708" s="28"/>
      <c r="AK708" s="28"/>
      <c r="AL708" s="28"/>
      <c r="AM708" s="28"/>
      <c r="AN708" s="28"/>
      <c r="AO708" s="28"/>
      <c r="AP708" s="28"/>
      <c r="AQ708" s="28"/>
      <c r="AR708" s="28"/>
      <c r="AS708" s="28"/>
      <c r="AT708" s="28"/>
      <c r="AU708" s="28"/>
    </row>
    <row r="709">
      <c r="B709" s="28"/>
      <c r="C709" s="28"/>
      <c r="D709" s="28"/>
      <c r="E709" s="28"/>
      <c r="F709" s="28"/>
      <c r="G709" s="28"/>
      <c r="H709" s="28"/>
      <c r="S709" s="28"/>
      <c r="T709" s="28"/>
      <c r="U709" s="116"/>
      <c r="V709" s="116"/>
      <c r="W709" s="116"/>
      <c r="X709" s="116"/>
      <c r="Y709" s="116"/>
      <c r="Z709" s="116"/>
      <c r="AA709" s="105"/>
      <c r="AB709" s="117"/>
      <c r="AC709" s="117"/>
      <c r="AD709" s="117"/>
      <c r="AE709" s="117"/>
      <c r="AF709" s="117"/>
      <c r="AG709" s="117"/>
      <c r="AH709" s="28"/>
      <c r="AI709" s="28"/>
      <c r="AJ709" s="28"/>
      <c r="AK709" s="28"/>
      <c r="AL709" s="28"/>
      <c r="AM709" s="28"/>
      <c r="AN709" s="28"/>
      <c r="AO709" s="28"/>
      <c r="AP709" s="28"/>
      <c r="AQ709" s="28"/>
      <c r="AR709" s="28"/>
      <c r="AS709" s="28"/>
      <c r="AT709" s="28"/>
      <c r="AU709" s="28"/>
    </row>
    <row r="710">
      <c r="B710" s="28"/>
      <c r="C710" s="28"/>
      <c r="D710" s="28"/>
      <c r="E710" s="28"/>
      <c r="F710" s="28"/>
      <c r="G710" s="28"/>
      <c r="H710" s="28"/>
      <c r="S710" s="28"/>
      <c r="T710" s="28"/>
      <c r="U710" s="116"/>
      <c r="V710" s="116"/>
      <c r="W710" s="116"/>
      <c r="X710" s="116"/>
      <c r="Y710" s="116"/>
      <c r="Z710" s="116"/>
      <c r="AA710" s="105"/>
      <c r="AB710" s="117"/>
      <c r="AC710" s="117"/>
      <c r="AD710" s="117"/>
      <c r="AE710" s="117"/>
      <c r="AF710" s="117"/>
      <c r="AG710" s="117"/>
      <c r="AH710" s="28"/>
      <c r="AI710" s="28"/>
      <c r="AJ710" s="28"/>
      <c r="AK710" s="28"/>
      <c r="AL710" s="28"/>
      <c r="AM710" s="28"/>
      <c r="AN710" s="28"/>
      <c r="AO710" s="28"/>
      <c r="AP710" s="28"/>
      <c r="AQ710" s="28"/>
      <c r="AR710" s="28"/>
      <c r="AS710" s="28"/>
      <c r="AT710" s="28"/>
      <c r="AU710" s="28"/>
    </row>
    <row r="711">
      <c r="B711" s="28"/>
      <c r="C711" s="28"/>
      <c r="D711" s="28"/>
      <c r="E711" s="28"/>
      <c r="F711" s="28"/>
      <c r="G711" s="28"/>
      <c r="H711" s="28"/>
      <c r="S711" s="28"/>
      <c r="T711" s="28"/>
      <c r="U711" s="116"/>
      <c r="V711" s="116"/>
      <c r="W711" s="116"/>
      <c r="X711" s="116"/>
      <c r="Y711" s="116"/>
      <c r="Z711" s="116"/>
      <c r="AA711" s="105"/>
      <c r="AB711" s="117"/>
      <c r="AC711" s="117"/>
      <c r="AD711" s="117"/>
      <c r="AE711" s="117"/>
      <c r="AF711" s="117"/>
      <c r="AG711" s="117"/>
      <c r="AH711" s="28"/>
      <c r="AI711" s="28"/>
      <c r="AJ711" s="28"/>
      <c r="AK711" s="28"/>
      <c r="AL711" s="28"/>
      <c r="AM711" s="28"/>
      <c r="AN711" s="28"/>
      <c r="AO711" s="28"/>
      <c r="AP711" s="28"/>
      <c r="AQ711" s="28"/>
      <c r="AR711" s="28"/>
      <c r="AS711" s="28"/>
      <c r="AT711" s="28"/>
      <c r="AU711" s="28"/>
    </row>
    <row r="712">
      <c r="B712" s="28"/>
      <c r="C712" s="28"/>
      <c r="D712" s="28"/>
      <c r="E712" s="28"/>
      <c r="F712" s="28"/>
      <c r="G712" s="28"/>
      <c r="H712" s="28"/>
      <c r="S712" s="28"/>
      <c r="T712" s="28"/>
      <c r="U712" s="116"/>
      <c r="V712" s="116"/>
      <c r="W712" s="116"/>
      <c r="X712" s="116"/>
      <c r="Y712" s="116"/>
      <c r="Z712" s="116"/>
      <c r="AA712" s="105"/>
      <c r="AB712" s="117"/>
      <c r="AC712" s="117"/>
      <c r="AD712" s="117"/>
      <c r="AE712" s="117"/>
      <c r="AF712" s="117"/>
      <c r="AG712" s="117"/>
      <c r="AH712" s="28"/>
      <c r="AI712" s="28"/>
      <c r="AJ712" s="28"/>
      <c r="AK712" s="28"/>
      <c r="AL712" s="28"/>
      <c r="AM712" s="28"/>
      <c r="AN712" s="28"/>
      <c r="AO712" s="28"/>
      <c r="AP712" s="28"/>
      <c r="AQ712" s="28"/>
      <c r="AR712" s="28"/>
      <c r="AS712" s="28"/>
      <c r="AT712" s="28"/>
      <c r="AU712" s="28"/>
    </row>
    <row r="713">
      <c r="B713" s="28"/>
      <c r="C713" s="28"/>
      <c r="D713" s="28"/>
      <c r="E713" s="28"/>
      <c r="F713" s="28"/>
      <c r="G713" s="28"/>
      <c r="H713" s="28"/>
      <c r="S713" s="28"/>
      <c r="T713" s="28"/>
      <c r="U713" s="116"/>
      <c r="V713" s="116"/>
      <c r="W713" s="116"/>
      <c r="X713" s="116"/>
      <c r="Y713" s="116"/>
      <c r="Z713" s="116"/>
      <c r="AA713" s="105"/>
      <c r="AB713" s="117"/>
      <c r="AC713" s="117"/>
      <c r="AD713" s="117"/>
      <c r="AE713" s="117"/>
      <c r="AF713" s="117"/>
      <c r="AG713" s="117"/>
      <c r="AH713" s="28"/>
      <c r="AI713" s="28"/>
      <c r="AJ713" s="28"/>
      <c r="AK713" s="28"/>
      <c r="AL713" s="28"/>
      <c r="AM713" s="28"/>
      <c r="AN713" s="28"/>
      <c r="AO713" s="28"/>
      <c r="AP713" s="28"/>
      <c r="AQ713" s="28"/>
      <c r="AR713" s="28"/>
      <c r="AS713" s="28"/>
      <c r="AT713" s="28"/>
      <c r="AU713" s="28"/>
    </row>
    <row r="714">
      <c r="B714" s="28"/>
      <c r="C714" s="28"/>
      <c r="D714" s="28"/>
      <c r="E714" s="28"/>
      <c r="F714" s="28"/>
      <c r="G714" s="28"/>
      <c r="H714" s="28"/>
      <c r="S714" s="28"/>
      <c r="T714" s="28"/>
      <c r="U714" s="116"/>
      <c r="V714" s="116"/>
      <c r="W714" s="116"/>
      <c r="X714" s="116"/>
      <c r="Y714" s="116"/>
      <c r="Z714" s="116"/>
      <c r="AA714" s="105"/>
      <c r="AB714" s="117"/>
      <c r="AC714" s="117"/>
      <c r="AD714" s="117"/>
      <c r="AE714" s="117"/>
      <c r="AF714" s="117"/>
      <c r="AG714" s="117"/>
      <c r="AH714" s="28"/>
      <c r="AI714" s="28"/>
      <c r="AJ714" s="28"/>
      <c r="AK714" s="28"/>
      <c r="AL714" s="28"/>
      <c r="AM714" s="28"/>
      <c r="AN714" s="28"/>
      <c r="AO714" s="28"/>
      <c r="AP714" s="28"/>
      <c r="AQ714" s="28"/>
      <c r="AR714" s="28"/>
      <c r="AS714" s="28"/>
      <c r="AT714" s="28"/>
      <c r="AU714" s="28"/>
    </row>
    <row r="715">
      <c r="B715" s="28"/>
      <c r="C715" s="28"/>
      <c r="D715" s="28"/>
      <c r="E715" s="28"/>
      <c r="F715" s="28"/>
      <c r="G715" s="28"/>
      <c r="H715" s="28"/>
      <c r="S715" s="28"/>
      <c r="T715" s="28"/>
      <c r="U715" s="116"/>
      <c r="V715" s="116"/>
      <c r="W715" s="116"/>
      <c r="X715" s="116"/>
      <c r="Y715" s="116"/>
      <c r="Z715" s="116"/>
      <c r="AA715" s="105"/>
      <c r="AB715" s="117"/>
      <c r="AC715" s="117"/>
      <c r="AD715" s="117"/>
      <c r="AE715" s="117"/>
      <c r="AF715" s="117"/>
      <c r="AG715" s="117"/>
      <c r="AH715" s="28"/>
      <c r="AI715" s="28"/>
      <c r="AJ715" s="28"/>
      <c r="AK715" s="28"/>
      <c r="AL715" s="28"/>
      <c r="AM715" s="28"/>
      <c r="AN715" s="28"/>
      <c r="AO715" s="28"/>
      <c r="AP715" s="28"/>
      <c r="AQ715" s="28"/>
      <c r="AR715" s="28"/>
      <c r="AS715" s="28"/>
      <c r="AT715" s="28"/>
      <c r="AU715" s="28"/>
    </row>
    <row r="716">
      <c r="B716" s="28"/>
      <c r="C716" s="28"/>
      <c r="D716" s="28"/>
      <c r="E716" s="28"/>
      <c r="F716" s="28"/>
      <c r="G716" s="28"/>
      <c r="H716" s="28"/>
      <c r="S716" s="28"/>
      <c r="T716" s="28"/>
      <c r="U716" s="116"/>
      <c r="V716" s="116"/>
      <c r="W716" s="116"/>
      <c r="X716" s="116"/>
      <c r="Y716" s="116"/>
      <c r="Z716" s="116"/>
      <c r="AA716" s="105"/>
      <c r="AB716" s="117"/>
      <c r="AC716" s="117"/>
      <c r="AD716" s="117"/>
      <c r="AE716" s="117"/>
      <c r="AF716" s="117"/>
      <c r="AG716" s="117"/>
      <c r="AH716" s="28"/>
      <c r="AI716" s="28"/>
      <c r="AJ716" s="28"/>
      <c r="AK716" s="28"/>
      <c r="AL716" s="28"/>
      <c r="AM716" s="28"/>
      <c r="AN716" s="28"/>
      <c r="AO716" s="28"/>
      <c r="AP716" s="28"/>
      <c r="AQ716" s="28"/>
      <c r="AR716" s="28"/>
      <c r="AS716" s="28"/>
      <c r="AT716" s="28"/>
      <c r="AU716" s="28"/>
    </row>
    <row r="717">
      <c r="B717" s="28"/>
      <c r="C717" s="28"/>
      <c r="D717" s="28"/>
      <c r="E717" s="28"/>
      <c r="F717" s="28"/>
      <c r="G717" s="28"/>
      <c r="H717" s="28"/>
      <c r="S717" s="28"/>
      <c r="T717" s="28"/>
      <c r="U717" s="116"/>
      <c r="V717" s="116"/>
      <c r="W717" s="116"/>
      <c r="X717" s="116"/>
      <c r="Y717" s="116"/>
      <c r="Z717" s="116"/>
      <c r="AA717" s="105"/>
      <c r="AB717" s="117"/>
      <c r="AC717" s="117"/>
      <c r="AD717" s="117"/>
      <c r="AE717" s="117"/>
      <c r="AF717" s="117"/>
      <c r="AG717" s="117"/>
      <c r="AH717" s="28"/>
      <c r="AI717" s="28"/>
      <c r="AJ717" s="28"/>
      <c r="AK717" s="28"/>
      <c r="AL717" s="28"/>
      <c r="AM717" s="28"/>
      <c r="AN717" s="28"/>
      <c r="AO717" s="28"/>
      <c r="AP717" s="28"/>
      <c r="AQ717" s="28"/>
      <c r="AR717" s="28"/>
      <c r="AS717" s="28"/>
      <c r="AT717" s="28"/>
      <c r="AU717" s="28"/>
    </row>
    <row r="718">
      <c r="B718" s="28"/>
      <c r="C718" s="28"/>
      <c r="D718" s="28"/>
      <c r="E718" s="28"/>
      <c r="F718" s="28"/>
      <c r="G718" s="28"/>
      <c r="H718" s="28"/>
      <c r="S718" s="28"/>
      <c r="T718" s="28"/>
      <c r="U718" s="116"/>
      <c r="V718" s="116"/>
      <c r="W718" s="116"/>
      <c r="X718" s="116"/>
      <c r="Y718" s="116"/>
      <c r="Z718" s="116"/>
      <c r="AA718" s="105"/>
      <c r="AB718" s="117"/>
      <c r="AC718" s="117"/>
      <c r="AD718" s="117"/>
      <c r="AE718" s="117"/>
      <c r="AF718" s="117"/>
      <c r="AG718" s="117"/>
      <c r="AH718" s="28"/>
      <c r="AI718" s="28"/>
      <c r="AJ718" s="28"/>
      <c r="AK718" s="28"/>
      <c r="AL718" s="28"/>
      <c r="AM718" s="28"/>
      <c r="AN718" s="28"/>
      <c r="AO718" s="28"/>
      <c r="AP718" s="28"/>
      <c r="AQ718" s="28"/>
      <c r="AR718" s="28"/>
      <c r="AS718" s="28"/>
      <c r="AT718" s="28"/>
      <c r="AU718" s="28"/>
    </row>
    <row r="719">
      <c r="B719" s="28"/>
      <c r="C719" s="28"/>
      <c r="D719" s="28"/>
      <c r="E719" s="28"/>
      <c r="F719" s="28"/>
      <c r="G719" s="28"/>
      <c r="H719" s="28"/>
      <c r="S719" s="28"/>
      <c r="T719" s="28"/>
      <c r="U719" s="116"/>
      <c r="V719" s="116"/>
      <c r="W719" s="116"/>
      <c r="X719" s="116"/>
      <c r="Y719" s="116"/>
      <c r="Z719" s="116"/>
      <c r="AA719" s="105"/>
      <c r="AB719" s="117"/>
      <c r="AC719" s="117"/>
      <c r="AD719" s="117"/>
      <c r="AE719" s="117"/>
      <c r="AF719" s="117"/>
      <c r="AG719" s="117"/>
      <c r="AH719" s="28"/>
      <c r="AI719" s="28"/>
      <c r="AJ719" s="28"/>
      <c r="AK719" s="28"/>
      <c r="AL719" s="28"/>
      <c r="AM719" s="28"/>
      <c r="AN719" s="28"/>
      <c r="AO719" s="28"/>
      <c r="AP719" s="28"/>
      <c r="AQ719" s="28"/>
      <c r="AR719" s="28"/>
      <c r="AS719" s="28"/>
      <c r="AT719" s="28"/>
      <c r="AU719" s="28"/>
    </row>
    <row r="720">
      <c r="B720" s="28"/>
      <c r="C720" s="28"/>
      <c r="D720" s="28"/>
      <c r="E720" s="28"/>
      <c r="F720" s="28"/>
      <c r="G720" s="28"/>
      <c r="H720" s="28"/>
      <c r="S720" s="28"/>
      <c r="T720" s="28"/>
      <c r="U720" s="116"/>
      <c r="V720" s="116"/>
      <c r="W720" s="116"/>
      <c r="X720" s="116"/>
      <c r="Y720" s="116"/>
      <c r="Z720" s="116"/>
      <c r="AA720" s="105"/>
      <c r="AB720" s="117"/>
      <c r="AC720" s="117"/>
      <c r="AD720" s="117"/>
      <c r="AE720" s="117"/>
      <c r="AF720" s="117"/>
      <c r="AG720" s="117"/>
      <c r="AH720" s="28"/>
      <c r="AI720" s="28"/>
      <c r="AJ720" s="28"/>
      <c r="AK720" s="28"/>
      <c r="AL720" s="28"/>
      <c r="AM720" s="28"/>
      <c r="AN720" s="28"/>
      <c r="AO720" s="28"/>
      <c r="AP720" s="28"/>
      <c r="AQ720" s="28"/>
      <c r="AR720" s="28"/>
      <c r="AS720" s="28"/>
      <c r="AT720" s="28"/>
      <c r="AU720" s="28"/>
    </row>
    <row r="721">
      <c r="B721" s="28"/>
      <c r="C721" s="28"/>
      <c r="D721" s="28"/>
      <c r="E721" s="28"/>
      <c r="F721" s="28"/>
      <c r="G721" s="28"/>
      <c r="H721" s="28"/>
      <c r="S721" s="28"/>
      <c r="T721" s="28"/>
      <c r="U721" s="116"/>
      <c r="V721" s="116"/>
      <c r="W721" s="116"/>
      <c r="X721" s="116"/>
      <c r="Y721" s="116"/>
      <c r="Z721" s="116"/>
      <c r="AA721" s="105"/>
      <c r="AB721" s="117"/>
      <c r="AC721" s="117"/>
      <c r="AD721" s="117"/>
      <c r="AE721" s="117"/>
      <c r="AF721" s="117"/>
      <c r="AG721" s="117"/>
      <c r="AH721" s="28"/>
      <c r="AI721" s="28"/>
      <c r="AJ721" s="28"/>
      <c r="AK721" s="28"/>
      <c r="AL721" s="28"/>
      <c r="AM721" s="28"/>
      <c r="AN721" s="28"/>
      <c r="AO721" s="28"/>
      <c r="AP721" s="28"/>
      <c r="AQ721" s="28"/>
      <c r="AR721" s="28"/>
      <c r="AS721" s="28"/>
      <c r="AT721" s="28"/>
      <c r="AU721" s="28"/>
    </row>
    <row r="722">
      <c r="B722" s="28"/>
      <c r="C722" s="28"/>
      <c r="D722" s="28"/>
      <c r="E722" s="28"/>
      <c r="F722" s="28"/>
      <c r="G722" s="28"/>
      <c r="H722" s="28"/>
      <c r="S722" s="28"/>
      <c r="T722" s="28"/>
      <c r="U722" s="116"/>
      <c r="V722" s="116"/>
      <c r="W722" s="116"/>
      <c r="X722" s="116"/>
      <c r="Y722" s="116"/>
      <c r="Z722" s="116"/>
      <c r="AA722" s="105"/>
      <c r="AB722" s="117"/>
      <c r="AC722" s="117"/>
      <c r="AD722" s="117"/>
      <c r="AE722" s="117"/>
      <c r="AF722" s="117"/>
      <c r="AG722" s="117"/>
      <c r="AH722" s="28"/>
      <c r="AI722" s="28"/>
      <c r="AJ722" s="28"/>
      <c r="AK722" s="28"/>
      <c r="AL722" s="28"/>
      <c r="AM722" s="28"/>
      <c r="AN722" s="28"/>
      <c r="AO722" s="28"/>
      <c r="AP722" s="28"/>
      <c r="AQ722" s="28"/>
      <c r="AR722" s="28"/>
      <c r="AS722" s="28"/>
      <c r="AT722" s="28"/>
      <c r="AU722" s="28"/>
    </row>
    <row r="723">
      <c r="B723" s="28"/>
      <c r="C723" s="28"/>
      <c r="D723" s="28"/>
      <c r="E723" s="28"/>
      <c r="F723" s="28"/>
      <c r="G723" s="28"/>
      <c r="H723" s="28"/>
      <c r="S723" s="28"/>
      <c r="T723" s="28"/>
      <c r="U723" s="116"/>
      <c r="V723" s="116"/>
      <c r="W723" s="116"/>
      <c r="X723" s="116"/>
      <c r="Y723" s="116"/>
      <c r="Z723" s="116"/>
      <c r="AA723" s="105"/>
      <c r="AB723" s="117"/>
      <c r="AC723" s="117"/>
      <c r="AD723" s="117"/>
      <c r="AE723" s="117"/>
      <c r="AF723" s="117"/>
      <c r="AG723" s="117"/>
      <c r="AH723" s="28"/>
      <c r="AI723" s="28"/>
      <c r="AJ723" s="28"/>
      <c r="AK723" s="28"/>
      <c r="AL723" s="28"/>
      <c r="AM723" s="28"/>
      <c r="AN723" s="28"/>
      <c r="AO723" s="28"/>
      <c r="AP723" s="28"/>
      <c r="AQ723" s="28"/>
      <c r="AR723" s="28"/>
      <c r="AS723" s="28"/>
      <c r="AT723" s="28"/>
      <c r="AU723" s="28"/>
    </row>
    <row r="724">
      <c r="B724" s="28"/>
      <c r="C724" s="28"/>
      <c r="D724" s="28"/>
      <c r="E724" s="28"/>
      <c r="F724" s="28"/>
      <c r="G724" s="28"/>
      <c r="H724" s="28"/>
      <c r="S724" s="28"/>
      <c r="T724" s="28"/>
      <c r="U724" s="116"/>
      <c r="V724" s="116"/>
      <c r="W724" s="116"/>
      <c r="X724" s="116"/>
      <c r="Y724" s="116"/>
      <c r="Z724" s="116"/>
      <c r="AA724" s="105"/>
      <c r="AB724" s="117"/>
      <c r="AC724" s="117"/>
      <c r="AD724" s="117"/>
      <c r="AE724" s="117"/>
      <c r="AF724" s="117"/>
      <c r="AG724" s="117"/>
      <c r="AH724" s="28"/>
      <c r="AI724" s="28"/>
      <c r="AJ724" s="28"/>
      <c r="AK724" s="28"/>
      <c r="AL724" s="28"/>
      <c r="AM724" s="28"/>
      <c r="AN724" s="28"/>
      <c r="AO724" s="28"/>
      <c r="AP724" s="28"/>
      <c r="AQ724" s="28"/>
      <c r="AR724" s="28"/>
      <c r="AS724" s="28"/>
      <c r="AT724" s="28"/>
      <c r="AU724" s="28"/>
    </row>
    <row r="725">
      <c r="B725" s="28"/>
      <c r="C725" s="28"/>
      <c r="D725" s="28"/>
      <c r="E725" s="28"/>
      <c r="F725" s="28"/>
      <c r="G725" s="28"/>
      <c r="H725" s="28"/>
      <c r="S725" s="28"/>
      <c r="T725" s="28"/>
      <c r="U725" s="116"/>
      <c r="V725" s="116"/>
      <c r="W725" s="116"/>
      <c r="X725" s="116"/>
      <c r="Y725" s="116"/>
      <c r="Z725" s="116"/>
      <c r="AA725" s="105"/>
      <c r="AB725" s="117"/>
      <c r="AC725" s="117"/>
      <c r="AD725" s="117"/>
      <c r="AE725" s="117"/>
      <c r="AF725" s="117"/>
      <c r="AG725" s="117"/>
      <c r="AH725" s="28"/>
      <c r="AI725" s="28"/>
      <c r="AJ725" s="28"/>
      <c r="AK725" s="28"/>
      <c r="AL725" s="28"/>
      <c r="AM725" s="28"/>
      <c r="AN725" s="28"/>
      <c r="AO725" s="28"/>
      <c r="AP725" s="28"/>
      <c r="AQ725" s="28"/>
      <c r="AR725" s="28"/>
      <c r="AS725" s="28"/>
      <c r="AT725" s="28"/>
      <c r="AU725" s="28"/>
    </row>
    <row r="726">
      <c r="B726" s="28"/>
      <c r="C726" s="28"/>
      <c r="D726" s="28"/>
      <c r="E726" s="28"/>
      <c r="F726" s="28"/>
      <c r="G726" s="28"/>
      <c r="H726" s="28"/>
      <c r="S726" s="28"/>
      <c r="T726" s="28"/>
      <c r="U726" s="116"/>
      <c r="V726" s="116"/>
      <c r="W726" s="116"/>
      <c r="X726" s="116"/>
      <c r="Y726" s="116"/>
      <c r="Z726" s="116"/>
      <c r="AA726" s="105"/>
      <c r="AB726" s="117"/>
      <c r="AC726" s="117"/>
      <c r="AD726" s="117"/>
      <c r="AE726" s="117"/>
      <c r="AF726" s="117"/>
      <c r="AG726" s="117"/>
      <c r="AH726" s="28"/>
      <c r="AI726" s="28"/>
      <c r="AJ726" s="28"/>
      <c r="AK726" s="28"/>
      <c r="AL726" s="28"/>
      <c r="AM726" s="28"/>
      <c r="AN726" s="28"/>
      <c r="AO726" s="28"/>
      <c r="AP726" s="28"/>
      <c r="AQ726" s="28"/>
      <c r="AR726" s="28"/>
      <c r="AS726" s="28"/>
      <c r="AT726" s="28"/>
      <c r="AU726" s="28"/>
    </row>
    <row r="727">
      <c r="B727" s="28"/>
      <c r="C727" s="28"/>
      <c r="D727" s="28"/>
      <c r="E727" s="28"/>
      <c r="F727" s="28"/>
      <c r="G727" s="28"/>
      <c r="H727" s="28"/>
      <c r="S727" s="28"/>
      <c r="T727" s="28"/>
      <c r="U727" s="116"/>
      <c r="V727" s="116"/>
      <c r="W727" s="116"/>
      <c r="X727" s="116"/>
      <c r="Y727" s="116"/>
      <c r="Z727" s="116"/>
      <c r="AA727" s="105"/>
      <c r="AB727" s="117"/>
      <c r="AC727" s="117"/>
      <c r="AD727" s="117"/>
      <c r="AE727" s="117"/>
      <c r="AF727" s="117"/>
      <c r="AG727" s="117"/>
      <c r="AH727" s="28"/>
      <c r="AI727" s="28"/>
      <c r="AJ727" s="28"/>
      <c r="AK727" s="28"/>
      <c r="AL727" s="28"/>
      <c r="AM727" s="28"/>
      <c r="AN727" s="28"/>
      <c r="AO727" s="28"/>
      <c r="AP727" s="28"/>
      <c r="AQ727" s="28"/>
      <c r="AR727" s="28"/>
      <c r="AS727" s="28"/>
      <c r="AT727" s="28"/>
      <c r="AU727" s="28"/>
    </row>
    <row r="728">
      <c r="B728" s="28"/>
      <c r="C728" s="28"/>
      <c r="D728" s="28"/>
      <c r="E728" s="28"/>
      <c r="F728" s="28"/>
      <c r="G728" s="28"/>
      <c r="H728" s="28"/>
      <c r="S728" s="28"/>
      <c r="T728" s="28"/>
      <c r="U728" s="116"/>
      <c r="V728" s="116"/>
      <c r="W728" s="116"/>
      <c r="X728" s="116"/>
      <c r="Y728" s="116"/>
      <c r="Z728" s="116"/>
      <c r="AA728" s="105"/>
      <c r="AB728" s="117"/>
      <c r="AC728" s="117"/>
      <c r="AD728" s="117"/>
      <c r="AE728" s="117"/>
      <c r="AF728" s="117"/>
      <c r="AG728" s="117"/>
      <c r="AH728" s="28"/>
      <c r="AI728" s="28"/>
      <c r="AJ728" s="28"/>
      <c r="AK728" s="28"/>
      <c r="AL728" s="28"/>
      <c r="AM728" s="28"/>
      <c r="AN728" s="28"/>
      <c r="AO728" s="28"/>
      <c r="AP728" s="28"/>
      <c r="AQ728" s="28"/>
      <c r="AR728" s="28"/>
      <c r="AS728" s="28"/>
      <c r="AT728" s="28"/>
      <c r="AU728" s="28"/>
    </row>
    <row r="729">
      <c r="B729" s="28"/>
      <c r="C729" s="28"/>
      <c r="D729" s="28"/>
      <c r="E729" s="28"/>
      <c r="F729" s="28"/>
      <c r="G729" s="28"/>
      <c r="H729" s="28"/>
      <c r="S729" s="28"/>
      <c r="T729" s="28"/>
      <c r="U729" s="116"/>
      <c r="V729" s="116"/>
      <c r="W729" s="116"/>
      <c r="X729" s="116"/>
      <c r="Y729" s="116"/>
      <c r="Z729" s="116"/>
      <c r="AA729" s="105"/>
      <c r="AB729" s="117"/>
      <c r="AC729" s="117"/>
      <c r="AD729" s="117"/>
      <c r="AE729" s="117"/>
      <c r="AF729" s="117"/>
      <c r="AG729" s="117"/>
      <c r="AH729" s="28"/>
      <c r="AI729" s="28"/>
      <c r="AJ729" s="28"/>
      <c r="AK729" s="28"/>
      <c r="AL729" s="28"/>
      <c r="AM729" s="28"/>
      <c r="AN729" s="28"/>
      <c r="AO729" s="28"/>
      <c r="AP729" s="28"/>
      <c r="AQ729" s="28"/>
      <c r="AR729" s="28"/>
      <c r="AS729" s="28"/>
      <c r="AT729" s="28"/>
      <c r="AU729" s="28"/>
    </row>
    <row r="730">
      <c r="B730" s="28"/>
      <c r="C730" s="28"/>
      <c r="D730" s="28"/>
      <c r="E730" s="28"/>
      <c r="F730" s="28"/>
      <c r="G730" s="28"/>
      <c r="H730" s="28"/>
      <c r="S730" s="28"/>
      <c r="T730" s="28"/>
      <c r="U730" s="116"/>
      <c r="V730" s="116"/>
      <c r="W730" s="116"/>
      <c r="X730" s="116"/>
      <c r="Y730" s="116"/>
      <c r="Z730" s="116"/>
      <c r="AA730" s="105"/>
      <c r="AB730" s="117"/>
      <c r="AC730" s="117"/>
      <c r="AD730" s="117"/>
      <c r="AE730" s="117"/>
      <c r="AF730" s="117"/>
      <c r="AG730" s="117"/>
      <c r="AH730" s="28"/>
      <c r="AI730" s="28"/>
      <c r="AJ730" s="28"/>
      <c r="AK730" s="28"/>
      <c r="AL730" s="28"/>
      <c r="AM730" s="28"/>
      <c r="AN730" s="28"/>
      <c r="AO730" s="28"/>
      <c r="AP730" s="28"/>
      <c r="AQ730" s="28"/>
      <c r="AR730" s="28"/>
      <c r="AS730" s="28"/>
      <c r="AT730" s="28"/>
      <c r="AU730" s="28"/>
    </row>
    <row r="731">
      <c r="B731" s="28"/>
      <c r="C731" s="28"/>
      <c r="D731" s="28"/>
      <c r="E731" s="28"/>
      <c r="F731" s="28"/>
      <c r="G731" s="28"/>
      <c r="H731" s="28"/>
      <c r="S731" s="28"/>
      <c r="T731" s="28"/>
      <c r="U731" s="116"/>
      <c r="V731" s="116"/>
      <c r="W731" s="116"/>
      <c r="X731" s="116"/>
      <c r="Y731" s="116"/>
      <c r="Z731" s="116"/>
      <c r="AA731" s="105"/>
      <c r="AB731" s="117"/>
      <c r="AC731" s="117"/>
      <c r="AD731" s="117"/>
      <c r="AE731" s="117"/>
      <c r="AF731" s="117"/>
      <c r="AG731" s="117"/>
      <c r="AH731" s="28"/>
      <c r="AI731" s="28"/>
      <c r="AJ731" s="28"/>
      <c r="AK731" s="28"/>
      <c r="AL731" s="28"/>
      <c r="AM731" s="28"/>
      <c r="AN731" s="28"/>
      <c r="AO731" s="28"/>
      <c r="AP731" s="28"/>
      <c r="AQ731" s="28"/>
      <c r="AR731" s="28"/>
      <c r="AS731" s="28"/>
      <c r="AT731" s="28"/>
      <c r="AU731" s="28"/>
    </row>
    <row r="732">
      <c r="B732" s="28"/>
      <c r="C732" s="28"/>
      <c r="D732" s="28"/>
      <c r="E732" s="28"/>
      <c r="F732" s="28"/>
      <c r="G732" s="28"/>
      <c r="H732" s="28"/>
      <c r="S732" s="28"/>
      <c r="T732" s="28"/>
      <c r="U732" s="116"/>
      <c r="V732" s="116"/>
      <c r="W732" s="116"/>
      <c r="X732" s="116"/>
      <c r="Y732" s="116"/>
      <c r="Z732" s="116"/>
      <c r="AA732" s="105"/>
      <c r="AB732" s="117"/>
      <c r="AC732" s="117"/>
      <c r="AD732" s="117"/>
      <c r="AE732" s="117"/>
      <c r="AF732" s="117"/>
      <c r="AG732" s="117"/>
      <c r="AH732" s="28"/>
      <c r="AI732" s="28"/>
      <c r="AJ732" s="28"/>
      <c r="AK732" s="28"/>
      <c r="AL732" s="28"/>
      <c r="AM732" s="28"/>
      <c r="AN732" s="28"/>
      <c r="AO732" s="28"/>
      <c r="AP732" s="28"/>
      <c r="AQ732" s="28"/>
      <c r="AR732" s="28"/>
      <c r="AS732" s="28"/>
      <c r="AT732" s="28"/>
      <c r="AU732" s="28"/>
    </row>
    <row r="733">
      <c r="B733" s="28"/>
      <c r="C733" s="28"/>
      <c r="D733" s="28"/>
      <c r="E733" s="28"/>
      <c r="F733" s="28"/>
      <c r="G733" s="28"/>
      <c r="H733" s="28"/>
      <c r="S733" s="28"/>
      <c r="T733" s="28"/>
      <c r="U733" s="116"/>
      <c r="V733" s="116"/>
      <c r="W733" s="116"/>
      <c r="X733" s="116"/>
      <c r="Y733" s="116"/>
      <c r="Z733" s="116"/>
      <c r="AA733" s="105"/>
      <c r="AB733" s="117"/>
      <c r="AC733" s="117"/>
      <c r="AD733" s="117"/>
      <c r="AE733" s="117"/>
      <c r="AF733" s="117"/>
      <c r="AG733" s="117"/>
      <c r="AH733" s="28"/>
      <c r="AI733" s="28"/>
      <c r="AJ733" s="28"/>
      <c r="AK733" s="28"/>
      <c r="AL733" s="28"/>
      <c r="AM733" s="28"/>
      <c r="AN733" s="28"/>
      <c r="AO733" s="28"/>
      <c r="AP733" s="28"/>
      <c r="AQ733" s="28"/>
      <c r="AR733" s="28"/>
      <c r="AS733" s="28"/>
      <c r="AT733" s="28"/>
      <c r="AU733" s="28"/>
    </row>
    <row r="734">
      <c r="B734" s="28"/>
      <c r="C734" s="28"/>
      <c r="D734" s="28"/>
      <c r="E734" s="28"/>
      <c r="F734" s="28"/>
      <c r="G734" s="28"/>
      <c r="H734" s="28"/>
      <c r="S734" s="28"/>
      <c r="T734" s="28"/>
      <c r="U734" s="116"/>
      <c r="V734" s="116"/>
      <c r="W734" s="116"/>
      <c r="X734" s="116"/>
      <c r="Y734" s="116"/>
      <c r="Z734" s="116"/>
      <c r="AA734" s="105"/>
      <c r="AB734" s="117"/>
      <c r="AC734" s="117"/>
      <c r="AD734" s="117"/>
      <c r="AE734" s="117"/>
      <c r="AF734" s="117"/>
      <c r="AG734" s="117"/>
      <c r="AH734" s="28"/>
      <c r="AI734" s="28"/>
      <c r="AJ734" s="28"/>
      <c r="AK734" s="28"/>
      <c r="AL734" s="28"/>
      <c r="AM734" s="28"/>
      <c r="AN734" s="28"/>
      <c r="AO734" s="28"/>
      <c r="AP734" s="28"/>
      <c r="AQ734" s="28"/>
      <c r="AR734" s="28"/>
      <c r="AS734" s="28"/>
      <c r="AT734" s="28"/>
      <c r="AU734" s="28"/>
    </row>
    <row r="735">
      <c r="B735" s="28"/>
      <c r="C735" s="28"/>
      <c r="D735" s="28"/>
      <c r="E735" s="28"/>
      <c r="F735" s="28"/>
      <c r="G735" s="28"/>
      <c r="H735" s="28"/>
      <c r="S735" s="28"/>
      <c r="T735" s="28"/>
      <c r="U735" s="116"/>
      <c r="V735" s="116"/>
      <c r="W735" s="116"/>
      <c r="X735" s="116"/>
      <c r="Y735" s="116"/>
      <c r="Z735" s="116"/>
      <c r="AA735" s="105"/>
      <c r="AB735" s="117"/>
      <c r="AC735" s="117"/>
      <c r="AD735" s="117"/>
      <c r="AE735" s="117"/>
      <c r="AF735" s="117"/>
      <c r="AG735" s="117"/>
      <c r="AH735" s="28"/>
      <c r="AI735" s="28"/>
      <c r="AJ735" s="28"/>
      <c r="AK735" s="28"/>
      <c r="AL735" s="28"/>
      <c r="AM735" s="28"/>
      <c r="AN735" s="28"/>
      <c r="AO735" s="28"/>
      <c r="AP735" s="28"/>
      <c r="AQ735" s="28"/>
      <c r="AR735" s="28"/>
      <c r="AS735" s="28"/>
      <c r="AT735" s="28"/>
      <c r="AU735" s="28"/>
    </row>
    <row r="736">
      <c r="B736" s="28"/>
      <c r="C736" s="28"/>
      <c r="D736" s="28"/>
      <c r="E736" s="28"/>
      <c r="F736" s="28"/>
      <c r="G736" s="28"/>
      <c r="H736" s="28"/>
      <c r="S736" s="28"/>
      <c r="T736" s="28"/>
      <c r="U736" s="116"/>
      <c r="V736" s="116"/>
      <c r="W736" s="116"/>
      <c r="X736" s="116"/>
      <c r="Y736" s="116"/>
      <c r="Z736" s="116"/>
      <c r="AA736" s="105"/>
      <c r="AB736" s="117"/>
      <c r="AC736" s="117"/>
      <c r="AD736" s="117"/>
      <c r="AE736" s="117"/>
      <c r="AF736" s="117"/>
      <c r="AG736" s="117"/>
      <c r="AH736" s="28"/>
      <c r="AI736" s="28"/>
      <c r="AJ736" s="28"/>
      <c r="AK736" s="28"/>
      <c r="AL736" s="28"/>
      <c r="AM736" s="28"/>
      <c r="AN736" s="28"/>
      <c r="AO736" s="28"/>
      <c r="AP736" s="28"/>
      <c r="AQ736" s="28"/>
      <c r="AR736" s="28"/>
      <c r="AS736" s="28"/>
      <c r="AT736" s="28"/>
      <c r="AU736" s="28"/>
    </row>
    <row r="737">
      <c r="B737" s="28"/>
      <c r="C737" s="28"/>
      <c r="D737" s="28"/>
      <c r="E737" s="28"/>
      <c r="F737" s="28"/>
      <c r="G737" s="28"/>
      <c r="H737" s="28"/>
      <c r="S737" s="28"/>
      <c r="T737" s="28"/>
      <c r="U737" s="116"/>
      <c r="V737" s="116"/>
      <c r="W737" s="116"/>
      <c r="X737" s="116"/>
      <c r="Y737" s="116"/>
      <c r="Z737" s="116"/>
      <c r="AA737" s="105"/>
      <c r="AB737" s="117"/>
      <c r="AC737" s="117"/>
      <c r="AD737" s="117"/>
      <c r="AE737" s="117"/>
      <c r="AF737" s="117"/>
      <c r="AG737" s="117"/>
      <c r="AH737" s="28"/>
      <c r="AI737" s="28"/>
      <c r="AJ737" s="28"/>
      <c r="AK737" s="28"/>
      <c r="AL737" s="28"/>
      <c r="AM737" s="28"/>
      <c r="AN737" s="28"/>
      <c r="AO737" s="28"/>
      <c r="AP737" s="28"/>
      <c r="AQ737" s="28"/>
      <c r="AR737" s="28"/>
      <c r="AS737" s="28"/>
      <c r="AT737" s="28"/>
      <c r="AU737" s="28"/>
    </row>
    <row r="738">
      <c r="B738" s="28"/>
      <c r="C738" s="28"/>
      <c r="D738" s="28"/>
      <c r="E738" s="28"/>
      <c r="F738" s="28"/>
      <c r="G738" s="28"/>
      <c r="H738" s="28"/>
      <c r="S738" s="28"/>
      <c r="T738" s="28"/>
      <c r="U738" s="116"/>
      <c r="V738" s="116"/>
      <c r="W738" s="116"/>
      <c r="X738" s="116"/>
      <c r="Y738" s="116"/>
      <c r="Z738" s="116"/>
      <c r="AA738" s="105"/>
      <c r="AB738" s="117"/>
      <c r="AC738" s="117"/>
      <c r="AD738" s="117"/>
      <c r="AE738" s="117"/>
      <c r="AF738" s="117"/>
      <c r="AG738" s="117"/>
      <c r="AH738" s="28"/>
      <c r="AI738" s="28"/>
      <c r="AJ738" s="28"/>
      <c r="AK738" s="28"/>
      <c r="AL738" s="28"/>
      <c r="AM738" s="28"/>
      <c r="AN738" s="28"/>
      <c r="AO738" s="28"/>
      <c r="AP738" s="28"/>
      <c r="AQ738" s="28"/>
      <c r="AR738" s="28"/>
      <c r="AS738" s="28"/>
      <c r="AT738" s="28"/>
      <c r="AU738" s="28"/>
    </row>
    <row r="739">
      <c r="B739" s="28"/>
      <c r="C739" s="28"/>
      <c r="D739" s="28"/>
      <c r="E739" s="28"/>
      <c r="F739" s="28"/>
      <c r="G739" s="28"/>
      <c r="H739" s="28"/>
      <c r="S739" s="28"/>
      <c r="T739" s="28"/>
      <c r="U739" s="116"/>
      <c r="V739" s="116"/>
      <c r="W739" s="116"/>
      <c r="X739" s="116"/>
      <c r="Y739" s="116"/>
      <c r="Z739" s="116"/>
      <c r="AA739" s="105"/>
      <c r="AB739" s="117"/>
      <c r="AC739" s="117"/>
      <c r="AD739" s="117"/>
      <c r="AE739" s="117"/>
      <c r="AF739" s="117"/>
      <c r="AG739" s="117"/>
      <c r="AH739" s="28"/>
      <c r="AI739" s="28"/>
      <c r="AJ739" s="28"/>
      <c r="AK739" s="28"/>
      <c r="AL739" s="28"/>
      <c r="AM739" s="28"/>
      <c r="AN739" s="28"/>
      <c r="AO739" s="28"/>
      <c r="AP739" s="28"/>
      <c r="AQ739" s="28"/>
      <c r="AR739" s="28"/>
      <c r="AS739" s="28"/>
      <c r="AT739" s="28"/>
      <c r="AU739" s="28"/>
    </row>
    <row r="740">
      <c r="B740" s="28"/>
      <c r="C740" s="28"/>
      <c r="D740" s="28"/>
      <c r="E740" s="28"/>
      <c r="F740" s="28"/>
      <c r="G740" s="28"/>
      <c r="H740" s="28"/>
      <c r="S740" s="28"/>
      <c r="T740" s="28"/>
      <c r="U740" s="116"/>
      <c r="V740" s="116"/>
      <c r="W740" s="116"/>
      <c r="X740" s="116"/>
      <c r="Y740" s="116"/>
      <c r="Z740" s="116"/>
      <c r="AA740" s="105"/>
      <c r="AB740" s="117"/>
      <c r="AC740" s="117"/>
      <c r="AD740" s="117"/>
      <c r="AE740" s="117"/>
      <c r="AF740" s="117"/>
      <c r="AG740" s="117"/>
      <c r="AH740" s="28"/>
      <c r="AI740" s="28"/>
      <c r="AJ740" s="28"/>
      <c r="AK740" s="28"/>
      <c r="AL740" s="28"/>
      <c r="AM740" s="28"/>
      <c r="AN740" s="28"/>
      <c r="AO740" s="28"/>
      <c r="AP740" s="28"/>
      <c r="AQ740" s="28"/>
      <c r="AR740" s="28"/>
      <c r="AS740" s="28"/>
      <c r="AT740" s="28"/>
      <c r="AU740" s="28"/>
    </row>
    <row r="741">
      <c r="B741" s="28"/>
      <c r="C741" s="28"/>
      <c r="D741" s="28"/>
      <c r="E741" s="28"/>
      <c r="F741" s="28"/>
      <c r="G741" s="28"/>
      <c r="H741" s="28"/>
      <c r="S741" s="28"/>
      <c r="T741" s="28"/>
      <c r="U741" s="116"/>
      <c r="V741" s="116"/>
      <c r="W741" s="116"/>
      <c r="X741" s="116"/>
      <c r="Y741" s="116"/>
      <c r="Z741" s="116"/>
      <c r="AA741" s="105"/>
      <c r="AB741" s="117"/>
      <c r="AC741" s="117"/>
      <c r="AD741" s="117"/>
      <c r="AE741" s="117"/>
      <c r="AF741" s="117"/>
      <c r="AG741" s="117"/>
      <c r="AH741" s="28"/>
      <c r="AI741" s="28"/>
      <c r="AJ741" s="28"/>
      <c r="AK741" s="28"/>
      <c r="AL741" s="28"/>
      <c r="AM741" s="28"/>
      <c r="AN741" s="28"/>
      <c r="AO741" s="28"/>
      <c r="AP741" s="28"/>
      <c r="AQ741" s="28"/>
      <c r="AR741" s="28"/>
      <c r="AS741" s="28"/>
      <c r="AT741" s="28"/>
      <c r="AU741" s="28"/>
    </row>
    <row r="742">
      <c r="B742" s="28"/>
      <c r="C742" s="28"/>
      <c r="D742" s="28"/>
      <c r="E742" s="28"/>
      <c r="F742" s="28"/>
      <c r="G742" s="28"/>
      <c r="H742" s="28"/>
      <c r="S742" s="28"/>
      <c r="T742" s="28"/>
      <c r="U742" s="116"/>
      <c r="V742" s="116"/>
      <c r="W742" s="116"/>
      <c r="X742" s="116"/>
      <c r="Y742" s="116"/>
      <c r="Z742" s="116"/>
      <c r="AA742" s="105"/>
      <c r="AB742" s="117"/>
      <c r="AC742" s="117"/>
      <c r="AD742" s="117"/>
      <c r="AE742" s="117"/>
      <c r="AF742" s="117"/>
      <c r="AG742" s="117"/>
      <c r="AH742" s="28"/>
      <c r="AI742" s="28"/>
      <c r="AJ742" s="28"/>
      <c r="AK742" s="28"/>
      <c r="AL742" s="28"/>
      <c r="AM742" s="28"/>
      <c r="AN742" s="28"/>
      <c r="AO742" s="28"/>
      <c r="AP742" s="28"/>
      <c r="AQ742" s="28"/>
      <c r="AR742" s="28"/>
      <c r="AS742" s="28"/>
      <c r="AT742" s="28"/>
      <c r="AU742" s="28"/>
    </row>
    <row r="743">
      <c r="B743" s="28"/>
      <c r="C743" s="28"/>
      <c r="D743" s="28"/>
      <c r="E743" s="28"/>
      <c r="F743" s="28"/>
      <c r="G743" s="28"/>
      <c r="H743" s="28"/>
      <c r="S743" s="28"/>
      <c r="T743" s="28"/>
      <c r="U743" s="116"/>
      <c r="V743" s="116"/>
      <c r="W743" s="116"/>
      <c r="X743" s="116"/>
      <c r="Y743" s="116"/>
      <c r="Z743" s="116"/>
      <c r="AA743" s="105"/>
      <c r="AB743" s="117"/>
      <c r="AC743" s="117"/>
      <c r="AD743" s="117"/>
      <c r="AE743" s="117"/>
      <c r="AF743" s="117"/>
      <c r="AG743" s="117"/>
      <c r="AH743" s="28"/>
      <c r="AI743" s="28"/>
      <c r="AJ743" s="28"/>
      <c r="AK743" s="28"/>
      <c r="AL743" s="28"/>
      <c r="AM743" s="28"/>
      <c r="AN743" s="28"/>
      <c r="AO743" s="28"/>
      <c r="AP743" s="28"/>
      <c r="AQ743" s="28"/>
      <c r="AR743" s="28"/>
      <c r="AS743" s="28"/>
      <c r="AT743" s="28"/>
      <c r="AU743" s="28"/>
    </row>
    <row r="744">
      <c r="B744" s="28"/>
      <c r="C744" s="28"/>
      <c r="D744" s="28"/>
      <c r="E744" s="28"/>
      <c r="F744" s="28"/>
      <c r="G744" s="28"/>
      <c r="H744" s="28"/>
      <c r="S744" s="28"/>
      <c r="T744" s="28"/>
      <c r="U744" s="116"/>
      <c r="V744" s="116"/>
      <c r="W744" s="116"/>
      <c r="X744" s="116"/>
      <c r="Y744" s="116"/>
      <c r="Z744" s="116"/>
      <c r="AA744" s="105"/>
      <c r="AB744" s="117"/>
      <c r="AC744" s="117"/>
      <c r="AD744" s="117"/>
      <c r="AE744" s="117"/>
      <c r="AF744" s="117"/>
      <c r="AG744" s="117"/>
      <c r="AH744" s="28"/>
      <c r="AI744" s="28"/>
      <c r="AJ744" s="28"/>
      <c r="AK744" s="28"/>
      <c r="AL744" s="28"/>
      <c r="AM744" s="28"/>
      <c r="AN744" s="28"/>
      <c r="AO744" s="28"/>
      <c r="AP744" s="28"/>
      <c r="AQ744" s="28"/>
      <c r="AR744" s="28"/>
      <c r="AS744" s="28"/>
      <c r="AT744" s="28"/>
      <c r="AU744" s="28"/>
    </row>
    <row r="745">
      <c r="B745" s="28"/>
      <c r="C745" s="28"/>
      <c r="D745" s="28"/>
      <c r="E745" s="28"/>
      <c r="F745" s="28"/>
      <c r="G745" s="28"/>
      <c r="H745" s="28"/>
      <c r="S745" s="28"/>
      <c r="T745" s="28"/>
      <c r="U745" s="116"/>
      <c r="V745" s="116"/>
      <c r="W745" s="116"/>
      <c r="X745" s="116"/>
      <c r="Y745" s="116"/>
      <c r="Z745" s="116"/>
      <c r="AA745" s="105"/>
      <c r="AB745" s="117"/>
      <c r="AC745" s="117"/>
      <c r="AD745" s="117"/>
      <c r="AE745" s="117"/>
      <c r="AF745" s="117"/>
      <c r="AG745" s="117"/>
      <c r="AH745" s="28"/>
      <c r="AI745" s="28"/>
      <c r="AJ745" s="28"/>
      <c r="AK745" s="28"/>
      <c r="AL745" s="28"/>
      <c r="AM745" s="28"/>
      <c r="AN745" s="28"/>
      <c r="AO745" s="28"/>
      <c r="AP745" s="28"/>
      <c r="AQ745" s="28"/>
      <c r="AR745" s="28"/>
      <c r="AS745" s="28"/>
      <c r="AT745" s="28"/>
      <c r="AU745" s="28"/>
    </row>
    <row r="746">
      <c r="B746" s="28"/>
      <c r="C746" s="28"/>
      <c r="D746" s="28"/>
      <c r="E746" s="28"/>
      <c r="F746" s="28"/>
      <c r="G746" s="28"/>
      <c r="H746" s="28"/>
      <c r="S746" s="28"/>
      <c r="T746" s="28"/>
      <c r="U746" s="116"/>
      <c r="V746" s="116"/>
      <c r="W746" s="116"/>
      <c r="X746" s="116"/>
      <c r="Y746" s="116"/>
      <c r="Z746" s="116"/>
      <c r="AA746" s="105"/>
      <c r="AB746" s="117"/>
      <c r="AC746" s="117"/>
      <c r="AD746" s="117"/>
      <c r="AE746" s="117"/>
      <c r="AF746" s="117"/>
      <c r="AG746" s="117"/>
      <c r="AH746" s="28"/>
      <c r="AI746" s="28"/>
      <c r="AJ746" s="28"/>
      <c r="AK746" s="28"/>
      <c r="AL746" s="28"/>
      <c r="AM746" s="28"/>
      <c r="AN746" s="28"/>
      <c r="AO746" s="28"/>
      <c r="AP746" s="28"/>
      <c r="AQ746" s="28"/>
      <c r="AR746" s="28"/>
      <c r="AS746" s="28"/>
      <c r="AT746" s="28"/>
      <c r="AU746" s="28"/>
    </row>
    <row r="747">
      <c r="B747" s="28"/>
      <c r="C747" s="28"/>
      <c r="D747" s="28"/>
      <c r="E747" s="28"/>
      <c r="F747" s="28"/>
      <c r="G747" s="28"/>
      <c r="H747" s="28"/>
      <c r="S747" s="28"/>
      <c r="T747" s="28"/>
      <c r="U747" s="116"/>
      <c r="V747" s="116"/>
      <c r="W747" s="116"/>
      <c r="X747" s="116"/>
      <c r="Y747" s="116"/>
      <c r="Z747" s="116"/>
      <c r="AA747" s="105"/>
      <c r="AB747" s="117"/>
      <c r="AC747" s="117"/>
      <c r="AD747" s="117"/>
      <c r="AE747" s="117"/>
      <c r="AF747" s="117"/>
      <c r="AG747" s="117"/>
      <c r="AH747" s="28"/>
      <c r="AI747" s="28"/>
      <c r="AJ747" s="28"/>
      <c r="AK747" s="28"/>
      <c r="AL747" s="28"/>
      <c r="AM747" s="28"/>
      <c r="AN747" s="28"/>
      <c r="AO747" s="28"/>
      <c r="AP747" s="28"/>
      <c r="AQ747" s="28"/>
      <c r="AR747" s="28"/>
      <c r="AS747" s="28"/>
      <c r="AT747" s="28"/>
      <c r="AU747" s="28"/>
    </row>
    <row r="748">
      <c r="B748" s="28"/>
      <c r="C748" s="28"/>
      <c r="D748" s="28"/>
      <c r="E748" s="28"/>
      <c r="F748" s="28"/>
      <c r="G748" s="28"/>
      <c r="H748" s="28"/>
      <c r="S748" s="28"/>
      <c r="T748" s="28"/>
      <c r="U748" s="116"/>
      <c r="V748" s="116"/>
      <c r="W748" s="116"/>
      <c r="X748" s="116"/>
      <c r="Y748" s="116"/>
      <c r="Z748" s="116"/>
      <c r="AA748" s="105"/>
      <c r="AB748" s="117"/>
      <c r="AC748" s="117"/>
      <c r="AD748" s="117"/>
      <c r="AE748" s="117"/>
      <c r="AF748" s="117"/>
      <c r="AG748" s="117"/>
      <c r="AH748" s="28"/>
      <c r="AI748" s="28"/>
      <c r="AJ748" s="28"/>
      <c r="AK748" s="28"/>
      <c r="AL748" s="28"/>
      <c r="AM748" s="28"/>
      <c r="AN748" s="28"/>
      <c r="AO748" s="28"/>
      <c r="AP748" s="28"/>
      <c r="AQ748" s="28"/>
      <c r="AR748" s="28"/>
      <c r="AS748" s="28"/>
      <c r="AT748" s="28"/>
      <c r="AU748" s="28"/>
    </row>
    <row r="749">
      <c r="B749" s="28"/>
      <c r="C749" s="28"/>
      <c r="D749" s="28"/>
      <c r="E749" s="28"/>
      <c r="F749" s="28"/>
      <c r="G749" s="28"/>
      <c r="H749" s="28"/>
      <c r="S749" s="28"/>
      <c r="T749" s="28"/>
      <c r="U749" s="116"/>
      <c r="V749" s="116"/>
      <c r="W749" s="116"/>
      <c r="X749" s="116"/>
      <c r="Y749" s="116"/>
      <c r="Z749" s="116"/>
      <c r="AA749" s="105"/>
      <c r="AB749" s="117"/>
      <c r="AC749" s="117"/>
      <c r="AD749" s="117"/>
      <c r="AE749" s="117"/>
      <c r="AF749" s="117"/>
      <c r="AG749" s="117"/>
      <c r="AH749" s="28"/>
      <c r="AI749" s="28"/>
      <c r="AJ749" s="28"/>
      <c r="AK749" s="28"/>
      <c r="AL749" s="28"/>
      <c r="AM749" s="28"/>
      <c r="AN749" s="28"/>
      <c r="AO749" s="28"/>
      <c r="AP749" s="28"/>
      <c r="AQ749" s="28"/>
      <c r="AR749" s="28"/>
      <c r="AS749" s="28"/>
      <c r="AT749" s="28"/>
      <c r="AU749" s="28"/>
    </row>
    <row r="750">
      <c r="B750" s="28"/>
      <c r="C750" s="28"/>
      <c r="D750" s="28"/>
      <c r="E750" s="28"/>
      <c r="F750" s="28"/>
      <c r="G750" s="28"/>
      <c r="H750" s="28"/>
      <c r="S750" s="28"/>
      <c r="T750" s="28"/>
      <c r="U750" s="116"/>
      <c r="V750" s="116"/>
      <c r="W750" s="116"/>
      <c r="X750" s="116"/>
      <c r="Y750" s="116"/>
      <c r="Z750" s="116"/>
      <c r="AA750" s="105"/>
      <c r="AB750" s="117"/>
      <c r="AC750" s="117"/>
      <c r="AD750" s="117"/>
      <c r="AE750" s="117"/>
      <c r="AF750" s="117"/>
      <c r="AG750" s="117"/>
      <c r="AH750" s="28"/>
      <c r="AI750" s="28"/>
      <c r="AJ750" s="28"/>
      <c r="AK750" s="28"/>
      <c r="AL750" s="28"/>
      <c r="AM750" s="28"/>
      <c r="AN750" s="28"/>
      <c r="AO750" s="28"/>
      <c r="AP750" s="28"/>
      <c r="AQ750" s="28"/>
      <c r="AR750" s="28"/>
      <c r="AS750" s="28"/>
      <c r="AT750" s="28"/>
      <c r="AU750" s="28"/>
    </row>
    <row r="751">
      <c r="B751" s="28"/>
      <c r="C751" s="28"/>
      <c r="D751" s="28"/>
      <c r="E751" s="28"/>
      <c r="F751" s="28"/>
      <c r="G751" s="28"/>
      <c r="H751" s="28"/>
      <c r="S751" s="28"/>
      <c r="T751" s="28"/>
      <c r="U751" s="116"/>
      <c r="V751" s="116"/>
      <c r="W751" s="116"/>
      <c r="X751" s="116"/>
      <c r="Y751" s="116"/>
      <c r="Z751" s="116"/>
      <c r="AA751" s="105"/>
      <c r="AB751" s="117"/>
      <c r="AC751" s="117"/>
      <c r="AD751" s="117"/>
      <c r="AE751" s="117"/>
      <c r="AF751" s="117"/>
      <c r="AG751" s="117"/>
      <c r="AH751" s="28"/>
      <c r="AI751" s="28"/>
      <c r="AJ751" s="28"/>
      <c r="AK751" s="28"/>
      <c r="AL751" s="28"/>
      <c r="AM751" s="28"/>
      <c r="AN751" s="28"/>
      <c r="AO751" s="28"/>
      <c r="AP751" s="28"/>
      <c r="AQ751" s="28"/>
      <c r="AR751" s="28"/>
      <c r="AS751" s="28"/>
      <c r="AT751" s="28"/>
      <c r="AU751" s="28"/>
    </row>
    <row r="752">
      <c r="B752" s="28"/>
      <c r="C752" s="28"/>
      <c r="D752" s="28"/>
      <c r="E752" s="28"/>
      <c r="F752" s="28"/>
      <c r="G752" s="28"/>
      <c r="H752" s="28"/>
      <c r="S752" s="28"/>
      <c r="T752" s="28"/>
      <c r="U752" s="116"/>
      <c r="V752" s="116"/>
      <c r="W752" s="116"/>
      <c r="X752" s="116"/>
      <c r="Y752" s="116"/>
      <c r="Z752" s="116"/>
      <c r="AA752" s="105"/>
      <c r="AB752" s="117"/>
      <c r="AC752" s="117"/>
      <c r="AD752" s="117"/>
      <c r="AE752" s="117"/>
      <c r="AF752" s="117"/>
      <c r="AG752" s="117"/>
      <c r="AH752" s="28"/>
      <c r="AI752" s="28"/>
      <c r="AJ752" s="28"/>
      <c r="AK752" s="28"/>
      <c r="AL752" s="28"/>
      <c r="AM752" s="28"/>
      <c r="AN752" s="28"/>
      <c r="AO752" s="28"/>
      <c r="AP752" s="28"/>
      <c r="AQ752" s="28"/>
      <c r="AR752" s="28"/>
      <c r="AS752" s="28"/>
      <c r="AT752" s="28"/>
      <c r="AU752" s="28"/>
    </row>
    <row r="753">
      <c r="B753" s="28"/>
      <c r="C753" s="28"/>
      <c r="D753" s="28"/>
      <c r="E753" s="28"/>
      <c r="F753" s="28"/>
      <c r="G753" s="28"/>
      <c r="H753" s="28"/>
      <c r="S753" s="28"/>
      <c r="T753" s="28"/>
      <c r="U753" s="116"/>
      <c r="V753" s="116"/>
      <c r="W753" s="116"/>
      <c r="X753" s="116"/>
      <c r="Y753" s="116"/>
      <c r="Z753" s="116"/>
      <c r="AA753" s="105"/>
      <c r="AB753" s="117"/>
      <c r="AC753" s="117"/>
      <c r="AD753" s="117"/>
      <c r="AE753" s="117"/>
      <c r="AF753" s="117"/>
      <c r="AG753" s="117"/>
      <c r="AH753" s="28"/>
      <c r="AI753" s="28"/>
      <c r="AJ753" s="28"/>
      <c r="AK753" s="28"/>
      <c r="AL753" s="28"/>
      <c r="AM753" s="28"/>
      <c r="AN753" s="28"/>
      <c r="AO753" s="28"/>
      <c r="AP753" s="28"/>
      <c r="AQ753" s="28"/>
      <c r="AR753" s="28"/>
      <c r="AS753" s="28"/>
      <c r="AT753" s="28"/>
      <c r="AU753" s="28"/>
    </row>
    <row r="754">
      <c r="B754" s="28"/>
      <c r="C754" s="28"/>
      <c r="D754" s="28"/>
      <c r="E754" s="28"/>
      <c r="F754" s="28"/>
      <c r="G754" s="28"/>
      <c r="H754" s="28"/>
      <c r="S754" s="28"/>
      <c r="T754" s="28"/>
      <c r="U754" s="116"/>
      <c r="V754" s="116"/>
      <c r="W754" s="116"/>
      <c r="X754" s="116"/>
      <c r="Y754" s="116"/>
      <c r="Z754" s="116"/>
      <c r="AA754" s="105"/>
      <c r="AB754" s="117"/>
      <c r="AC754" s="117"/>
      <c r="AD754" s="117"/>
      <c r="AE754" s="117"/>
      <c r="AF754" s="117"/>
      <c r="AG754" s="117"/>
      <c r="AH754" s="28"/>
      <c r="AI754" s="28"/>
      <c r="AJ754" s="28"/>
      <c r="AK754" s="28"/>
      <c r="AL754" s="28"/>
      <c r="AM754" s="28"/>
      <c r="AN754" s="28"/>
      <c r="AO754" s="28"/>
      <c r="AP754" s="28"/>
      <c r="AQ754" s="28"/>
      <c r="AR754" s="28"/>
      <c r="AS754" s="28"/>
      <c r="AT754" s="28"/>
      <c r="AU754" s="28"/>
    </row>
    <row r="755">
      <c r="B755" s="28"/>
      <c r="C755" s="28"/>
      <c r="D755" s="28"/>
      <c r="E755" s="28"/>
      <c r="F755" s="28"/>
      <c r="G755" s="28"/>
      <c r="H755" s="28"/>
      <c r="S755" s="28"/>
      <c r="T755" s="28"/>
      <c r="U755" s="116"/>
      <c r="V755" s="116"/>
      <c r="W755" s="116"/>
      <c r="X755" s="116"/>
      <c r="Y755" s="116"/>
      <c r="Z755" s="116"/>
      <c r="AA755" s="105"/>
      <c r="AB755" s="117"/>
      <c r="AC755" s="117"/>
      <c r="AD755" s="117"/>
      <c r="AE755" s="117"/>
      <c r="AF755" s="117"/>
      <c r="AG755" s="117"/>
      <c r="AH755" s="28"/>
      <c r="AI755" s="28"/>
      <c r="AJ755" s="28"/>
      <c r="AK755" s="28"/>
      <c r="AL755" s="28"/>
      <c r="AM755" s="28"/>
      <c r="AN755" s="28"/>
      <c r="AO755" s="28"/>
      <c r="AP755" s="28"/>
      <c r="AQ755" s="28"/>
      <c r="AR755" s="28"/>
      <c r="AS755" s="28"/>
      <c r="AT755" s="28"/>
      <c r="AU755" s="28"/>
    </row>
    <row r="756">
      <c r="B756" s="28"/>
      <c r="C756" s="28"/>
      <c r="D756" s="28"/>
      <c r="E756" s="28"/>
      <c r="F756" s="28"/>
      <c r="G756" s="28"/>
      <c r="H756" s="28"/>
      <c r="S756" s="28"/>
      <c r="T756" s="28"/>
      <c r="U756" s="116"/>
      <c r="V756" s="116"/>
      <c r="W756" s="116"/>
      <c r="X756" s="116"/>
      <c r="Y756" s="116"/>
      <c r="Z756" s="116"/>
      <c r="AA756" s="105"/>
      <c r="AB756" s="117"/>
      <c r="AC756" s="117"/>
      <c r="AD756" s="117"/>
      <c r="AE756" s="117"/>
      <c r="AF756" s="117"/>
      <c r="AG756" s="117"/>
      <c r="AH756" s="28"/>
      <c r="AI756" s="28"/>
      <c r="AJ756" s="28"/>
      <c r="AK756" s="28"/>
      <c r="AL756" s="28"/>
      <c r="AM756" s="28"/>
      <c r="AN756" s="28"/>
      <c r="AO756" s="28"/>
      <c r="AP756" s="28"/>
      <c r="AQ756" s="28"/>
      <c r="AR756" s="28"/>
      <c r="AS756" s="28"/>
      <c r="AT756" s="28"/>
      <c r="AU756" s="28"/>
    </row>
    <row r="757">
      <c r="B757" s="28"/>
      <c r="C757" s="28"/>
      <c r="D757" s="28"/>
      <c r="E757" s="28"/>
      <c r="F757" s="28"/>
      <c r="G757" s="28"/>
      <c r="H757" s="28"/>
      <c r="S757" s="28"/>
      <c r="T757" s="28"/>
      <c r="U757" s="116"/>
      <c r="V757" s="116"/>
      <c r="W757" s="116"/>
      <c r="X757" s="116"/>
      <c r="Y757" s="116"/>
      <c r="Z757" s="116"/>
      <c r="AA757" s="105"/>
      <c r="AB757" s="117"/>
      <c r="AC757" s="117"/>
      <c r="AD757" s="117"/>
      <c r="AE757" s="117"/>
      <c r="AF757" s="117"/>
      <c r="AG757" s="117"/>
      <c r="AH757" s="28"/>
      <c r="AI757" s="28"/>
      <c r="AJ757" s="28"/>
      <c r="AK757" s="28"/>
      <c r="AL757" s="28"/>
      <c r="AM757" s="28"/>
      <c r="AN757" s="28"/>
      <c r="AO757" s="28"/>
      <c r="AP757" s="28"/>
      <c r="AQ757" s="28"/>
      <c r="AR757" s="28"/>
      <c r="AS757" s="28"/>
      <c r="AT757" s="28"/>
      <c r="AU757" s="28"/>
    </row>
    <row r="758">
      <c r="B758" s="28"/>
      <c r="C758" s="28"/>
      <c r="D758" s="28"/>
      <c r="E758" s="28"/>
      <c r="F758" s="28"/>
      <c r="G758" s="28"/>
      <c r="H758" s="28"/>
      <c r="S758" s="28"/>
      <c r="T758" s="28"/>
      <c r="U758" s="116"/>
      <c r="V758" s="116"/>
      <c r="W758" s="116"/>
      <c r="X758" s="116"/>
      <c r="Y758" s="116"/>
      <c r="Z758" s="116"/>
      <c r="AA758" s="105"/>
      <c r="AB758" s="117"/>
      <c r="AC758" s="117"/>
      <c r="AD758" s="117"/>
      <c r="AE758" s="117"/>
      <c r="AF758" s="117"/>
      <c r="AG758" s="117"/>
      <c r="AH758" s="28"/>
      <c r="AI758" s="28"/>
      <c r="AJ758" s="28"/>
      <c r="AK758" s="28"/>
      <c r="AL758" s="28"/>
      <c r="AM758" s="28"/>
      <c r="AN758" s="28"/>
      <c r="AO758" s="28"/>
      <c r="AP758" s="28"/>
      <c r="AQ758" s="28"/>
      <c r="AR758" s="28"/>
      <c r="AS758" s="28"/>
      <c r="AT758" s="28"/>
      <c r="AU758" s="28"/>
    </row>
    <row r="759">
      <c r="B759" s="28"/>
      <c r="C759" s="28"/>
      <c r="D759" s="28"/>
      <c r="E759" s="28"/>
      <c r="F759" s="28"/>
      <c r="G759" s="28"/>
      <c r="H759" s="28"/>
      <c r="S759" s="28"/>
      <c r="T759" s="28"/>
      <c r="U759" s="116"/>
      <c r="V759" s="116"/>
      <c r="W759" s="116"/>
      <c r="X759" s="116"/>
      <c r="Y759" s="116"/>
      <c r="Z759" s="116"/>
      <c r="AA759" s="105"/>
      <c r="AB759" s="117"/>
      <c r="AC759" s="117"/>
      <c r="AD759" s="117"/>
      <c r="AE759" s="117"/>
      <c r="AF759" s="117"/>
      <c r="AG759" s="117"/>
      <c r="AH759" s="28"/>
      <c r="AI759" s="28"/>
      <c r="AJ759" s="28"/>
      <c r="AK759" s="28"/>
      <c r="AL759" s="28"/>
      <c r="AM759" s="28"/>
      <c r="AN759" s="28"/>
      <c r="AO759" s="28"/>
      <c r="AP759" s="28"/>
      <c r="AQ759" s="28"/>
      <c r="AR759" s="28"/>
      <c r="AS759" s="28"/>
      <c r="AT759" s="28"/>
      <c r="AU759" s="28"/>
    </row>
    <row r="760">
      <c r="B760" s="28"/>
      <c r="C760" s="28"/>
      <c r="D760" s="28"/>
      <c r="E760" s="28"/>
      <c r="F760" s="28"/>
      <c r="G760" s="28"/>
      <c r="H760" s="28"/>
      <c r="S760" s="28"/>
      <c r="T760" s="28"/>
      <c r="U760" s="116"/>
      <c r="V760" s="116"/>
      <c r="W760" s="116"/>
      <c r="X760" s="116"/>
      <c r="Y760" s="116"/>
      <c r="Z760" s="116"/>
      <c r="AA760" s="105"/>
      <c r="AB760" s="117"/>
      <c r="AC760" s="117"/>
      <c r="AD760" s="117"/>
      <c r="AE760" s="117"/>
      <c r="AF760" s="117"/>
      <c r="AG760" s="117"/>
      <c r="AH760" s="28"/>
      <c r="AI760" s="28"/>
      <c r="AJ760" s="28"/>
      <c r="AK760" s="28"/>
      <c r="AL760" s="28"/>
      <c r="AM760" s="28"/>
      <c r="AN760" s="28"/>
      <c r="AO760" s="28"/>
      <c r="AP760" s="28"/>
      <c r="AQ760" s="28"/>
      <c r="AR760" s="28"/>
      <c r="AS760" s="28"/>
      <c r="AT760" s="28"/>
      <c r="AU760" s="28"/>
    </row>
    <row r="761">
      <c r="B761" s="28"/>
      <c r="C761" s="28"/>
      <c r="D761" s="28"/>
      <c r="E761" s="28"/>
      <c r="F761" s="28"/>
      <c r="G761" s="28"/>
      <c r="H761" s="28"/>
      <c r="S761" s="28"/>
      <c r="T761" s="28"/>
      <c r="U761" s="116"/>
      <c r="V761" s="116"/>
      <c r="W761" s="116"/>
      <c r="X761" s="116"/>
      <c r="Y761" s="116"/>
      <c r="Z761" s="116"/>
      <c r="AA761" s="105"/>
      <c r="AB761" s="117"/>
      <c r="AC761" s="117"/>
      <c r="AD761" s="117"/>
      <c r="AE761" s="117"/>
      <c r="AF761" s="117"/>
      <c r="AG761" s="117"/>
      <c r="AH761" s="28"/>
      <c r="AI761" s="28"/>
      <c r="AJ761" s="28"/>
      <c r="AK761" s="28"/>
      <c r="AL761" s="28"/>
      <c r="AM761" s="28"/>
      <c r="AN761" s="28"/>
      <c r="AO761" s="28"/>
      <c r="AP761" s="28"/>
      <c r="AQ761" s="28"/>
      <c r="AR761" s="28"/>
      <c r="AS761" s="28"/>
      <c r="AT761" s="28"/>
      <c r="AU761" s="28"/>
    </row>
    <row r="762">
      <c r="B762" s="28"/>
      <c r="C762" s="28"/>
      <c r="D762" s="28"/>
      <c r="E762" s="28"/>
      <c r="F762" s="28"/>
      <c r="G762" s="28"/>
      <c r="H762" s="28"/>
      <c r="S762" s="28"/>
      <c r="T762" s="28"/>
      <c r="U762" s="116"/>
      <c r="V762" s="116"/>
      <c r="W762" s="116"/>
      <c r="X762" s="116"/>
      <c r="Y762" s="116"/>
      <c r="Z762" s="116"/>
      <c r="AA762" s="105"/>
      <c r="AB762" s="117"/>
      <c r="AC762" s="117"/>
      <c r="AD762" s="117"/>
      <c r="AE762" s="117"/>
      <c r="AF762" s="117"/>
      <c r="AG762" s="117"/>
      <c r="AH762" s="28"/>
      <c r="AI762" s="28"/>
      <c r="AJ762" s="28"/>
      <c r="AK762" s="28"/>
      <c r="AL762" s="28"/>
      <c r="AM762" s="28"/>
      <c r="AN762" s="28"/>
      <c r="AO762" s="28"/>
      <c r="AP762" s="28"/>
      <c r="AQ762" s="28"/>
      <c r="AR762" s="28"/>
      <c r="AS762" s="28"/>
      <c r="AT762" s="28"/>
      <c r="AU762" s="28"/>
    </row>
    <row r="763">
      <c r="B763" s="28"/>
      <c r="C763" s="28"/>
      <c r="D763" s="28"/>
      <c r="E763" s="28"/>
      <c r="F763" s="28"/>
      <c r="G763" s="28"/>
      <c r="H763" s="28"/>
      <c r="S763" s="28"/>
      <c r="T763" s="28"/>
      <c r="U763" s="116"/>
      <c r="V763" s="116"/>
      <c r="W763" s="116"/>
      <c r="X763" s="116"/>
      <c r="Y763" s="116"/>
      <c r="Z763" s="116"/>
      <c r="AA763" s="105"/>
      <c r="AB763" s="117"/>
      <c r="AC763" s="117"/>
      <c r="AD763" s="117"/>
      <c r="AE763" s="117"/>
      <c r="AF763" s="117"/>
      <c r="AG763" s="117"/>
      <c r="AH763" s="28"/>
      <c r="AI763" s="28"/>
      <c r="AJ763" s="28"/>
      <c r="AK763" s="28"/>
      <c r="AL763" s="28"/>
      <c r="AM763" s="28"/>
      <c r="AN763" s="28"/>
      <c r="AO763" s="28"/>
      <c r="AP763" s="28"/>
      <c r="AQ763" s="28"/>
      <c r="AR763" s="28"/>
      <c r="AS763" s="28"/>
      <c r="AT763" s="28"/>
      <c r="AU763" s="28"/>
    </row>
    <row r="764">
      <c r="B764" s="28"/>
      <c r="C764" s="28"/>
      <c r="D764" s="28"/>
      <c r="E764" s="28"/>
      <c r="F764" s="28"/>
      <c r="G764" s="28"/>
      <c r="H764" s="28"/>
      <c r="S764" s="28"/>
      <c r="T764" s="28"/>
      <c r="U764" s="116"/>
      <c r="V764" s="116"/>
      <c r="W764" s="116"/>
      <c r="X764" s="116"/>
      <c r="Y764" s="116"/>
      <c r="Z764" s="116"/>
      <c r="AA764" s="105"/>
      <c r="AB764" s="117"/>
      <c r="AC764" s="117"/>
      <c r="AD764" s="117"/>
      <c r="AE764" s="117"/>
      <c r="AF764" s="117"/>
      <c r="AG764" s="117"/>
      <c r="AH764" s="28"/>
      <c r="AI764" s="28"/>
      <c r="AJ764" s="28"/>
      <c r="AK764" s="28"/>
      <c r="AL764" s="28"/>
      <c r="AM764" s="28"/>
      <c r="AN764" s="28"/>
      <c r="AO764" s="28"/>
      <c r="AP764" s="28"/>
      <c r="AQ764" s="28"/>
      <c r="AR764" s="28"/>
      <c r="AS764" s="28"/>
      <c r="AT764" s="28"/>
      <c r="AU764" s="28"/>
    </row>
    <row r="765">
      <c r="B765" s="28"/>
      <c r="C765" s="28"/>
      <c r="D765" s="28"/>
      <c r="E765" s="28"/>
      <c r="F765" s="28"/>
      <c r="G765" s="28"/>
      <c r="H765" s="28"/>
      <c r="S765" s="28"/>
      <c r="T765" s="28"/>
      <c r="U765" s="116"/>
      <c r="V765" s="116"/>
      <c r="W765" s="116"/>
      <c r="X765" s="116"/>
      <c r="Y765" s="116"/>
      <c r="Z765" s="116"/>
      <c r="AA765" s="105"/>
      <c r="AB765" s="117"/>
      <c r="AC765" s="117"/>
      <c r="AD765" s="117"/>
      <c r="AE765" s="117"/>
      <c r="AF765" s="117"/>
      <c r="AG765" s="117"/>
      <c r="AH765" s="28"/>
      <c r="AI765" s="28"/>
      <c r="AJ765" s="28"/>
      <c r="AK765" s="28"/>
      <c r="AL765" s="28"/>
      <c r="AM765" s="28"/>
      <c r="AN765" s="28"/>
      <c r="AO765" s="28"/>
      <c r="AP765" s="28"/>
      <c r="AQ765" s="28"/>
      <c r="AR765" s="28"/>
      <c r="AS765" s="28"/>
      <c r="AT765" s="28"/>
      <c r="AU765" s="28"/>
    </row>
    <row r="766">
      <c r="B766" s="28"/>
      <c r="C766" s="28"/>
      <c r="D766" s="28"/>
      <c r="E766" s="28"/>
      <c r="F766" s="28"/>
      <c r="G766" s="28"/>
      <c r="H766" s="28"/>
      <c r="S766" s="28"/>
      <c r="T766" s="28"/>
      <c r="U766" s="116"/>
      <c r="V766" s="116"/>
      <c r="W766" s="116"/>
      <c r="X766" s="116"/>
      <c r="Y766" s="116"/>
      <c r="Z766" s="116"/>
      <c r="AA766" s="105"/>
      <c r="AB766" s="117"/>
      <c r="AC766" s="117"/>
      <c r="AD766" s="117"/>
      <c r="AE766" s="117"/>
      <c r="AF766" s="117"/>
      <c r="AG766" s="117"/>
      <c r="AH766" s="28"/>
      <c r="AI766" s="28"/>
      <c r="AJ766" s="28"/>
      <c r="AK766" s="28"/>
      <c r="AL766" s="28"/>
      <c r="AM766" s="28"/>
      <c r="AN766" s="28"/>
      <c r="AO766" s="28"/>
      <c r="AP766" s="28"/>
      <c r="AQ766" s="28"/>
      <c r="AR766" s="28"/>
      <c r="AS766" s="28"/>
      <c r="AT766" s="28"/>
      <c r="AU766" s="28"/>
    </row>
    <row r="767">
      <c r="B767" s="28"/>
      <c r="C767" s="28"/>
      <c r="D767" s="28"/>
      <c r="E767" s="28"/>
      <c r="F767" s="28"/>
      <c r="G767" s="28"/>
      <c r="H767" s="28"/>
      <c r="S767" s="28"/>
      <c r="T767" s="28"/>
      <c r="U767" s="116"/>
      <c r="V767" s="116"/>
      <c r="W767" s="116"/>
      <c r="X767" s="116"/>
      <c r="Y767" s="116"/>
      <c r="Z767" s="116"/>
      <c r="AA767" s="105"/>
      <c r="AB767" s="117"/>
      <c r="AC767" s="117"/>
      <c r="AD767" s="117"/>
      <c r="AE767" s="117"/>
      <c r="AF767" s="117"/>
      <c r="AG767" s="117"/>
      <c r="AH767" s="28"/>
      <c r="AI767" s="28"/>
      <c r="AJ767" s="28"/>
      <c r="AK767" s="28"/>
      <c r="AL767" s="28"/>
      <c r="AM767" s="28"/>
      <c r="AN767" s="28"/>
      <c r="AO767" s="28"/>
      <c r="AP767" s="28"/>
      <c r="AQ767" s="28"/>
      <c r="AR767" s="28"/>
      <c r="AS767" s="28"/>
      <c r="AT767" s="28"/>
      <c r="AU767" s="28"/>
    </row>
    <row r="768">
      <c r="B768" s="28"/>
      <c r="C768" s="28"/>
      <c r="D768" s="28"/>
      <c r="E768" s="28"/>
      <c r="F768" s="28"/>
      <c r="G768" s="28"/>
      <c r="H768" s="28"/>
      <c r="S768" s="28"/>
      <c r="T768" s="28"/>
      <c r="U768" s="116"/>
      <c r="V768" s="116"/>
      <c r="W768" s="116"/>
      <c r="X768" s="116"/>
      <c r="Y768" s="116"/>
      <c r="Z768" s="116"/>
      <c r="AA768" s="105"/>
      <c r="AB768" s="117"/>
      <c r="AC768" s="117"/>
      <c r="AD768" s="117"/>
      <c r="AE768" s="117"/>
      <c r="AF768" s="117"/>
      <c r="AG768" s="117"/>
      <c r="AH768" s="28"/>
      <c r="AI768" s="28"/>
      <c r="AJ768" s="28"/>
      <c r="AK768" s="28"/>
      <c r="AL768" s="28"/>
      <c r="AM768" s="28"/>
      <c r="AN768" s="28"/>
      <c r="AO768" s="28"/>
      <c r="AP768" s="28"/>
      <c r="AQ768" s="28"/>
      <c r="AR768" s="28"/>
      <c r="AS768" s="28"/>
      <c r="AT768" s="28"/>
      <c r="AU768" s="28"/>
    </row>
    <row r="769">
      <c r="B769" s="28"/>
      <c r="C769" s="28"/>
      <c r="D769" s="28"/>
      <c r="E769" s="28"/>
      <c r="F769" s="28"/>
      <c r="G769" s="28"/>
      <c r="H769" s="28"/>
      <c r="S769" s="28"/>
      <c r="T769" s="28"/>
      <c r="U769" s="116"/>
      <c r="V769" s="116"/>
      <c r="W769" s="116"/>
      <c r="X769" s="116"/>
      <c r="Y769" s="116"/>
      <c r="Z769" s="116"/>
      <c r="AA769" s="105"/>
      <c r="AB769" s="117"/>
      <c r="AC769" s="117"/>
      <c r="AD769" s="117"/>
      <c r="AE769" s="117"/>
      <c r="AF769" s="117"/>
      <c r="AG769" s="117"/>
      <c r="AH769" s="28"/>
      <c r="AI769" s="28"/>
      <c r="AJ769" s="28"/>
      <c r="AK769" s="28"/>
      <c r="AL769" s="28"/>
      <c r="AM769" s="28"/>
      <c r="AN769" s="28"/>
      <c r="AO769" s="28"/>
      <c r="AP769" s="28"/>
      <c r="AQ769" s="28"/>
      <c r="AR769" s="28"/>
      <c r="AS769" s="28"/>
      <c r="AT769" s="28"/>
      <c r="AU769" s="28"/>
    </row>
    <row r="770">
      <c r="B770" s="28"/>
      <c r="C770" s="28"/>
      <c r="D770" s="28"/>
      <c r="E770" s="28"/>
      <c r="F770" s="28"/>
      <c r="G770" s="28"/>
      <c r="H770" s="28"/>
      <c r="S770" s="28"/>
      <c r="T770" s="28"/>
      <c r="U770" s="116"/>
      <c r="V770" s="116"/>
      <c r="W770" s="116"/>
      <c r="X770" s="116"/>
      <c r="Y770" s="116"/>
      <c r="Z770" s="116"/>
      <c r="AA770" s="105"/>
      <c r="AB770" s="117"/>
      <c r="AC770" s="117"/>
      <c r="AD770" s="117"/>
      <c r="AE770" s="117"/>
      <c r="AF770" s="117"/>
      <c r="AG770" s="117"/>
      <c r="AH770" s="28"/>
      <c r="AI770" s="28"/>
      <c r="AJ770" s="28"/>
      <c r="AK770" s="28"/>
      <c r="AL770" s="28"/>
      <c r="AM770" s="28"/>
      <c r="AN770" s="28"/>
      <c r="AO770" s="28"/>
      <c r="AP770" s="28"/>
      <c r="AQ770" s="28"/>
      <c r="AR770" s="28"/>
      <c r="AS770" s="28"/>
      <c r="AT770" s="28"/>
      <c r="AU770" s="28"/>
    </row>
    <row r="771">
      <c r="B771" s="28"/>
      <c r="C771" s="28"/>
      <c r="D771" s="28"/>
      <c r="E771" s="28"/>
      <c r="F771" s="28"/>
      <c r="G771" s="28"/>
      <c r="H771" s="28"/>
      <c r="S771" s="28"/>
      <c r="T771" s="28"/>
      <c r="U771" s="116"/>
      <c r="V771" s="116"/>
      <c r="W771" s="116"/>
      <c r="X771" s="116"/>
      <c r="Y771" s="116"/>
      <c r="Z771" s="116"/>
      <c r="AA771" s="105"/>
      <c r="AB771" s="117"/>
      <c r="AC771" s="117"/>
      <c r="AD771" s="117"/>
      <c r="AE771" s="117"/>
      <c r="AF771" s="117"/>
      <c r="AG771" s="117"/>
      <c r="AH771" s="28"/>
      <c r="AI771" s="28"/>
      <c r="AJ771" s="28"/>
      <c r="AK771" s="28"/>
      <c r="AL771" s="28"/>
      <c r="AM771" s="28"/>
      <c r="AN771" s="28"/>
      <c r="AO771" s="28"/>
      <c r="AP771" s="28"/>
      <c r="AQ771" s="28"/>
      <c r="AR771" s="28"/>
      <c r="AS771" s="28"/>
      <c r="AT771" s="28"/>
      <c r="AU771" s="28"/>
    </row>
    <row r="772">
      <c r="B772" s="28"/>
      <c r="C772" s="28"/>
      <c r="D772" s="28"/>
      <c r="E772" s="28"/>
      <c r="F772" s="28"/>
      <c r="G772" s="28"/>
      <c r="H772" s="28"/>
      <c r="S772" s="28"/>
      <c r="T772" s="28"/>
      <c r="U772" s="116"/>
      <c r="V772" s="116"/>
      <c r="W772" s="116"/>
      <c r="X772" s="116"/>
      <c r="Y772" s="116"/>
      <c r="Z772" s="116"/>
      <c r="AA772" s="105"/>
      <c r="AB772" s="117"/>
      <c r="AC772" s="117"/>
      <c r="AD772" s="117"/>
      <c r="AE772" s="117"/>
      <c r="AF772" s="117"/>
      <c r="AG772" s="117"/>
      <c r="AH772" s="28"/>
      <c r="AI772" s="28"/>
      <c r="AJ772" s="28"/>
      <c r="AK772" s="28"/>
      <c r="AL772" s="28"/>
      <c r="AM772" s="28"/>
      <c r="AN772" s="28"/>
      <c r="AO772" s="28"/>
      <c r="AP772" s="28"/>
      <c r="AQ772" s="28"/>
      <c r="AR772" s="28"/>
      <c r="AS772" s="28"/>
      <c r="AT772" s="28"/>
      <c r="AU772" s="28"/>
    </row>
    <row r="773">
      <c r="B773" s="28"/>
      <c r="C773" s="28"/>
      <c r="D773" s="28"/>
      <c r="E773" s="28"/>
      <c r="F773" s="28"/>
      <c r="G773" s="28"/>
      <c r="H773" s="28"/>
      <c r="S773" s="28"/>
      <c r="T773" s="28"/>
      <c r="U773" s="116"/>
      <c r="V773" s="116"/>
      <c r="W773" s="116"/>
      <c r="X773" s="116"/>
      <c r="Y773" s="116"/>
      <c r="Z773" s="116"/>
      <c r="AA773" s="105"/>
      <c r="AB773" s="117"/>
      <c r="AC773" s="117"/>
      <c r="AD773" s="117"/>
      <c r="AE773" s="117"/>
      <c r="AF773" s="117"/>
      <c r="AG773" s="117"/>
      <c r="AH773" s="28"/>
      <c r="AI773" s="28"/>
      <c r="AJ773" s="28"/>
      <c r="AK773" s="28"/>
      <c r="AL773" s="28"/>
      <c r="AM773" s="28"/>
      <c r="AN773" s="28"/>
      <c r="AO773" s="28"/>
      <c r="AP773" s="28"/>
      <c r="AQ773" s="28"/>
      <c r="AR773" s="28"/>
      <c r="AS773" s="28"/>
      <c r="AT773" s="28"/>
      <c r="AU773" s="28"/>
    </row>
    <row r="774">
      <c r="B774" s="28"/>
      <c r="C774" s="28"/>
      <c r="D774" s="28"/>
      <c r="E774" s="28"/>
      <c r="F774" s="28"/>
      <c r="G774" s="28"/>
      <c r="H774" s="28"/>
      <c r="S774" s="28"/>
      <c r="T774" s="28"/>
      <c r="U774" s="116"/>
      <c r="V774" s="116"/>
      <c r="W774" s="116"/>
      <c r="X774" s="116"/>
      <c r="Y774" s="116"/>
      <c r="Z774" s="116"/>
      <c r="AA774" s="105"/>
      <c r="AB774" s="117"/>
      <c r="AC774" s="117"/>
      <c r="AD774" s="117"/>
      <c r="AE774" s="117"/>
      <c r="AF774" s="117"/>
      <c r="AG774" s="117"/>
      <c r="AH774" s="28"/>
      <c r="AI774" s="28"/>
      <c r="AJ774" s="28"/>
      <c r="AK774" s="28"/>
      <c r="AL774" s="28"/>
      <c r="AM774" s="28"/>
      <c r="AN774" s="28"/>
      <c r="AO774" s="28"/>
      <c r="AP774" s="28"/>
      <c r="AQ774" s="28"/>
      <c r="AR774" s="28"/>
      <c r="AS774" s="28"/>
      <c r="AT774" s="28"/>
      <c r="AU774" s="28"/>
    </row>
    <row r="775">
      <c r="B775" s="28"/>
      <c r="C775" s="28"/>
      <c r="D775" s="28"/>
      <c r="E775" s="28"/>
      <c r="F775" s="28"/>
      <c r="G775" s="28"/>
      <c r="H775" s="28"/>
      <c r="S775" s="28"/>
      <c r="T775" s="28"/>
      <c r="U775" s="116"/>
      <c r="V775" s="116"/>
      <c r="W775" s="116"/>
      <c r="X775" s="116"/>
      <c r="Y775" s="116"/>
      <c r="Z775" s="116"/>
      <c r="AA775" s="105"/>
      <c r="AB775" s="117"/>
      <c r="AC775" s="117"/>
      <c r="AD775" s="117"/>
      <c r="AE775" s="117"/>
      <c r="AF775" s="117"/>
      <c r="AG775" s="117"/>
      <c r="AH775" s="28"/>
      <c r="AI775" s="28"/>
      <c r="AJ775" s="28"/>
      <c r="AK775" s="28"/>
      <c r="AL775" s="28"/>
      <c r="AM775" s="28"/>
      <c r="AN775" s="28"/>
      <c r="AO775" s="28"/>
      <c r="AP775" s="28"/>
      <c r="AQ775" s="28"/>
      <c r="AR775" s="28"/>
      <c r="AS775" s="28"/>
      <c r="AT775" s="28"/>
      <c r="AU775" s="28"/>
    </row>
    <row r="776">
      <c r="B776" s="28"/>
      <c r="C776" s="28"/>
      <c r="D776" s="28"/>
      <c r="E776" s="28"/>
      <c r="F776" s="28"/>
      <c r="G776" s="28"/>
      <c r="H776" s="28"/>
      <c r="S776" s="28"/>
      <c r="T776" s="28"/>
      <c r="U776" s="116"/>
      <c r="V776" s="116"/>
      <c r="W776" s="116"/>
      <c r="X776" s="116"/>
      <c r="Y776" s="116"/>
      <c r="Z776" s="116"/>
      <c r="AA776" s="105"/>
      <c r="AB776" s="117"/>
      <c r="AC776" s="117"/>
      <c r="AD776" s="117"/>
      <c r="AE776" s="117"/>
      <c r="AF776" s="117"/>
      <c r="AG776" s="117"/>
      <c r="AH776" s="28"/>
      <c r="AI776" s="28"/>
      <c r="AJ776" s="28"/>
      <c r="AK776" s="28"/>
      <c r="AL776" s="28"/>
      <c r="AM776" s="28"/>
      <c r="AN776" s="28"/>
      <c r="AO776" s="28"/>
      <c r="AP776" s="28"/>
      <c r="AQ776" s="28"/>
      <c r="AR776" s="28"/>
      <c r="AS776" s="28"/>
      <c r="AT776" s="28"/>
      <c r="AU776" s="28"/>
    </row>
    <row r="777">
      <c r="B777" s="28"/>
      <c r="C777" s="28"/>
      <c r="D777" s="28"/>
      <c r="E777" s="28"/>
      <c r="F777" s="28"/>
      <c r="G777" s="28"/>
      <c r="H777" s="28"/>
      <c r="S777" s="28"/>
      <c r="T777" s="28"/>
      <c r="U777" s="116"/>
      <c r="V777" s="116"/>
      <c r="W777" s="116"/>
      <c r="X777" s="116"/>
      <c r="Y777" s="116"/>
      <c r="Z777" s="116"/>
      <c r="AA777" s="105"/>
      <c r="AB777" s="117"/>
      <c r="AC777" s="117"/>
      <c r="AD777" s="117"/>
      <c r="AE777" s="117"/>
      <c r="AF777" s="117"/>
      <c r="AG777" s="117"/>
      <c r="AH777" s="28"/>
      <c r="AI777" s="28"/>
      <c r="AJ777" s="28"/>
      <c r="AK777" s="28"/>
      <c r="AL777" s="28"/>
      <c r="AM777" s="28"/>
      <c r="AN777" s="28"/>
      <c r="AO777" s="28"/>
      <c r="AP777" s="28"/>
      <c r="AQ777" s="28"/>
      <c r="AR777" s="28"/>
      <c r="AS777" s="28"/>
      <c r="AT777" s="28"/>
      <c r="AU777" s="28"/>
    </row>
    <row r="778">
      <c r="B778" s="28"/>
      <c r="C778" s="28"/>
      <c r="D778" s="28"/>
      <c r="E778" s="28"/>
      <c r="F778" s="28"/>
      <c r="G778" s="28"/>
      <c r="H778" s="28"/>
      <c r="S778" s="28"/>
      <c r="T778" s="28"/>
      <c r="U778" s="116"/>
      <c r="V778" s="116"/>
      <c r="W778" s="116"/>
      <c r="X778" s="116"/>
      <c r="Y778" s="116"/>
      <c r="Z778" s="116"/>
      <c r="AA778" s="105"/>
      <c r="AB778" s="117"/>
      <c r="AC778" s="117"/>
      <c r="AD778" s="117"/>
      <c r="AE778" s="117"/>
      <c r="AF778" s="117"/>
      <c r="AG778" s="117"/>
      <c r="AH778" s="28"/>
      <c r="AI778" s="28"/>
      <c r="AJ778" s="28"/>
      <c r="AK778" s="28"/>
      <c r="AL778" s="28"/>
      <c r="AM778" s="28"/>
      <c r="AN778" s="28"/>
      <c r="AO778" s="28"/>
      <c r="AP778" s="28"/>
      <c r="AQ778" s="28"/>
      <c r="AR778" s="28"/>
      <c r="AS778" s="28"/>
      <c r="AT778" s="28"/>
      <c r="AU778" s="28"/>
    </row>
    <row r="779">
      <c r="B779" s="28"/>
      <c r="C779" s="28"/>
      <c r="D779" s="28"/>
      <c r="E779" s="28"/>
      <c r="F779" s="28"/>
      <c r="G779" s="28"/>
      <c r="H779" s="28"/>
      <c r="S779" s="28"/>
      <c r="T779" s="28"/>
      <c r="U779" s="116"/>
      <c r="V779" s="116"/>
      <c r="W779" s="116"/>
      <c r="X779" s="116"/>
      <c r="Y779" s="116"/>
      <c r="Z779" s="116"/>
      <c r="AA779" s="105"/>
      <c r="AB779" s="117"/>
      <c r="AC779" s="117"/>
      <c r="AD779" s="117"/>
      <c r="AE779" s="117"/>
      <c r="AF779" s="117"/>
      <c r="AG779" s="117"/>
      <c r="AH779" s="28"/>
      <c r="AI779" s="28"/>
      <c r="AJ779" s="28"/>
      <c r="AK779" s="28"/>
      <c r="AL779" s="28"/>
      <c r="AM779" s="28"/>
      <c r="AN779" s="28"/>
      <c r="AO779" s="28"/>
      <c r="AP779" s="28"/>
      <c r="AQ779" s="28"/>
      <c r="AR779" s="28"/>
      <c r="AS779" s="28"/>
      <c r="AT779" s="28"/>
      <c r="AU779" s="28"/>
    </row>
    <row r="780">
      <c r="B780" s="28"/>
      <c r="C780" s="28"/>
      <c r="D780" s="28"/>
      <c r="E780" s="28"/>
      <c r="F780" s="28"/>
      <c r="G780" s="28"/>
      <c r="H780" s="28"/>
      <c r="S780" s="28"/>
      <c r="T780" s="28"/>
      <c r="U780" s="116"/>
      <c r="V780" s="116"/>
      <c r="W780" s="116"/>
      <c r="X780" s="116"/>
      <c r="Y780" s="116"/>
      <c r="Z780" s="116"/>
      <c r="AA780" s="105"/>
      <c r="AB780" s="117"/>
      <c r="AC780" s="117"/>
      <c r="AD780" s="117"/>
      <c r="AE780" s="117"/>
      <c r="AF780" s="117"/>
      <c r="AG780" s="117"/>
      <c r="AH780" s="28"/>
      <c r="AI780" s="28"/>
      <c r="AJ780" s="28"/>
      <c r="AK780" s="28"/>
      <c r="AL780" s="28"/>
      <c r="AM780" s="28"/>
      <c r="AN780" s="28"/>
      <c r="AO780" s="28"/>
      <c r="AP780" s="28"/>
      <c r="AQ780" s="28"/>
      <c r="AR780" s="28"/>
      <c r="AS780" s="28"/>
      <c r="AT780" s="28"/>
      <c r="AU780" s="28"/>
    </row>
    <row r="781">
      <c r="B781" s="28"/>
      <c r="C781" s="28"/>
      <c r="D781" s="28"/>
      <c r="E781" s="28"/>
      <c r="F781" s="28"/>
      <c r="G781" s="28"/>
      <c r="H781" s="28"/>
      <c r="S781" s="28"/>
      <c r="T781" s="28"/>
      <c r="U781" s="116"/>
      <c r="V781" s="116"/>
      <c r="W781" s="116"/>
      <c r="X781" s="116"/>
      <c r="Y781" s="116"/>
      <c r="Z781" s="116"/>
      <c r="AA781" s="105"/>
      <c r="AB781" s="117"/>
      <c r="AC781" s="117"/>
      <c r="AD781" s="117"/>
      <c r="AE781" s="117"/>
      <c r="AF781" s="117"/>
      <c r="AG781" s="117"/>
      <c r="AH781" s="28"/>
      <c r="AI781" s="28"/>
      <c r="AJ781" s="28"/>
      <c r="AK781" s="28"/>
      <c r="AL781" s="28"/>
      <c r="AM781" s="28"/>
      <c r="AN781" s="28"/>
      <c r="AO781" s="28"/>
      <c r="AP781" s="28"/>
      <c r="AQ781" s="28"/>
      <c r="AR781" s="28"/>
      <c r="AS781" s="28"/>
      <c r="AT781" s="28"/>
      <c r="AU781" s="28"/>
    </row>
    <row r="782">
      <c r="B782" s="28"/>
      <c r="C782" s="28"/>
      <c r="D782" s="28"/>
      <c r="E782" s="28"/>
      <c r="F782" s="28"/>
      <c r="G782" s="28"/>
      <c r="H782" s="28"/>
      <c r="S782" s="28"/>
      <c r="T782" s="28"/>
      <c r="U782" s="116"/>
      <c r="V782" s="116"/>
      <c r="W782" s="116"/>
      <c r="X782" s="116"/>
      <c r="Y782" s="116"/>
      <c r="Z782" s="116"/>
      <c r="AA782" s="105"/>
      <c r="AB782" s="117"/>
      <c r="AC782" s="117"/>
      <c r="AD782" s="117"/>
      <c r="AE782" s="117"/>
      <c r="AF782" s="117"/>
      <c r="AG782" s="117"/>
      <c r="AH782" s="28"/>
      <c r="AI782" s="28"/>
      <c r="AJ782" s="28"/>
      <c r="AK782" s="28"/>
      <c r="AL782" s="28"/>
      <c r="AM782" s="28"/>
      <c r="AN782" s="28"/>
      <c r="AO782" s="28"/>
      <c r="AP782" s="28"/>
      <c r="AQ782" s="28"/>
      <c r="AR782" s="28"/>
      <c r="AS782" s="28"/>
      <c r="AT782" s="28"/>
      <c r="AU782" s="28"/>
    </row>
    <row r="783">
      <c r="B783" s="28"/>
      <c r="C783" s="28"/>
      <c r="D783" s="28"/>
      <c r="E783" s="28"/>
      <c r="F783" s="28"/>
      <c r="G783" s="28"/>
      <c r="H783" s="28"/>
      <c r="S783" s="28"/>
      <c r="T783" s="28"/>
      <c r="U783" s="116"/>
      <c r="V783" s="116"/>
      <c r="W783" s="116"/>
      <c r="X783" s="116"/>
      <c r="Y783" s="116"/>
      <c r="Z783" s="116"/>
      <c r="AA783" s="105"/>
      <c r="AB783" s="117"/>
      <c r="AC783" s="117"/>
      <c r="AD783" s="117"/>
      <c r="AE783" s="117"/>
      <c r="AF783" s="117"/>
      <c r="AG783" s="117"/>
      <c r="AH783" s="28"/>
      <c r="AI783" s="28"/>
      <c r="AJ783" s="28"/>
      <c r="AK783" s="28"/>
      <c r="AL783" s="28"/>
      <c r="AM783" s="28"/>
      <c r="AN783" s="28"/>
      <c r="AO783" s="28"/>
      <c r="AP783" s="28"/>
      <c r="AQ783" s="28"/>
      <c r="AR783" s="28"/>
      <c r="AS783" s="28"/>
      <c r="AT783" s="28"/>
      <c r="AU783" s="28"/>
    </row>
    <row r="784">
      <c r="B784" s="28"/>
      <c r="C784" s="28"/>
      <c r="D784" s="28"/>
      <c r="E784" s="28"/>
      <c r="F784" s="28"/>
      <c r="G784" s="28"/>
      <c r="H784" s="28"/>
      <c r="S784" s="28"/>
      <c r="T784" s="28"/>
      <c r="U784" s="116"/>
      <c r="V784" s="116"/>
      <c r="W784" s="116"/>
      <c r="X784" s="116"/>
      <c r="Y784" s="116"/>
      <c r="Z784" s="116"/>
      <c r="AA784" s="105"/>
      <c r="AB784" s="117"/>
      <c r="AC784" s="117"/>
      <c r="AD784" s="117"/>
      <c r="AE784" s="117"/>
      <c r="AF784" s="117"/>
      <c r="AG784" s="117"/>
      <c r="AH784" s="28"/>
      <c r="AI784" s="28"/>
      <c r="AJ784" s="28"/>
      <c r="AK784" s="28"/>
      <c r="AL784" s="28"/>
      <c r="AM784" s="28"/>
      <c r="AN784" s="28"/>
      <c r="AO784" s="28"/>
      <c r="AP784" s="28"/>
      <c r="AQ784" s="28"/>
      <c r="AR784" s="28"/>
      <c r="AS784" s="28"/>
      <c r="AT784" s="28"/>
      <c r="AU784" s="28"/>
    </row>
    <row r="785">
      <c r="B785" s="28"/>
      <c r="C785" s="28"/>
      <c r="D785" s="28"/>
      <c r="E785" s="28"/>
      <c r="F785" s="28"/>
      <c r="G785" s="28"/>
      <c r="H785" s="28"/>
      <c r="S785" s="28"/>
      <c r="T785" s="28"/>
      <c r="U785" s="116"/>
      <c r="V785" s="116"/>
      <c r="W785" s="116"/>
      <c r="X785" s="116"/>
      <c r="Y785" s="116"/>
      <c r="Z785" s="116"/>
      <c r="AA785" s="105"/>
      <c r="AB785" s="117"/>
      <c r="AC785" s="117"/>
      <c r="AD785" s="117"/>
      <c r="AE785" s="117"/>
      <c r="AF785" s="117"/>
      <c r="AG785" s="117"/>
      <c r="AH785" s="28"/>
      <c r="AI785" s="28"/>
      <c r="AJ785" s="28"/>
      <c r="AK785" s="28"/>
      <c r="AL785" s="28"/>
      <c r="AM785" s="28"/>
      <c r="AN785" s="28"/>
      <c r="AO785" s="28"/>
      <c r="AP785" s="28"/>
      <c r="AQ785" s="28"/>
      <c r="AR785" s="28"/>
      <c r="AS785" s="28"/>
      <c r="AT785" s="28"/>
      <c r="AU785" s="28"/>
    </row>
    <row r="786">
      <c r="B786" s="28"/>
      <c r="C786" s="28"/>
      <c r="D786" s="28"/>
      <c r="E786" s="28"/>
      <c r="F786" s="28"/>
      <c r="G786" s="28"/>
      <c r="H786" s="28"/>
      <c r="S786" s="28"/>
      <c r="T786" s="28"/>
      <c r="U786" s="116"/>
      <c r="V786" s="116"/>
      <c r="W786" s="116"/>
      <c r="X786" s="116"/>
      <c r="Y786" s="116"/>
      <c r="Z786" s="116"/>
      <c r="AA786" s="105"/>
      <c r="AB786" s="117"/>
      <c r="AC786" s="117"/>
      <c r="AD786" s="117"/>
      <c r="AE786" s="117"/>
      <c r="AF786" s="117"/>
      <c r="AG786" s="117"/>
      <c r="AH786" s="28"/>
      <c r="AI786" s="28"/>
      <c r="AJ786" s="28"/>
      <c r="AK786" s="28"/>
      <c r="AL786" s="28"/>
      <c r="AM786" s="28"/>
      <c r="AN786" s="28"/>
      <c r="AO786" s="28"/>
      <c r="AP786" s="28"/>
      <c r="AQ786" s="28"/>
      <c r="AR786" s="28"/>
      <c r="AS786" s="28"/>
      <c r="AT786" s="28"/>
      <c r="AU786" s="28"/>
    </row>
    <row r="787">
      <c r="B787" s="28"/>
      <c r="C787" s="28"/>
      <c r="D787" s="28"/>
      <c r="E787" s="28"/>
      <c r="F787" s="28"/>
      <c r="G787" s="28"/>
      <c r="H787" s="28"/>
      <c r="S787" s="28"/>
      <c r="T787" s="28"/>
      <c r="U787" s="116"/>
      <c r="V787" s="116"/>
      <c r="W787" s="116"/>
      <c r="X787" s="116"/>
      <c r="Y787" s="116"/>
      <c r="Z787" s="116"/>
      <c r="AA787" s="105"/>
      <c r="AB787" s="117"/>
      <c r="AC787" s="117"/>
      <c r="AD787" s="117"/>
      <c r="AE787" s="117"/>
      <c r="AF787" s="117"/>
      <c r="AG787" s="117"/>
      <c r="AH787" s="28"/>
      <c r="AI787" s="28"/>
      <c r="AJ787" s="28"/>
      <c r="AK787" s="28"/>
      <c r="AL787" s="28"/>
      <c r="AM787" s="28"/>
      <c r="AN787" s="28"/>
      <c r="AO787" s="28"/>
      <c r="AP787" s="28"/>
      <c r="AQ787" s="28"/>
      <c r="AR787" s="28"/>
      <c r="AS787" s="28"/>
      <c r="AT787" s="28"/>
      <c r="AU787" s="28"/>
    </row>
    <row r="788">
      <c r="B788" s="28"/>
      <c r="C788" s="28"/>
      <c r="D788" s="28"/>
      <c r="E788" s="28"/>
      <c r="F788" s="28"/>
      <c r="G788" s="28"/>
      <c r="H788" s="28"/>
      <c r="S788" s="28"/>
      <c r="T788" s="28"/>
      <c r="U788" s="116"/>
      <c r="V788" s="116"/>
      <c r="W788" s="116"/>
      <c r="X788" s="116"/>
      <c r="Y788" s="116"/>
      <c r="Z788" s="116"/>
      <c r="AA788" s="105"/>
      <c r="AB788" s="117"/>
      <c r="AC788" s="117"/>
      <c r="AD788" s="117"/>
      <c r="AE788" s="117"/>
      <c r="AF788" s="117"/>
      <c r="AG788" s="117"/>
      <c r="AH788" s="28"/>
      <c r="AI788" s="28"/>
      <c r="AJ788" s="28"/>
      <c r="AK788" s="28"/>
      <c r="AL788" s="28"/>
      <c r="AM788" s="28"/>
      <c r="AN788" s="28"/>
      <c r="AO788" s="28"/>
      <c r="AP788" s="28"/>
      <c r="AQ788" s="28"/>
      <c r="AR788" s="28"/>
      <c r="AS788" s="28"/>
      <c r="AT788" s="28"/>
      <c r="AU788" s="28"/>
    </row>
    <row r="789">
      <c r="B789" s="28"/>
      <c r="C789" s="28"/>
      <c r="D789" s="28"/>
      <c r="E789" s="28"/>
      <c r="F789" s="28"/>
      <c r="G789" s="28"/>
      <c r="H789" s="28"/>
      <c r="S789" s="28"/>
      <c r="T789" s="28"/>
      <c r="U789" s="116"/>
      <c r="V789" s="116"/>
      <c r="W789" s="116"/>
      <c r="X789" s="116"/>
      <c r="Y789" s="116"/>
      <c r="Z789" s="116"/>
      <c r="AA789" s="105"/>
      <c r="AB789" s="117"/>
      <c r="AC789" s="117"/>
      <c r="AD789" s="117"/>
      <c r="AE789" s="117"/>
      <c r="AF789" s="117"/>
      <c r="AG789" s="117"/>
      <c r="AH789" s="28"/>
      <c r="AI789" s="28"/>
      <c r="AJ789" s="28"/>
      <c r="AK789" s="28"/>
      <c r="AL789" s="28"/>
      <c r="AM789" s="28"/>
      <c r="AN789" s="28"/>
      <c r="AO789" s="28"/>
      <c r="AP789" s="28"/>
      <c r="AQ789" s="28"/>
      <c r="AR789" s="28"/>
      <c r="AS789" s="28"/>
      <c r="AT789" s="28"/>
      <c r="AU789" s="28"/>
    </row>
    <row r="790">
      <c r="B790" s="28"/>
      <c r="C790" s="28"/>
      <c r="D790" s="28"/>
      <c r="E790" s="28"/>
      <c r="F790" s="28"/>
      <c r="G790" s="28"/>
      <c r="H790" s="28"/>
      <c r="S790" s="28"/>
      <c r="T790" s="28"/>
      <c r="U790" s="116"/>
      <c r="V790" s="116"/>
      <c r="W790" s="116"/>
      <c r="X790" s="116"/>
      <c r="Y790" s="116"/>
      <c r="Z790" s="116"/>
      <c r="AA790" s="105"/>
      <c r="AB790" s="117"/>
      <c r="AC790" s="117"/>
      <c r="AD790" s="117"/>
      <c r="AE790" s="117"/>
      <c r="AF790" s="117"/>
      <c r="AG790" s="117"/>
      <c r="AH790" s="28"/>
      <c r="AI790" s="28"/>
      <c r="AJ790" s="28"/>
      <c r="AK790" s="28"/>
      <c r="AL790" s="28"/>
      <c r="AM790" s="28"/>
      <c r="AN790" s="28"/>
      <c r="AO790" s="28"/>
      <c r="AP790" s="28"/>
      <c r="AQ790" s="28"/>
      <c r="AR790" s="28"/>
      <c r="AS790" s="28"/>
      <c r="AT790" s="28"/>
      <c r="AU790" s="28"/>
    </row>
    <row r="791">
      <c r="B791" s="28"/>
      <c r="C791" s="28"/>
      <c r="D791" s="28"/>
      <c r="E791" s="28"/>
      <c r="F791" s="28"/>
      <c r="G791" s="28"/>
      <c r="H791" s="28"/>
      <c r="S791" s="28"/>
      <c r="T791" s="28"/>
      <c r="U791" s="116"/>
      <c r="V791" s="116"/>
      <c r="W791" s="116"/>
      <c r="X791" s="116"/>
      <c r="Y791" s="116"/>
      <c r="Z791" s="116"/>
      <c r="AA791" s="105"/>
      <c r="AB791" s="117"/>
      <c r="AC791" s="117"/>
      <c r="AD791" s="117"/>
      <c r="AE791" s="117"/>
      <c r="AF791" s="117"/>
      <c r="AG791" s="117"/>
      <c r="AH791" s="28"/>
      <c r="AI791" s="28"/>
      <c r="AJ791" s="28"/>
      <c r="AK791" s="28"/>
      <c r="AL791" s="28"/>
      <c r="AM791" s="28"/>
      <c r="AN791" s="28"/>
      <c r="AO791" s="28"/>
      <c r="AP791" s="28"/>
      <c r="AQ791" s="28"/>
      <c r="AR791" s="28"/>
      <c r="AS791" s="28"/>
      <c r="AT791" s="28"/>
      <c r="AU791" s="28"/>
    </row>
    <row r="792">
      <c r="B792" s="28"/>
      <c r="C792" s="28"/>
      <c r="D792" s="28"/>
      <c r="E792" s="28"/>
      <c r="F792" s="28"/>
      <c r="G792" s="28"/>
      <c r="H792" s="28"/>
      <c r="S792" s="28"/>
      <c r="T792" s="28"/>
      <c r="U792" s="116"/>
      <c r="V792" s="116"/>
      <c r="W792" s="116"/>
      <c r="X792" s="116"/>
      <c r="Y792" s="116"/>
      <c r="Z792" s="116"/>
      <c r="AA792" s="105"/>
      <c r="AB792" s="117"/>
      <c r="AC792" s="117"/>
      <c r="AD792" s="117"/>
      <c r="AE792" s="117"/>
      <c r="AF792" s="117"/>
      <c r="AG792" s="117"/>
      <c r="AH792" s="28"/>
      <c r="AI792" s="28"/>
      <c r="AJ792" s="28"/>
      <c r="AK792" s="28"/>
      <c r="AL792" s="28"/>
      <c r="AM792" s="28"/>
      <c r="AN792" s="28"/>
      <c r="AO792" s="28"/>
      <c r="AP792" s="28"/>
      <c r="AQ792" s="28"/>
      <c r="AR792" s="28"/>
      <c r="AS792" s="28"/>
      <c r="AT792" s="28"/>
      <c r="AU792" s="28"/>
    </row>
    <row r="793">
      <c r="B793" s="28"/>
      <c r="C793" s="28"/>
      <c r="D793" s="28"/>
      <c r="E793" s="28"/>
      <c r="F793" s="28"/>
      <c r="G793" s="28"/>
      <c r="H793" s="28"/>
      <c r="S793" s="28"/>
      <c r="T793" s="28"/>
      <c r="U793" s="116"/>
      <c r="V793" s="116"/>
      <c r="W793" s="116"/>
      <c r="X793" s="116"/>
      <c r="Y793" s="116"/>
      <c r="Z793" s="116"/>
      <c r="AA793" s="105"/>
      <c r="AB793" s="117"/>
      <c r="AC793" s="117"/>
      <c r="AD793" s="117"/>
      <c r="AE793" s="117"/>
      <c r="AF793" s="117"/>
      <c r="AG793" s="117"/>
      <c r="AH793" s="28"/>
      <c r="AI793" s="28"/>
      <c r="AJ793" s="28"/>
      <c r="AK793" s="28"/>
      <c r="AL793" s="28"/>
      <c r="AM793" s="28"/>
      <c r="AN793" s="28"/>
      <c r="AO793" s="28"/>
      <c r="AP793" s="28"/>
      <c r="AQ793" s="28"/>
      <c r="AR793" s="28"/>
      <c r="AS793" s="28"/>
      <c r="AT793" s="28"/>
      <c r="AU793" s="28"/>
    </row>
    <row r="794">
      <c r="B794" s="28"/>
      <c r="C794" s="28"/>
      <c r="D794" s="28"/>
      <c r="E794" s="28"/>
      <c r="F794" s="28"/>
      <c r="G794" s="28"/>
      <c r="H794" s="28"/>
      <c r="S794" s="28"/>
      <c r="T794" s="28"/>
      <c r="U794" s="116"/>
      <c r="V794" s="116"/>
      <c r="W794" s="116"/>
      <c r="X794" s="116"/>
      <c r="Y794" s="116"/>
      <c r="Z794" s="116"/>
      <c r="AA794" s="105"/>
      <c r="AB794" s="117"/>
      <c r="AC794" s="117"/>
      <c r="AD794" s="117"/>
      <c r="AE794" s="117"/>
      <c r="AF794" s="117"/>
      <c r="AG794" s="117"/>
      <c r="AH794" s="28"/>
      <c r="AI794" s="28"/>
      <c r="AJ794" s="28"/>
      <c r="AK794" s="28"/>
      <c r="AL794" s="28"/>
      <c r="AM794" s="28"/>
      <c r="AN794" s="28"/>
      <c r="AO794" s="28"/>
      <c r="AP794" s="28"/>
      <c r="AQ794" s="28"/>
      <c r="AR794" s="28"/>
      <c r="AS794" s="28"/>
      <c r="AT794" s="28"/>
      <c r="AU794" s="28"/>
    </row>
    <row r="795">
      <c r="B795" s="28"/>
      <c r="C795" s="28"/>
      <c r="D795" s="28"/>
      <c r="E795" s="28"/>
      <c r="F795" s="28"/>
      <c r="G795" s="28"/>
      <c r="H795" s="28"/>
      <c r="S795" s="28"/>
      <c r="T795" s="28"/>
      <c r="U795" s="116"/>
      <c r="V795" s="116"/>
      <c r="W795" s="116"/>
      <c r="X795" s="116"/>
      <c r="Y795" s="116"/>
      <c r="Z795" s="116"/>
      <c r="AA795" s="105"/>
      <c r="AB795" s="117"/>
      <c r="AC795" s="117"/>
      <c r="AD795" s="117"/>
      <c r="AE795" s="117"/>
      <c r="AF795" s="117"/>
      <c r="AG795" s="117"/>
      <c r="AH795" s="28"/>
      <c r="AI795" s="28"/>
      <c r="AJ795" s="28"/>
      <c r="AK795" s="28"/>
      <c r="AL795" s="28"/>
      <c r="AM795" s="28"/>
      <c r="AN795" s="28"/>
      <c r="AO795" s="28"/>
      <c r="AP795" s="28"/>
      <c r="AQ795" s="28"/>
      <c r="AR795" s="28"/>
      <c r="AS795" s="28"/>
      <c r="AT795" s="28"/>
      <c r="AU795" s="28"/>
    </row>
    <row r="796">
      <c r="B796" s="28"/>
      <c r="C796" s="28"/>
      <c r="D796" s="28"/>
      <c r="E796" s="28"/>
      <c r="F796" s="28"/>
      <c r="G796" s="28"/>
      <c r="H796" s="28"/>
      <c r="S796" s="28"/>
      <c r="T796" s="28"/>
      <c r="U796" s="116"/>
      <c r="V796" s="116"/>
      <c r="W796" s="116"/>
      <c r="X796" s="116"/>
      <c r="Y796" s="116"/>
      <c r="Z796" s="116"/>
      <c r="AA796" s="105"/>
      <c r="AB796" s="117"/>
      <c r="AC796" s="117"/>
      <c r="AD796" s="117"/>
      <c r="AE796" s="117"/>
      <c r="AF796" s="117"/>
      <c r="AG796" s="117"/>
      <c r="AH796" s="28"/>
      <c r="AI796" s="28"/>
      <c r="AJ796" s="28"/>
      <c r="AK796" s="28"/>
      <c r="AL796" s="28"/>
      <c r="AM796" s="28"/>
      <c r="AN796" s="28"/>
      <c r="AO796" s="28"/>
      <c r="AP796" s="28"/>
      <c r="AQ796" s="28"/>
      <c r="AR796" s="28"/>
      <c r="AS796" s="28"/>
      <c r="AT796" s="28"/>
      <c r="AU796" s="28"/>
    </row>
    <row r="797">
      <c r="B797" s="28"/>
      <c r="C797" s="28"/>
      <c r="D797" s="28"/>
      <c r="E797" s="28"/>
      <c r="F797" s="28"/>
      <c r="G797" s="28"/>
      <c r="H797" s="28"/>
      <c r="S797" s="28"/>
      <c r="T797" s="28"/>
      <c r="U797" s="116"/>
      <c r="V797" s="116"/>
      <c r="W797" s="116"/>
      <c r="X797" s="116"/>
      <c r="Y797" s="116"/>
      <c r="Z797" s="116"/>
      <c r="AA797" s="105"/>
      <c r="AB797" s="117"/>
      <c r="AC797" s="117"/>
      <c r="AD797" s="117"/>
      <c r="AE797" s="117"/>
      <c r="AF797" s="117"/>
      <c r="AG797" s="117"/>
      <c r="AH797" s="28"/>
      <c r="AI797" s="28"/>
      <c r="AJ797" s="28"/>
      <c r="AK797" s="28"/>
      <c r="AL797" s="28"/>
      <c r="AM797" s="28"/>
      <c r="AN797" s="28"/>
      <c r="AO797" s="28"/>
      <c r="AP797" s="28"/>
      <c r="AQ797" s="28"/>
      <c r="AR797" s="28"/>
      <c r="AS797" s="28"/>
      <c r="AT797" s="28"/>
      <c r="AU797" s="28"/>
    </row>
    <row r="798">
      <c r="B798" s="28"/>
      <c r="C798" s="28"/>
      <c r="D798" s="28"/>
      <c r="E798" s="28"/>
      <c r="F798" s="28"/>
      <c r="G798" s="28"/>
      <c r="H798" s="28"/>
      <c r="S798" s="28"/>
      <c r="T798" s="28"/>
      <c r="U798" s="116"/>
      <c r="V798" s="116"/>
      <c r="W798" s="116"/>
      <c r="X798" s="116"/>
      <c r="Y798" s="116"/>
      <c r="Z798" s="116"/>
      <c r="AA798" s="105"/>
      <c r="AB798" s="117"/>
      <c r="AC798" s="117"/>
      <c r="AD798" s="117"/>
      <c r="AE798" s="117"/>
      <c r="AF798" s="117"/>
      <c r="AG798" s="117"/>
      <c r="AH798" s="28"/>
      <c r="AI798" s="28"/>
      <c r="AJ798" s="28"/>
      <c r="AK798" s="28"/>
      <c r="AL798" s="28"/>
      <c r="AM798" s="28"/>
      <c r="AN798" s="28"/>
      <c r="AO798" s="28"/>
      <c r="AP798" s="28"/>
      <c r="AQ798" s="28"/>
      <c r="AR798" s="28"/>
      <c r="AS798" s="28"/>
      <c r="AT798" s="28"/>
      <c r="AU798" s="28"/>
    </row>
    <row r="799">
      <c r="B799" s="28"/>
      <c r="C799" s="28"/>
      <c r="D799" s="28"/>
      <c r="E799" s="28"/>
      <c r="F799" s="28"/>
      <c r="G799" s="28"/>
      <c r="H799" s="28"/>
      <c r="S799" s="28"/>
      <c r="T799" s="28"/>
      <c r="U799" s="116"/>
      <c r="V799" s="116"/>
      <c r="W799" s="116"/>
      <c r="X799" s="116"/>
      <c r="Y799" s="116"/>
      <c r="Z799" s="116"/>
      <c r="AA799" s="105"/>
      <c r="AB799" s="117"/>
      <c r="AC799" s="117"/>
      <c r="AD799" s="117"/>
      <c r="AE799" s="117"/>
      <c r="AF799" s="117"/>
      <c r="AG799" s="117"/>
      <c r="AH799" s="28"/>
      <c r="AI799" s="28"/>
      <c r="AJ799" s="28"/>
      <c r="AK799" s="28"/>
      <c r="AL799" s="28"/>
      <c r="AM799" s="28"/>
      <c r="AN799" s="28"/>
      <c r="AO799" s="28"/>
      <c r="AP799" s="28"/>
      <c r="AQ799" s="28"/>
      <c r="AR799" s="28"/>
      <c r="AS799" s="28"/>
      <c r="AT799" s="28"/>
      <c r="AU799" s="28"/>
    </row>
    <row r="800">
      <c r="B800" s="28"/>
      <c r="C800" s="28"/>
      <c r="D800" s="28"/>
      <c r="E800" s="28"/>
      <c r="F800" s="28"/>
      <c r="G800" s="28"/>
      <c r="H800" s="28"/>
      <c r="S800" s="28"/>
      <c r="T800" s="28"/>
      <c r="U800" s="116"/>
      <c r="V800" s="116"/>
      <c r="W800" s="116"/>
      <c r="X800" s="116"/>
      <c r="Y800" s="116"/>
      <c r="Z800" s="116"/>
      <c r="AA800" s="105"/>
      <c r="AB800" s="117"/>
      <c r="AC800" s="117"/>
      <c r="AD800" s="117"/>
      <c r="AE800" s="117"/>
      <c r="AF800" s="117"/>
      <c r="AG800" s="117"/>
      <c r="AH800" s="28"/>
      <c r="AI800" s="28"/>
      <c r="AJ800" s="28"/>
      <c r="AK800" s="28"/>
      <c r="AL800" s="28"/>
      <c r="AM800" s="28"/>
      <c r="AN800" s="28"/>
      <c r="AO800" s="28"/>
      <c r="AP800" s="28"/>
      <c r="AQ800" s="28"/>
      <c r="AR800" s="28"/>
      <c r="AS800" s="28"/>
      <c r="AT800" s="28"/>
      <c r="AU800" s="28"/>
    </row>
    <row r="801">
      <c r="B801" s="28"/>
      <c r="C801" s="28"/>
      <c r="D801" s="28"/>
      <c r="E801" s="28"/>
      <c r="F801" s="28"/>
      <c r="G801" s="28"/>
      <c r="H801" s="28"/>
      <c r="S801" s="28"/>
      <c r="T801" s="28"/>
      <c r="U801" s="116"/>
      <c r="V801" s="116"/>
      <c r="W801" s="116"/>
      <c r="X801" s="116"/>
      <c r="Y801" s="116"/>
      <c r="Z801" s="116"/>
      <c r="AA801" s="105"/>
      <c r="AB801" s="117"/>
      <c r="AC801" s="117"/>
      <c r="AD801" s="117"/>
      <c r="AE801" s="117"/>
      <c r="AF801" s="117"/>
      <c r="AG801" s="117"/>
      <c r="AH801" s="28"/>
      <c r="AI801" s="28"/>
      <c r="AJ801" s="28"/>
      <c r="AK801" s="28"/>
      <c r="AL801" s="28"/>
      <c r="AM801" s="28"/>
      <c r="AN801" s="28"/>
      <c r="AO801" s="28"/>
      <c r="AP801" s="28"/>
      <c r="AQ801" s="28"/>
      <c r="AR801" s="28"/>
      <c r="AS801" s="28"/>
      <c r="AT801" s="28"/>
      <c r="AU801" s="28"/>
    </row>
    <row r="802">
      <c r="B802" s="28"/>
      <c r="C802" s="28"/>
      <c r="D802" s="28"/>
      <c r="E802" s="28"/>
      <c r="F802" s="28"/>
      <c r="G802" s="28"/>
      <c r="H802" s="28"/>
      <c r="S802" s="28"/>
      <c r="T802" s="28"/>
      <c r="U802" s="116"/>
      <c r="V802" s="116"/>
      <c r="W802" s="116"/>
      <c r="X802" s="116"/>
      <c r="Y802" s="116"/>
      <c r="Z802" s="116"/>
      <c r="AA802" s="105"/>
      <c r="AB802" s="117"/>
      <c r="AC802" s="117"/>
      <c r="AD802" s="117"/>
      <c r="AE802" s="117"/>
      <c r="AF802" s="117"/>
      <c r="AG802" s="117"/>
      <c r="AH802" s="28"/>
      <c r="AI802" s="28"/>
      <c r="AJ802" s="28"/>
      <c r="AK802" s="28"/>
      <c r="AL802" s="28"/>
      <c r="AM802" s="28"/>
      <c r="AN802" s="28"/>
      <c r="AO802" s="28"/>
      <c r="AP802" s="28"/>
      <c r="AQ802" s="28"/>
      <c r="AR802" s="28"/>
      <c r="AS802" s="28"/>
      <c r="AT802" s="28"/>
      <c r="AU802" s="28"/>
    </row>
    <row r="803">
      <c r="B803" s="28"/>
      <c r="C803" s="28"/>
      <c r="D803" s="28"/>
      <c r="E803" s="28"/>
      <c r="F803" s="28"/>
      <c r="G803" s="28"/>
      <c r="H803" s="28"/>
      <c r="S803" s="28"/>
      <c r="T803" s="28"/>
      <c r="U803" s="116"/>
      <c r="V803" s="116"/>
      <c r="W803" s="116"/>
      <c r="X803" s="116"/>
      <c r="Y803" s="116"/>
      <c r="Z803" s="116"/>
      <c r="AA803" s="105"/>
      <c r="AB803" s="117"/>
      <c r="AC803" s="117"/>
      <c r="AD803" s="117"/>
      <c r="AE803" s="117"/>
      <c r="AF803" s="117"/>
      <c r="AG803" s="117"/>
      <c r="AH803" s="28"/>
      <c r="AI803" s="28"/>
      <c r="AJ803" s="28"/>
      <c r="AK803" s="28"/>
      <c r="AL803" s="28"/>
      <c r="AM803" s="28"/>
      <c r="AN803" s="28"/>
      <c r="AO803" s="28"/>
      <c r="AP803" s="28"/>
      <c r="AQ803" s="28"/>
      <c r="AR803" s="28"/>
      <c r="AS803" s="28"/>
      <c r="AT803" s="28"/>
      <c r="AU803" s="28"/>
    </row>
    <row r="804">
      <c r="B804" s="28"/>
      <c r="C804" s="28"/>
      <c r="D804" s="28"/>
      <c r="E804" s="28"/>
      <c r="F804" s="28"/>
      <c r="G804" s="28"/>
      <c r="H804" s="28"/>
      <c r="S804" s="28"/>
      <c r="T804" s="28"/>
      <c r="U804" s="116"/>
      <c r="V804" s="116"/>
      <c r="W804" s="116"/>
      <c r="X804" s="116"/>
      <c r="Y804" s="116"/>
      <c r="Z804" s="116"/>
      <c r="AA804" s="105"/>
      <c r="AB804" s="117"/>
      <c r="AC804" s="117"/>
      <c r="AD804" s="117"/>
      <c r="AE804" s="117"/>
      <c r="AF804" s="117"/>
      <c r="AG804" s="117"/>
      <c r="AH804" s="28"/>
      <c r="AI804" s="28"/>
      <c r="AJ804" s="28"/>
      <c r="AK804" s="28"/>
      <c r="AL804" s="28"/>
      <c r="AM804" s="28"/>
      <c r="AN804" s="28"/>
      <c r="AO804" s="28"/>
      <c r="AP804" s="28"/>
      <c r="AQ804" s="28"/>
      <c r="AR804" s="28"/>
      <c r="AS804" s="28"/>
      <c r="AT804" s="28"/>
      <c r="AU804" s="28"/>
    </row>
    <row r="805">
      <c r="B805" s="28"/>
      <c r="C805" s="28"/>
      <c r="D805" s="28"/>
      <c r="E805" s="28"/>
      <c r="F805" s="28"/>
      <c r="G805" s="28"/>
      <c r="H805" s="28"/>
      <c r="S805" s="28"/>
      <c r="T805" s="28"/>
      <c r="U805" s="116"/>
      <c r="V805" s="116"/>
      <c r="W805" s="116"/>
      <c r="X805" s="116"/>
      <c r="Y805" s="116"/>
      <c r="Z805" s="116"/>
      <c r="AA805" s="105"/>
      <c r="AB805" s="117"/>
      <c r="AC805" s="117"/>
      <c r="AD805" s="117"/>
      <c r="AE805" s="117"/>
      <c r="AF805" s="117"/>
      <c r="AG805" s="117"/>
      <c r="AH805" s="28"/>
      <c r="AI805" s="28"/>
      <c r="AJ805" s="28"/>
      <c r="AK805" s="28"/>
      <c r="AL805" s="28"/>
      <c r="AM805" s="28"/>
      <c r="AN805" s="28"/>
      <c r="AO805" s="28"/>
      <c r="AP805" s="28"/>
      <c r="AQ805" s="28"/>
      <c r="AR805" s="28"/>
      <c r="AS805" s="28"/>
      <c r="AT805" s="28"/>
      <c r="AU805" s="28"/>
    </row>
    <row r="806">
      <c r="B806" s="28"/>
      <c r="C806" s="28"/>
      <c r="D806" s="28"/>
      <c r="E806" s="28"/>
      <c r="F806" s="28"/>
      <c r="G806" s="28"/>
      <c r="H806" s="28"/>
      <c r="S806" s="28"/>
      <c r="T806" s="28"/>
      <c r="U806" s="116"/>
      <c r="V806" s="116"/>
      <c r="W806" s="116"/>
      <c r="X806" s="116"/>
      <c r="Y806" s="116"/>
      <c r="Z806" s="116"/>
      <c r="AA806" s="105"/>
      <c r="AB806" s="117"/>
      <c r="AC806" s="117"/>
      <c r="AD806" s="117"/>
      <c r="AE806" s="117"/>
      <c r="AF806" s="117"/>
      <c r="AG806" s="117"/>
      <c r="AH806" s="28"/>
      <c r="AI806" s="28"/>
      <c r="AJ806" s="28"/>
      <c r="AK806" s="28"/>
      <c r="AL806" s="28"/>
      <c r="AM806" s="28"/>
      <c r="AN806" s="28"/>
      <c r="AO806" s="28"/>
      <c r="AP806" s="28"/>
      <c r="AQ806" s="28"/>
      <c r="AR806" s="28"/>
      <c r="AS806" s="28"/>
      <c r="AT806" s="28"/>
      <c r="AU806" s="28"/>
    </row>
    <row r="807">
      <c r="B807" s="28"/>
      <c r="C807" s="28"/>
      <c r="D807" s="28"/>
      <c r="E807" s="28"/>
      <c r="F807" s="28"/>
      <c r="G807" s="28"/>
      <c r="H807" s="28"/>
      <c r="S807" s="28"/>
      <c r="T807" s="28"/>
      <c r="U807" s="116"/>
      <c r="V807" s="116"/>
      <c r="W807" s="116"/>
      <c r="X807" s="116"/>
      <c r="Y807" s="116"/>
      <c r="Z807" s="116"/>
      <c r="AA807" s="105"/>
      <c r="AB807" s="117"/>
      <c r="AC807" s="117"/>
      <c r="AD807" s="117"/>
      <c r="AE807" s="117"/>
      <c r="AF807" s="117"/>
      <c r="AG807" s="117"/>
      <c r="AH807" s="28"/>
      <c r="AI807" s="28"/>
      <c r="AJ807" s="28"/>
      <c r="AK807" s="28"/>
      <c r="AL807" s="28"/>
      <c r="AM807" s="28"/>
      <c r="AN807" s="28"/>
      <c r="AO807" s="28"/>
      <c r="AP807" s="28"/>
      <c r="AQ807" s="28"/>
      <c r="AR807" s="28"/>
      <c r="AS807" s="28"/>
      <c r="AT807" s="28"/>
      <c r="AU807" s="28"/>
    </row>
    <row r="808">
      <c r="B808" s="28"/>
      <c r="C808" s="28"/>
      <c r="D808" s="28"/>
      <c r="E808" s="28"/>
      <c r="F808" s="28"/>
      <c r="G808" s="28"/>
      <c r="H808" s="28"/>
      <c r="S808" s="28"/>
      <c r="T808" s="28"/>
      <c r="U808" s="116"/>
      <c r="V808" s="116"/>
      <c r="W808" s="116"/>
      <c r="X808" s="116"/>
      <c r="Y808" s="116"/>
      <c r="Z808" s="116"/>
      <c r="AA808" s="105"/>
      <c r="AB808" s="117"/>
      <c r="AC808" s="117"/>
      <c r="AD808" s="117"/>
      <c r="AE808" s="117"/>
      <c r="AF808" s="117"/>
      <c r="AG808" s="117"/>
      <c r="AH808" s="28"/>
      <c r="AI808" s="28"/>
      <c r="AJ808" s="28"/>
      <c r="AK808" s="28"/>
      <c r="AL808" s="28"/>
      <c r="AM808" s="28"/>
      <c r="AN808" s="28"/>
      <c r="AO808" s="28"/>
      <c r="AP808" s="28"/>
      <c r="AQ808" s="28"/>
      <c r="AR808" s="28"/>
      <c r="AS808" s="28"/>
      <c r="AT808" s="28"/>
      <c r="AU808" s="28"/>
    </row>
    <row r="809">
      <c r="B809" s="28"/>
      <c r="C809" s="28"/>
      <c r="D809" s="28"/>
      <c r="E809" s="28"/>
      <c r="F809" s="28"/>
      <c r="G809" s="28"/>
      <c r="H809" s="28"/>
      <c r="S809" s="28"/>
      <c r="T809" s="28"/>
      <c r="U809" s="116"/>
      <c r="V809" s="116"/>
      <c r="W809" s="116"/>
      <c r="X809" s="116"/>
      <c r="Y809" s="116"/>
      <c r="Z809" s="116"/>
      <c r="AA809" s="105"/>
      <c r="AB809" s="117"/>
      <c r="AC809" s="117"/>
      <c r="AD809" s="117"/>
      <c r="AE809" s="117"/>
      <c r="AF809" s="117"/>
      <c r="AG809" s="117"/>
      <c r="AH809" s="28"/>
      <c r="AI809" s="28"/>
      <c r="AJ809" s="28"/>
      <c r="AK809" s="28"/>
      <c r="AL809" s="28"/>
      <c r="AM809" s="28"/>
      <c r="AN809" s="28"/>
      <c r="AO809" s="28"/>
      <c r="AP809" s="28"/>
      <c r="AQ809" s="28"/>
      <c r="AR809" s="28"/>
      <c r="AS809" s="28"/>
      <c r="AT809" s="28"/>
      <c r="AU809" s="28"/>
    </row>
    <row r="810">
      <c r="B810" s="28"/>
      <c r="C810" s="28"/>
      <c r="D810" s="28"/>
      <c r="E810" s="28"/>
      <c r="F810" s="28"/>
      <c r="G810" s="28"/>
      <c r="H810" s="28"/>
      <c r="S810" s="28"/>
      <c r="T810" s="28"/>
      <c r="U810" s="116"/>
      <c r="V810" s="116"/>
      <c r="W810" s="116"/>
      <c r="X810" s="116"/>
      <c r="Y810" s="116"/>
      <c r="Z810" s="116"/>
      <c r="AA810" s="105"/>
      <c r="AB810" s="117"/>
      <c r="AC810" s="117"/>
      <c r="AD810" s="117"/>
      <c r="AE810" s="117"/>
      <c r="AF810" s="117"/>
      <c r="AG810" s="117"/>
      <c r="AH810" s="28"/>
      <c r="AI810" s="28"/>
      <c r="AJ810" s="28"/>
      <c r="AK810" s="28"/>
      <c r="AL810" s="28"/>
      <c r="AM810" s="28"/>
      <c r="AN810" s="28"/>
      <c r="AO810" s="28"/>
      <c r="AP810" s="28"/>
      <c r="AQ810" s="28"/>
      <c r="AR810" s="28"/>
      <c r="AS810" s="28"/>
      <c r="AT810" s="28"/>
      <c r="AU810" s="28"/>
    </row>
    <row r="811">
      <c r="B811" s="28"/>
      <c r="C811" s="28"/>
      <c r="D811" s="28"/>
      <c r="E811" s="28"/>
      <c r="F811" s="28"/>
      <c r="G811" s="28"/>
      <c r="H811" s="28"/>
      <c r="S811" s="28"/>
      <c r="T811" s="28"/>
      <c r="U811" s="116"/>
      <c r="V811" s="116"/>
      <c r="W811" s="116"/>
      <c r="X811" s="116"/>
      <c r="Y811" s="116"/>
      <c r="Z811" s="116"/>
      <c r="AA811" s="105"/>
      <c r="AB811" s="117"/>
      <c r="AC811" s="117"/>
      <c r="AD811" s="117"/>
      <c r="AE811" s="117"/>
      <c r="AF811" s="117"/>
      <c r="AG811" s="117"/>
      <c r="AH811" s="28"/>
      <c r="AI811" s="28"/>
      <c r="AJ811" s="28"/>
      <c r="AK811" s="28"/>
      <c r="AL811" s="28"/>
      <c r="AM811" s="28"/>
      <c r="AN811" s="28"/>
      <c r="AO811" s="28"/>
      <c r="AP811" s="28"/>
      <c r="AQ811" s="28"/>
      <c r="AR811" s="28"/>
      <c r="AS811" s="28"/>
      <c r="AT811" s="28"/>
      <c r="AU811" s="28"/>
    </row>
    <row r="812">
      <c r="B812" s="28"/>
      <c r="C812" s="28"/>
      <c r="D812" s="28"/>
      <c r="E812" s="28"/>
      <c r="F812" s="28"/>
      <c r="G812" s="28"/>
      <c r="H812" s="28"/>
      <c r="S812" s="28"/>
      <c r="T812" s="28"/>
      <c r="U812" s="116"/>
      <c r="V812" s="116"/>
      <c r="W812" s="116"/>
      <c r="X812" s="116"/>
      <c r="Y812" s="116"/>
      <c r="Z812" s="116"/>
      <c r="AA812" s="105"/>
      <c r="AB812" s="117"/>
      <c r="AC812" s="117"/>
      <c r="AD812" s="117"/>
      <c r="AE812" s="117"/>
      <c r="AF812" s="117"/>
      <c r="AG812" s="117"/>
      <c r="AH812" s="28"/>
      <c r="AI812" s="28"/>
      <c r="AJ812" s="28"/>
      <c r="AK812" s="28"/>
      <c r="AL812" s="28"/>
      <c r="AM812" s="28"/>
      <c r="AN812" s="28"/>
      <c r="AO812" s="28"/>
      <c r="AP812" s="28"/>
      <c r="AQ812" s="28"/>
      <c r="AR812" s="28"/>
      <c r="AS812" s="28"/>
      <c r="AT812" s="28"/>
      <c r="AU812" s="28"/>
    </row>
    <row r="813">
      <c r="B813" s="28"/>
      <c r="C813" s="28"/>
      <c r="D813" s="28"/>
      <c r="E813" s="28"/>
      <c r="F813" s="28"/>
      <c r="G813" s="28"/>
      <c r="H813" s="28"/>
      <c r="S813" s="28"/>
      <c r="T813" s="28"/>
      <c r="U813" s="116"/>
      <c r="V813" s="116"/>
      <c r="W813" s="116"/>
      <c r="X813" s="116"/>
      <c r="Y813" s="116"/>
      <c r="Z813" s="116"/>
      <c r="AA813" s="105"/>
      <c r="AB813" s="117"/>
      <c r="AC813" s="117"/>
      <c r="AD813" s="117"/>
      <c r="AE813" s="117"/>
      <c r="AF813" s="117"/>
      <c r="AG813" s="117"/>
      <c r="AH813" s="28"/>
      <c r="AI813" s="28"/>
      <c r="AJ813" s="28"/>
      <c r="AK813" s="28"/>
      <c r="AL813" s="28"/>
      <c r="AM813" s="28"/>
      <c r="AN813" s="28"/>
      <c r="AO813" s="28"/>
      <c r="AP813" s="28"/>
      <c r="AQ813" s="28"/>
      <c r="AR813" s="28"/>
      <c r="AS813" s="28"/>
      <c r="AT813" s="28"/>
      <c r="AU813" s="28"/>
    </row>
    <row r="814">
      <c r="B814" s="28"/>
      <c r="C814" s="28"/>
      <c r="D814" s="28"/>
      <c r="E814" s="28"/>
      <c r="F814" s="28"/>
      <c r="G814" s="28"/>
      <c r="H814" s="28"/>
      <c r="S814" s="28"/>
      <c r="T814" s="28"/>
      <c r="U814" s="116"/>
      <c r="V814" s="116"/>
      <c r="W814" s="116"/>
      <c r="X814" s="116"/>
      <c r="Y814" s="116"/>
      <c r="Z814" s="116"/>
      <c r="AA814" s="105"/>
      <c r="AB814" s="117"/>
      <c r="AC814" s="117"/>
      <c r="AD814" s="117"/>
      <c r="AE814" s="117"/>
      <c r="AF814" s="117"/>
      <c r="AG814" s="117"/>
      <c r="AH814" s="28"/>
      <c r="AI814" s="28"/>
      <c r="AJ814" s="28"/>
      <c r="AK814" s="28"/>
      <c r="AL814" s="28"/>
      <c r="AM814" s="28"/>
      <c r="AN814" s="28"/>
      <c r="AO814" s="28"/>
      <c r="AP814" s="28"/>
      <c r="AQ814" s="28"/>
      <c r="AR814" s="28"/>
      <c r="AS814" s="28"/>
      <c r="AT814" s="28"/>
      <c r="AU814" s="28"/>
    </row>
    <row r="815">
      <c r="B815" s="28"/>
      <c r="C815" s="28"/>
      <c r="D815" s="28"/>
      <c r="E815" s="28"/>
      <c r="F815" s="28"/>
      <c r="G815" s="28"/>
      <c r="H815" s="28"/>
      <c r="S815" s="28"/>
      <c r="T815" s="28"/>
      <c r="U815" s="116"/>
      <c r="V815" s="116"/>
      <c r="W815" s="116"/>
      <c r="X815" s="116"/>
      <c r="Y815" s="116"/>
      <c r="Z815" s="116"/>
      <c r="AA815" s="105"/>
      <c r="AB815" s="117"/>
      <c r="AC815" s="117"/>
      <c r="AD815" s="117"/>
      <c r="AE815" s="117"/>
      <c r="AF815" s="117"/>
      <c r="AG815" s="117"/>
      <c r="AH815" s="28"/>
      <c r="AI815" s="28"/>
      <c r="AJ815" s="28"/>
      <c r="AK815" s="28"/>
      <c r="AL815" s="28"/>
      <c r="AM815" s="28"/>
      <c r="AN815" s="28"/>
      <c r="AO815" s="28"/>
      <c r="AP815" s="28"/>
      <c r="AQ815" s="28"/>
      <c r="AR815" s="28"/>
      <c r="AS815" s="28"/>
      <c r="AT815" s="28"/>
      <c r="AU815" s="28"/>
    </row>
    <row r="816">
      <c r="B816" s="28"/>
      <c r="C816" s="28"/>
      <c r="D816" s="28"/>
      <c r="E816" s="28"/>
      <c r="F816" s="28"/>
      <c r="G816" s="28"/>
      <c r="H816" s="28"/>
      <c r="S816" s="28"/>
      <c r="T816" s="28"/>
      <c r="U816" s="116"/>
      <c r="V816" s="116"/>
      <c r="W816" s="116"/>
      <c r="X816" s="116"/>
      <c r="Y816" s="116"/>
      <c r="Z816" s="116"/>
      <c r="AA816" s="105"/>
      <c r="AB816" s="117"/>
      <c r="AC816" s="117"/>
      <c r="AD816" s="117"/>
      <c r="AE816" s="117"/>
      <c r="AF816" s="117"/>
      <c r="AG816" s="117"/>
      <c r="AH816" s="28"/>
      <c r="AI816" s="28"/>
      <c r="AJ816" s="28"/>
      <c r="AK816" s="28"/>
      <c r="AL816" s="28"/>
      <c r="AM816" s="28"/>
      <c r="AN816" s="28"/>
      <c r="AO816" s="28"/>
      <c r="AP816" s="28"/>
      <c r="AQ816" s="28"/>
      <c r="AR816" s="28"/>
      <c r="AS816" s="28"/>
      <c r="AT816" s="28"/>
      <c r="AU816" s="28"/>
    </row>
    <row r="817">
      <c r="B817" s="28"/>
      <c r="C817" s="28"/>
      <c r="D817" s="28"/>
      <c r="E817" s="28"/>
      <c r="F817" s="28"/>
      <c r="G817" s="28"/>
      <c r="H817" s="28"/>
      <c r="S817" s="28"/>
      <c r="T817" s="28"/>
      <c r="U817" s="116"/>
      <c r="V817" s="116"/>
      <c r="W817" s="116"/>
      <c r="X817" s="116"/>
      <c r="Y817" s="116"/>
      <c r="Z817" s="116"/>
      <c r="AA817" s="105"/>
      <c r="AB817" s="117"/>
      <c r="AC817" s="117"/>
      <c r="AD817" s="117"/>
      <c r="AE817" s="117"/>
      <c r="AF817" s="117"/>
      <c r="AG817" s="117"/>
      <c r="AH817" s="28"/>
      <c r="AI817" s="28"/>
      <c r="AJ817" s="28"/>
      <c r="AK817" s="28"/>
      <c r="AL817" s="28"/>
      <c r="AM817" s="28"/>
      <c r="AN817" s="28"/>
      <c r="AO817" s="28"/>
      <c r="AP817" s="28"/>
      <c r="AQ817" s="28"/>
      <c r="AR817" s="28"/>
      <c r="AS817" s="28"/>
      <c r="AT817" s="28"/>
      <c r="AU817" s="28"/>
    </row>
    <row r="818">
      <c r="B818" s="28"/>
      <c r="C818" s="28"/>
      <c r="D818" s="28"/>
      <c r="E818" s="28"/>
      <c r="F818" s="28"/>
      <c r="G818" s="28"/>
      <c r="H818" s="28"/>
      <c r="S818" s="28"/>
      <c r="T818" s="28"/>
      <c r="U818" s="116"/>
      <c r="V818" s="116"/>
      <c r="W818" s="116"/>
      <c r="X818" s="116"/>
      <c r="Y818" s="116"/>
      <c r="Z818" s="116"/>
      <c r="AA818" s="105"/>
      <c r="AB818" s="117"/>
      <c r="AC818" s="117"/>
      <c r="AD818" s="117"/>
      <c r="AE818" s="117"/>
      <c r="AF818" s="117"/>
      <c r="AG818" s="117"/>
      <c r="AH818" s="28"/>
      <c r="AI818" s="28"/>
      <c r="AJ818" s="28"/>
      <c r="AK818" s="28"/>
      <c r="AL818" s="28"/>
      <c r="AM818" s="28"/>
      <c r="AN818" s="28"/>
      <c r="AO818" s="28"/>
      <c r="AP818" s="28"/>
      <c r="AQ818" s="28"/>
      <c r="AR818" s="28"/>
      <c r="AS818" s="28"/>
      <c r="AT818" s="28"/>
      <c r="AU818" s="28"/>
    </row>
    <row r="819">
      <c r="B819" s="28"/>
      <c r="C819" s="28"/>
      <c r="D819" s="28"/>
      <c r="E819" s="28"/>
      <c r="F819" s="28"/>
      <c r="G819" s="28"/>
      <c r="H819" s="28"/>
      <c r="S819" s="28"/>
      <c r="T819" s="28"/>
      <c r="U819" s="116"/>
      <c r="V819" s="116"/>
      <c r="W819" s="116"/>
      <c r="X819" s="116"/>
      <c r="Y819" s="116"/>
      <c r="Z819" s="116"/>
      <c r="AA819" s="105"/>
      <c r="AB819" s="117"/>
      <c r="AC819" s="117"/>
      <c r="AD819" s="117"/>
      <c r="AE819" s="117"/>
      <c r="AF819" s="117"/>
      <c r="AG819" s="117"/>
      <c r="AH819" s="28"/>
      <c r="AI819" s="28"/>
      <c r="AJ819" s="28"/>
      <c r="AK819" s="28"/>
      <c r="AL819" s="28"/>
      <c r="AM819" s="28"/>
      <c r="AN819" s="28"/>
      <c r="AO819" s="28"/>
      <c r="AP819" s="28"/>
      <c r="AQ819" s="28"/>
      <c r="AR819" s="28"/>
      <c r="AS819" s="28"/>
      <c r="AT819" s="28"/>
      <c r="AU819" s="28"/>
    </row>
    <row r="820">
      <c r="B820" s="28"/>
      <c r="C820" s="28"/>
      <c r="D820" s="28"/>
      <c r="E820" s="28"/>
      <c r="F820" s="28"/>
      <c r="G820" s="28"/>
      <c r="H820" s="28"/>
      <c r="S820" s="28"/>
      <c r="T820" s="28"/>
      <c r="U820" s="116"/>
      <c r="V820" s="116"/>
      <c r="W820" s="116"/>
      <c r="X820" s="116"/>
      <c r="Y820" s="116"/>
      <c r="Z820" s="116"/>
      <c r="AA820" s="105"/>
      <c r="AB820" s="117"/>
      <c r="AC820" s="117"/>
      <c r="AD820" s="117"/>
      <c r="AE820" s="117"/>
      <c r="AF820" s="117"/>
      <c r="AG820" s="117"/>
      <c r="AH820" s="28"/>
      <c r="AI820" s="28"/>
      <c r="AJ820" s="28"/>
      <c r="AK820" s="28"/>
      <c r="AL820" s="28"/>
      <c r="AM820" s="28"/>
      <c r="AN820" s="28"/>
      <c r="AO820" s="28"/>
      <c r="AP820" s="28"/>
      <c r="AQ820" s="28"/>
      <c r="AR820" s="28"/>
      <c r="AS820" s="28"/>
      <c r="AT820" s="28"/>
      <c r="AU820" s="28"/>
    </row>
    <row r="821">
      <c r="B821" s="28"/>
      <c r="C821" s="28"/>
      <c r="D821" s="28"/>
      <c r="E821" s="28"/>
      <c r="F821" s="28"/>
      <c r="G821" s="28"/>
      <c r="H821" s="28"/>
      <c r="S821" s="28"/>
      <c r="T821" s="28"/>
      <c r="U821" s="116"/>
      <c r="V821" s="116"/>
      <c r="W821" s="116"/>
      <c r="X821" s="116"/>
      <c r="Y821" s="116"/>
      <c r="Z821" s="116"/>
      <c r="AA821" s="105"/>
      <c r="AB821" s="117"/>
      <c r="AC821" s="117"/>
      <c r="AD821" s="117"/>
      <c r="AE821" s="117"/>
      <c r="AF821" s="117"/>
      <c r="AG821" s="117"/>
      <c r="AH821" s="28"/>
      <c r="AI821" s="28"/>
      <c r="AJ821" s="28"/>
      <c r="AK821" s="28"/>
      <c r="AL821" s="28"/>
      <c r="AM821" s="28"/>
      <c r="AN821" s="28"/>
      <c r="AO821" s="28"/>
      <c r="AP821" s="28"/>
      <c r="AQ821" s="28"/>
      <c r="AR821" s="28"/>
      <c r="AS821" s="28"/>
      <c r="AT821" s="28"/>
      <c r="AU821" s="28"/>
    </row>
    <row r="822">
      <c r="B822" s="28"/>
      <c r="C822" s="28"/>
      <c r="D822" s="28"/>
      <c r="E822" s="28"/>
      <c r="F822" s="28"/>
      <c r="G822" s="28"/>
      <c r="H822" s="28"/>
      <c r="S822" s="28"/>
      <c r="T822" s="28"/>
      <c r="U822" s="116"/>
      <c r="V822" s="116"/>
      <c r="W822" s="116"/>
      <c r="X822" s="116"/>
      <c r="Y822" s="116"/>
      <c r="Z822" s="116"/>
      <c r="AA822" s="105"/>
      <c r="AB822" s="117"/>
      <c r="AC822" s="117"/>
      <c r="AD822" s="117"/>
      <c r="AE822" s="117"/>
      <c r="AF822" s="117"/>
      <c r="AG822" s="117"/>
      <c r="AH822" s="28"/>
      <c r="AI822" s="28"/>
      <c r="AJ822" s="28"/>
      <c r="AK822" s="28"/>
      <c r="AL822" s="28"/>
      <c r="AM822" s="28"/>
      <c r="AN822" s="28"/>
      <c r="AO822" s="28"/>
      <c r="AP822" s="28"/>
      <c r="AQ822" s="28"/>
      <c r="AR822" s="28"/>
      <c r="AS822" s="28"/>
      <c r="AT822" s="28"/>
      <c r="AU822" s="28"/>
    </row>
    <row r="823">
      <c r="B823" s="28"/>
      <c r="C823" s="28"/>
      <c r="D823" s="28"/>
      <c r="E823" s="28"/>
      <c r="F823" s="28"/>
      <c r="G823" s="28"/>
      <c r="H823" s="28"/>
      <c r="S823" s="28"/>
      <c r="T823" s="28"/>
      <c r="U823" s="116"/>
      <c r="V823" s="116"/>
      <c r="W823" s="116"/>
      <c r="X823" s="116"/>
      <c r="Y823" s="116"/>
      <c r="Z823" s="116"/>
      <c r="AA823" s="105"/>
      <c r="AB823" s="117"/>
      <c r="AC823" s="117"/>
      <c r="AD823" s="117"/>
      <c r="AE823" s="117"/>
      <c r="AF823" s="117"/>
      <c r="AG823" s="117"/>
      <c r="AH823" s="28"/>
      <c r="AI823" s="28"/>
      <c r="AJ823" s="28"/>
      <c r="AK823" s="28"/>
      <c r="AL823" s="28"/>
      <c r="AM823" s="28"/>
      <c r="AN823" s="28"/>
      <c r="AO823" s="28"/>
      <c r="AP823" s="28"/>
      <c r="AQ823" s="28"/>
      <c r="AR823" s="28"/>
      <c r="AS823" s="28"/>
      <c r="AT823" s="28"/>
      <c r="AU823" s="28"/>
    </row>
    <row r="824">
      <c r="B824" s="28"/>
      <c r="C824" s="28"/>
      <c r="D824" s="28"/>
      <c r="E824" s="28"/>
      <c r="F824" s="28"/>
      <c r="G824" s="28"/>
      <c r="H824" s="28"/>
      <c r="S824" s="28"/>
      <c r="T824" s="28"/>
      <c r="U824" s="116"/>
      <c r="V824" s="116"/>
      <c r="W824" s="116"/>
      <c r="X824" s="116"/>
      <c r="Y824" s="116"/>
      <c r="Z824" s="116"/>
      <c r="AA824" s="105"/>
      <c r="AB824" s="117"/>
      <c r="AC824" s="117"/>
      <c r="AD824" s="117"/>
      <c r="AE824" s="117"/>
      <c r="AF824" s="117"/>
      <c r="AG824" s="117"/>
      <c r="AH824" s="28"/>
      <c r="AI824" s="28"/>
      <c r="AJ824" s="28"/>
      <c r="AK824" s="28"/>
      <c r="AL824" s="28"/>
      <c r="AM824" s="28"/>
      <c r="AN824" s="28"/>
      <c r="AO824" s="28"/>
      <c r="AP824" s="28"/>
      <c r="AQ824" s="28"/>
      <c r="AR824" s="28"/>
      <c r="AS824" s="28"/>
      <c r="AT824" s="28"/>
      <c r="AU824" s="28"/>
    </row>
    <row r="825">
      <c r="B825" s="28"/>
      <c r="C825" s="28"/>
      <c r="D825" s="28"/>
      <c r="E825" s="28"/>
      <c r="F825" s="28"/>
      <c r="G825" s="28"/>
      <c r="H825" s="28"/>
      <c r="S825" s="28"/>
      <c r="T825" s="28"/>
      <c r="U825" s="116"/>
      <c r="V825" s="116"/>
      <c r="W825" s="116"/>
      <c r="X825" s="116"/>
      <c r="Y825" s="116"/>
      <c r="Z825" s="116"/>
      <c r="AA825" s="105"/>
      <c r="AB825" s="117"/>
      <c r="AC825" s="117"/>
      <c r="AD825" s="117"/>
      <c r="AE825" s="117"/>
      <c r="AF825" s="117"/>
      <c r="AG825" s="117"/>
      <c r="AH825" s="28"/>
      <c r="AI825" s="28"/>
      <c r="AJ825" s="28"/>
      <c r="AK825" s="28"/>
      <c r="AL825" s="28"/>
      <c r="AM825" s="28"/>
      <c r="AN825" s="28"/>
      <c r="AO825" s="28"/>
      <c r="AP825" s="28"/>
      <c r="AQ825" s="28"/>
      <c r="AR825" s="28"/>
      <c r="AS825" s="28"/>
      <c r="AT825" s="28"/>
      <c r="AU825" s="28"/>
    </row>
    <row r="826">
      <c r="B826" s="28"/>
      <c r="C826" s="28"/>
      <c r="D826" s="28"/>
      <c r="E826" s="28"/>
      <c r="F826" s="28"/>
      <c r="G826" s="28"/>
      <c r="H826" s="28"/>
      <c r="S826" s="28"/>
      <c r="T826" s="28"/>
      <c r="U826" s="116"/>
      <c r="V826" s="116"/>
      <c r="W826" s="116"/>
      <c r="X826" s="116"/>
      <c r="Y826" s="116"/>
      <c r="Z826" s="116"/>
      <c r="AA826" s="105"/>
      <c r="AB826" s="117"/>
      <c r="AC826" s="117"/>
      <c r="AD826" s="117"/>
      <c r="AE826" s="117"/>
      <c r="AF826" s="117"/>
      <c r="AG826" s="117"/>
      <c r="AH826" s="28"/>
      <c r="AI826" s="28"/>
      <c r="AJ826" s="28"/>
      <c r="AK826" s="28"/>
      <c r="AL826" s="28"/>
      <c r="AM826" s="28"/>
      <c r="AN826" s="28"/>
      <c r="AO826" s="28"/>
      <c r="AP826" s="28"/>
      <c r="AQ826" s="28"/>
      <c r="AR826" s="28"/>
      <c r="AS826" s="28"/>
      <c r="AT826" s="28"/>
      <c r="AU826" s="28"/>
    </row>
    <row r="827">
      <c r="B827" s="28"/>
      <c r="C827" s="28"/>
      <c r="D827" s="28"/>
      <c r="E827" s="28"/>
      <c r="F827" s="28"/>
      <c r="G827" s="28"/>
      <c r="H827" s="28"/>
      <c r="S827" s="28"/>
      <c r="T827" s="28"/>
      <c r="U827" s="116"/>
      <c r="V827" s="116"/>
      <c r="W827" s="116"/>
      <c r="X827" s="116"/>
      <c r="Y827" s="116"/>
      <c r="Z827" s="116"/>
      <c r="AA827" s="105"/>
      <c r="AB827" s="117"/>
      <c r="AC827" s="117"/>
      <c r="AD827" s="117"/>
      <c r="AE827" s="117"/>
      <c r="AF827" s="117"/>
      <c r="AG827" s="117"/>
      <c r="AH827" s="28"/>
      <c r="AI827" s="28"/>
      <c r="AJ827" s="28"/>
      <c r="AK827" s="28"/>
      <c r="AL827" s="28"/>
      <c r="AM827" s="28"/>
      <c r="AN827" s="28"/>
      <c r="AO827" s="28"/>
      <c r="AP827" s="28"/>
      <c r="AQ827" s="28"/>
      <c r="AR827" s="28"/>
      <c r="AS827" s="28"/>
      <c r="AT827" s="28"/>
      <c r="AU827" s="28"/>
    </row>
    <row r="828">
      <c r="B828" s="28"/>
      <c r="C828" s="28"/>
      <c r="D828" s="28"/>
      <c r="E828" s="28"/>
      <c r="F828" s="28"/>
      <c r="G828" s="28"/>
      <c r="H828" s="28"/>
      <c r="S828" s="28"/>
      <c r="T828" s="28"/>
      <c r="U828" s="116"/>
      <c r="V828" s="116"/>
      <c r="W828" s="116"/>
      <c r="X828" s="116"/>
      <c r="Y828" s="116"/>
      <c r="Z828" s="116"/>
      <c r="AA828" s="105"/>
      <c r="AB828" s="117"/>
      <c r="AC828" s="117"/>
      <c r="AD828" s="117"/>
      <c r="AE828" s="117"/>
      <c r="AF828" s="117"/>
      <c r="AG828" s="117"/>
      <c r="AH828" s="28"/>
      <c r="AI828" s="28"/>
      <c r="AJ828" s="28"/>
      <c r="AK828" s="28"/>
      <c r="AL828" s="28"/>
      <c r="AM828" s="28"/>
      <c r="AN828" s="28"/>
      <c r="AO828" s="28"/>
      <c r="AP828" s="28"/>
      <c r="AQ828" s="28"/>
      <c r="AR828" s="28"/>
      <c r="AS828" s="28"/>
      <c r="AT828" s="28"/>
      <c r="AU828" s="28"/>
    </row>
    <row r="829">
      <c r="B829" s="28"/>
      <c r="C829" s="28"/>
      <c r="D829" s="28"/>
      <c r="E829" s="28"/>
      <c r="F829" s="28"/>
      <c r="G829" s="28"/>
      <c r="H829" s="28"/>
      <c r="S829" s="28"/>
      <c r="T829" s="28"/>
      <c r="U829" s="116"/>
      <c r="V829" s="116"/>
      <c r="W829" s="116"/>
      <c r="X829" s="116"/>
      <c r="Y829" s="116"/>
      <c r="Z829" s="116"/>
      <c r="AA829" s="105"/>
      <c r="AB829" s="117"/>
      <c r="AC829" s="117"/>
      <c r="AD829" s="117"/>
      <c r="AE829" s="117"/>
      <c r="AF829" s="117"/>
      <c r="AG829" s="117"/>
      <c r="AH829" s="28"/>
      <c r="AI829" s="28"/>
      <c r="AJ829" s="28"/>
      <c r="AK829" s="28"/>
      <c r="AL829" s="28"/>
      <c r="AM829" s="28"/>
      <c r="AN829" s="28"/>
      <c r="AO829" s="28"/>
      <c r="AP829" s="28"/>
      <c r="AQ829" s="28"/>
      <c r="AR829" s="28"/>
      <c r="AS829" s="28"/>
      <c r="AT829" s="28"/>
      <c r="AU829" s="28"/>
    </row>
    <row r="830">
      <c r="B830" s="28"/>
      <c r="C830" s="28"/>
      <c r="D830" s="28"/>
      <c r="E830" s="28"/>
      <c r="F830" s="28"/>
      <c r="G830" s="28"/>
      <c r="H830" s="28"/>
      <c r="S830" s="28"/>
      <c r="T830" s="28"/>
      <c r="U830" s="116"/>
      <c r="V830" s="116"/>
      <c r="W830" s="116"/>
      <c r="X830" s="116"/>
      <c r="Y830" s="116"/>
      <c r="Z830" s="116"/>
      <c r="AA830" s="105"/>
      <c r="AB830" s="117"/>
      <c r="AC830" s="117"/>
      <c r="AD830" s="117"/>
      <c r="AE830" s="117"/>
      <c r="AF830" s="117"/>
      <c r="AG830" s="117"/>
      <c r="AH830" s="28"/>
      <c r="AI830" s="28"/>
      <c r="AJ830" s="28"/>
      <c r="AK830" s="28"/>
      <c r="AL830" s="28"/>
      <c r="AM830" s="28"/>
      <c r="AN830" s="28"/>
      <c r="AO830" s="28"/>
      <c r="AP830" s="28"/>
      <c r="AQ830" s="28"/>
      <c r="AR830" s="28"/>
      <c r="AS830" s="28"/>
      <c r="AT830" s="28"/>
      <c r="AU830" s="28"/>
    </row>
    <row r="831">
      <c r="B831" s="28"/>
      <c r="C831" s="28"/>
      <c r="D831" s="28"/>
      <c r="E831" s="28"/>
      <c r="F831" s="28"/>
      <c r="G831" s="28"/>
      <c r="H831" s="28"/>
      <c r="S831" s="28"/>
      <c r="T831" s="28"/>
      <c r="U831" s="116"/>
      <c r="V831" s="116"/>
      <c r="W831" s="116"/>
      <c r="X831" s="116"/>
      <c r="Y831" s="116"/>
      <c r="Z831" s="116"/>
      <c r="AA831" s="105"/>
      <c r="AB831" s="117"/>
      <c r="AC831" s="117"/>
      <c r="AD831" s="117"/>
      <c r="AE831" s="117"/>
      <c r="AF831" s="117"/>
      <c r="AG831" s="117"/>
      <c r="AH831" s="28"/>
      <c r="AI831" s="28"/>
      <c r="AJ831" s="28"/>
      <c r="AK831" s="28"/>
      <c r="AL831" s="28"/>
      <c r="AM831" s="28"/>
      <c r="AN831" s="28"/>
      <c r="AO831" s="28"/>
      <c r="AP831" s="28"/>
      <c r="AQ831" s="28"/>
      <c r="AR831" s="28"/>
      <c r="AS831" s="28"/>
      <c r="AT831" s="28"/>
      <c r="AU831" s="28"/>
    </row>
    <row r="832">
      <c r="B832" s="28"/>
      <c r="C832" s="28"/>
      <c r="D832" s="28"/>
      <c r="E832" s="28"/>
      <c r="F832" s="28"/>
      <c r="G832" s="28"/>
      <c r="H832" s="28"/>
      <c r="S832" s="28"/>
      <c r="T832" s="28"/>
      <c r="U832" s="116"/>
      <c r="V832" s="116"/>
      <c r="W832" s="116"/>
      <c r="X832" s="116"/>
      <c r="Y832" s="116"/>
      <c r="Z832" s="116"/>
      <c r="AA832" s="105"/>
      <c r="AB832" s="117"/>
      <c r="AC832" s="117"/>
      <c r="AD832" s="117"/>
      <c r="AE832" s="117"/>
      <c r="AF832" s="117"/>
      <c r="AG832" s="117"/>
      <c r="AH832" s="28"/>
      <c r="AI832" s="28"/>
      <c r="AJ832" s="28"/>
      <c r="AK832" s="28"/>
      <c r="AL832" s="28"/>
      <c r="AM832" s="28"/>
      <c r="AN832" s="28"/>
      <c r="AO832" s="28"/>
      <c r="AP832" s="28"/>
      <c r="AQ832" s="28"/>
      <c r="AR832" s="28"/>
      <c r="AS832" s="28"/>
      <c r="AT832" s="28"/>
      <c r="AU832" s="28"/>
    </row>
    <row r="833">
      <c r="B833" s="28"/>
      <c r="C833" s="28"/>
      <c r="D833" s="28"/>
      <c r="E833" s="28"/>
      <c r="F833" s="28"/>
      <c r="G833" s="28"/>
      <c r="H833" s="28"/>
      <c r="S833" s="28"/>
      <c r="T833" s="28"/>
      <c r="U833" s="116"/>
      <c r="V833" s="116"/>
      <c r="W833" s="116"/>
      <c r="X833" s="116"/>
      <c r="Y833" s="116"/>
      <c r="Z833" s="116"/>
      <c r="AA833" s="105"/>
      <c r="AB833" s="117"/>
      <c r="AC833" s="117"/>
      <c r="AD833" s="117"/>
      <c r="AE833" s="117"/>
      <c r="AF833" s="117"/>
      <c r="AG833" s="117"/>
      <c r="AH833" s="28"/>
      <c r="AI833" s="28"/>
      <c r="AJ833" s="28"/>
      <c r="AK833" s="28"/>
      <c r="AL833" s="28"/>
      <c r="AM833" s="28"/>
      <c r="AN833" s="28"/>
      <c r="AO833" s="28"/>
      <c r="AP833" s="28"/>
      <c r="AQ833" s="28"/>
      <c r="AR833" s="28"/>
      <c r="AS833" s="28"/>
      <c r="AT833" s="28"/>
      <c r="AU833" s="28"/>
    </row>
    <row r="834">
      <c r="B834" s="28"/>
      <c r="C834" s="28"/>
      <c r="D834" s="28"/>
      <c r="E834" s="28"/>
      <c r="F834" s="28"/>
      <c r="G834" s="28"/>
      <c r="H834" s="28"/>
      <c r="S834" s="28"/>
      <c r="T834" s="28"/>
      <c r="U834" s="116"/>
      <c r="V834" s="116"/>
      <c r="W834" s="116"/>
      <c r="X834" s="116"/>
      <c r="Y834" s="116"/>
      <c r="Z834" s="116"/>
      <c r="AA834" s="105"/>
      <c r="AB834" s="117"/>
      <c r="AC834" s="117"/>
      <c r="AD834" s="117"/>
      <c r="AE834" s="117"/>
      <c r="AF834" s="117"/>
      <c r="AG834" s="117"/>
      <c r="AH834" s="28"/>
      <c r="AI834" s="28"/>
      <c r="AJ834" s="28"/>
      <c r="AK834" s="28"/>
      <c r="AL834" s="28"/>
      <c r="AM834" s="28"/>
      <c r="AN834" s="28"/>
      <c r="AO834" s="28"/>
      <c r="AP834" s="28"/>
      <c r="AQ834" s="28"/>
      <c r="AR834" s="28"/>
      <c r="AS834" s="28"/>
      <c r="AT834" s="28"/>
      <c r="AU834" s="28"/>
    </row>
    <row r="835">
      <c r="B835" s="28"/>
      <c r="C835" s="28"/>
      <c r="D835" s="28"/>
      <c r="E835" s="28"/>
      <c r="F835" s="28"/>
      <c r="G835" s="28"/>
      <c r="H835" s="28"/>
      <c r="S835" s="28"/>
      <c r="T835" s="28"/>
      <c r="U835" s="116"/>
      <c r="V835" s="116"/>
      <c r="W835" s="116"/>
      <c r="X835" s="116"/>
      <c r="Y835" s="116"/>
      <c r="Z835" s="116"/>
      <c r="AA835" s="105"/>
      <c r="AB835" s="117"/>
      <c r="AC835" s="117"/>
      <c r="AD835" s="117"/>
      <c r="AE835" s="117"/>
      <c r="AF835" s="117"/>
      <c r="AG835" s="117"/>
      <c r="AH835" s="28"/>
      <c r="AI835" s="28"/>
      <c r="AJ835" s="28"/>
      <c r="AK835" s="28"/>
      <c r="AL835" s="28"/>
      <c r="AM835" s="28"/>
      <c r="AN835" s="28"/>
      <c r="AO835" s="28"/>
      <c r="AP835" s="28"/>
      <c r="AQ835" s="28"/>
      <c r="AR835" s="28"/>
      <c r="AS835" s="28"/>
      <c r="AT835" s="28"/>
      <c r="AU835" s="28"/>
    </row>
    <row r="836">
      <c r="B836" s="28"/>
      <c r="C836" s="28"/>
      <c r="D836" s="28"/>
      <c r="E836" s="28"/>
      <c r="F836" s="28"/>
      <c r="G836" s="28"/>
      <c r="H836" s="28"/>
      <c r="S836" s="28"/>
      <c r="T836" s="28"/>
      <c r="U836" s="116"/>
      <c r="V836" s="116"/>
      <c r="W836" s="116"/>
      <c r="X836" s="116"/>
      <c r="Y836" s="116"/>
      <c r="Z836" s="116"/>
      <c r="AA836" s="105"/>
      <c r="AB836" s="117"/>
      <c r="AC836" s="117"/>
      <c r="AD836" s="117"/>
      <c r="AE836" s="117"/>
      <c r="AF836" s="117"/>
      <c r="AG836" s="117"/>
      <c r="AH836" s="28"/>
      <c r="AI836" s="28"/>
      <c r="AJ836" s="28"/>
      <c r="AK836" s="28"/>
      <c r="AL836" s="28"/>
      <c r="AM836" s="28"/>
      <c r="AN836" s="28"/>
      <c r="AO836" s="28"/>
      <c r="AP836" s="28"/>
      <c r="AQ836" s="28"/>
      <c r="AR836" s="28"/>
      <c r="AS836" s="28"/>
      <c r="AT836" s="28"/>
      <c r="AU836" s="28"/>
    </row>
    <row r="837">
      <c r="B837" s="28"/>
      <c r="C837" s="28"/>
      <c r="D837" s="28"/>
      <c r="E837" s="28"/>
      <c r="F837" s="28"/>
      <c r="G837" s="28"/>
      <c r="H837" s="28"/>
      <c r="S837" s="28"/>
      <c r="T837" s="28"/>
      <c r="U837" s="116"/>
      <c r="V837" s="116"/>
      <c r="W837" s="116"/>
      <c r="X837" s="116"/>
      <c r="Y837" s="116"/>
      <c r="Z837" s="116"/>
      <c r="AA837" s="105"/>
      <c r="AB837" s="117"/>
      <c r="AC837" s="117"/>
      <c r="AD837" s="117"/>
      <c r="AE837" s="117"/>
      <c r="AF837" s="117"/>
      <c r="AG837" s="117"/>
      <c r="AH837" s="28"/>
      <c r="AI837" s="28"/>
      <c r="AJ837" s="28"/>
      <c r="AK837" s="28"/>
      <c r="AL837" s="28"/>
      <c r="AM837" s="28"/>
      <c r="AN837" s="28"/>
      <c r="AO837" s="28"/>
      <c r="AP837" s="28"/>
      <c r="AQ837" s="28"/>
      <c r="AR837" s="28"/>
      <c r="AS837" s="28"/>
      <c r="AT837" s="28"/>
      <c r="AU837" s="28"/>
    </row>
    <row r="838">
      <c r="B838" s="28"/>
      <c r="C838" s="28"/>
      <c r="D838" s="28"/>
      <c r="E838" s="28"/>
      <c r="F838" s="28"/>
      <c r="G838" s="28"/>
      <c r="H838" s="28"/>
      <c r="S838" s="28"/>
      <c r="T838" s="28"/>
      <c r="U838" s="116"/>
      <c r="V838" s="116"/>
      <c r="W838" s="116"/>
      <c r="X838" s="116"/>
      <c r="Y838" s="116"/>
      <c r="Z838" s="116"/>
      <c r="AA838" s="105"/>
      <c r="AB838" s="117"/>
      <c r="AC838" s="117"/>
      <c r="AD838" s="117"/>
      <c r="AE838" s="117"/>
      <c r="AF838" s="117"/>
      <c r="AG838" s="117"/>
      <c r="AH838" s="28"/>
      <c r="AI838" s="28"/>
      <c r="AJ838" s="28"/>
      <c r="AK838" s="28"/>
      <c r="AL838" s="28"/>
      <c r="AM838" s="28"/>
      <c r="AN838" s="28"/>
      <c r="AO838" s="28"/>
      <c r="AP838" s="28"/>
      <c r="AQ838" s="28"/>
      <c r="AR838" s="28"/>
      <c r="AS838" s="28"/>
      <c r="AT838" s="28"/>
      <c r="AU838" s="28"/>
    </row>
    <row r="839">
      <c r="B839" s="28"/>
      <c r="C839" s="28"/>
      <c r="D839" s="28"/>
      <c r="E839" s="28"/>
      <c r="F839" s="28"/>
      <c r="G839" s="28"/>
      <c r="H839" s="28"/>
      <c r="S839" s="28"/>
      <c r="T839" s="28"/>
      <c r="U839" s="116"/>
      <c r="V839" s="116"/>
      <c r="W839" s="116"/>
      <c r="X839" s="116"/>
      <c r="Y839" s="116"/>
      <c r="Z839" s="116"/>
      <c r="AA839" s="105"/>
      <c r="AB839" s="117"/>
      <c r="AC839" s="117"/>
      <c r="AD839" s="117"/>
      <c r="AE839" s="117"/>
      <c r="AF839" s="117"/>
      <c r="AG839" s="117"/>
      <c r="AH839" s="28"/>
      <c r="AI839" s="28"/>
      <c r="AJ839" s="28"/>
      <c r="AK839" s="28"/>
      <c r="AL839" s="28"/>
      <c r="AM839" s="28"/>
      <c r="AN839" s="28"/>
      <c r="AO839" s="28"/>
      <c r="AP839" s="28"/>
      <c r="AQ839" s="28"/>
      <c r="AR839" s="28"/>
      <c r="AS839" s="28"/>
      <c r="AT839" s="28"/>
      <c r="AU839" s="28"/>
    </row>
    <row r="840">
      <c r="B840" s="28"/>
      <c r="C840" s="28"/>
      <c r="D840" s="28"/>
      <c r="E840" s="28"/>
      <c r="F840" s="28"/>
      <c r="G840" s="28"/>
      <c r="H840" s="28"/>
      <c r="S840" s="28"/>
      <c r="T840" s="28"/>
      <c r="U840" s="116"/>
      <c r="V840" s="116"/>
      <c r="W840" s="116"/>
      <c r="X840" s="116"/>
      <c r="Y840" s="116"/>
      <c r="Z840" s="116"/>
      <c r="AA840" s="105"/>
      <c r="AB840" s="117"/>
      <c r="AC840" s="117"/>
      <c r="AD840" s="117"/>
      <c r="AE840" s="117"/>
      <c r="AF840" s="117"/>
      <c r="AG840" s="117"/>
      <c r="AH840" s="28"/>
      <c r="AI840" s="28"/>
      <c r="AJ840" s="28"/>
      <c r="AK840" s="28"/>
      <c r="AL840" s="28"/>
      <c r="AM840" s="28"/>
      <c r="AN840" s="28"/>
      <c r="AO840" s="28"/>
      <c r="AP840" s="28"/>
      <c r="AQ840" s="28"/>
      <c r="AR840" s="28"/>
      <c r="AS840" s="28"/>
      <c r="AT840" s="28"/>
      <c r="AU840" s="28"/>
    </row>
    <row r="841">
      <c r="B841" s="28"/>
      <c r="C841" s="28"/>
      <c r="D841" s="28"/>
      <c r="E841" s="28"/>
      <c r="F841" s="28"/>
      <c r="G841" s="28"/>
      <c r="H841" s="28"/>
      <c r="S841" s="28"/>
      <c r="T841" s="28"/>
      <c r="U841" s="116"/>
      <c r="V841" s="116"/>
      <c r="W841" s="116"/>
      <c r="X841" s="116"/>
      <c r="Y841" s="116"/>
      <c r="Z841" s="116"/>
      <c r="AA841" s="105"/>
      <c r="AB841" s="117"/>
      <c r="AC841" s="117"/>
      <c r="AD841" s="117"/>
      <c r="AE841" s="117"/>
      <c r="AF841" s="117"/>
      <c r="AG841" s="117"/>
      <c r="AH841" s="28"/>
      <c r="AI841" s="28"/>
      <c r="AJ841" s="28"/>
      <c r="AK841" s="28"/>
      <c r="AL841" s="28"/>
      <c r="AM841" s="28"/>
      <c r="AN841" s="28"/>
      <c r="AO841" s="28"/>
      <c r="AP841" s="28"/>
      <c r="AQ841" s="28"/>
      <c r="AR841" s="28"/>
      <c r="AS841" s="28"/>
      <c r="AT841" s="28"/>
      <c r="AU841" s="28"/>
    </row>
    <row r="842">
      <c r="B842" s="28"/>
      <c r="C842" s="28"/>
      <c r="D842" s="28"/>
      <c r="E842" s="28"/>
      <c r="F842" s="28"/>
      <c r="G842" s="28"/>
      <c r="H842" s="28"/>
      <c r="S842" s="28"/>
      <c r="T842" s="28"/>
      <c r="U842" s="116"/>
      <c r="V842" s="116"/>
      <c r="W842" s="116"/>
      <c r="X842" s="116"/>
      <c r="Y842" s="116"/>
      <c r="Z842" s="116"/>
      <c r="AA842" s="105"/>
      <c r="AB842" s="117"/>
      <c r="AC842" s="117"/>
      <c r="AD842" s="117"/>
      <c r="AE842" s="117"/>
      <c r="AF842" s="117"/>
      <c r="AG842" s="117"/>
      <c r="AH842" s="28"/>
      <c r="AI842" s="28"/>
      <c r="AJ842" s="28"/>
      <c r="AK842" s="28"/>
      <c r="AL842" s="28"/>
      <c r="AM842" s="28"/>
      <c r="AN842" s="28"/>
      <c r="AO842" s="28"/>
      <c r="AP842" s="28"/>
      <c r="AQ842" s="28"/>
      <c r="AR842" s="28"/>
      <c r="AS842" s="28"/>
      <c r="AT842" s="28"/>
      <c r="AU842" s="28"/>
    </row>
    <row r="843">
      <c r="B843" s="28"/>
      <c r="C843" s="28"/>
      <c r="D843" s="28"/>
      <c r="E843" s="28"/>
      <c r="F843" s="28"/>
      <c r="G843" s="28"/>
      <c r="H843" s="28"/>
      <c r="S843" s="28"/>
      <c r="T843" s="28"/>
      <c r="U843" s="116"/>
      <c r="V843" s="116"/>
      <c r="W843" s="116"/>
      <c r="X843" s="116"/>
      <c r="Y843" s="116"/>
      <c r="Z843" s="116"/>
      <c r="AA843" s="105"/>
      <c r="AB843" s="117"/>
      <c r="AC843" s="117"/>
      <c r="AD843" s="117"/>
      <c r="AE843" s="117"/>
      <c r="AF843" s="117"/>
      <c r="AG843" s="117"/>
      <c r="AH843" s="28"/>
      <c r="AI843" s="28"/>
      <c r="AJ843" s="28"/>
      <c r="AK843" s="28"/>
      <c r="AL843" s="28"/>
      <c r="AM843" s="28"/>
      <c r="AN843" s="28"/>
      <c r="AO843" s="28"/>
      <c r="AP843" s="28"/>
      <c r="AQ843" s="28"/>
      <c r="AR843" s="28"/>
      <c r="AS843" s="28"/>
      <c r="AT843" s="28"/>
      <c r="AU843" s="28"/>
    </row>
    <row r="844">
      <c r="B844" s="28"/>
      <c r="C844" s="28"/>
      <c r="D844" s="28"/>
      <c r="E844" s="28"/>
      <c r="F844" s="28"/>
      <c r="G844" s="28"/>
      <c r="H844" s="28"/>
      <c r="S844" s="28"/>
      <c r="T844" s="28"/>
      <c r="U844" s="116"/>
      <c r="V844" s="116"/>
      <c r="W844" s="116"/>
      <c r="X844" s="116"/>
      <c r="Y844" s="116"/>
      <c r="Z844" s="116"/>
      <c r="AA844" s="105"/>
      <c r="AB844" s="117"/>
      <c r="AC844" s="117"/>
      <c r="AD844" s="117"/>
      <c r="AE844" s="117"/>
      <c r="AF844" s="117"/>
      <c r="AG844" s="117"/>
      <c r="AH844" s="28"/>
      <c r="AI844" s="28"/>
      <c r="AJ844" s="28"/>
      <c r="AK844" s="28"/>
      <c r="AL844" s="28"/>
      <c r="AM844" s="28"/>
      <c r="AN844" s="28"/>
      <c r="AO844" s="28"/>
      <c r="AP844" s="28"/>
      <c r="AQ844" s="28"/>
      <c r="AR844" s="28"/>
      <c r="AS844" s="28"/>
      <c r="AT844" s="28"/>
      <c r="AU844" s="28"/>
    </row>
    <row r="845">
      <c r="B845" s="28"/>
      <c r="C845" s="28"/>
      <c r="D845" s="28"/>
      <c r="E845" s="28"/>
      <c r="F845" s="28"/>
      <c r="G845" s="28"/>
      <c r="H845" s="28"/>
      <c r="S845" s="28"/>
      <c r="T845" s="28"/>
      <c r="U845" s="116"/>
      <c r="V845" s="116"/>
      <c r="W845" s="116"/>
      <c r="X845" s="116"/>
      <c r="Y845" s="116"/>
      <c r="Z845" s="116"/>
      <c r="AA845" s="105"/>
      <c r="AB845" s="117"/>
      <c r="AC845" s="117"/>
      <c r="AD845" s="117"/>
      <c r="AE845" s="117"/>
      <c r="AF845" s="117"/>
      <c r="AG845" s="117"/>
      <c r="AH845" s="28"/>
      <c r="AI845" s="28"/>
      <c r="AJ845" s="28"/>
      <c r="AK845" s="28"/>
      <c r="AL845" s="28"/>
      <c r="AM845" s="28"/>
      <c r="AN845" s="28"/>
      <c r="AO845" s="28"/>
      <c r="AP845" s="28"/>
      <c r="AQ845" s="28"/>
      <c r="AR845" s="28"/>
      <c r="AS845" s="28"/>
      <c r="AT845" s="28"/>
      <c r="AU845" s="28"/>
    </row>
    <row r="846">
      <c r="B846" s="28"/>
      <c r="C846" s="28"/>
      <c r="D846" s="28"/>
      <c r="E846" s="28"/>
      <c r="F846" s="28"/>
      <c r="G846" s="28"/>
      <c r="H846" s="28"/>
      <c r="S846" s="28"/>
      <c r="T846" s="28"/>
      <c r="U846" s="116"/>
      <c r="V846" s="116"/>
      <c r="W846" s="116"/>
      <c r="X846" s="116"/>
      <c r="Y846" s="116"/>
      <c r="Z846" s="116"/>
      <c r="AA846" s="105"/>
      <c r="AB846" s="117"/>
      <c r="AC846" s="117"/>
      <c r="AD846" s="117"/>
      <c r="AE846" s="117"/>
      <c r="AF846" s="117"/>
      <c r="AG846" s="117"/>
      <c r="AH846" s="28"/>
      <c r="AI846" s="28"/>
      <c r="AJ846" s="28"/>
      <c r="AK846" s="28"/>
      <c r="AL846" s="28"/>
      <c r="AM846" s="28"/>
      <c r="AN846" s="28"/>
      <c r="AO846" s="28"/>
      <c r="AP846" s="28"/>
      <c r="AQ846" s="28"/>
      <c r="AR846" s="28"/>
      <c r="AS846" s="28"/>
      <c r="AT846" s="28"/>
      <c r="AU846" s="28"/>
    </row>
    <row r="847">
      <c r="B847" s="28"/>
      <c r="C847" s="28"/>
      <c r="D847" s="28"/>
      <c r="E847" s="28"/>
      <c r="F847" s="28"/>
      <c r="G847" s="28"/>
      <c r="H847" s="28"/>
      <c r="S847" s="28"/>
      <c r="T847" s="28"/>
      <c r="U847" s="116"/>
      <c r="V847" s="116"/>
      <c r="W847" s="116"/>
      <c r="X847" s="116"/>
      <c r="Y847" s="116"/>
      <c r="Z847" s="116"/>
      <c r="AA847" s="105"/>
      <c r="AB847" s="117"/>
      <c r="AC847" s="117"/>
      <c r="AD847" s="117"/>
      <c r="AE847" s="117"/>
      <c r="AF847" s="117"/>
      <c r="AG847" s="117"/>
      <c r="AH847" s="28"/>
      <c r="AI847" s="28"/>
      <c r="AJ847" s="28"/>
      <c r="AK847" s="28"/>
      <c r="AL847" s="28"/>
      <c r="AM847" s="28"/>
      <c r="AN847" s="28"/>
      <c r="AO847" s="28"/>
      <c r="AP847" s="28"/>
      <c r="AQ847" s="28"/>
      <c r="AR847" s="28"/>
      <c r="AS847" s="28"/>
      <c r="AT847" s="28"/>
      <c r="AU847" s="28"/>
    </row>
    <row r="848">
      <c r="B848" s="28"/>
      <c r="C848" s="28"/>
      <c r="D848" s="28"/>
      <c r="E848" s="28"/>
      <c r="F848" s="28"/>
      <c r="G848" s="28"/>
      <c r="H848" s="28"/>
      <c r="S848" s="28"/>
      <c r="T848" s="28"/>
      <c r="U848" s="116"/>
      <c r="V848" s="116"/>
      <c r="W848" s="116"/>
      <c r="X848" s="116"/>
      <c r="Y848" s="116"/>
      <c r="Z848" s="116"/>
      <c r="AA848" s="105"/>
      <c r="AB848" s="117"/>
      <c r="AC848" s="117"/>
      <c r="AD848" s="117"/>
      <c r="AE848" s="117"/>
      <c r="AF848" s="117"/>
      <c r="AG848" s="117"/>
      <c r="AH848" s="28"/>
      <c r="AI848" s="28"/>
      <c r="AJ848" s="28"/>
      <c r="AK848" s="28"/>
      <c r="AL848" s="28"/>
      <c r="AM848" s="28"/>
      <c r="AN848" s="28"/>
      <c r="AO848" s="28"/>
      <c r="AP848" s="28"/>
      <c r="AQ848" s="28"/>
      <c r="AR848" s="28"/>
      <c r="AS848" s="28"/>
      <c r="AT848" s="28"/>
      <c r="AU848" s="28"/>
    </row>
    <row r="849">
      <c r="B849" s="28"/>
      <c r="C849" s="28"/>
      <c r="D849" s="28"/>
      <c r="E849" s="28"/>
      <c r="F849" s="28"/>
      <c r="G849" s="28"/>
      <c r="H849" s="28"/>
      <c r="S849" s="28"/>
      <c r="T849" s="28"/>
      <c r="U849" s="116"/>
      <c r="V849" s="116"/>
      <c r="W849" s="116"/>
      <c r="X849" s="116"/>
      <c r="Y849" s="116"/>
      <c r="Z849" s="116"/>
      <c r="AA849" s="105"/>
      <c r="AB849" s="117"/>
      <c r="AC849" s="117"/>
      <c r="AD849" s="117"/>
      <c r="AE849" s="117"/>
      <c r="AF849" s="117"/>
      <c r="AG849" s="117"/>
      <c r="AH849" s="28"/>
      <c r="AI849" s="28"/>
      <c r="AJ849" s="28"/>
      <c r="AK849" s="28"/>
      <c r="AL849" s="28"/>
      <c r="AM849" s="28"/>
      <c r="AN849" s="28"/>
      <c r="AO849" s="28"/>
      <c r="AP849" s="28"/>
      <c r="AQ849" s="28"/>
      <c r="AR849" s="28"/>
      <c r="AS849" s="28"/>
      <c r="AT849" s="28"/>
      <c r="AU849" s="28"/>
    </row>
    <row r="850">
      <c r="B850" s="28"/>
      <c r="C850" s="28"/>
      <c r="D850" s="28"/>
      <c r="E850" s="28"/>
      <c r="F850" s="28"/>
      <c r="G850" s="28"/>
      <c r="H850" s="28"/>
      <c r="S850" s="28"/>
      <c r="T850" s="28"/>
      <c r="U850" s="116"/>
      <c r="V850" s="116"/>
      <c r="W850" s="116"/>
      <c r="X850" s="116"/>
      <c r="Y850" s="116"/>
      <c r="Z850" s="116"/>
      <c r="AA850" s="105"/>
      <c r="AB850" s="117"/>
      <c r="AC850" s="117"/>
      <c r="AD850" s="117"/>
      <c r="AE850" s="117"/>
      <c r="AF850" s="117"/>
      <c r="AG850" s="117"/>
      <c r="AH850" s="28"/>
      <c r="AI850" s="28"/>
      <c r="AJ850" s="28"/>
      <c r="AK850" s="28"/>
      <c r="AL850" s="28"/>
      <c r="AM850" s="28"/>
      <c r="AN850" s="28"/>
      <c r="AO850" s="28"/>
      <c r="AP850" s="28"/>
      <c r="AQ850" s="28"/>
      <c r="AR850" s="28"/>
      <c r="AS850" s="28"/>
      <c r="AT850" s="28"/>
      <c r="AU850" s="28"/>
    </row>
    <row r="851">
      <c r="B851" s="28"/>
      <c r="C851" s="28"/>
      <c r="D851" s="28"/>
      <c r="E851" s="28"/>
      <c r="F851" s="28"/>
      <c r="G851" s="28"/>
      <c r="H851" s="28"/>
      <c r="S851" s="28"/>
      <c r="T851" s="28"/>
      <c r="U851" s="116"/>
      <c r="V851" s="116"/>
      <c r="W851" s="116"/>
      <c r="X851" s="116"/>
      <c r="Y851" s="116"/>
      <c r="Z851" s="116"/>
      <c r="AA851" s="105"/>
      <c r="AB851" s="117"/>
      <c r="AC851" s="117"/>
      <c r="AD851" s="117"/>
      <c r="AE851" s="117"/>
      <c r="AF851" s="117"/>
      <c r="AG851" s="117"/>
      <c r="AH851" s="28"/>
      <c r="AI851" s="28"/>
      <c r="AJ851" s="28"/>
      <c r="AK851" s="28"/>
      <c r="AL851" s="28"/>
      <c r="AM851" s="28"/>
      <c r="AN851" s="28"/>
      <c r="AO851" s="28"/>
      <c r="AP851" s="28"/>
      <c r="AQ851" s="28"/>
      <c r="AR851" s="28"/>
      <c r="AS851" s="28"/>
      <c r="AT851" s="28"/>
      <c r="AU851" s="28"/>
    </row>
    <row r="852">
      <c r="B852" s="28"/>
      <c r="C852" s="28"/>
      <c r="D852" s="28"/>
      <c r="E852" s="28"/>
      <c r="F852" s="28"/>
      <c r="G852" s="28"/>
      <c r="H852" s="28"/>
      <c r="S852" s="28"/>
      <c r="T852" s="28"/>
      <c r="U852" s="116"/>
      <c r="V852" s="116"/>
      <c r="W852" s="116"/>
      <c r="X852" s="116"/>
      <c r="Y852" s="116"/>
      <c r="Z852" s="116"/>
      <c r="AA852" s="105"/>
      <c r="AB852" s="117"/>
      <c r="AC852" s="117"/>
      <c r="AD852" s="117"/>
      <c r="AE852" s="117"/>
      <c r="AF852" s="117"/>
      <c r="AG852" s="117"/>
      <c r="AH852" s="28"/>
      <c r="AI852" s="28"/>
      <c r="AJ852" s="28"/>
      <c r="AK852" s="28"/>
      <c r="AL852" s="28"/>
      <c r="AM852" s="28"/>
      <c r="AN852" s="28"/>
      <c r="AO852" s="28"/>
      <c r="AP852" s="28"/>
      <c r="AQ852" s="28"/>
      <c r="AR852" s="28"/>
      <c r="AS852" s="28"/>
      <c r="AT852" s="28"/>
      <c r="AU852" s="28"/>
    </row>
    <row r="853">
      <c r="B853" s="28"/>
      <c r="C853" s="28"/>
      <c r="D853" s="28"/>
      <c r="E853" s="28"/>
      <c r="F853" s="28"/>
      <c r="G853" s="28"/>
      <c r="H853" s="28"/>
      <c r="S853" s="28"/>
      <c r="T853" s="28"/>
      <c r="U853" s="116"/>
      <c r="V853" s="116"/>
      <c r="W853" s="116"/>
      <c r="X853" s="116"/>
      <c r="Y853" s="116"/>
      <c r="Z853" s="116"/>
      <c r="AA853" s="105"/>
      <c r="AB853" s="117"/>
      <c r="AC853" s="117"/>
      <c r="AD853" s="117"/>
      <c r="AE853" s="117"/>
      <c r="AF853" s="117"/>
      <c r="AG853" s="117"/>
      <c r="AH853" s="28"/>
      <c r="AI853" s="28"/>
      <c r="AJ853" s="28"/>
      <c r="AK853" s="28"/>
      <c r="AL853" s="28"/>
      <c r="AM853" s="28"/>
      <c r="AN853" s="28"/>
      <c r="AO853" s="28"/>
      <c r="AP853" s="28"/>
      <c r="AQ853" s="28"/>
      <c r="AR853" s="28"/>
      <c r="AS853" s="28"/>
      <c r="AT853" s="28"/>
      <c r="AU853" s="28"/>
    </row>
    <row r="854">
      <c r="B854" s="28"/>
      <c r="C854" s="28"/>
      <c r="D854" s="28"/>
      <c r="E854" s="28"/>
      <c r="F854" s="28"/>
      <c r="G854" s="28"/>
      <c r="H854" s="28"/>
      <c r="S854" s="28"/>
      <c r="T854" s="28"/>
      <c r="U854" s="116"/>
      <c r="V854" s="116"/>
      <c r="W854" s="116"/>
      <c r="X854" s="116"/>
      <c r="Y854" s="116"/>
      <c r="Z854" s="116"/>
      <c r="AA854" s="105"/>
      <c r="AB854" s="117"/>
      <c r="AC854" s="117"/>
      <c r="AD854" s="117"/>
      <c r="AE854" s="117"/>
      <c r="AF854" s="117"/>
      <c r="AG854" s="117"/>
      <c r="AH854" s="28"/>
      <c r="AI854" s="28"/>
      <c r="AJ854" s="28"/>
      <c r="AK854" s="28"/>
      <c r="AL854" s="28"/>
      <c r="AM854" s="28"/>
      <c r="AN854" s="28"/>
      <c r="AO854" s="28"/>
      <c r="AP854" s="28"/>
      <c r="AQ854" s="28"/>
      <c r="AR854" s="28"/>
      <c r="AS854" s="28"/>
      <c r="AT854" s="28"/>
      <c r="AU854" s="28"/>
    </row>
    <row r="855">
      <c r="B855" s="28"/>
      <c r="C855" s="28"/>
      <c r="D855" s="28"/>
      <c r="E855" s="28"/>
      <c r="F855" s="28"/>
      <c r="G855" s="28"/>
      <c r="H855" s="28"/>
      <c r="S855" s="28"/>
      <c r="T855" s="28"/>
      <c r="U855" s="116"/>
      <c r="V855" s="116"/>
      <c r="W855" s="116"/>
      <c r="X855" s="116"/>
      <c r="Y855" s="116"/>
      <c r="Z855" s="116"/>
      <c r="AA855" s="105"/>
      <c r="AB855" s="117"/>
      <c r="AC855" s="117"/>
      <c r="AD855" s="117"/>
      <c r="AE855" s="117"/>
      <c r="AF855" s="117"/>
      <c r="AG855" s="117"/>
      <c r="AH855" s="28"/>
      <c r="AI855" s="28"/>
      <c r="AJ855" s="28"/>
      <c r="AK855" s="28"/>
      <c r="AL855" s="28"/>
      <c r="AM855" s="28"/>
      <c r="AN855" s="28"/>
      <c r="AO855" s="28"/>
      <c r="AP855" s="28"/>
      <c r="AQ855" s="28"/>
      <c r="AR855" s="28"/>
      <c r="AS855" s="28"/>
      <c r="AT855" s="28"/>
      <c r="AU855" s="28"/>
    </row>
    <row r="856">
      <c r="B856" s="28"/>
      <c r="C856" s="28"/>
      <c r="D856" s="28"/>
      <c r="E856" s="28"/>
      <c r="F856" s="28"/>
      <c r="G856" s="28"/>
      <c r="H856" s="28"/>
      <c r="S856" s="28"/>
      <c r="T856" s="28"/>
      <c r="U856" s="116"/>
      <c r="V856" s="116"/>
      <c r="W856" s="116"/>
      <c r="X856" s="116"/>
      <c r="Y856" s="116"/>
      <c r="Z856" s="116"/>
      <c r="AA856" s="105"/>
      <c r="AB856" s="117"/>
      <c r="AC856" s="117"/>
      <c r="AD856" s="117"/>
      <c r="AE856" s="117"/>
      <c r="AF856" s="117"/>
      <c r="AG856" s="117"/>
      <c r="AH856" s="28"/>
      <c r="AI856" s="28"/>
      <c r="AJ856" s="28"/>
      <c r="AK856" s="28"/>
      <c r="AL856" s="28"/>
      <c r="AM856" s="28"/>
      <c r="AN856" s="28"/>
      <c r="AO856" s="28"/>
      <c r="AP856" s="28"/>
      <c r="AQ856" s="28"/>
      <c r="AR856" s="28"/>
      <c r="AS856" s="28"/>
      <c r="AT856" s="28"/>
      <c r="AU856" s="28"/>
    </row>
    <row r="857">
      <c r="B857" s="28"/>
      <c r="C857" s="28"/>
      <c r="D857" s="28"/>
      <c r="E857" s="28"/>
      <c r="F857" s="28"/>
      <c r="G857" s="28"/>
      <c r="H857" s="28"/>
      <c r="S857" s="28"/>
      <c r="T857" s="28"/>
      <c r="U857" s="116"/>
      <c r="V857" s="116"/>
      <c r="W857" s="116"/>
      <c r="X857" s="116"/>
      <c r="Y857" s="116"/>
      <c r="Z857" s="116"/>
      <c r="AA857" s="105"/>
      <c r="AB857" s="117"/>
      <c r="AC857" s="117"/>
      <c r="AD857" s="117"/>
      <c r="AE857" s="117"/>
      <c r="AF857" s="117"/>
      <c r="AG857" s="117"/>
      <c r="AH857" s="28"/>
      <c r="AI857" s="28"/>
      <c r="AJ857" s="28"/>
      <c r="AK857" s="28"/>
      <c r="AL857" s="28"/>
      <c r="AM857" s="28"/>
      <c r="AN857" s="28"/>
      <c r="AO857" s="28"/>
      <c r="AP857" s="28"/>
      <c r="AQ857" s="28"/>
      <c r="AR857" s="28"/>
      <c r="AS857" s="28"/>
      <c r="AT857" s="28"/>
      <c r="AU857" s="28"/>
    </row>
    <row r="858">
      <c r="B858" s="28"/>
      <c r="C858" s="28"/>
      <c r="D858" s="28"/>
      <c r="E858" s="28"/>
      <c r="F858" s="28"/>
      <c r="G858" s="28"/>
      <c r="H858" s="28"/>
      <c r="S858" s="28"/>
      <c r="T858" s="28"/>
      <c r="U858" s="116"/>
      <c r="V858" s="116"/>
      <c r="W858" s="116"/>
      <c r="X858" s="116"/>
      <c r="Y858" s="116"/>
      <c r="Z858" s="116"/>
      <c r="AA858" s="105"/>
      <c r="AB858" s="117"/>
      <c r="AC858" s="117"/>
      <c r="AD858" s="117"/>
      <c r="AE858" s="117"/>
      <c r="AF858" s="117"/>
      <c r="AG858" s="117"/>
      <c r="AH858" s="28"/>
      <c r="AI858" s="28"/>
      <c r="AJ858" s="28"/>
      <c r="AK858" s="28"/>
      <c r="AL858" s="28"/>
      <c r="AM858" s="28"/>
      <c r="AN858" s="28"/>
      <c r="AO858" s="28"/>
      <c r="AP858" s="28"/>
      <c r="AQ858" s="28"/>
      <c r="AR858" s="28"/>
      <c r="AS858" s="28"/>
      <c r="AT858" s="28"/>
      <c r="AU858" s="28"/>
    </row>
    <row r="859">
      <c r="B859" s="28"/>
      <c r="C859" s="28"/>
      <c r="D859" s="28"/>
      <c r="E859" s="28"/>
      <c r="F859" s="28"/>
      <c r="G859" s="28"/>
      <c r="H859" s="28"/>
      <c r="S859" s="28"/>
      <c r="T859" s="28"/>
      <c r="U859" s="116"/>
      <c r="V859" s="116"/>
      <c r="W859" s="116"/>
      <c r="X859" s="116"/>
      <c r="Y859" s="116"/>
      <c r="Z859" s="116"/>
      <c r="AA859" s="105"/>
      <c r="AB859" s="117"/>
      <c r="AC859" s="117"/>
      <c r="AD859" s="117"/>
      <c r="AE859" s="117"/>
      <c r="AF859" s="117"/>
      <c r="AG859" s="117"/>
      <c r="AH859" s="28"/>
      <c r="AI859" s="28"/>
      <c r="AJ859" s="28"/>
      <c r="AK859" s="28"/>
      <c r="AL859" s="28"/>
      <c r="AM859" s="28"/>
      <c r="AN859" s="28"/>
      <c r="AO859" s="28"/>
      <c r="AP859" s="28"/>
      <c r="AQ859" s="28"/>
      <c r="AR859" s="28"/>
      <c r="AS859" s="28"/>
      <c r="AT859" s="28"/>
      <c r="AU859" s="28"/>
    </row>
    <row r="860">
      <c r="B860" s="28"/>
      <c r="C860" s="28"/>
      <c r="D860" s="28"/>
      <c r="E860" s="28"/>
      <c r="F860" s="28"/>
      <c r="G860" s="28"/>
      <c r="H860" s="28"/>
      <c r="S860" s="28"/>
      <c r="T860" s="28"/>
      <c r="U860" s="116"/>
      <c r="V860" s="116"/>
      <c r="W860" s="116"/>
      <c r="X860" s="116"/>
      <c r="Y860" s="116"/>
      <c r="Z860" s="116"/>
      <c r="AA860" s="105"/>
      <c r="AB860" s="117"/>
      <c r="AC860" s="117"/>
      <c r="AD860" s="117"/>
      <c r="AE860" s="117"/>
      <c r="AF860" s="117"/>
      <c r="AG860" s="117"/>
      <c r="AH860" s="28"/>
      <c r="AI860" s="28"/>
      <c r="AJ860" s="28"/>
      <c r="AK860" s="28"/>
      <c r="AL860" s="28"/>
      <c r="AM860" s="28"/>
      <c r="AN860" s="28"/>
      <c r="AO860" s="28"/>
      <c r="AP860" s="28"/>
      <c r="AQ860" s="28"/>
      <c r="AR860" s="28"/>
      <c r="AS860" s="28"/>
      <c r="AT860" s="28"/>
      <c r="AU860" s="28"/>
    </row>
    <row r="861">
      <c r="B861" s="28"/>
      <c r="C861" s="28"/>
      <c r="D861" s="28"/>
      <c r="E861" s="28"/>
      <c r="F861" s="28"/>
      <c r="G861" s="28"/>
      <c r="H861" s="28"/>
      <c r="S861" s="28"/>
      <c r="T861" s="28"/>
      <c r="U861" s="116"/>
      <c r="V861" s="116"/>
      <c r="W861" s="116"/>
      <c r="X861" s="116"/>
      <c r="Y861" s="116"/>
      <c r="Z861" s="116"/>
      <c r="AA861" s="105"/>
      <c r="AB861" s="117"/>
      <c r="AC861" s="117"/>
      <c r="AD861" s="117"/>
      <c r="AE861" s="117"/>
      <c r="AF861" s="117"/>
      <c r="AG861" s="117"/>
      <c r="AH861" s="28"/>
      <c r="AI861" s="28"/>
      <c r="AJ861" s="28"/>
      <c r="AK861" s="28"/>
      <c r="AL861" s="28"/>
      <c r="AM861" s="28"/>
      <c r="AN861" s="28"/>
      <c r="AO861" s="28"/>
      <c r="AP861" s="28"/>
      <c r="AQ861" s="28"/>
      <c r="AR861" s="28"/>
      <c r="AS861" s="28"/>
      <c r="AT861" s="28"/>
      <c r="AU861" s="28"/>
    </row>
    <row r="862">
      <c r="B862" s="28"/>
      <c r="C862" s="28"/>
      <c r="D862" s="28"/>
      <c r="E862" s="28"/>
      <c r="F862" s="28"/>
      <c r="G862" s="28"/>
      <c r="H862" s="28"/>
      <c r="S862" s="28"/>
      <c r="T862" s="28"/>
      <c r="U862" s="116"/>
      <c r="V862" s="116"/>
      <c r="W862" s="116"/>
      <c r="X862" s="116"/>
      <c r="Y862" s="116"/>
      <c r="Z862" s="116"/>
      <c r="AA862" s="105"/>
      <c r="AB862" s="117"/>
      <c r="AC862" s="117"/>
      <c r="AD862" s="117"/>
      <c r="AE862" s="117"/>
      <c r="AF862" s="117"/>
      <c r="AG862" s="117"/>
      <c r="AH862" s="28"/>
      <c r="AI862" s="28"/>
      <c r="AJ862" s="28"/>
      <c r="AK862" s="28"/>
      <c r="AL862" s="28"/>
      <c r="AM862" s="28"/>
      <c r="AN862" s="28"/>
      <c r="AO862" s="28"/>
      <c r="AP862" s="28"/>
      <c r="AQ862" s="28"/>
      <c r="AR862" s="28"/>
      <c r="AS862" s="28"/>
      <c r="AT862" s="28"/>
      <c r="AU862" s="28"/>
    </row>
    <row r="863">
      <c r="B863" s="28"/>
      <c r="C863" s="28"/>
      <c r="D863" s="28"/>
      <c r="E863" s="28"/>
      <c r="F863" s="28"/>
      <c r="G863" s="28"/>
      <c r="H863" s="28"/>
      <c r="S863" s="28"/>
      <c r="T863" s="28"/>
      <c r="U863" s="116"/>
      <c r="V863" s="116"/>
      <c r="W863" s="116"/>
      <c r="X863" s="116"/>
      <c r="Y863" s="116"/>
      <c r="Z863" s="116"/>
      <c r="AA863" s="105"/>
      <c r="AB863" s="117"/>
      <c r="AC863" s="117"/>
      <c r="AD863" s="117"/>
      <c r="AE863" s="117"/>
      <c r="AF863" s="117"/>
      <c r="AG863" s="117"/>
      <c r="AH863" s="28"/>
      <c r="AI863" s="28"/>
      <c r="AJ863" s="28"/>
      <c r="AK863" s="28"/>
      <c r="AL863" s="28"/>
      <c r="AM863" s="28"/>
      <c r="AN863" s="28"/>
      <c r="AO863" s="28"/>
      <c r="AP863" s="28"/>
      <c r="AQ863" s="28"/>
      <c r="AR863" s="28"/>
      <c r="AS863" s="28"/>
      <c r="AT863" s="28"/>
      <c r="AU863" s="28"/>
    </row>
    <row r="864">
      <c r="B864" s="28"/>
      <c r="C864" s="28"/>
      <c r="D864" s="28"/>
      <c r="E864" s="28"/>
      <c r="F864" s="28"/>
      <c r="G864" s="28"/>
      <c r="H864" s="28"/>
      <c r="S864" s="28"/>
      <c r="T864" s="28"/>
      <c r="U864" s="116"/>
      <c r="V864" s="116"/>
      <c r="W864" s="116"/>
      <c r="X864" s="116"/>
      <c r="Y864" s="116"/>
      <c r="Z864" s="116"/>
      <c r="AA864" s="105"/>
      <c r="AB864" s="117"/>
      <c r="AC864" s="117"/>
      <c r="AD864" s="117"/>
      <c r="AE864" s="117"/>
      <c r="AF864" s="117"/>
      <c r="AG864" s="117"/>
      <c r="AH864" s="28"/>
      <c r="AI864" s="28"/>
      <c r="AJ864" s="28"/>
      <c r="AK864" s="28"/>
      <c r="AL864" s="28"/>
      <c r="AM864" s="28"/>
      <c r="AN864" s="28"/>
      <c r="AO864" s="28"/>
      <c r="AP864" s="28"/>
      <c r="AQ864" s="28"/>
      <c r="AR864" s="28"/>
      <c r="AS864" s="28"/>
      <c r="AT864" s="28"/>
      <c r="AU864" s="28"/>
    </row>
    <row r="865">
      <c r="B865" s="28"/>
      <c r="C865" s="28"/>
      <c r="D865" s="28"/>
      <c r="E865" s="28"/>
      <c r="F865" s="28"/>
      <c r="G865" s="28"/>
      <c r="H865" s="28"/>
      <c r="S865" s="28"/>
      <c r="T865" s="28"/>
      <c r="U865" s="116"/>
      <c r="V865" s="116"/>
      <c r="W865" s="116"/>
      <c r="X865" s="116"/>
      <c r="Y865" s="116"/>
      <c r="Z865" s="116"/>
      <c r="AA865" s="105"/>
      <c r="AB865" s="117"/>
      <c r="AC865" s="117"/>
      <c r="AD865" s="117"/>
      <c r="AE865" s="117"/>
      <c r="AF865" s="117"/>
      <c r="AG865" s="117"/>
      <c r="AH865" s="28"/>
      <c r="AI865" s="28"/>
      <c r="AJ865" s="28"/>
      <c r="AK865" s="28"/>
      <c r="AL865" s="28"/>
      <c r="AM865" s="28"/>
      <c r="AN865" s="28"/>
      <c r="AO865" s="28"/>
      <c r="AP865" s="28"/>
      <c r="AQ865" s="28"/>
      <c r="AR865" s="28"/>
      <c r="AS865" s="28"/>
      <c r="AT865" s="28"/>
      <c r="AU865" s="28"/>
    </row>
    <row r="866">
      <c r="B866" s="28"/>
      <c r="C866" s="28"/>
      <c r="D866" s="28"/>
      <c r="E866" s="28"/>
      <c r="F866" s="28"/>
      <c r="G866" s="28"/>
      <c r="H866" s="28"/>
      <c r="S866" s="28"/>
      <c r="T866" s="28"/>
      <c r="U866" s="116"/>
      <c r="V866" s="116"/>
      <c r="W866" s="116"/>
      <c r="X866" s="116"/>
      <c r="Y866" s="116"/>
      <c r="Z866" s="116"/>
      <c r="AA866" s="105"/>
      <c r="AB866" s="117"/>
      <c r="AC866" s="117"/>
      <c r="AD866" s="117"/>
      <c r="AE866" s="117"/>
      <c r="AF866" s="117"/>
      <c r="AG866" s="117"/>
      <c r="AH866" s="28"/>
      <c r="AI866" s="28"/>
      <c r="AJ866" s="28"/>
      <c r="AK866" s="28"/>
      <c r="AL866" s="28"/>
      <c r="AM866" s="28"/>
      <c r="AN866" s="28"/>
      <c r="AO866" s="28"/>
      <c r="AP866" s="28"/>
      <c r="AQ866" s="28"/>
      <c r="AR866" s="28"/>
      <c r="AS866" s="28"/>
      <c r="AT866" s="28"/>
      <c r="AU866" s="28"/>
    </row>
    <row r="867">
      <c r="B867" s="28"/>
      <c r="C867" s="28"/>
      <c r="D867" s="28"/>
      <c r="E867" s="28"/>
      <c r="F867" s="28"/>
      <c r="G867" s="28"/>
      <c r="H867" s="28"/>
      <c r="S867" s="28"/>
      <c r="T867" s="28"/>
      <c r="U867" s="116"/>
      <c r="V867" s="116"/>
      <c r="W867" s="116"/>
      <c r="X867" s="116"/>
      <c r="Y867" s="116"/>
      <c r="Z867" s="116"/>
      <c r="AA867" s="105"/>
      <c r="AB867" s="117"/>
      <c r="AC867" s="117"/>
      <c r="AD867" s="117"/>
      <c r="AE867" s="117"/>
      <c r="AF867" s="117"/>
      <c r="AG867" s="117"/>
      <c r="AH867" s="28"/>
      <c r="AI867" s="28"/>
      <c r="AJ867" s="28"/>
      <c r="AK867" s="28"/>
      <c r="AL867" s="28"/>
      <c r="AM867" s="28"/>
      <c r="AN867" s="28"/>
      <c r="AO867" s="28"/>
      <c r="AP867" s="28"/>
      <c r="AQ867" s="28"/>
      <c r="AR867" s="28"/>
      <c r="AS867" s="28"/>
      <c r="AT867" s="28"/>
      <c r="AU867" s="28"/>
    </row>
    <row r="868">
      <c r="B868" s="28"/>
      <c r="C868" s="28"/>
      <c r="D868" s="28"/>
      <c r="E868" s="28"/>
      <c r="F868" s="28"/>
      <c r="G868" s="28"/>
      <c r="H868" s="28"/>
      <c r="S868" s="28"/>
      <c r="T868" s="28"/>
      <c r="U868" s="116"/>
      <c r="V868" s="116"/>
      <c r="W868" s="116"/>
      <c r="X868" s="116"/>
      <c r="Y868" s="116"/>
      <c r="Z868" s="116"/>
      <c r="AA868" s="105"/>
      <c r="AB868" s="117"/>
      <c r="AC868" s="117"/>
      <c r="AD868" s="117"/>
      <c r="AE868" s="117"/>
      <c r="AF868" s="117"/>
      <c r="AG868" s="117"/>
      <c r="AH868" s="28"/>
      <c r="AI868" s="28"/>
      <c r="AJ868" s="28"/>
      <c r="AK868" s="28"/>
      <c r="AL868" s="28"/>
      <c r="AM868" s="28"/>
      <c r="AN868" s="28"/>
      <c r="AO868" s="28"/>
      <c r="AP868" s="28"/>
      <c r="AQ868" s="28"/>
      <c r="AR868" s="28"/>
      <c r="AS868" s="28"/>
      <c r="AT868" s="28"/>
      <c r="AU868" s="28"/>
    </row>
    <row r="869">
      <c r="B869" s="28"/>
      <c r="C869" s="28"/>
      <c r="D869" s="28"/>
      <c r="E869" s="28"/>
      <c r="F869" s="28"/>
      <c r="G869" s="28"/>
      <c r="H869" s="28"/>
      <c r="S869" s="28"/>
      <c r="T869" s="28"/>
      <c r="U869" s="116"/>
      <c r="V869" s="116"/>
      <c r="W869" s="116"/>
      <c r="X869" s="116"/>
      <c r="Y869" s="116"/>
      <c r="Z869" s="116"/>
      <c r="AA869" s="105"/>
      <c r="AB869" s="117"/>
      <c r="AC869" s="117"/>
      <c r="AD869" s="117"/>
      <c r="AE869" s="117"/>
      <c r="AF869" s="117"/>
      <c r="AG869" s="117"/>
      <c r="AH869" s="28"/>
      <c r="AI869" s="28"/>
      <c r="AJ869" s="28"/>
      <c r="AK869" s="28"/>
      <c r="AL869" s="28"/>
      <c r="AM869" s="28"/>
      <c r="AN869" s="28"/>
      <c r="AO869" s="28"/>
      <c r="AP869" s="28"/>
      <c r="AQ869" s="28"/>
      <c r="AR869" s="28"/>
      <c r="AS869" s="28"/>
      <c r="AT869" s="28"/>
      <c r="AU869" s="28"/>
    </row>
    <row r="870">
      <c r="B870" s="28"/>
      <c r="C870" s="28"/>
      <c r="D870" s="28"/>
      <c r="E870" s="28"/>
      <c r="F870" s="28"/>
      <c r="G870" s="28"/>
      <c r="H870" s="28"/>
      <c r="S870" s="28"/>
      <c r="T870" s="28"/>
      <c r="U870" s="116"/>
      <c r="V870" s="116"/>
      <c r="W870" s="116"/>
      <c r="X870" s="116"/>
      <c r="Y870" s="116"/>
      <c r="Z870" s="116"/>
      <c r="AA870" s="105"/>
      <c r="AB870" s="117"/>
      <c r="AC870" s="117"/>
      <c r="AD870" s="117"/>
      <c r="AE870" s="117"/>
      <c r="AF870" s="117"/>
      <c r="AG870" s="117"/>
      <c r="AH870" s="28"/>
      <c r="AI870" s="28"/>
      <c r="AJ870" s="28"/>
      <c r="AK870" s="28"/>
      <c r="AL870" s="28"/>
      <c r="AM870" s="28"/>
      <c r="AN870" s="28"/>
      <c r="AO870" s="28"/>
      <c r="AP870" s="28"/>
      <c r="AQ870" s="28"/>
      <c r="AR870" s="28"/>
      <c r="AS870" s="28"/>
      <c r="AT870" s="28"/>
      <c r="AU870" s="28"/>
    </row>
    <row r="871">
      <c r="B871" s="28"/>
      <c r="C871" s="28"/>
      <c r="D871" s="28"/>
      <c r="E871" s="28"/>
      <c r="F871" s="28"/>
      <c r="G871" s="28"/>
      <c r="H871" s="28"/>
      <c r="S871" s="28"/>
      <c r="T871" s="28"/>
      <c r="U871" s="116"/>
      <c r="V871" s="116"/>
      <c r="W871" s="116"/>
      <c r="X871" s="116"/>
      <c r="Y871" s="116"/>
      <c r="Z871" s="116"/>
      <c r="AA871" s="105"/>
      <c r="AB871" s="117"/>
      <c r="AC871" s="117"/>
      <c r="AD871" s="117"/>
      <c r="AE871" s="117"/>
      <c r="AF871" s="117"/>
      <c r="AG871" s="117"/>
      <c r="AH871" s="28"/>
      <c r="AI871" s="28"/>
      <c r="AJ871" s="28"/>
      <c r="AK871" s="28"/>
      <c r="AL871" s="28"/>
      <c r="AM871" s="28"/>
      <c r="AN871" s="28"/>
      <c r="AO871" s="28"/>
      <c r="AP871" s="28"/>
      <c r="AQ871" s="28"/>
      <c r="AR871" s="28"/>
      <c r="AS871" s="28"/>
      <c r="AT871" s="28"/>
      <c r="AU871" s="28"/>
    </row>
    <row r="872">
      <c r="B872" s="28"/>
      <c r="C872" s="28"/>
      <c r="D872" s="28"/>
      <c r="E872" s="28"/>
      <c r="F872" s="28"/>
      <c r="G872" s="28"/>
      <c r="H872" s="28"/>
      <c r="S872" s="28"/>
      <c r="T872" s="28"/>
      <c r="U872" s="116"/>
      <c r="V872" s="116"/>
      <c r="W872" s="116"/>
      <c r="X872" s="116"/>
      <c r="Y872" s="116"/>
      <c r="Z872" s="116"/>
      <c r="AA872" s="105"/>
      <c r="AB872" s="117"/>
      <c r="AC872" s="117"/>
      <c r="AD872" s="117"/>
      <c r="AE872" s="117"/>
      <c r="AF872" s="117"/>
      <c r="AG872" s="117"/>
      <c r="AH872" s="28"/>
      <c r="AI872" s="28"/>
      <c r="AJ872" s="28"/>
      <c r="AK872" s="28"/>
      <c r="AL872" s="28"/>
      <c r="AM872" s="28"/>
      <c r="AN872" s="28"/>
      <c r="AO872" s="28"/>
      <c r="AP872" s="28"/>
      <c r="AQ872" s="28"/>
      <c r="AR872" s="28"/>
      <c r="AS872" s="28"/>
      <c r="AT872" s="28"/>
      <c r="AU872" s="28"/>
    </row>
    <row r="873">
      <c r="B873" s="28"/>
      <c r="C873" s="28"/>
      <c r="D873" s="28"/>
      <c r="E873" s="28"/>
      <c r="F873" s="28"/>
      <c r="G873" s="28"/>
      <c r="H873" s="28"/>
      <c r="S873" s="28"/>
      <c r="T873" s="28"/>
      <c r="U873" s="116"/>
      <c r="V873" s="116"/>
      <c r="W873" s="116"/>
      <c r="X873" s="116"/>
      <c r="Y873" s="116"/>
      <c r="Z873" s="116"/>
      <c r="AA873" s="105"/>
      <c r="AB873" s="117"/>
      <c r="AC873" s="117"/>
      <c r="AD873" s="117"/>
      <c r="AE873" s="117"/>
      <c r="AF873" s="117"/>
      <c r="AG873" s="117"/>
      <c r="AH873" s="28"/>
      <c r="AI873" s="28"/>
      <c r="AJ873" s="28"/>
      <c r="AK873" s="28"/>
      <c r="AL873" s="28"/>
      <c r="AM873" s="28"/>
      <c r="AN873" s="28"/>
      <c r="AO873" s="28"/>
      <c r="AP873" s="28"/>
      <c r="AQ873" s="28"/>
      <c r="AR873" s="28"/>
      <c r="AS873" s="28"/>
      <c r="AT873" s="28"/>
      <c r="AU873" s="28"/>
    </row>
    <row r="874">
      <c r="B874" s="28"/>
      <c r="C874" s="28"/>
      <c r="D874" s="28"/>
      <c r="E874" s="28"/>
      <c r="F874" s="28"/>
      <c r="G874" s="28"/>
      <c r="H874" s="28"/>
      <c r="S874" s="28"/>
      <c r="T874" s="28"/>
      <c r="U874" s="116"/>
      <c r="V874" s="116"/>
      <c r="W874" s="116"/>
      <c r="X874" s="116"/>
      <c r="Y874" s="116"/>
      <c r="Z874" s="116"/>
      <c r="AA874" s="105"/>
      <c r="AB874" s="117"/>
      <c r="AC874" s="117"/>
      <c r="AD874" s="117"/>
      <c r="AE874" s="117"/>
      <c r="AF874" s="117"/>
      <c r="AG874" s="117"/>
      <c r="AH874" s="28"/>
      <c r="AI874" s="28"/>
      <c r="AJ874" s="28"/>
      <c r="AK874" s="28"/>
      <c r="AL874" s="28"/>
      <c r="AM874" s="28"/>
      <c r="AN874" s="28"/>
      <c r="AO874" s="28"/>
      <c r="AP874" s="28"/>
      <c r="AQ874" s="28"/>
      <c r="AR874" s="28"/>
      <c r="AS874" s="28"/>
      <c r="AT874" s="28"/>
      <c r="AU874" s="28"/>
    </row>
    <row r="875">
      <c r="B875" s="28"/>
      <c r="C875" s="28"/>
      <c r="D875" s="28"/>
      <c r="E875" s="28"/>
      <c r="F875" s="28"/>
      <c r="G875" s="28"/>
      <c r="H875" s="28"/>
      <c r="S875" s="28"/>
      <c r="T875" s="28"/>
      <c r="U875" s="116"/>
      <c r="V875" s="116"/>
      <c r="W875" s="116"/>
      <c r="X875" s="116"/>
      <c r="Y875" s="116"/>
      <c r="Z875" s="116"/>
      <c r="AA875" s="105"/>
      <c r="AB875" s="117"/>
      <c r="AC875" s="117"/>
      <c r="AD875" s="117"/>
      <c r="AE875" s="117"/>
      <c r="AF875" s="117"/>
      <c r="AG875" s="117"/>
      <c r="AH875" s="28"/>
      <c r="AI875" s="28"/>
      <c r="AJ875" s="28"/>
      <c r="AK875" s="28"/>
      <c r="AL875" s="28"/>
      <c r="AM875" s="28"/>
      <c r="AN875" s="28"/>
      <c r="AO875" s="28"/>
      <c r="AP875" s="28"/>
      <c r="AQ875" s="28"/>
      <c r="AR875" s="28"/>
      <c r="AS875" s="28"/>
      <c r="AT875" s="28"/>
      <c r="AU875" s="28"/>
    </row>
    <row r="876">
      <c r="B876" s="28"/>
      <c r="C876" s="28"/>
      <c r="D876" s="28"/>
      <c r="E876" s="28"/>
      <c r="F876" s="28"/>
      <c r="G876" s="28"/>
      <c r="H876" s="28"/>
      <c r="S876" s="28"/>
      <c r="T876" s="28"/>
      <c r="U876" s="116"/>
      <c r="V876" s="116"/>
      <c r="W876" s="116"/>
      <c r="X876" s="116"/>
      <c r="Y876" s="116"/>
      <c r="Z876" s="116"/>
      <c r="AA876" s="105"/>
      <c r="AB876" s="117"/>
      <c r="AC876" s="117"/>
      <c r="AD876" s="117"/>
      <c r="AE876" s="117"/>
      <c r="AF876" s="117"/>
      <c r="AG876" s="117"/>
      <c r="AH876" s="28"/>
      <c r="AI876" s="28"/>
      <c r="AJ876" s="28"/>
      <c r="AK876" s="28"/>
      <c r="AL876" s="28"/>
      <c r="AM876" s="28"/>
      <c r="AN876" s="28"/>
      <c r="AO876" s="28"/>
      <c r="AP876" s="28"/>
      <c r="AQ876" s="28"/>
      <c r="AR876" s="28"/>
      <c r="AS876" s="28"/>
      <c r="AT876" s="28"/>
      <c r="AU876" s="28"/>
    </row>
    <row r="877">
      <c r="B877" s="28"/>
      <c r="C877" s="28"/>
      <c r="D877" s="28"/>
      <c r="E877" s="28"/>
      <c r="F877" s="28"/>
      <c r="G877" s="28"/>
      <c r="H877" s="28"/>
      <c r="S877" s="28"/>
      <c r="T877" s="28"/>
      <c r="U877" s="116"/>
      <c r="V877" s="116"/>
      <c r="W877" s="116"/>
      <c r="X877" s="116"/>
      <c r="Y877" s="116"/>
      <c r="Z877" s="116"/>
      <c r="AA877" s="105"/>
      <c r="AB877" s="117"/>
      <c r="AC877" s="117"/>
      <c r="AD877" s="117"/>
      <c r="AE877" s="117"/>
      <c r="AF877" s="117"/>
      <c r="AG877" s="117"/>
      <c r="AH877" s="28"/>
      <c r="AI877" s="28"/>
      <c r="AJ877" s="28"/>
      <c r="AK877" s="28"/>
      <c r="AL877" s="28"/>
      <c r="AM877" s="28"/>
      <c r="AN877" s="28"/>
      <c r="AO877" s="28"/>
      <c r="AP877" s="28"/>
      <c r="AQ877" s="28"/>
      <c r="AR877" s="28"/>
      <c r="AS877" s="28"/>
      <c r="AT877" s="28"/>
      <c r="AU877" s="28"/>
    </row>
    <row r="878">
      <c r="B878" s="28"/>
      <c r="C878" s="28"/>
      <c r="D878" s="28"/>
      <c r="E878" s="28"/>
      <c r="F878" s="28"/>
      <c r="G878" s="28"/>
      <c r="H878" s="28"/>
      <c r="S878" s="28"/>
      <c r="T878" s="28"/>
      <c r="U878" s="116"/>
      <c r="V878" s="116"/>
      <c r="W878" s="116"/>
      <c r="X878" s="116"/>
      <c r="Y878" s="116"/>
      <c r="Z878" s="116"/>
      <c r="AA878" s="105"/>
      <c r="AB878" s="117"/>
      <c r="AC878" s="117"/>
      <c r="AD878" s="117"/>
      <c r="AE878" s="117"/>
      <c r="AF878" s="117"/>
      <c r="AG878" s="117"/>
      <c r="AH878" s="28"/>
      <c r="AI878" s="28"/>
      <c r="AJ878" s="28"/>
      <c r="AK878" s="28"/>
      <c r="AL878" s="28"/>
      <c r="AM878" s="28"/>
      <c r="AN878" s="28"/>
      <c r="AO878" s="28"/>
      <c r="AP878" s="28"/>
      <c r="AQ878" s="28"/>
      <c r="AR878" s="28"/>
      <c r="AS878" s="28"/>
      <c r="AT878" s="28"/>
      <c r="AU878" s="28"/>
    </row>
    <row r="879">
      <c r="B879" s="28"/>
      <c r="C879" s="28"/>
      <c r="D879" s="28"/>
      <c r="E879" s="28"/>
      <c r="F879" s="28"/>
      <c r="G879" s="28"/>
      <c r="H879" s="28"/>
      <c r="S879" s="28"/>
      <c r="T879" s="28"/>
      <c r="U879" s="116"/>
      <c r="V879" s="116"/>
      <c r="W879" s="116"/>
      <c r="X879" s="116"/>
      <c r="Y879" s="116"/>
      <c r="Z879" s="116"/>
      <c r="AA879" s="105"/>
      <c r="AB879" s="117"/>
      <c r="AC879" s="117"/>
      <c r="AD879" s="117"/>
      <c r="AE879" s="117"/>
      <c r="AF879" s="117"/>
      <c r="AG879" s="117"/>
      <c r="AH879" s="28"/>
      <c r="AI879" s="28"/>
      <c r="AJ879" s="28"/>
      <c r="AK879" s="28"/>
      <c r="AL879" s="28"/>
      <c r="AM879" s="28"/>
      <c r="AN879" s="28"/>
      <c r="AO879" s="28"/>
      <c r="AP879" s="28"/>
      <c r="AQ879" s="28"/>
      <c r="AR879" s="28"/>
      <c r="AS879" s="28"/>
      <c r="AT879" s="28"/>
      <c r="AU879" s="28"/>
    </row>
    <row r="880">
      <c r="B880" s="28"/>
      <c r="C880" s="28"/>
      <c r="D880" s="28"/>
      <c r="E880" s="28"/>
      <c r="F880" s="28"/>
      <c r="G880" s="28"/>
      <c r="H880" s="28"/>
      <c r="S880" s="28"/>
      <c r="T880" s="28"/>
      <c r="U880" s="116"/>
      <c r="V880" s="116"/>
      <c r="W880" s="116"/>
      <c r="X880" s="116"/>
      <c r="Y880" s="116"/>
      <c r="Z880" s="116"/>
      <c r="AA880" s="105"/>
      <c r="AB880" s="117"/>
      <c r="AC880" s="117"/>
      <c r="AD880" s="117"/>
      <c r="AE880" s="117"/>
      <c r="AF880" s="117"/>
      <c r="AG880" s="117"/>
      <c r="AH880" s="28"/>
      <c r="AI880" s="28"/>
      <c r="AJ880" s="28"/>
      <c r="AK880" s="28"/>
      <c r="AL880" s="28"/>
      <c r="AM880" s="28"/>
      <c r="AN880" s="28"/>
      <c r="AO880" s="28"/>
      <c r="AP880" s="28"/>
      <c r="AQ880" s="28"/>
      <c r="AR880" s="28"/>
      <c r="AS880" s="28"/>
      <c r="AT880" s="28"/>
      <c r="AU880" s="28"/>
    </row>
    <row r="881">
      <c r="B881" s="28"/>
      <c r="C881" s="28"/>
      <c r="D881" s="28"/>
      <c r="E881" s="28"/>
      <c r="F881" s="28"/>
      <c r="G881" s="28"/>
      <c r="H881" s="28"/>
      <c r="S881" s="28"/>
      <c r="T881" s="28"/>
      <c r="U881" s="116"/>
      <c r="V881" s="116"/>
      <c r="W881" s="116"/>
      <c r="X881" s="116"/>
      <c r="Y881" s="116"/>
      <c r="Z881" s="116"/>
      <c r="AA881" s="105"/>
      <c r="AB881" s="117"/>
      <c r="AC881" s="117"/>
      <c r="AD881" s="117"/>
      <c r="AE881" s="117"/>
      <c r="AF881" s="117"/>
      <c r="AG881" s="117"/>
      <c r="AH881" s="28"/>
      <c r="AI881" s="28"/>
      <c r="AJ881" s="28"/>
      <c r="AK881" s="28"/>
      <c r="AL881" s="28"/>
      <c r="AM881" s="28"/>
      <c r="AN881" s="28"/>
      <c r="AO881" s="28"/>
      <c r="AP881" s="28"/>
      <c r="AQ881" s="28"/>
      <c r="AR881" s="28"/>
      <c r="AS881" s="28"/>
      <c r="AT881" s="28"/>
      <c r="AU881" s="28"/>
    </row>
    <row r="882">
      <c r="B882" s="28"/>
      <c r="C882" s="28"/>
      <c r="D882" s="28"/>
      <c r="E882" s="28"/>
      <c r="F882" s="28"/>
      <c r="G882" s="28"/>
      <c r="H882" s="28"/>
      <c r="S882" s="28"/>
      <c r="T882" s="28"/>
      <c r="U882" s="116"/>
      <c r="V882" s="116"/>
      <c r="W882" s="116"/>
      <c r="X882" s="116"/>
      <c r="Y882" s="116"/>
      <c r="Z882" s="116"/>
      <c r="AA882" s="105"/>
      <c r="AB882" s="117"/>
      <c r="AC882" s="117"/>
      <c r="AD882" s="117"/>
      <c r="AE882" s="117"/>
      <c r="AF882" s="117"/>
      <c r="AG882" s="117"/>
      <c r="AH882" s="28"/>
      <c r="AI882" s="28"/>
      <c r="AJ882" s="28"/>
      <c r="AK882" s="28"/>
      <c r="AL882" s="28"/>
      <c r="AM882" s="28"/>
      <c r="AN882" s="28"/>
      <c r="AO882" s="28"/>
      <c r="AP882" s="28"/>
      <c r="AQ882" s="28"/>
      <c r="AR882" s="28"/>
      <c r="AS882" s="28"/>
      <c r="AT882" s="28"/>
      <c r="AU882" s="28"/>
    </row>
    <row r="883">
      <c r="B883" s="28"/>
      <c r="C883" s="28"/>
      <c r="D883" s="28"/>
      <c r="E883" s="28"/>
      <c r="F883" s="28"/>
      <c r="G883" s="28"/>
      <c r="H883" s="28"/>
      <c r="S883" s="28"/>
      <c r="T883" s="28"/>
      <c r="U883" s="116"/>
      <c r="V883" s="116"/>
      <c r="W883" s="116"/>
      <c r="X883" s="116"/>
      <c r="Y883" s="116"/>
      <c r="Z883" s="116"/>
      <c r="AA883" s="105"/>
      <c r="AB883" s="117"/>
      <c r="AC883" s="117"/>
      <c r="AD883" s="117"/>
      <c r="AE883" s="117"/>
      <c r="AF883" s="117"/>
      <c r="AG883" s="117"/>
      <c r="AH883" s="28"/>
      <c r="AI883" s="28"/>
      <c r="AJ883" s="28"/>
      <c r="AK883" s="28"/>
      <c r="AL883" s="28"/>
      <c r="AM883" s="28"/>
      <c r="AN883" s="28"/>
      <c r="AO883" s="28"/>
      <c r="AP883" s="28"/>
      <c r="AQ883" s="28"/>
      <c r="AR883" s="28"/>
      <c r="AS883" s="28"/>
      <c r="AT883" s="28"/>
      <c r="AU883" s="28"/>
    </row>
    <row r="884">
      <c r="B884" s="28"/>
      <c r="C884" s="28"/>
      <c r="D884" s="28"/>
      <c r="E884" s="28"/>
      <c r="F884" s="28"/>
      <c r="G884" s="28"/>
      <c r="H884" s="28"/>
      <c r="S884" s="28"/>
      <c r="T884" s="28"/>
      <c r="U884" s="116"/>
      <c r="V884" s="116"/>
      <c r="W884" s="116"/>
      <c r="X884" s="116"/>
      <c r="Y884" s="116"/>
      <c r="Z884" s="116"/>
      <c r="AA884" s="105"/>
      <c r="AB884" s="117"/>
      <c r="AC884" s="117"/>
      <c r="AD884" s="117"/>
      <c r="AE884" s="117"/>
      <c r="AF884" s="117"/>
      <c r="AG884" s="117"/>
      <c r="AH884" s="28"/>
      <c r="AI884" s="28"/>
      <c r="AJ884" s="28"/>
      <c r="AK884" s="28"/>
      <c r="AL884" s="28"/>
      <c r="AM884" s="28"/>
      <c r="AN884" s="28"/>
      <c r="AO884" s="28"/>
      <c r="AP884" s="28"/>
      <c r="AQ884" s="28"/>
      <c r="AR884" s="28"/>
      <c r="AS884" s="28"/>
      <c r="AT884" s="28"/>
      <c r="AU884" s="28"/>
    </row>
    <row r="885">
      <c r="B885" s="28"/>
      <c r="C885" s="28"/>
      <c r="D885" s="28"/>
      <c r="E885" s="28"/>
      <c r="F885" s="28"/>
      <c r="G885" s="28"/>
      <c r="H885" s="28"/>
      <c r="S885" s="28"/>
      <c r="T885" s="28"/>
      <c r="U885" s="116"/>
      <c r="V885" s="116"/>
      <c r="W885" s="116"/>
      <c r="X885" s="116"/>
      <c r="Y885" s="116"/>
      <c r="Z885" s="116"/>
      <c r="AA885" s="105"/>
      <c r="AB885" s="117"/>
      <c r="AC885" s="117"/>
      <c r="AD885" s="117"/>
      <c r="AE885" s="117"/>
      <c r="AF885" s="117"/>
      <c r="AG885" s="117"/>
      <c r="AH885" s="28"/>
      <c r="AI885" s="28"/>
      <c r="AJ885" s="28"/>
      <c r="AK885" s="28"/>
      <c r="AL885" s="28"/>
      <c r="AM885" s="28"/>
      <c r="AN885" s="28"/>
      <c r="AO885" s="28"/>
      <c r="AP885" s="28"/>
      <c r="AQ885" s="28"/>
      <c r="AR885" s="28"/>
      <c r="AS885" s="28"/>
      <c r="AT885" s="28"/>
      <c r="AU885" s="28"/>
    </row>
    <row r="886">
      <c r="B886" s="28"/>
      <c r="C886" s="28"/>
      <c r="D886" s="28"/>
      <c r="E886" s="28"/>
      <c r="F886" s="28"/>
      <c r="G886" s="28"/>
      <c r="H886" s="28"/>
      <c r="S886" s="28"/>
      <c r="T886" s="28"/>
      <c r="U886" s="116"/>
      <c r="V886" s="116"/>
      <c r="W886" s="116"/>
      <c r="X886" s="116"/>
      <c r="Y886" s="116"/>
      <c r="Z886" s="116"/>
      <c r="AA886" s="105"/>
      <c r="AB886" s="117"/>
      <c r="AC886" s="117"/>
      <c r="AD886" s="117"/>
      <c r="AE886" s="117"/>
      <c r="AF886" s="117"/>
      <c r="AG886" s="117"/>
      <c r="AH886" s="28"/>
      <c r="AI886" s="28"/>
      <c r="AJ886" s="28"/>
      <c r="AK886" s="28"/>
      <c r="AL886" s="28"/>
      <c r="AM886" s="28"/>
      <c r="AN886" s="28"/>
      <c r="AO886" s="28"/>
      <c r="AP886" s="28"/>
      <c r="AQ886" s="28"/>
      <c r="AR886" s="28"/>
      <c r="AS886" s="28"/>
      <c r="AT886" s="28"/>
      <c r="AU886" s="28"/>
    </row>
    <row r="887">
      <c r="B887" s="28"/>
      <c r="C887" s="28"/>
      <c r="D887" s="28"/>
      <c r="E887" s="28"/>
      <c r="F887" s="28"/>
      <c r="G887" s="28"/>
      <c r="H887" s="28"/>
      <c r="S887" s="28"/>
      <c r="T887" s="28"/>
      <c r="U887" s="116"/>
      <c r="V887" s="116"/>
      <c r="W887" s="116"/>
      <c r="X887" s="116"/>
      <c r="Y887" s="116"/>
      <c r="Z887" s="116"/>
      <c r="AA887" s="105"/>
      <c r="AB887" s="117"/>
      <c r="AC887" s="117"/>
      <c r="AD887" s="117"/>
      <c r="AE887" s="117"/>
      <c r="AF887" s="117"/>
      <c r="AG887" s="117"/>
      <c r="AH887" s="28"/>
      <c r="AI887" s="28"/>
      <c r="AJ887" s="28"/>
      <c r="AK887" s="28"/>
      <c r="AL887" s="28"/>
      <c r="AM887" s="28"/>
      <c r="AN887" s="28"/>
      <c r="AO887" s="28"/>
      <c r="AP887" s="28"/>
      <c r="AQ887" s="28"/>
      <c r="AR887" s="28"/>
      <c r="AS887" s="28"/>
      <c r="AT887" s="28"/>
      <c r="AU887" s="28"/>
    </row>
    <row r="888">
      <c r="B888" s="28"/>
      <c r="C888" s="28"/>
      <c r="D888" s="28"/>
      <c r="E888" s="28"/>
      <c r="F888" s="28"/>
      <c r="G888" s="28"/>
      <c r="H888" s="28"/>
      <c r="S888" s="28"/>
      <c r="T888" s="28"/>
      <c r="U888" s="116"/>
      <c r="V888" s="116"/>
      <c r="W888" s="116"/>
      <c r="X888" s="116"/>
      <c r="Y888" s="116"/>
      <c r="Z888" s="116"/>
      <c r="AA888" s="105"/>
      <c r="AB888" s="117"/>
      <c r="AC888" s="117"/>
      <c r="AD888" s="117"/>
      <c r="AE888" s="117"/>
      <c r="AF888" s="117"/>
      <c r="AG888" s="117"/>
      <c r="AH888" s="28"/>
      <c r="AI888" s="28"/>
      <c r="AJ888" s="28"/>
      <c r="AK888" s="28"/>
      <c r="AL888" s="28"/>
      <c r="AM888" s="28"/>
      <c r="AN888" s="28"/>
      <c r="AO888" s="28"/>
      <c r="AP888" s="28"/>
      <c r="AQ888" s="28"/>
      <c r="AR888" s="28"/>
      <c r="AS888" s="28"/>
      <c r="AT888" s="28"/>
      <c r="AU888" s="28"/>
    </row>
    <row r="889">
      <c r="B889" s="28"/>
      <c r="C889" s="28"/>
      <c r="D889" s="28"/>
      <c r="E889" s="28"/>
      <c r="F889" s="28"/>
      <c r="G889" s="28"/>
      <c r="H889" s="28"/>
      <c r="S889" s="28"/>
      <c r="T889" s="28"/>
      <c r="U889" s="116"/>
      <c r="V889" s="116"/>
      <c r="W889" s="116"/>
      <c r="X889" s="116"/>
      <c r="Y889" s="116"/>
      <c r="Z889" s="116"/>
      <c r="AA889" s="105"/>
      <c r="AB889" s="117"/>
      <c r="AC889" s="117"/>
      <c r="AD889" s="117"/>
      <c r="AE889" s="117"/>
      <c r="AF889" s="117"/>
      <c r="AG889" s="117"/>
      <c r="AH889" s="28"/>
      <c r="AI889" s="28"/>
      <c r="AJ889" s="28"/>
      <c r="AK889" s="28"/>
      <c r="AL889" s="28"/>
      <c r="AM889" s="28"/>
      <c r="AN889" s="28"/>
      <c r="AO889" s="28"/>
      <c r="AP889" s="28"/>
      <c r="AQ889" s="28"/>
      <c r="AR889" s="28"/>
      <c r="AS889" s="28"/>
      <c r="AT889" s="28"/>
      <c r="AU889" s="28"/>
    </row>
    <row r="890">
      <c r="B890" s="28"/>
      <c r="C890" s="28"/>
      <c r="D890" s="28"/>
      <c r="E890" s="28"/>
      <c r="F890" s="28"/>
      <c r="G890" s="28"/>
      <c r="H890" s="28"/>
      <c r="S890" s="28"/>
      <c r="T890" s="28"/>
      <c r="U890" s="116"/>
      <c r="V890" s="116"/>
      <c r="W890" s="116"/>
      <c r="X890" s="116"/>
      <c r="Y890" s="116"/>
      <c r="Z890" s="116"/>
      <c r="AA890" s="105"/>
      <c r="AB890" s="117"/>
      <c r="AC890" s="117"/>
      <c r="AD890" s="117"/>
      <c r="AE890" s="117"/>
      <c r="AF890" s="117"/>
      <c r="AG890" s="117"/>
      <c r="AH890" s="28"/>
      <c r="AI890" s="28"/>
      <c r="AJ890" s="28"/>
      <c r="AK890" s="28"/>
      <c r="AL890" s="28"/>
      <c r="AM890" s="28"/>
      <c r="AN890" s="28"/>
      <c r="AO890" s="28"/>
      <c r="AP890" s="28"/>
      <c r="AQ890" s="28"/>
      <c r="AR890" s="28"/>
      <c r="AS890" s="28"/>
      <c r="AT890" s="28"/>
      <c r="AU890" s="28"/>
    </row>
    <row r="891">
      <c r="B891" s="28"/>
      <c r="C891" s="28"/>
      <c r="D891" s="28"/>
      <c r="E891" s="28"/>
      <c r="F891" s="28"/>
      <c r="G891" s="28"/>
      <c r="H891" s="28"/>
      <c r="S891" s="28"/>
      <c r="T891" s="28"/>
      <c r="U891" s="116"/>
      <c r="V891" s="116"/>
      <c r="W891" s="116"/>
      <c r="X891" s="116"/>
      <c r="Y891" s="116"/>
      <c r="Z891" s="116"/>
      <c r="AA891" s="105"/>
      <c r="AB891" s="117"/>
      <c r="AC891" s="117"/>
      <c r="AD891" s="117"/>
      <c r="AE891" s="117"/>
      <c r="AF891" s="117"/>
      <c r="AG891" s="117"/>
      <c r="AH891" s="28"/>
      <c r="AI891" s="28"/>
      <c r="AJ891" s="28"/>
      <c r="AK891" s="28"/>
      <c r="AL891" s="28"/>
      <c r="AM891" s="28"/>
      <c r="AN891" s="28"/>
      <c r="AO891" s="28"/>
      <c r="AP891" s="28"/>
      <c r="AQ891" s="28"/>
      <c r="AR891" s="28"/>
      <c r="AS891" s="28"/>
      <c r="AT891" s="28"/>
      <c r="AU891" s="28"/>
    </row>
    <row r="892">
      <c r="B892" s="28"/>
      <c r="C892" s="28"/>
      <c r="D892" s="28"/>
      <c r="E892" s="28"/>
      <c r="F892" s="28"/>
      <c r="G892" s="28"/>
      <c r="H892" s="28"/>
      <c r="S892" s="28"/>
      <c r="T892" s="28"/>
      <c r="U892" s="116"/>
      <c r="V892" s="116"/>
      <c r="W892" s="116"/>
      <c r="X892" s="116"/>
      <c r="Y892" s="116"/>
      <c r="Z892" s="116"/>
      <c r="AA892" s="105"/>
      <c r="AB892" s="117"/>
      <c r="AC892" s="117"/>
      <c r="AD892" s="117"/>
      <c r="AE892" s="117"/>
      <c r="AF892" s="117"/>
      <c r="AG892" s="117"/>
      <c r="AH892" s="28"/>
      <c r="AI892" s="28"/>
      <c r="AJ892" s="28"/>
      <c r="AK892" s="28"/>
      <c r="AL892" s="28"/>
      <c r="AM892" s="28"/>
      <c r="AN892" s="28"/>
      <c r="AO892" s="28"/>
      <c r="AP892" s="28"/>
      <c r="AQ892" s="28"/>
      <c r="AR892" s="28"/>
      <c r="AS892" s="28"/>
      <c r="AT892" s="28"/>
      <c r="AU892" s="28"/>
    </row>
    <row r="893">
      <c r="B893" s="28"/>
      <c r="C893" s="28"/>
      <c r="D893" s="28"/>
      <c r="E893" s="28"/>
      <c r="F893" s="28"/>
      <c r="G893" s="28"/>
      <c r="H893" s="28"/>
      <c r="S893" s="28"/>
      <c r="T893" s="28"/>
      <c r="U893" s="116"/>
      <c r="V893" s="116"/>
      <c r="W893" s="116"/>
      <c r="X893" s="116"/>
      <c r="Y893" s="116"/>
      <c r="Z893" s="116"/>
      <c r="AA893" s="105"/>
      <c r="AB893" s="117"/>
      <c r="AC893" s="117"/>
      <c r="AD893" s="117"/>
      <c r="AE893" s="117"/>
      <c r="AF893" s="117"/>
      <c r="AG893" s="117"/>
      <c r="AH893" s="28"/>
      <c r="AI893" s="28"/>
      <c r="AJ893" s="28"/>
      <c r="AK893" s="28"/>
      <c r="AL893" s="28"/>
      <c r="AM893" s="28"/>
      <c r="AN893" s="28"/>
      <c r="AO893" s="28"/>
      <c r="AP893" s="28"/>
      <c r="AQ893" s="28"/>
      <c r="AR893" s="28"/>
      <c r="AS893" s="28"/>
      <c r="AT893" s="28"/>
      <c r="AU893" s="28"/>
    </row>
    <row r="894">
      <c r="B894" s="28"/>
      <c r="C894" s="28"/>
      <c r="D894" s="28"/>
      <c r="E894" s="28"/>
      <c r="F894" s="28"/>
      <c r="G894" s="28"/>
      <c r="H894" s="28"/>
      <c r="S894" s="28"/>
      <c r="T894" s="28"/>
      <c r="U894" s="116"/>
      <c r="V894" s="116"/>
      <c r="W894" s="116"/>
      <c r="X894" s="116"/>
      <c r="Y894" s="116"/>
      <c r="Z894" s="116"/>
      <c r="AA894" s="105"/>
      <c r="AB894" s="117"/>
      <c r="AC894" s="117"/>
      <c r="AD894" s="117"/>
      <c r="AE894" s="117"/>
      <c r="AF894" s="117"/>
      <c r="AG894" s="117"/>
      <c r="AH894" s="28"/>
      <c r="AI894" s="28"/>
      <c r="AJ894" s="28"/>
      <c r="AK894" s="28"/>
      <c r="AL894" s="28"/>
      <c r="AM894" s="28"/>
      <c r="AN894" s="28"/>
      <c r="AO894" s="28"/>
      <c r="AP894" s="28"/>
      <c r="AQ894" s="28"/>
      <c r="AR894" s="28"/>
      <c r="AS894" s="28"/>
      <c r="AT894" s="28"/>
      <c r="AU894" s="28"/>
    </row>
    <row r="895">
      <c r="B895" s="28"/>
      <c r="C895" s="28"/>
      <c r="D895" s="28"/>
      <c r="E895" s="28"/>
      <c r="F895" s="28"/>
      <c r="G895" s="28"/>
      <c r="H895" s="28"/>
      <c r="S895" s="28"/>
      <c r="T895" s="28"/>
      <c r="U895" s="116"/>
      <c r="V895" s="116"/>
      <c r="W895" s="116"/>
      <c r="X895" s="116"/>
      <c r="Y895" s="116"/>
      <c r="Z895" s="116"/>
      <c r="AA895" s="105"/>
      <c r="AB895" s="117"/>
      <c r="AC895" s="117"/>
      <c r="AD895" s="117"/>
      <c r="AE895" s="117"/>
      <c r="AF895" s="117"/>
      <c r="AG895" s="117"/>
      <c r="AH895" s="28"/>
      <c r="AI895" s="28"/>
      <c r="AJ895" s="28"/>
      <c r="AK895" s="28"/>
      <c r="AL895" s="28"/>
      <c r="AM895" s="28"/>
      <c r="AN895" s="28"/>
      <c r="AO895" s="28"/>
      <c r="AP895" s="28"/>
      <c r="AQ895" s="28"/>
      <c r="AR895" s="28"/>
      <c r="AS895" s="28"/>
      <c r="AT895" s="28"/>
      <c r="AU895" s="28"/>
    </row>
    <row r="896">
      <c r="B896" s="28"/>
      <c r="C896" s="28"/>
      <c r="D896" s="28"/>
      <c r="E896" s="28"/>
      <c r="F896" s="28"/>
      <c r="G896" s="28"/>
      <c r="H896" s="28"/>
      <c r="S896" s="28"/>
      <c r="T896" s="28"/>
      <c r="U896" s="116"/>
      <c r="V896" s="116"/>
      <c r="W896" s="116"/>
      <c r="X896" s="116"/>
      <c r="Y896" s="116"/>
      <c r="Z896" s="116"/>
      <c r="AA896" s="105"/>
      <c r="AB896" s="117"/>
      <c r="AC896" s="117"/>
      <c r="AD896" s="117"/>
      <c r="AE896" s="117"/>
      <c r="AF896" s="117"/>
      <c r="AG896" s="117"/>
      <c r="AH896" s="28"/>
      <c r="AI896" s="28"/>
      <c r="AJ896" s="28"/>
      <c r="AK896" s="28"/>
      <c r="AL896" s="28"/>
      <c r="AM896" s="28"/>
      <c r="AN896" s="28"/>
      <c r="AO896" s="28"/>
      <c r="AP896" s="28"/>
      <c r="AQ896" s="28"/>
      <c r="AR896" s="28"/>
      <c r="AS896" s="28"/>
      <c r="AT896" s="28"/>
      <c r="AU896" s="28"/>
    </row>
    <row r="897">
      <c r="B897" s="28"/>
      <c r="C897" s="28"/>
      <c r="D897" s="28"/>
      <c r="E897" s="28"/>
      <c r="F897" s="28"/>
      <c r="G897" s="28"/>
      <c r="H897" s="28"/>
      <c r="S897" s="28"/>
      <c r="T897" s="28"/>
      <c r="U897" s="116"/>
      <c r="V897" s="116"/>
      <c r="W897" s="116"/>
      <c r="X897" s="116"/>
      <c r="Y897" s="116"/>
      <c r="Z897" s="116"/>
      <c r="AA897" s="105"/>
      <c r="AB897" s="117"/>
      <c r="AC897" s="117"/>
      <c r="AD897" s="117"/>
      <c r="AE897" s="117"/>
      <c r="AF897" s="117"/>
      <c r="AG897" s="117"/>
      <c r="AH897" s="28"/>
      <c r="AI897" s="28"/>
      <c r="AJ897" s="28"/>
      <c r="AK897" s="28"/>
      <c r="AL897" s="28"/>
      <c r="AM897" s="28"/>
      <c r="AN897" s="28"/>
      <c r="AO897" s="28"/>
      <c r="AP897" s="28"/>
      <c r="AQ897" s="28"/>
      <c r="AR897" s="28"/>
      <c r="AS897" s="28"/>
      <c r="AT897" s="28"/>
      <c r="AU897" s="28"/>
    </row>
    <row r="898">
      <c r="B898" s="28"/>
      <c r="C898" s="28"/>
      <c r="D898" s="28"/>
      <c r="E898" s="28"/>
      <c r="F898" s="28"/>
      <c r="G898" s="28"/>
      <c r="H898" s="28"/>
      <c r="S898" s="28"/>
      <c r="T898" s="28"/>
      <c r="U898" s="116"/>
      <c r="V898" s="116"/>
      <c r="W898" s="116"/>
      <c r="X898" s="116"/>
      <c r="Y898" s="116"/>
      <c r="Z898" s="116"/>
      <c r="AA898" s="105"/>
      <c r="AB898" s="117"/>
      <c r="AC898" s="117"/>
      <c r="AD898" s="117"/>
      <c r="AE898" s="117"/>
      <c r="AF898" s="117"/>
      <c r="AG898" s="117"/>
      <c r="AH898" s="28"/>
      <c r="AI898" s="28"/>
      <c r="AJ898" s="28"/>
      <c r="AK898" s="28"/>
      <c r="AL898" s="28"/>
      <c r="AM898" s="28"/>
      <c r="AN898" s="28"/>
      <c r="AO898" s="28"/>
      <c r="AP898" s="28"/>
      <c r="AQ898" s="28"/>
      <c r="AR898" s="28"/>
      <c r="AS898" s="28"/>
      <c r="AT898" s="28"/>
      <c r="AU898" s="28"/>
    </row>
    <row r="899">
      <c r="B899" s="28"/>
      <c r="C899" s="28"/>
      <c r="D899" s="28"/>
      <c r="E899" s="28"/>
      <c r="F899" s="28"/>
      <c r="G899" s="28"/>
      <c r="H899" s="28"/>
      <c r="S899" s="28"/>
      <c r="T899" s="28"/>
      <c r="U899" s="116"/>
      <c r="V899" s="116"/>
      <c r="W899" s="116"/>
      <c r="X899" s="116"/>
      <c r="Y899" s="116"/>
      <c r="Z899" s="116"/>
      <c r="AA899" s="105"/>
      <c r="AB899" s="117"/>
      <c r="AC899" s="117"/>
      <c r="AD899" s="117"/>
      <c r="AE899" s="117"/>
      <c r="AF899" s="117"/>
      <c r="AG899" s="117"/>
      <c r="AH899" s="28"/>
      <c r="AI899" s="28"/>
      <c r="AJ899" s="28"/>
      <c r="AK899" s="28"/>
      <c r="AL899" s="28"/>
      <c r="AM899" s="28"/>
      <c r="AN899" s="28"/>
      <c r="AO899" s="28"/>
      <c r="AP899" s="28"/>
      <c r="AQ899" s="28"/>
      <c r="AR899" s="28"/>
      <c r="AS899" s="28"/>
      <c r="AT899" s="28"/>
      <c r="AU899" s="28"/>
    </row>
    <row r="900">
      <c r="B900" s="28"/>
      <c r="C900" s="28"/>
      <c r="D900" s="28"/>
      <c r="E900" s="28"/>
      <c r="F900" s="28"/>
      <c r="G900" s="28"/>
      <c r="H900" s="28"/>
      <c r="S900" s="28"/>
      <c r="T900" s="28"/>
      <c r="U900" s="116"/>
      <c r="V900" s="116"/>
      <c r="W900" s="116"/>
      <c r="X900" s="116"/>
      <c r="Y900" s="116"/>
      <c r="Z900" s="116"/>
      <c r="AA900" s="105"/>
      <c r="AB900" s="117"/>
      <c r="AC900" s="117"/>
      <c r="AD900" s="117"/>
      <c r="AE900" s="117"/>
      <c r="AF900" s="117"/>
      <c r="AG900" s="117"/>
      <c r="AH900" s="28"/>
      <c r="AI900" s="28"/>
      <c r="AJ900" s="28"/>
      <c r="AK900" s="28"/>
      <c r="AL900" s="28"/>
      <c r="AM900" s="28"/>
      <c r="AN900" s="28"/>
      <c r="AO900" s="28"/>
      <c r="AP900" s="28"/>
      <c r="AQ900" s="28"/>
      <c r="AR900" s="28"/>
      <c r="AS900" s="28"/>
      <c r="AT900" s="28"/>
      <c r="AU900" s="28"/>
    </row>
    <row r="901">
      <c r="B901" s="28"/>
      <c r="C901" s="28"/>
      <c r="D901" s="28"/>
      <c r="E901" s="28"/>
      <c r="F901" s="28"/>
      <c r="G901" s="28"/>
      <c r="H901" s="28"/>
      <c r="S901" s="28"/>
      <c r="T901" s="28"/>
      <c r="U901" s="116"/>
      <c r="V901" s="116"/>
      <c r="W901" s="116"/>
      <c r="X901" s="116"/>
      <c r="Y901" s="116"/>
      <c r="Z901" s="116"/>
      <c r="AA901" s="105"/>
      <c r="AB901" s="117"/>
      <c r="AC901" s="117"/>
      <c r="AD901" s="117"/>
      <c r="AE901" s="117"/>
      <c r="AF901" s="117"/>
      <c r="AG901" s="117"/>
      <c r="AH901" s="28"/>
      <c r="AI901" s="28"/>
      <c r="AJ901" s="28"/>
      <c r="AK901" s="28"/>
      <c r="AL901" s="28"/>
      <c r="AM901" s="28"/>
      <c r="AN901" s="28"/>
      <c r="AO901" s="28"/>
      <c r="AP901" s="28"/>
      <c r="AQ901" s="28"/>
      <c r="AR901" s="28"/>
      <c r="AS901" s="28"/>
      <c r="AT901" s="28"/>
      <c r="AU901" s="28"/>
    </row>
    <row r="902">
      <c r="B902" s="28"/>
      <c r="C902" s="28"/>
      <c r="D902" s="28"/>
      <c r="E902" s="28"/>
      <c r="F902" s="28"/>
      <c r="G902" s="28"/>
      <c r="H902" s="28"/>
      <c r="S902" s="28"/>
      <c r="T902" s="28"/>
      <c r="U902" s="116"/>
      <c r="V902" s="116"/>
      <c r="W902" s="116"/>
      <c r="X902" s="116"/>
      <c r="Y902" s="116"/>
      <c r="Z902" s="116"/>
      <c r="AA902" s="105"/>
      <c r="AB902" s="117"/>
      <c r="AC902" s="117"/>
      <c r="AD902" s="117"/>
      <c r="AE902" s="117"/>
      <c r="AF902" s="117"/>
      <c r="AG902" s="117"/>
      <c r="AH902" s="28"/>
      <c r="AI902" s="28"/>
      <c r="AJ902" s="28"/>
      <c r="AK902" s="28"/>
      <c r="AL902" s="28"/>
      <c r="AM902" s="28"/>
      <c r="AN902" s="28"/>
      <c r="AO902" s="28"/>
      <c r="AP902" s="28"/>
      <c r="AQ902" s="28"/>
      <c r="AR902" s="28"/>
      <c r="AS902" s="28"/>
      <c r="AT902" s="28"/>
      <c r="AU902" s="28"/>
    </row>
    <row r="903">
      <c r="B903" s="28"/>
      <c r="C903" s="28"/>
      <c r="D903" s="28"/>
      <c r="E903" s="28"/>
      <c r="F903" s="28"/>
      <c r="G903" s="28"/>
      <c r="H903" s="28"/>
      <c r="S903" s="28"/>
      <c r="T903" s="28"/>
      <c r="U903" s="116"/>
      <c r="V903" s="116"/>
      <c r="W903" s="116"/>
      <c r="X903" s="116"/>
      <c r="Y903" s="116"/>
      <c r="Z903" s="116"/>
      <c r="AA903" s="105"/>
      <c r="AB903" s="117"/>
      <c r="AC903" s="117"/>
      <c r="AD903" s="117"/>
      <c r="AE903" s="117"/>
      <c r="AF903" s="117"/>
      <c r="AG903" s="117"/>
      <c r="AH903" s="28"/>
      <c r="AI903" s="28"/>
      <c r="AJ903" s="28"/>
      <c r="AK903" s="28"/>
      <c r="AL903" s="28"/>
      <c r="AM903" s="28"/>
      <c r="AN903" s="28"/>
      <c r="AO903" s="28"/>
      <c r="AP903" s="28"/>
      <c r="AQ903" s="28"/>
      <c r="AR903" s="28"/>
      <c r="AS903" s="28"/>
      <c r="AT903" s="28"/>
      <c r="AU903" s="28"/>
    </row>
    <row r="904">
      <c r="B904" s="28"/>
      <c r="C904" s="28"/>
      <c r="D904" s="28"/>
      <c r="E904" s="28"/>
      <c r="F904" s="28"/>
      <c r="G904" s="28"/>
      <c r="H904" s="28"/>
      <c r="S904" s="28"/>
      <c r="T904" s="28"/>
      <c r="U904" s="116"/>
      <c r="V904" s="116"/>
      <c r="W904" s="116"/>
      <c r="X904" s="116"/>
      <c r="Y904" s="116"/>
      <c r="Z904" s="116"/>
      <c r="AA904" s="105"/>
      <c r="AB904" s="117"/>
      <c r="AC904" s="117"/>
      <c r="AD904" s="117"/>
      <c r="AE904" s="117"/>
      <c r="AF904" s="117"/>
      <c r="AG904" s="117"/>
      <c r="AH904" s="28"/>
      <c r="AI904" s="28"/>
      <c r="AJ904" s="28"/>
      <c r="AK904" s="28"/>
      <c r="AL904" s="28"/>
      <c r="AM904" s="28"/>
      <c r="AN904" s="28"/>
      <c r="AO904" s="28"/>
      <c r="AP904" s="28"/>
      <c r="AQ904" s="28"/>
      <c r="AR904" s="28"/>
      <c r="AS904" s="28"/>
      <c r="AT904" s="28"/>
      <c r="AU904" s="28"/>
    </row>
    <row r="905">
      <c r="B905" s="28"/>
      <c r="C905" s="28"/>
      <c r="D905" s="28"/>
      <c r="E905" s="28"/>
      <c r="F905" s="28"/>
      <c r="G905" s="28"/>
      <c r="H905" s="28"/>
      <c r="S905" s="28"/>
      <c r="T905" s="28"/>
      <c r="U905" s="116"/>
      <c r="V905" s="116"/>
      <c r="W905" s="116"/>
      <c r="X905" s="116"/>
      <c r="Y905" s="116"/>
      <c r="Z905" s="116"/>
      <c r="AA905" s="105"/>
      <c r="AB905" s="117"/>
      <c r="AC905" s="117"/>
      <c r="AD905" s="117"/>
      <c r="AE905" s="117"/>
      <c r="AF905" s="117"/>
      <c r="AG905" s="117"/>
      <c r="AH905" s="28"/>
      <c r="AI905" s="28"/>
      <c r="AJ905" s="28"/>
      <c r="AK905" s="28"/>
      <c r="AL905" s="28"/>
      <c r="AM905" s="28"/>
      <c r="AN905" s="28"/>
      <c r="AO905" s="28"/>
      <c r="AP905" s="28"/>
      <c r="AQ905" s="28"/>
      <c r="AR905" s="28"/>
      <c r="AS905" s="28"/>
      <c r="AT905" s="28"/>
      <c r="AU905" s="28"/>
    </row>
    <row r="906">
      <c r="B906" s="28"/>
      <c r="C906" s="28"/>
      <c r="D906" s="28"/>
      <c r="E906" s="28"/>
      <c r="F906" s="28"/>
      <c r="G906" s="28"/>
      <c r="H906" s="28"/>
      <c r="S906" s="28"/>
      <c r="T906" s="28"/>
      <c r="U906" s="116"/>
      <c r="V906" s="116"/>
      <c r="W906" s="116"/>
      <c r="X906" s="116"/>
      <c r="Y906" s="116"/>
      <c r="Z906" s="116"/>
      <c r="AA906" s="105"/>
      <c r="AB906" s="117"/>
      <c r="AC906" s="117"/>
      <c r="AD906" s="117"/>
      <c r="AE906" s="117"/>
      <c r="AF906" s="117"/>
      <c r="AG906" s="117"/>
      <c r="AH906" s="28"/>
      <c r="AI906" s="28"/>
      <c r="AJ906" s="28"/>
      <c r="AK906" s="28"/>
      <c r="AL906" s="28"/>
      <c r="AM906" s="28"/>
      <c r="AN906" s="28"/>
      <c r="AO906" s="28"/>
      <c r="AP906" s="28"/>
      <c r="AQ906" s="28"/>
      <c r="AR906" s="28"/>
      <c r="AS906" s="28"/>
      <c r="AT906" s="28"/>
      <c r="AU906" s="28"/>
    </row>
    <row r="907">
      <c r="B907" s="28"/>
      <c r="C907" s="28"/>
      <c r="D907" s="28"/>
      <c r="E907" s="28"/>
      <c r="F907" s="28"/>
      <c r="G907" s="28"/>
      <c r="H907" s="28"/>
      <c r="S907" s="28"/>
      <c r="T907" s="28"/>
      <c r="U907" s="116"/>
      <c r="V907" s="116"/>
      <c r="W907" s="116"/>
      <c r="X907" s="116"/>
      <c r="Y907" s="116"/>
      <c r="Z907" s="116"/>
      <c r="AA907" s="105"/>
      <c r="AB907" s="117"/>
      <c r="AC907" s="117"/>
      <c r="AD907" s="117"/>
      <c r="AE907" s="117"/>
      <c r="AF907" s="117"/>
      <c r="AG907" s="117"/>
      <c r="AH907" s="28"/>
      <c r="AI907" s="28"/>
      <c r="AJ907" s="28"/>
      <c r="AK907" s="28"/>
      <c r="AL907" s="28"/>
      <c r="AM907" s="28"/>
      <c r="AN907" s="28"/>
      <c r="AO907" s="28"/>
      <c r="AP907" s="28"/>
      <c r="AQ907" s="28"/>
      <c r="AR907" s="28"/>
      <c r="AS907" s="28"/>
      <c r="AT907" s="28"/>
      <c r="AU907" s="28"/>
    </row>
    <row r="908">
      <c r="B908" s="28"/>
      <c r="C908" s="28"/>
      <c r="D908" s="28"/>
      <c r="E908" s="28"/>
      <c r="F908" s="28"/>
      <c r="G908" s="28"/>
      <c r="H908" s="28"/>
      <c r="S908" s="28"/>
      <c r="T908" s="28"/>
      <c r="U908" s="116"/>
      <c r="V908" s="116"/>
      <c r="W908" s="116"/>
      <c r="X908" s="116"/>
      <c r="Y908" s="116"/>
      <c r="Z908" s="116"/>
      <c r="AA908" s="105"/>
      <c r="AB908" s="117"/>
      <c r="AC908" s="117"/>
      <c r="AD908" s="117"/>
      <c r="AE908" s="117"/>
      <c r="AF908" s="117"/>
      <c r="AG908" s="117"/>
      <c r="AH908" s="28"/>
      <c r="AI908" s="28"/>
      <c r="AJ908" s="28"/>
      <c r="AK908" s="28"/>
      <c r="AL908" s="28"/>
      <c r="AM908" s="28"/>
      <c r="AN908" s="28"/>
      <c r="AO908" s="28"/>
      <c r="AP908" s="28"/>
      <c r="AQ908" s="28"/>
      <c r="AR908" s="28"/>
      <c r="AS908" s="28"/>
      <c r="AT908" s="28"/>
      <c r="AU908" s="28"/>
    </row>
    <row r="909">
      <c r="B909" s="28"/>
      <c r="C909" s="28"/>
      <c r="D909" s="28"/>
      <c r="E909" s="28"/>
      <c r="F909" s="28"/>
      <c r="G909" s="28"/>
      <c r="H909" s="28"/>
      <c r="S909" s="28"/>
      <c r="T909" s="28"/>
      <c r="U909" s="116"/>
      <c r="V909" s="116"/>
      <c r="W909" s="116"/>
      <c r="X909" s="116"/>
      <c r="Y909" s="116"/>
      <c r="Z909" s="116"/>
      <c r="AA909" s="105"/>
      <c r="AB909" s="117"/>
      <c r="AC909" s="117"/>
      <c r="AD909" s="117"/>
      <c r="AE909" s="117"/>
      <c r="AF909" s="117"/>
      <c r="AG909" s="117"/>
      <c r="AH909" s="28"/>
      <c r="AI909" s="28"/>
      <c r="AJ909" s="28"/>
      <c r="AK909" s="28"/>
      <c r="AL909" s="28"/>
      <c r="AM909" s="28"/>
      <c r="AN909" s="28"/>
      <c r="AO909" s="28"/>
      <c r="AP909" s="28"/>
      <c r="AQ909" s="28"/>
      <c r="AR909" s="28"/>
      <c r="AS909" s="28"/>
      <c r="AT909" s="28"/>
      <c r="AU909" s="28"/>
    </row>
    <row r="910">
      <c r="B910" s="28"/>
      <c r="C910" s="28"/>
      <c r="D910" s="28"/>
      <c r="E910" s="28"/>
      <c r="F910" s="28"/>
      <c r="G910" s="28"/>
      <c r="H910" s="28"/>
      <c r="S910" s="28"/>
      <c r="T910" s="28"/>
      <c r="U910" s="116"/>
      <c r="V910" s="116"/>
      <c r="W910" s="116"/>
      <c r="X910" s="116"/>
      <c r="Y910" s="116"/>
      <c r="Z910" s="116"/>
      <c r="AA910" s="105"/>
      <c r="AB910" s="117"/>
      <c r="AC910" s="117"/>
      <c r="AD910" s="117"/>
      <c r="AE910" s="117"/>
      <c r="AF910" s="117"/>
      <c r="AG910" s="117"/>
      <c r="AH910" s="28"/>
      <c r="AI910" s="28"/>
      <c r="AJ910" s="28"/>
      <c r="AK910" s="28"/>
      <c r="AL910" s="28"/>
      <c r="AM910" s="28"/>
      <c r="AN910" s="28"/>
      <c r="AO910" s="28"/>
      <c r="AP910" s="28"/>
      <c r="AQ910" s="28"/>
      <c r="AR910" s="28"/>
      <c r="AS910" s="28"/>
      <c r="AT910" s="28"/>
      <c r="AU910" s="28"/>
    </row>
    <row r="911">
      <c r="B911" s="28"/>
      <c r="C911" s="28"/>
      <c r="D911" s="28"/>
      <c r="E911" s="28"/>
      <c r="F911" s="28"/>
      <c r="G911" s="28"/>
      <c r="H911" s="28"/>
      <c r="S911" s="28"/>
      <c r="T911" s="28"/>
      <c r="U911" s="116"/>
      <c r="V911" s="116"/>
      <c r="W911" s="116"/>
      <c r="X911" s="116"/>
      <c r="Y911" s="116"/>
      <c r="Z911" s="116"/>
      <c r="AA911" s="105"/>
      <c r="AB911" s="117"/>
      <c r="AC911" s="117"/>
      <c r="AD911" s="117"/>
      <c r="AE911" s="117"/>
      <c r="AF911" s="117"/>
      <c r="AG911" s="117"/>
      <c r="AH911" s="28"/>
      <c r="AI911" s="28"/>
      <c r="AJ911" s="28"/>
      <c r="AK911" s="28"/>
      <c r="AL911" s="28"/>
      <c r="AM911" s="28"/>
      <c r="AN911" s="28"/>
      <c r="AO911" s="28"/>
      <c r="AP911" s="28"/>
      <c r="AQ911" s="28"/>
      <c r="AR911" s="28"/>
      <c r="AS911" s="28"/>
      <c r="AT911" s="28"/>
      <c r="AU911" s="28"/>
    </row>
    <row r="912">
      <c r="B912" s="28"/>
      <c r="C912" s="28"/>
      <c r="D912" s="28"/>
      <c r="E912" s="28"/>
      <c r="F912" s="28"/>
      <c r="G912" s="28"/>
      <c r="H912" s="28"/>
      <c r="S912" s="28"/>
      <c r="T912" s="28"/>
      <c r="U912" s="116"/>
      <c r="V912" s="116"/>
      <c r="W912" s="116"/>
      <c r="X912" s="116"/>
      <c r="Y912" s="116"/>
      <c r="Z912" s="116"/>
      <c r="AA912" s="105"/>
      <c r="AB912" s="117"/>
      <c r="AC912" s="117"/>
      <c r="AD912" s="117"/>
      <c r="AE912" s="117"/>
      <c r="AF912" s="117"/>
      <c r="AG912" s="117"/>
      <c r="AH912" s="28"/>
      <c r="AI912" s="28"/>
      <c r="AJ912" s="28"/>
      <c r="AK912" s="28"/>
      <c r="AL912" s="28"/>
      <c r="AM912" s="28"/>
      <c r="AN912" s="28"/>
      <c r="AO912" s="28"/>
      <c r="AP912" s="28"/>
      <c r="AQ912" s="28"/>
      <c r="AR912" s="28"/>
      <c r="AS912" s="28"/>
      <c r="AT912" s="28"/>
      <c r="AU912" s="28"/>
    </row>
    <row r="913">
      <c r="B913" s="28"/>
      <c r="C913" s="28"/>
      <c r="D913" s="28"/>
      <c r="E913" s="28"/>
      <c r="F913" s="28"/>
      <c r="G913" s="28"/>
      <c r="H913" s="28"/>
      <c r="S913" s="28"/>
      <c r="T913" s="28"/>
      <c r="U913" s="116"/>
      <c r="V913" s="116"/>
      <c r="W913" s="116"/>
      <c r="X913" s="116"/>
      <c r="Y913" s="116"/>
      <c r="Z913" s="116"/>
      <c r="AA913" s="105"/>
      <c r="AB913" s="117"/>
      <c r="AC913" s="117"/>
      <c r="AD913" s="117"/>
      <c r="AE913" s="117"/>
      <c r="AF913" s="117"/>
      <c r="AG913" s="117"/>
      <c r="AH913" s="28"/>
      <c r="AI913" s="28"/>
      <c r="AJ913" s="28"/>
      <c r="AK913" s="28"/>
      <c r="AL913" s="28"/>
      <c r="AM913" s="28"/>
      <c r="AN913" s="28"/>
      <c r="AO913" s="28"/>
      <c r="AP913" s="28"/>
      <c r="AQ913" s="28"/>
      <c r="AR913" s="28"/>
      <c r="AS913" s="28"/>
      <c r="AT913" s="28"/>
      <c r="AU913" s="28"/>
    </row>
    <row r="914">
      <c r="B914" s="28"/>
      <c r="C914" s="28"/>
      <c r="D914" s="28"/>
      <c r="E914" s="28"/>
      <c r="F914" s="28"/>
      <c r="G914" s="28"/>
      <c r="H914" s="28"/>
      <c r="S914" s="28"/>
      <c r="T914" s="28"/>
      <c r="U914" s="116"/>
      <c r="V914" s="116"/>
      <c r="W914" s="116"/>
      <c r="X914" s="116"/>
      <c r="Y914" s="116"/>
      <c r="Z914" s="116"/>
      <c r="AA914" s="105"/>
      <c r="AB914" s="117"/>
      <c r="AC914" s="117"/>
      <c r="AD914" s="117"/>
      <c r="AE914" s="117"/>
      <c r="AF914" s="117"/>
      <c r="AG914" s="117"/>
      <c r="AH914" s="28"/>
      <c r="AI914" s="28"/>
      <c r="AJ914" s="28"/>
      <c r="AK914" s="28"/>
      <c r="AL914" s="28"/>
      <c r="AM914" s="28"/>
      <c r="AN914" s="28"/>
      <c r="AO914" s="28"/>
      <c r="AP914" s="28"/>
      <c r="AQ914" s="28"/>
      <c r="AR914" s="28"/>
      <c r="AS914" s="28"/>
      <c r="AT914" s="28"/>
      <c r="AU914" s="28"/>
    </row>
    <row r="915">
      <c r="B915" s="28"/>
      <c r="C915" s="28"/>
      <c r="D915" s="28"/>
      <c r="E915" s="28"/>
      <c r="F915" s="28"/>
      <c r="G915" s="28"/>
      <c r="H915" s="28"/>
      <c r="S915" s="28"/>
      <c r="T915" s="28"/>
      <c r="U915" s="116"/>
      <c r="V915" s="116"/>
      <c r="W915" s="116"/>
      <c r="X915" s="116"/>
      <c r="Y915" s="116"/>
      <c r="Z915" s="116"/>
      <c r="AA915" s="105"/>
      <c r="AB915" s="117"/>
      <c r="AC915" s="117"/>
      <c r="AD915" s="117"/>
      <c r="AE915" s="117"/>
      <c r="AF915" s="117"/>
      <c r="AG915" s="117"/>
      <c r="AH915" s="28"/>
      <c r="AI915" s="28"/>
      <c r="AJ915" s="28"/>
      <c r="AK915" s="28"/>
      <c r="AL915" s="28"/>
      <c r="AM915" s="28"/>
      <c r="AN915" s="28"/>
      <c r="AO915" s="28"/>
      <c r="AP915" s="28"/>
      <c r="AQ915" s="28"/>
      <c r="AR915" s="28"/>
      <c r="AS915" s="28"/>
      <c r="AT915" s="28"/>
      <c r="AU915" s="28"/>
    </row>
    <row r="916">
      <c r="B916" s="28"/>
      <c r="C916" s="28"/>
      <c r="D916" s="28"/>
      <c r="E916" s="28"/>
      <c r="F916" s="28"/>
      <c r="G916" s="28"/>
      <c r="H916" s="28"/>
      <c r="S916" s="28"/>
      <c r="T916" s="28"/>
      <c r="U916" s="116"/>
      <c r="V916" s="116"/>
      <c r="W916" s="116"/>
      <c r="X916" s="116"/>
      <c r="Y916" s="116"/>
      <c r="Z916" s="116"/>
      <c r="AA916" s="105"/>
      <c r="AB916" s="117"/>
      <c r="AC916" s="117"/>
      <c r="AD916" s="117"/>
      <c r="AE916" s="117"/>
      <c r="AF916" s="117"/>
      <c r="AG916" s="117"/>
      <c r="AH916" s="28"/>
      <c r="AI916" s="28"/>
      <c r="AJ916" s="28"/>
      <c r="AK916" s="28"/>
      <c r="AL916" s="28"/>
      <c r="AM916" s="28"/>
      <c r="AN916" s="28"/>
      <c r="AO916" s="28"/>
      <c r="AP916" s="28"/>
      <c r="AQ916" s="28"/>
      <c r="AR916" s="28"/>
      <c r="AS916" s="28"/>
      <c r="AT916" s="28"/>
      <c r="AU916" s="28"/>
    </row>
    <row r="917">
      <c r="B917" s="28"/>
      <c r="C917" s="28"/>
      <c r="D917" s="28"/>
      <c r="E917" s="28"/>
      <c r="F917" s="28"/>
      <c r="G917" s="28"/>
      <c r="H917" s="28"/>
      <c r="S917" s="28"/>
      <c r="T917" s="28"/>
      <c r="U917" s="116"/>
      <c r="V917" s="116"/>
      <c r="W917" s="116"/>
      <c r="X917" s="116"/>
      <c r="Y917" s="116"/>
      <c r="Z917" s="116"/>
      <c r="AA917" s="105"/>
      <c r="AB917" s="117"/>
      <c r="AC917" s="117"/>
      <c r="AD917" s="117"/>
      <c r="AE917" s="117"/>
      <c r="AF917" s="117"/>
      <c r="AG917" s="117"/>
      <c r="AH917" s="28"/>
      <c r="AI917" s="28"/>
      <c r="AJ917" s="28"/>
      <c r="AK917" s="28"/>
      <c r="AL917" s="28"/>
      <c r="AM917" s="28"/>
      <c r="AN917" s="28"/>
      <c r="AO917" s="28"/>
      <c r="AP917" s="28"/>
      <c r="AQ917" s="28"/>
      <c r="AR917" s="28"/>
      <c r="AS917" s="28"/>
      <c r="AT917" s="28"/>
      <c r="AU917" s="28"/>
    </row>
    <row r="918">
      <c r="B918" s="28"/>
      <c r="C918" s="28"/>
      <c r="D918" s="28"/>
      <c r="E918" s="28"/>
      <c r="F918" s="28"/>
      <c r="G918" s="28"/>
      <c r="H918" s="28"/>
      <c r="S918" s="28"/>
      <c r="T918" s="28"/>
      <c r="U918" s="116"/>
      <c r="V918" s="116"/>
      <c r="W918" s="116"/>
      <c r="X918" s="116"/>
      <c r="Y918" s="116"/>
      <c r="Z918" s="116"/>
      <c r="AA918" s="105"/>
      <c r="AB918" s="117"/>
      <c r="AC918" s="117"/>
      <c r="AD918" s="117"/>
      <c r="AE918" s="117"/>
      <c r="AF918" s="117"/>
      <c r="AG918" s="117"/>
      <c r="AH918" s="28"/>
      <c r="AI918" s="28"/>
      <c r="AJ918" s="28"/>
      <c r="AK918" s="28"/>
      <c r="AL918" s="28"/>
      <c r="AM918" s="28"/>
      <c r="AN918" s="28"/>
      <c r="AO918" s="28"/>
      <c r="AP918" s="28"/>
      <c r="AQ918" s="28"/>
      <c r="AR918" s="28"/>
      <c r="AS918" s="28"/>
      <c r="AT918" s="28"/>
      <c r="AU918" s="28"/>
    </row>
    <row r="919">
      <c r="B919" s="28"/>
      <c r="C919" s="28"/>
      <c r="D919" s="28"/>
      <c r="E919" s="28"/>
      <c r="F919" s="28"/>
      <c r="G919" s="28"/>
      <c r="H919" s="28"/>
      <c r="S919" s="28"/>
      <c r="T919" s="28"/>
      <c r="U919" s="116"/>
      <c r="V919" s="116"/>
      <c r="W919" s="116"/>
      <c r="X919" s="116"/>
      <c r="Y919" s="116"/>
      <c r="Z919" s="116"/>
      <c r="AA919" s="105"/>
      <c r="AB919" s="117"/>
      <c r="AC919" s="117"/>
      <c r="AD919" s="117"/>
      <c r="AE919" s="117"/>
      <c r="AF919" s="117"/>
      <c r="AG919" s="117"/>
      <c r="AH919" s="28"/>
      <c r="AI919" s="28"/>
      <c r="AJ919" s="28"/>
      <c r="AK919" s="28"/>
      <c r="AL919" s="28"/>
      <c r="AM919" s="28"/>
      <c r="AN919" s="28"/>
      <c r="AO919" s="28"/>
      <c r="AP919" s="28"/>
      <c r="AQ919" s="28"/>
      <c r="AR919" s="28"/>
      <c r="AS919" s="28"/>
      <c r="AT919" s="28"/>
      <c r="AU919" s="28"/>
    </row>
    <row r="920">
      <c r="B920" s="28"/>
      <c r="C920" s="28"/>
      <c r="D920" s="28"/>
      <c r="E920" s="28"/>
      <c r="F920" s="28"/>
      <c r="G920" s="28"/>
      <c r="H920" s="28"/>
      <c r="S920" s="28"/>
      <c r="T920" s="28"/>
      <c r="U920" s="116"/>
      <c r="V920" s="116"/>
      <c r="W920" s="116"/>
      <c r="X920" s="116"/>
      <c r="Y920" s="116"/>
      <c r="Z920" s="116"/>
      <c r="AA920" s="105"/>
      <c r="AB920" s="117"/>
      <c r="AC920" s="117"/>
      <c r="AD920" s="117"/>
      <c r="AE920" s="117"/>
      <c r="AF920" s="117"/>
      <c r="AG920" s="117"/>
      <c r="AH920" s="28"/>
      <c r="AI920" s="28"/>
      <c r="AJ920" s="28"/>
      <c r="AK920" s="28"/>
      <c r="AL920" s="28"/>
      <c r="AM920" s="28"/>
      <c r="AN920" s="28"/>
      <c r="AO920" s="28"/>
      <c r="AP920" s="28"/>
      <c r="AQ920" s="28"/>
      <c r="AR920" s="28"/>
      <c r="AS920" s="28"/>
      <c r="AT920" s="28"/>
      <c r="AU920" s="28"/>
    </row>
    <row r="921">
      <c r="B921" s="28"/>
      <c r="C921" s="28"/>
      <c r="D921" s="28"/>
      <c r="E921" s="28"/>
      <c r="F921" s="28"/>
      <c r="G921" s="28"/>
      <c r="H921" s="28"/>
      <c r="S921" s="28"/>
      <c r="T921" s="28"/>
      <c r="U921" s="116"/>
      <c r="V921" s="116"/>
      <c r="W921" s="116"/>
      <c r="X921" s="116"/>
      <c r="Y921" s="116"/>
      <c r="Z921" s="116"/>
      <c r="AA921" s="105"/>
      <c r="AB921" s="117"/>
      <c r="AC921" s="117"/>
      <c r="AD921" s="117"/>
      <c r="AE921" s="117"/>
      <c r="AF921" s="117"/>
      <c r="AG921" s="117"/>
      <c r="AH921" s="28"/>
      <c r="AI921" s="28"/>
      <c r="AJ921" s="28"/>
      <c r="AK921" s="28"/>
      <c r="AL921" s="28"/>
      <c r="AM921" s="28"/>
      <c r="AN921" s="28"/>
      <c r="AO921" s="28"/>
      <c r="AP921" s="28"/>
      <c r="AQ921" s="28"/>
      <c r="AR921" s="28"/>
      <c r="AS921" s="28"/>
      <c r="AT921" s="28"/>
      <c r="AU921" s="28"/>
    </row>
    <row r="922">
      <c r="B922" s="28"/>
      <c r="C922" s="28"/>
      <c r="D922" s="28"/>
      <c r="E922" s="28"/>
      <c r="F922" s="28"/>
      <c r="G922" s="28"/>
      <c r="H922" s="28"/>
      <c r="S922" s="28"/>
      <c r="T922" s="28"/>
      <c r="U922" s="116"/>
      <c r="V922" s="116"/>
      <c r="W922" s="116"/>
      <c r="X922" s="116"/>
      <c r="Y922" s="116"/>
      <c r="Z922" s="116"/>
      <c r="AA922" s="105"/>
      <c r="AB922" s="117"/>
      <c r="AC922" s="117"/>
      <c r="AD922" s="117"/>
      <c r="AE922" s="117"/>
      <c r="AF922" s="117"/>
      <c r="AG922" s="117"/>
      <c r="AH922" s="28"/>
      <c r="AI922" s="28"/>
      <c r="AJ922" s="28"/>
      <c r="AK922" s="28"/>
      <c r="AL922" s="28"/>
      <c r="AM922" s="28"/>
      <c r="AN922" s="28"/>
      <c r="AO922" s="28"/>
      <c r="AP922" s="28"/>
      <c r="AQ922" s="28"/>
      <c r="AR922" s="28"/>
      <c r="AS922" s="28"/>
      <c r="AT922" s="28"/>
      <c r="AU922" s="28"/>
    </row>
    <row r="923">
      <c r="B923" s="28"/>
      <c r="C923" s="28"/>
      <c r="D923" s="28"/>
      <c r="E923" s="28"/>
      <c r="F923" s="28"/>
      <c r="G923" s="28"/>
      <c r="H923" s="28"/>
      <c r="S923" s="28"/>
      <c r="T923" s="28"/>
      <c r="U923" s="116"/>
      <c r="V923" s="116"/>
      <c r="W923" s="116"/>
      <c r="X923" s="116"/>
      <c r="Y923" s="116"/>
      <c r="Z923" s="116"/>
      <c r="AA923" s="105"/>
      <c r="AB923" s="117"/>
      <c r="AC923" s="117"/>
      <c r="AD923" s="117"/>
      <c r="AE923" s="117"/>
      <c r="AF923" s="117"/>
      <c r="AG923" s="117"/>
      <c r="AH923" s="28"/>
      <c r="AI923" s="28"/>
      <c r="AJ923" s="28"/>
      <c r="AK923" s="28"/>
      <c r="AL923" s="28"/>
      <c r="AM923" s="28"/>
      <c r="AN923" s="28"/>
      <c r="AO923" s="28"/>
      <c r="AP923" s="28"/>
      <c r="AQ923" s="28"/>
      <c r="AR923" s="28"/>
      <c r="AS923" s="28"/>
      <c r="AT923" s="28"/>
      <c r="AU923" s="28"/>
    </row>
    <row r="924">
      <c r="B924" s="28"/>
      <c r="C924" s="28"/>
      <c r="D924" s="28"/>
      <c r="E924" s="28"/>
      <c r="F924" s="28"/>
      <c r="G924" s="28"/>
      <c r="H924" s="28"/>
      <c r="S924" s="28"/>
      <c r="T924" s="28"/>
      <c r="U924" s="116"/>
      <c r="V924" s="116"/>
      <c r="W924" s="116"/>
      <c r="X924" s="116"/>
      <c r="Y924" s="116"/>
      <c r="Z924" s="116"/>
      <c r="AA924" s="105"/>
      <c r="AB924" s="117"/>
      <c r="AC924" s="117"/>
      <c r="AD924" s="117"/>
      <c r="AE924" s="117"/>
      <c r="AF924" s="117"/>
      <c r="AG924" s="117"/>
      <c r="AH924" s="28"/>
      <c r="AI924" s="28"/>
      <c r="AJ924" s="28"/>
      <c r="AK924" s="28"/>
      <c r="AL924" s="28"/>
      <c r="AM924" s="28"/>
      <c r="AN924" s="28"/>
      <c r="AO924" s="28"/>
      <c r="AP924" s="28"/>
      <c r="AQ924" s="28"/>
      <c r="AR924" s="28"/>
      <c r="AS924" s="28"/>
      <c r="AT924" s="28"/>
      <c r="AU924" s="28"/>
    </row>
    <row r="925">
      <c r="B925" s="28"/>
      <c r="C925" s="28"/>
      <c r="D925" s="28"/>
      <c r="E925" s="28"/>
      <c r="F925" s="28"/>
      <c r="G925" s="28"/>
      <c r="H925" s="28"/>
      <c r="S925" s="28"/>
      <c r="T925" s="28"/>
      <c r="U925" s="116"/>
      <c r="V925" s="116"/>
      <c r="W925" s="116"/>
      <c r="X925" s="116"/>
      <c r="Y925" s="116"/>
      <c r="Z925" s="116"/>
      <c r="AA925" s="105"/>
      <c r="AB925" s="117"/>
      <c r="AC925" s="117"/>
      <c r="AD925" s="117"/>
      <c r="AE925" s="117"/>
      <c r="AF925" s="117"/>
      <c r="AG925" s="117"/>
      <c r="AH925" s="28"/>
      <c r="AI925" s="28"/>
      <c r="AJ925" s="28"/>
      <c r="AK925" s="28"/>
      <c r="AL925" s="28"/>
      <c r="AM925" s="28"/>
      <c r="AN925" s="28"/>
      <c r="AO925" s="28"/>
      <c r="AP925" s="28"/>
      <c r="AQ925" s="28"/>
      <c r="AR925" s="28"/>
      <c r="AS925" s="28"/>
      <c r="AT925" s="28"/>
      <c r="AU925" s="28"/>
    </row>
    <row r="926">
      <c r="B926" s="28"/>
      <c r="C926" s="28"/>
      <c r="D926" s="28"/>
      <c r="E926" s="28"/>
      <c r="F926" s="28"/>
      <c r="G926" s="28"/>
      <c r="H926" s="28"/>
      <c r="S926" s="28"/>
      <c r="T926" s="28"/>
      <c r="U926" s="116"/>
      <c r="V926" s="116"/>
      <c r="W926" s="116"/>
      <c r="X926" s="116"/>
      <c r="Y926" s="116"/>
      <c r="Z926" s="116"/>
      <c r="AA926" s="105"/>
      <c r="AB926" s="117"/>
      <c r="AC926" s="117"/>
      <c r="AD926" s="117"/>
      <c r="AE926" s="117"/>
      <c r="AF926" s="117"/>
      <c r="AG926" s="117"/>
      <c r="AH926" s="28"/>
      <c r="AI926" s="28"/>
      <c r="AJ926" s="28"/>
      <c r="AK926" s="28"/>
      <c r="AL926" s="28"/>
      <c r="AM926" s="28"/>
      <c r="AN926" s="28"/>
      <c r="AO926" s="28"/>
      <c r="AP926" s="28"/>
      <c r="AQ926" s="28"/>
      <c r="AR926" s="28"/>
      <c r="AS926" s="28"/>
      <c r="AT926" s="28"/>
      <c r="AU926" s="28"/>
    </row>
    <row r="927">
      <c r="B927" s="28"/>
      <c r="C927" s="28"/>
      <c r="D927" s="28"/>
      <c r="E927" s="28"/>
      <c r="F927" s="28"/>
      <c r="G927" s="28"/>
      <c r="H927" s="28"/>
      <c r="S927" s="28"/>
      <c r="T927" s="28"/>
      <c r="U927" s="116"/>
      <c r="V927" s="116"/>
      <c r="W927" s="116"/>
      <c r="X927" s="116"/>
      <c r="Y927" s="116"/>
      <c r="Z927" s="116"/>
      <c r="AA927" s="105"/>
      <c r="AB927" s="117"/>
      <c r="AC927" s="117"/>
      <c r="AD927" s="117"/>
      <c r="AE927" s="117"/>
      <c r="AF927" s="117"/>
      <c r="AG927" s="117"/>
      <c r="AH927" s="28"/>
      <c r="AI927" s="28"/>
      <c r="AJ927" s="28"/>
      <c r="AK927" s="28"/>
      <c r="AL927" s="28"/>
      <c r="AM927" s="28"/>
      <c r="AN927" s="28"/>
      <c r="AO927" s="28"/>
      <c r="AP927" s="28"/>
      <c r="AQ927" s="28"/>
      <c r="AR927" s="28"/>
      <c r="AS927" s="28"/>
      <c r="AT927" s="28"/>
      <c r="AU927" s="28"/>
    </row>
    <row r="928">
      <c r="B928" s="28"/>
      <c r="C928" s="28"/>
      <c r="D928" s="28"/>
      <c r="E928" s="28"/>
      <c r="F928" s="28"/>
      <c r="G928" s="28"/>
      <c r="H928" s="28"/>
      <c r="S928" s="28"/>
      <c r="T928" s="28"/>
      <c r="U928" s="116"/>
      <c r="V928" s="116"/>
      <c r="W928" s="116"/>
      <c r="X928" s="116"/>
      <c r="Y928" s="116"/>
      <c r="Z928" s="116"/>
      <c r="AA928" s="105"/>
      <c r="AB928" s="117"/>
      <c r="AC928" s="117"/>
      <c r="AD928" s="117"/>
      <c r="AE928" s="117"/>
      <c r="AF928" s="117"/>
      <c r="AG928" s="117"/>
      <c r="AH928" s="28"/>
      <c r="AI928" s="28"/>
      <c r="AJ928" s="28"/>
      <c r="AK928" s="28"/>
      <c r="AL928" s="28"/>
      <c r="AM928" s="28"/>
      <c r="AN928" s="28"/>
      <c r="AO928" s="28"/>
      <c r="AP928" s="28"/>
      <c r="AQ928" s="28"/>
      <c r="AR928" s="28"/>
      <c r="AS928" s="28"/>
      <c r="AT928" s="28"/>
      <c r="AU928" s="28"/>
    </row>
    <row r="929">
      <c r="B929" s="28"/>
      <c r="C929" s="28"/>
      <c r="D929" s="28"/>
      <c r="E929" s="28"/>
      <c r="F929" s="28"/>
      <c r="G929" s="28"/>
      <c r="H929" s="28"/>
      <c r="S929" s="28"/>
      <c r="T929" s="28"/>
      <c r="U929" s="116"/>
      <c r="V929" s="116"/>
      <c r="W929" s="116"/>
      <c r="X929" s="116"/>
      <c r="Y929" s="116"/>
      <c r="Z929" s="116"/>
      <c r="AA929" s="105"/>
      <c r="AB929" s="117"/>
      <c r="AC929" s="117"/>
      <c r="AD929" s="117"/>
      <c r="AE929" s="117"/>
      <c r="AF929" s="117"/>
      <c r="AG929" s="117"/>
      <c r="AH929" s="28"/>
      <c r="AI929" s="28"/>
      <c r="AJ929" s="28"/>
      <c r="AK929" s="28"/>
      <c r="AL929" s="28"/>
      <c r="AM929" s="28"/>
      <c r="AN929" s="28"/>
      <c r="AO929" s="28"/>
      <c r="AP929" s="28"/>
      <c r="AQ929" s="28"/>
      <c r="AR929" s="28"/>
      <c r="AS929" s="28"/>
      <c r="AT929" s="28"/>
      <c r="AU929" s="28"/>
    </row>
    <row r="930">
      <c r="B930" s="28"/>
      <c r="C930" s="28"/>
      <c r="D930" s="28"/>
      <c r="E930" s="28"/>
      <c r="F930" s="28"/>
      <c r="G930" s="28"/>
      <c r="H930" s="28"/>
      <c r="S930" s="28"/>
      <c r="T930" s="28"/>
      <c r="U930" s="116"/>
      <c r="V930" s="116"/>
      <c r="W930" s="116"/>
      <c r="X930" s="116"/>
      <c r="Y930" s="116"/>
      <c r="Z930" s="116"/>
      <c r="AA930" s="105"/>
      <c r="AB930" s="117"/>
      <c r="AC930" s="117"/>
      <c r="AD930" s="117"/>
      <c r="AE930" s="117"/>
      <c r="AF930" s="117"/>
      <c r="AG930" s="117"/>
      <c r="AH930" s="28"/>
      <c r="AI930" s="28"/>
      <c r="AJ930" s="28"/>
      <c r="AK930" s="28"/>
      <c r="AL930" s="28"/>
      <c r="AM930" s="28"/>
      <c r="AN930" s="28"/>
      <c r="AO930" s="28"/>
      <c r="AP930" s="28"/>
      <c r="AQ930" s="28"/>
      <c r="AR930" s="28"/>
      <c r="AS930" s="28"/>
      <c r="AT930" s="28"/>
      <c r="AU930" s="28"/>
    </row>
    <row r="931">
      <c r="B931" s="28"/>
      <c r="C931" s="28"/>
      <c r="D931" s="28"/>
      <c r="E931" s="28"/>
      <c r="F931" s="28"/>
      <c r="G931" s="28"/>
      <c r="H931" s="28"/>
      <c r="S931" s="28"/>
      <c r="T931" s="28"/>
      <c r="U931" s="116"/>
      <c r="V931" s="116"/>
      <c r="W931" s="116"/>
      <c r="X931" s="116"/>
      <c r="Y931" s="116"/>
      <c r="Z931" s="116"/>
      <c r="AA931" s="105"/>
      <c r="AB931" s="117"/>
      <c r="AC931" s="117"/>
      <c r="AD931" s="117"/>
      <c r="AE931" s="117"/>
      <c r="AF931" s="117"/>
      <c r="AG931" s="117"/>
      <c r="AH931" s="28"/>
      <c r="AI931" s="28"/>
      <c r="AJ931" s="28"/>
      <c r="AK931" s="28"/>
      <c r="AL931" s="28"/>
      <c r="AM931" s="28"/>
      <c r="AN931" s="28"/>
      <c r="AO931" s="28"/>
      <c r="AP931" s="28"/>
      <c r="AQ931" s="28"/>
      <c r="AR931" s="28"/>
      <c r="AS931" s="28"/>
      <c r="AT931" s="28"/>
      <c r="AU931" s="28"/>
    </row>
    <row r="932">
      <c r="B932" s="28"/>
      <c r="C932" s="28"/>
      <c r="D932" s="28"/>
      <c r="E932" s="28"/>
      <c r="F932" s="28"/>
      <c r="G932" s="28"/>
      <c r="H932" s="28"/>
      <c r="S932" s="28"/>
      <c r="T932" s="28"/>
      <c r="U932" s="116"/>
      <c r="V932" s="116"/>
      <c r="W932" s="116"/>
      <c r="X932" s="116"/>
      <c r="Y932" s="116"/>
      <c r="Z932" s="116"/>
      <c r="AA932" s="105"/>
      <c r="AB932" s="117"/>
      <c r="AC932" s="117"/>
      <c r="AD932" s="117"/>
      <c r="AE932" s="117"/>
      <c r="AF932" s="117"/>
      <c r="AG932" s="117"/>
      <c r="AH932" s="28"/>
      <c r="AI932" s="28"/>
      <c r="AJ932" s="28"/>
      <c r="AK932" s="28"/>
      <c r="AL932" s="28"/>
      <c r="AM932" s="28"/>
      <c r="AN932" s="28"/>
      <c r="AO932" s="28"/>
      <c r="AP932" s="28"/>
      <c r="AQ932" s="28"/>
      <c r="AR932" s="28"/>
      <c r="AS932" s="28"/>
      <c r="AT932" s="28"/>
      <c r="AU932" s="28"/>
    </row>
    <row r="933">
      <c r="B933" s="28"/>
      <c r="C933" s="28"/>
      <c r="D933" s="28"/>
      <c r="E933" s="28"/>
      <c r="F933" s="28"/>
      <c r="G933" s="28"/>
      <c r="H933" s="28"/>
      <c r="S933" s="28"/>
      <c r="T933" s="28"/>
      <c r="U933" s="116"/>
      <c r="V933" s="116"/>
      <c r="W933" s="116"/>
      <c r="X933" s="116"/>
      <c r="Y933" s="116"/>
      <c r="Z933" s="116"/>
      <c r="AA933" s="105"/>
      <c r="AB933" s="117"/>
      <c r="AC933" s="117"/>
      <c r="AD933" s="117"/>
      <c r="AE933" s="117"/>
      <c r="AF933" s="117"/>
      <c r="AG933" s="117"/>
      <c r="AH933" s="28"/>
      <c r="AI933" s="28"/>
      <c r="AJ933" s="28"/>
      <c r="AK933" s="28"/>
      <c r="AL933" s="28"/>
      <c r="AM933" s="28"/>
      <c r="AN933" s="28"/>
      <c r="AO933" s="28"/>
      <c r="AP933" s="28"/>
      <c r="AQ933" s="28"/>
      <c r="AR933" s="28"/>
      <c r="AS933" s="28"/>
      <c r="AT933" s="28"/>
      <c r="AU933" s="28"/>
    </row>
    <row r="934">
      <c r="B934" s="28"/>
      <c r="C934" s="28"/>
      <c r="D934" s="28"/>
      <c r="E934" s="28"/>
      <c r="F934" s="28"/>
      <c r="G934" s="28"/>
      <c r="H934" s="28"/>
      <c r="S934" s="28"/>
      <c r="T934" s="28"/>
      <c r="U934" s="116"/>
      <c r="V934" s="116"/>
      <c r="W934" s="116"/>
      <c r="X934" s="116"/>
      <c r="Y934" s="116"/>
      <c r="Z934" s="116"/>
      <c r="AA934" s="105"/>
      <c r="AB934" s="117"/>
      <c r="AC934" s="117"/>
      <c r="AD934" s="117"/>
      <c r="AE934" s="117"/>
      <c r="AF934" s="117"/>
      <c r="AG934" s="117"/>
      <c r="AH934" s="28"/>
      <c r="AI934" s="28"/>
      <c r="AJ934" s="28"/>
      <c r="AK934" s="28"/>
      <c r="AL934" s="28"/>
      <c r="AM934" s="28"/>
      <c r="AN934" s="28"/>
      <c r="AO934" s="28"/>
      <c r="AP934" s="28"/>
      <c r="AQ934" s="28"/>
      <c r="AR934" s="28"/>
      <c r="AS934" s="28"/>
      <c r="AT934" s="28"/>
      <c r="AU934" s="28"/>
    </row>
    <row r="935">
      <c r="B935" s="28"/>
      <c r="C935" s="28"/>
      <c r="D935" s="28"/>
      <c r="E935" s="28"/>
      <c r="F935" s="28"/>
      <c r="G935" s="28"/>
      <c r="H935" s="28"/>
      <c r="S935" s="28"/>
      <c r="T935" s="28"/>
      <c r="U935" s="116"/>
      <c r="V935" s="116"/>
      <c r="W935" s="116"/>
      <c r="X935" s="116"/>
      <c r="Y935" s="116"/>
      <c r="Z935" s="116"/>
      <c r="AA935" s="105"/>
      <c r="AB935" s="117"/>
      <c r="AC935" s="117"/>
      <c r="AD935" s="117"/>
      <c r="AE935" s="117"/>
      <c r="AF935" s="117"/>
      <c r="AG935" s="117"/>
      <c r="AH935" s="28"/>
      <c r="AI935" s="28"/>
      <c r="AJ935" s="28"/>
      <c r="AK935" s="28"/>
      <c r="AL935" s="28"/>
      <c r="AM935" s="28"/>
      <c r="AN935" s="28"/>
      <c r="AO935" s="28"/>
      <c r="AP935" s="28"/>
      <c r="AQ935" s="28"/>
      <c r="AR935" s="28"/>
      <c r="AS935" s="28"/>
      <c r="AT935" s="28"/>
      <c r="AU935" s="28"/>
    </row>
    <row r="936">
      <c r="B936" s="28"/>
      <c r="C936" s="28"/>
      <c r="D936" s="28"/>
      <c r="E936" s="28"/>
      <c r="F936" s="28"/>
      <c r="G936" s="28"/>
      <c r="H936" s="28"/>
      <c r="S936" s="28"/>
      <c r="T936" s="28"/>
      <c r="U936" s="116"/>
      <c r="V936" s="116"/>
      <c r="W936" s="116"/>
      <c r="X936" s="116"/>
      <c r="Y936" s="116"/>
      <c r="Z936" s="116"/>
      <c r="AA936" s="105"/>
      <c r="AB936" s="117"/>
      <c r="AC936" s="117"/>
      <c r="AD936" s="117"/>
      <c r="AE936" s="117"/>
      <c r="AF936" s="117"/>
      <c r="AG936" s="117"/>
      <c r="AH936" s="28"/>
      <c r="AI936" s="28"/>
      <c r="AJ936" s="28"/>
      <c r="AK936" s="28"/>
      <c r="AL936" s="28"/>
      <c r="AM936" s="28"/>
      <c r="AN936" s="28"/>
      <c r="AO936" s="28"/>
      <c r="AP936" s="28"/>
      <c r="AQ936" s="28"/>
      <c r="AR936" s="28"/>
      <c r="AS936" s="28"/>
      <c r="AT936" s="28"/>
      <c r="AU936" s="28"/>
    </row>
    <row r="937">
      <c r="B937" s="28"/>
      <c r="C937" s="28"/>
      <c r="D937" s="28"/>
      <c r="E937" s="28"/>
      <c r="F937" s="28"/>
      <c r="G937" s="28"/>
      <c r="H937" s="28"/>
      <c r="S937" s="28"/>
      <c r="T937" s="28"/>
      <c r="U937" s="116"/>
      <c r="V937" s="116"/>
      <c r="W937" s="116"/>
      <c r="X937" s="116"/>
      <c r="Y937" s="116"/>
      <c r="Z937" s="116"/>
      <c r="AA937" s="105"/>
      <c r="AB937" s="117"/>
      <c r="AC937" s="117"/>
      <c r="AD937" s="117"/>
      <c r="AE937" s="117"/>
      <c r="AF937" s="117"/>
      <c r="AG937" s="117"/>
      <c r="AH937" s="28"/>
      <c r="AI937" s="28"/>
      <c r="AJ937" s="28"/>
      <c r="AK937" s="28"/>
      <c r="AL937" s="28"/>
      <c r="AM937" s="28"/>
      <c r="AN937" s="28"/>
      <c r="AO937" s="28"/>
      <c r="AP937" s="28"/>
      <c r="AQ937" s="28"/>
      <c r="AR937" s="28"/>
      <c r="AS937" s="28"/>
      <c r="AT937" s="28"/>
      <c r="AU937" s="28"/>
    </row>
    <row r="938">
      <c r="B938" s="28"/>
      <c r="C938" s="28"/>
      <c r="D938" s="28"/>
      <c r="E938" s="28"/>
      <c r="F938" s="28"/>
      <c r="G938" s="28"/>
      <c r="H938" s="28"/>
      <c r="S938" s="28"/>
      <c r="T938" s="28"/>
      <c r="U938" s="116"/>
      <c r="V938" s="116"/>
      <c r="W938" s="116"/>
      <c r="X938" s="116"/>
      <c r="Y938" s="116"/>
      <c r="Z938" s="116"/>
      <c r="AA938" s="105"/>
      <c r="AB938" s="117"/>
      <c r="AC938" s="117"/>
      <c r="AD938" s="117"/>
      <c r="AE938" s="117"/>
      <c r="AF938" s="117"/>
      <c r="AG938" s="117"/>
      <c r="AH938" s="28"/>
      <c r="AI938" s="28"/>
      <c r="AJ938" s="28"/>
      <c r="AK938" s="28"/>
      <c r="AL938" s="28"/>
      <c r="AM938" s="28"/>
      <c r="AN938" s="28"/>
      <c r="AO938" s="28"/>
      <c r="AP938" s="28"/>
      <c r="AQ938" s="28"/>
      <c r="AR938" s="28"/>
      <c r="AS938" s="28"/>
      <c r="AT938" s="28"/>
      <c r="AU938" s="28"/>
    </row>
    <row r="939">
      <c r="B939" s="28"/>
      <c r="C939" s="28"/>
      <c r="D939" s="28"/>
      <c r="E939" s="28"/>
      <c r="F939" s="28"/>
      <c r="G939" s="28"/>
      <c r="H939" s="28"/>
      <c r="S939" s="28"/>
      <c r="T939" s="28"/>
      <c r="U939" s="116"/>
      <c r="V939" s="116"/>
      <c r="W939" s="116"/>
      <c r="X939" s="116"/>
      <c r="Y939" s="116"/>
      <c r="Z939" s="116"/>
      <c r="AA939" s="105"/>
      <c r="AB939" s="117"/>
      <c r="AC939" s="117"/>
      <c r="AD939" s="117"/>
      <c r="AE939" s="117"/>
      <c r="AF939" s="117"/>
      <c r="AG939" s="117"/>
      <c r="AH939" s="28"/>
      <c r="AI939" s="28"/>
      <c r="AJ939" s="28"/>
      <c r="AK939" s="28"/>
      <c r="AL939" s="28"/>
      <c r="AM939" s="28"/>
      <c r="AN939" s="28"/>
      <c r="AO939" s="28"/>
      <c r="AP939" s="28"/>
      <c r="AQ939" s="28"/>
      <c r="AR939" s="28"/>
      <c r="AS939" s="28"/>
      <c r="AT939" s="28"/>
      <c r="AU939" s="28"/>
    </row>
    <row r="940">
      <c r="B940" s="28"/>
      <c r="C940" s="28"/>
      <c r="D940" s="28"/>
      <c r="E940" s="28"/>
      <c r="F940" s="28"/>
      <c r="G940" s="28"/>
      <c r="H940" s="28"/>
      <c r="S940" s="28"/>
      <c r="T940" s="28"/>
      <c r="U940" s="116"/>
      <c r="V940" s="116"/>
      <c r="W940" s="116"/>
      <c r="X940" s="116"/>
      <c r="Y940" s="116"/>
      <c r="Z940" s="116"/>
      <c r="AA940" s="105"/>
      <c r="AB940" s="117"/>
      <c r="AC940" s="117"/>
      <c r="AD940" s="117"/>
      <c r="AE940" s="117"/>
      <c r="AF940" s="117"/>
      <c r="AG940" s="117"/>
      <c r="AH940" s="28"/>
      <c r="AI940" s="28"/>
      <c r="AJ940" s="28"/>
      <c r="AK940" s="28"/>
      <c r="AL940" s="28"/>
      <c r="AM940" s="28"/>
      <c r="AN940" s="28"/>
      <c r="AO940" s="28"/>
      <c r="AP940" s="28"/>
      <c r="AQ940" s="28"/>
      <c r="AR940" s="28"/>
      <c r="AS940" s="28"/>
      <c r="AT940" s="28"/>
      <c r="AU940" s="28"/>
    </row>
    <row r="941">
      <c r="B941" s="28"/>
      <c r="C941" s="28"/>
      <c r="D941" s="28"/>
      <c r="E941" s="28"/>
      <c r="F941" s="28"/>
      <c r="G941" s="28"/>
      <c r="H941" s="28"/>
      <c r="S941" s="28"/>
      <c r="T941" s="28"/>
      <c r="U941" s="116"/>
      <c r="V941" s="116"/>
      <c r="W941" s="116"/>
      <c r="X941" s="116"/>
      <c r="Y941" s="116"/>
      <c r="Z941" s="116"/>
      <c r="AA941" s="105"/>
      <c r="AB941" s="117"/>
      <c r="AC941" s="117"/>
      <c r="AD941" s="117"/>
      <c r="AE941" s="117"/>
      <c r="AF941" s="117"/>
      <c r="AG941" s="117"/>
      <c r="AH941" s="28"/>
      <c r="AI941" s="28"/>
      <c r="AJ941" s="28"/>
      <c r="AK941" s="28"/>
      <c r="AL941" s="28"/>
      <c r="AM941" s="28"/>
      <c r="AN941" s="28"/>
      <c r="AO941" s="28"/>
      <c r="AP941" s="28"/>
      <c r="AQ941" s="28"/>
      <c r="AR941" s="28"/>
      <c r="AS941" s="28"/>
      <c r="AT941" s="28"/>
      <c r="AU941" s="28"/>
    </row>
    <row r="942">
      <c r="B942" s="28"/>
      <c r="C942" s="28"/>
      <c r="D942" s="28"/>
      <c r="E942" s="28"/>
      <c r="F942" s="28"/>
      <c r="G942" s="28"/>
      <c r="H942" s="28"/>
      <c r="S942" s="28"/>
      <c r="T942" s="28"/>
      <c r="U942" s="116"/>
      <c r="V942" s="116"/>
      <c r="W942" s="116"/>
      <c r="X942" s="116"/>
      <c r="Y942" s="116"/>
      <c r="Z942" s="116"/>
      <c r="AA942" s="105"/>
      <c r="AB942" s="117"/>
      <c r="AC942" s="117"/>
      <c r="AD942" s="117"/>
      <c r="AE942" s="117"/>
      <c r="AF942" s="117"/>
      <c r="AG942" s="117"/>
      <c r="AH942" s="28"/>
      <c r="AI942" s="28"/>
      <c r="AJ942" s="28"/>
      <c r="AK942" s="28"/>
      <c r="AL942" s="28"/>
      <c r="AM942" s="28"/>
      <c r="AN942" s="28"/>
      <c r="AO942" s="28"/>
      <c r="AP942" s="28"/>
      <c r="AQ942" s="28"/>
      <c r="AR942" s="28"/>
      <c r="AS942" s="28"/>
      <c r="AT942" s="28"/>
      <c r="AU942" s="28"/>
    </row>
    <row r="943">
      <c r="B943" s="28"/>
      <c r="C943" s="28"/>
      <c r="D943" s="28"/>
      <c r="E943" s="28"/>
      <c r="F943" s="28"/>
      <c r="G943" s="28"/>
      <c r="H943" s="28"/>
      <c r="S943" s="28"/>
      <c r="T943" s="28"/>
      <c r="U943" s="116"/>
      <c r="V943" s="116"/>
      <c r="W943" s="116"/>
      <c r="X943" s="116"/>
      <c r="Y943" s="116"/>
      <c r="Z943" s="116"/>
      <c r="AA943" s="105"/>
      <c r="AB943" s="117"/>
      <c r="AC943" s="117"/>
      <c r="AD943" s="117"/>
      <c r="AE943" s="117"/>
      <c r="AF943" s="117"/>
      <c r="AG943" s="117"/>
      <c r="AH943" s="28"/>
      <c r="AI943" s="28"/>
      <c r="AJ943" s="28"/>
      <c r="AK943" s="28"/>
      <c r="AL943" s="28"/>
      <c r="AM943" s="28"/>
      <c r="AN943" s="28"/>
      <c r="AO943" s="28"/>
      <c r="AP943" s="28"/>
      <c r="AQ943" s="28"/>
      <c r="AR943" s="28"/>
      <c r="AS943" s="28"/>
      <c r="AT943" s="28"/>
      <c r="AU943" s="28"/>
    </row>
    <row r="944">
      <c r="B944" s="28"/>
      <c r="C944" s="28"/>
      <c r="D944" s="28"/>
      <c r="E944" s="28"/>
      <c r="F944" s="28"/>
      <c r="G944" s="28"/>
      <c r="H944" s="28"/>
      <c r="S944" s="28"/>
      <c r="T944" s="28"/>
      <c r="U944" s="116"/>
      <c r="V944" s="116"/>
      <c r="W944" s="116"/>
      <c r="X944" s="116"/>
      <c r="Y944" s="116"/>
      <c r="Z944" s="116"/>
      <c r="AA944" s="105"/>
      <c r="AB944" s="117"/>
      <c r="AC944" s="117"/>
      <c r="AD944" s="117"/>
      <c r="AE944" s="117"/>
      <c r="AF944" s="117"/>
      <c r="AG944" s="117"/>
      <c r="AH944" s="28"/>
      <c r="AI944" s="28"/>
      <c r="AJ944" s="28"/>
      <c r="AK944" s="28"/>
      <c r="AL944" s="28"/>
      <c r="AM944" s="28"/>
      <c r="AN944" s="28"/>
      <c r="AO944" s="28"/>
      <c r="AP944" s="28"/>
      <c r="AQ944" s="28"/>
      <c r="AR944" s="28"/>
      <c r="AS944" s="28"/>
      <c r="AT944" s="28"/>
      <c r="AU944" s="28"/>
    </row>
    <row r="945">
      <c r="B945" s="28"/>
      <c r="C945" s="28"/>
      <c r="D945" s="28"/>
      <c r="E945" s="28"/>
      <c r="F945" s="28"/>
      <c r="G945" s="28"/>
      <c r="H945" s="28"/>
      <c r="S945" s="28"/>
      <c r="T945" s="28"/>
      <c r="U945" s="116"/>
      <c r="V945" s="116"/>
      <c r="W945" s="116"/>
      <c r="X945" s="116"/>
      <c r="Y945" s="116"/>
      <c r="Z945" s="116"/>
      <c r="AA945" s="105"/>
      <c r="AB945" s="117"/>
      <c r="AC945" s="117"/>
      <c r="AD945" s="117"/>
      <c r="AE945" s="117"/>
      <c r="AF945" s="117"/>
      <c r="AG945" s="117"/>
      <c r="AH945" s="28"/>
      <c r="AI945" s="28"/>
      <c r="AJ945" s="28"/>
      <c r="AK945" s="28"/>
      <c r="AL945" s="28"/>
      <c r="AM945" s="28"/>
      <c r="AN945" s="28"/>
      <c r="AO945" s="28"/>
      <c r="AP945" s="28"/>
      <c r="AQ945" s="28"/>
      <c r="AR945" s="28"/>
      <c r="AS945" s="28"/>
      <c r="AT945" s="28"/>
      <c r="AU945" s="28"/>
    </row>
    <row r="946">
      <c r="B946" s="28"/>
      <c r="C946" s="28"/>
      <c r="D946" s="28"/>
      <c r="E946" s="28"/>
      <c r="F946" s="28"/>
      <c r="G946" s="28"/>
      <c r="H946" s="28"/>
      <c r="S946" s="28"/>
      <c r="T946" s="28"/>
      <c r="U946" s="116"/>
      <c r="V946" s="116"/>
      <c r="W946" s="116"/>
      <c r="X946" s="116"/>
      <c r="Y946" s="116"/>
      <c r="Z946" s="116"/>
      <c r="AA946" s="105"/>
      <c r="AB946" s="117"/>
      <c r="AC946" s="117"/>
      <c r="AD946" s="117"/>
      <c r="AE946" s="117"/>
      <c r="AF946" s="117"/>
      <c r="AG946" s="117"/>
      <c r="AH946" s="28"/>
      <c r="AI946" s="28"/>
      <c r="AJ946" s="28"/>
      <c r="AK946" s="28"/>
      <c r="AL946" s="28"/>
      <c r="AM946" s="28"/>
      <c r="AN946" s="28"/>
      <c r="AO946" s="28"/>
      <c r="AP946" s="28"/>
      <c r="AQ946" s="28"/>
      <c r="AR946" s="28"/>
      <c r="AS946" s="28"/>
      <c r="AT946" s="28"/>
      <c r="AU946" s="28"/>
    </row>
    <row r="947">
      <c r="B947" s="28"/>
      <c r="C947" s="28"/>
      <c r="D947" s="28"/>
      <c r="E947" s="28"/>
      <c r="F947" s="28"/>
      <c r="G947" s="28"/>
      <c r="H947" s="28"/>
      <c r="S947" s="28"/>
      <c r="T947" s="28"/>
      <c r="U947" s="116"/>
      <c r="V947" s="116"/>
      <c r="W947" s="116"/>
      <c r="X947" s="116"/>
      <c r="Y947" s="116"/>
      <c r="Z947" s="116"/>
      <c r="AA947" s="105"/>
      <c r="AB947" s="117"/>
      <c r="AC947" s="117"/>
      <c r="AD947" s="117"/>
      <c r="AE947" s="117"/>
      <c r="AF947" s="117"/>
      <c r="AG947" s="117"/>
      <c r="AH947" s="28"/>
      <c r="AI947" s="28"/>
      <c r="AJ947" s="28"/>
      <c r="AK947" s="28"/>
      <c r="AL947" s="28"/>
      <c r="AM947" s="28"/>
      <c r="AN947" s="28"/>
      <c r="AO947" s="28"/>
      <c r="AP947" s="28"/>
      <c r="AQ947" s="28"/>
      <c r="AR947" s="28"/>
      <c r="AS947" s="28"/>
      <c r="AT947" s="28"/>
      <c r="AU947" s="28"/>
    </row>
    <row r="948">
      <c r="B948" s="28"/>
      <c r="C948" s="28"/>
      <c r="D948" s="28"/>
      <c r="E948" s="28"/>
      <c r="F948" s="28"/>
      <c r="G948" s="28"/>
      <c r="H948" s="28"/>
      <c r="S948" s="28"/>
      <c r="T948" s="28"/>
      <c r="U948" s="116"/>
      <c r="V948" s="116"/>
      <c r="W948" s="116"/>
      <c r="X948" s="116"/>
      <c r="Y948" s="116"/>
      <c r="Z948" s="116"/>
      <c r="AA948" s="105"/>
      <c r="AB948" s="117"/>
      <c r="AC948" s="117"/>
      <c r="AD948" s="117"/>
      <c r="AE948" s="117"/>
      <c r="AF948" s="117"/>
      <c r="AG948" s="117"/>
      <c r="AH948" s="28"/>
      <c r="AI948" s="28"/>
      <c r="AJ948" s="28"/>
      <c r="AK948" s="28"/>
      <c r="AL948" s="28"/>
      <c r="AM948" s="28"/>
      <c r="AN948" s="28"/>
      <c r="AO948" s="28"/>
      <c r="AP948" s="28"/>
      <c r="AQ948" s="28"/>
      <c r="AR948" s="28"/>
      <c r="AS948" s="28"/>
      <c r="AT948" s="28"/>
      <c r="AU948" s="28"/>
    </row>
    <row r="949">
      <c r="B949" s="28"/>
      <c r="C949" s="28"/>
      <c r="D949" s="28"/>
      <c r="E949" s="28"/>
      <c r="F949" s="28"/>
      <c r="G949" s="28"/>
      <c r="H949" s="28"/>
      <c r="S949" s="28"/>
      <c r="T949" s="28"/>
      <c r="U949" s="116"/>
      <c r="V949" s="116"/>
      <c r="W949" s="116"/>
      <c r="X949" s="116"/>
      <c r="Y949" s="116"/>
      <c r="Z949" s="116"/>
      <c r="AA949" s="105"/>
      <c r="AB949" s="117"/>
      <c r="AC949" s="117"/>
      <c r="AD949" s="117"/>
      <c r="AE949" s="117"/>
      <c r="AF949" s="117"/>
      <c r="AG949" s="117"/>
      <c r="AH949" s="28"/>
      <c r="AI949" s="28"/>
      <c r="AJ949" s="28"/>
      <c r="AK949" s="28"/>
      <c r="AL949" s="28"/>
      <c r="AM949" s="28"/>
      <c r="AN949" s="28"/>
      <c r="AO949" s="28"/>
      <c r="AP949" s="28"/>
      <c r="AQ949" s="28"/>
      <c r="AR949" s="28"/>
      <c r="AS949" s="28"/>
      <c r="AT949" s="28"/>
      <c r="AU949" s="28"/>
    </row>
    <row r="950">
      <c r="B950" s="28"/>
      <c r="C950" s="28"/>
      <c r="D950" s="28"/>
      <c r="E950" s="28"/>
      <c r="F950" s="28"/>
      <c r="G950" s="28"/>
      <c r="H950" s="28"/>
      <c r="S950" s="28"/>
      <c r="T950" s="28"/>
      <c r="U950" s="116"/>
      <c r="V950" s="116"/>
      <c r="W950" s="116"/>
      <c r="X950" s="116"/>
      <c r="Y950" s="116"/>
      <c r="Z950" s="116"/>
      <c r="AA950" s="105"/>
      <c r="AB950" s="117"/>
      <c r="AC950" s="117"/>
      <c r="AD950" s="117"/>
      <c r="AE950" s="117"/>
      <c r="AF950" s="117"/>
      <c r="AG950" s="117"/>
      <c r="AH950" s="28"/>
      <c r="AI950" s="28"/>
      <c r="AJ950" s="28"/>
      <c r="AK950" s="28"/>
      <c r="AL950" s="28"/>
      <c r="AM950" s="28"/>
      <c r="AN950" s="28"/>
      <c r="AO950" s="28"/>
      <c r="AP950" s="28"/>
      <c r="AQ950" s="28"/>
      <c r="AR950" s="28"/>
      <c r="AS950" s="28"/>
      <c r="AT950" s="28"/>
      <c r="AU950" s="28"/>
    </row>
    <row r="951">
      <c r="B951" s="28"/>
      <c r="C951" s="28"/>
      <c r="D951" s="28"/>
      <c r="E951" s="28"/>
      <c r="F951" s="28"/>
      <c r="G951" s="28"/>
      <c r="H951" s="28"/>
      <c r="S951" s="28"/>
      <c r="T951" s="28"/>
      <c r="U951" s="116"/>
      <c r="V951" s="116"/>
      <c r="W951" s="116"/>
      <c r="X951" s="116"/>
      <c r="Y951" s="116"/>
      <c r="Z951" s="116"/>
      <c r="AA951" s="105"/>
      <c r="AB951" s="117"/>
      <c r="AC951" s="117"/>
      <c r="AD951" s="117"/>
      <c r="AE951" s="117"/>
      <c r="AF951" s="117"/>
      <c r="AG951" s="117"/>
      <c r="AH951" s="28"/>
      <c r="AI951" s="28"/>
      <c r="AJ951" s="28"/>
      <c r="AK951" s="28"/>
      <c r="AL951" s="28"/>
      <c r="AM951" s="28"/>
      <c r="AN951" s="28"/>
      <c r="AO951" s="28"/>
      <c r="AP951" s="28"/>
      <c r="AQ951" s="28"/>
      <c r="AR951" s="28"/>
      <c r="AS951" s="28"/>
      <c r="AT951" s="28"/>
      <c r="AU951" s="28"/>
    </row>
    <row r="952">
      <c r="B952" s="28"/>
      <c r="C952" s="28"/>
      <c r="D952" s="28"/>
      <c r="E952" s="28"/>
      <c r="F952" s="28"/>
      <c r="G952" s="28"/>
      <c r="H952" s="28"/>
      <c r="S952" s="28"/>
      <c r="T952" s="28"/>
      <c r="U952" s="116"/>
      <c r="V952" s="116"/>
      <c r="W952" s="116"/>
      <c r="X952" s="116"/>
      <c r="Y952" s="116"/>
      <c r="Z952" s="116"/>
      <c r="AA952" s="105"/>
      <c r="AB952" s="117"/>
      <c r="AC952" s="117"/>
      <c r="AD952" s="117"/>
      <c r="AE952" s="117"/>
      <c r="AF952" s="117"/>
      <c r="AG952" s="117"/>
      <c r="AH952" s="28"/>
      <c r="AI952" s="28"/>
      <c r="AJ952" s="28"/>
      <c r="AK952" s="28"/>
      <c r="AL952" s="28"/>
      <c r="AM952" s="28"/>
      <c r="AN952" s="28"/>
      <c r="AO952" s="28"/>
      <c r="AP952" s="28"/>
      <c r="AQ952" s="28"/>
      <c r="AR952" s="28"/>
      <c r="AS952" s="28"/>
      <c r="AT952" s="28"/>
      <c r="AU952" s="28"/>
    </row>
    <row r="953">
      <c r="B953" s="28"/>
      <c r="C953" s="28"/>
      <c r="D953" s="28"/>
      <c r="E953" s="28"/>
      <c r="F953" s="28"/>
      <c r="G953" s="28"/>
      <c r="H953" s="28"/>
      <c r="S953" s="28"/>
      <c r="T953" s="28"/>
      <c r="U953" s="116"/>
      <c r="V953" s="116"/>
      <c r="W953" s="116"/>
      <c r="X953" s="116"/>
      <c r="Y953" s="116"/>
      <c r="Z953" s="116"/>
      <c r="AA953" s="105"/>
      <c r="AB953" s="117"/>
      <c r="AC953" s="117"/>
      <c r="AD953" s="117"/>
      <c r="AE953" s="117"/>
      <c r="AF953" s="117"/>
      <c r="AG953" s="117"/>
      <c r="AH953" s="28"/>
      <c r="AI953" s="28"/>
      <c r="AJ953" s="28"/>
      <c r="AK953" s="28"/>
      <c r="AL953" s="28"/>
      <c r="AM953" s="28"/>
      <c r="AN953" s="28"/>
      <c r="AO953" s="28"/>
      <c r="AP953" s="28"/>
      <c r="AQ953" s="28"/>
      <c r="AR953" s="28"/>
      <c r="AS953" s="28"/>
      <c r="AT953" s="28"/>
      <c r="AU953" s="28"/>
    </row>
    <row r="954">
      <c r="B954" s="28"/>
      <c r="C954" s="28"/>
      <c r="D954" s="28"/>
      <c r="E954" s="28"/>
      <c r="F954" s="28"/>
      <c r="G954" s="28"/>
      <c r="H954" s="28"/>
      <c r="S954" s="28"/>
      <c r="T954" s="28"/>
      <c r="U954" s="116"/>
      <c r="V954" s="116"/>
      <c r="W954" s="116"/>
      <c r="X954" s="116"/>
      <c r="Y954" s="116"/>
      <c r="Z954" s="116"/>
      <c r="AA954" s="105"/>
      <c r="AB954" s="117"/>
      <c r="AC954" s="117"/>
      <c r="AD954" s="117"/>
      <c r="AE954" s="117"/>
      <c r="AF954" s="117"/>
      <c r="AG954" s="117"/>
      <c r="AH954" s="28"/>
      <c r="AI954" s="28"/>
      <c r="AJ954" s="28"/>
      <c r="AK954" s="28"/>
      <c r="AL954" s="28"/>
      <c r="AM954" s="28"/>
      <c r="AN954" s="28"/>
      <c r="AO954" s="28"/>
      <c r="AP954" s="28"/>
      <c r="AQ954" s="28"/>
      <c r="AR954" s="28"/>
      <c r="AS954" s="28"/>
      <c r="AT954" s="28"/>
      <c r="AU954" s="28"/>
    </row>
    <row r="955">
      <c r="B955" s="28"/>
      <c r="C955" s="28"/>
      <c r="D955" s="28"/>
      <c r="E955" s="28"/>
      <c r="F955" s="28"/>
      <c r="G955" s="28"/>
      <c r="H955" s="28"/>
      <c r="S955" s="28"/>
      <c r="T955" s="28"/>
      <c r="U955" s="116"/>
      <c r="V955" s="116"/>
      <c r="W955" s="116"/>
      <c r="X955" s="116"/>
      <c r="Y955" s="116"/>
      <c r="Z955" s="116"/>
      <c r="AA955" s="105"/>
      <c r="AB955" s="117"/>
      <c r="AC955" s="117"/>
      <c r="AD955" s="117"/>
      <c r="AE955" s="117"/>
      <c r="AF955" s="117"/>
      <c r="AG955" s="117"/>
      <c r="AH955" s="28"/>
      <c r="AI955" s="28"/>
      <c r="AJ955" s="28"/>
      <c r="AK955" s="28"/>
      <c r="AL955" s="28"/>
      <c r="AM955" s="28"/>
      <c r="AN955" s="28"/>
      <c r="AO955" s="28"/>
      <c r="AP955" s="28"/>
      <c r="AQ955" s="28"/>
      <c r="AR955" s="28"/>
      <c r="AS955" s="28"/>
      <c r="AT955" s="28"/>
      <c r="AU955" s="28"/>
    </row>
    <row r="956">
      <c r="B956" s="28"/>
      <c r="C956" s="28"/>
      <c r="D956" s="28"/>
      <c r="E956" s="28"/>
      <c r="F956" s="28"/>
      <c r="G956" s="28"/>
      <c r="H956" s="28"/>
      <c r="S956" s="28"/>
      <c r="T956" s="28"/>
      <c r="U956" s="116"/>
      <c r="V956" s="116"/>
      <c r="W956" s="116"/>
      <c r="X956" s="116"/>
      <c r="Y956" s="116"/>
      <c r="Z956" s="116"/>
      <c r="AA956" s="105"/>
      <c r="AB956" s="117"/>
      <c r="AC956" s="117"/>
      <c r="AD956" s="117"/>
      <c r="AE956" s="117"/>
      <c r="AF956" s="117"/>
      <c r="AG956" s="117"/>
      <c r="AH956" s="28"/>
      <c r="AI956" s="28"/>
      <c r="AJ956" s="28"/>
      <c r="AK956" s="28"/>
      <c r="AL956" s="28"/>
      <c r="AM956" s="28"/>
      <c r="AN956" s="28"/>
      <c r="AO956" s="28"/>
      <c r="AP956" s="28"/>
      <c r="AQ956" s="28"/>
      <c r="AR956" s="28"/>
      <c r="AS956" s="28"/>
      <c r="AT956" s="28"/>
      <c r="AU956" s="28"/>
    </row>
    <row r="957">
      <c r="B957" s="28"/>
      <c r="C957" s="28"/>
      <c r="D957" s="28"/>
      <c r="E957" s="28"/>
      <c r="F957" s="28"/>
      <c r="G957" s="28"/>
      <c r="H957" s="28"/>
      <c r="S957" s="28"/>
      <c r="T957" s="28"/>
      <c r="U957" s="116"/>
      <c r="V957" s="116"/>
      <c r="W957" s="116"/>
      <c r="X957" s="116"/>
      <c r="Y957" s="116"/>
      <c r="Z957" s="116"/>
      <c r="AA957" s="105"/>
      <c r="AB957" s="117"/>
      <c r="AC957" s="117"/>
      <c r="AD957" s="117"/>
      <c r="AE957" s="117"/>
      <c r="AF957" s="117"/>
      <c r="AG957" s="117"/>
      <c r="AH957" s="28"/>
      <c r="AI957" s="28"/>
      <c r="AJ957" s="28"/>
      <c r="AK957" s="28"/>
      <c r="AL957" s="28"/>
      <c r="AM957" s="28"/>
      <c r="AN957" s="28"/>
      <c r="AO957" s="28"/>
      <c r="AP957" s="28"/>
      <c r="AQ957" s="28"/>
      <c r="AR957" s="28"/>
      <c r="AS957" s="28"/>
      <c r="AT957" s="28"/>
      <c r="AU957" s="28"/>
    </row>
    <row r="958">
      <c r="B958" s="28"/>
      <c r="C958" s="28"/>
      <c r="D958" s="28"/>
      <c r="E958" s="28"/>
      <c r="F958" s="28"/>
      <c r="G958" s="28"/>
      <c r="H958" s="28"/>
      <c r="S958" s="28"/>
      <c r="T958" s="28"/>
      <c r="U958" s="116"/>
      <c r="V958" s="116"/>
      <c r="W958" s="116"/>
      <c r="X958" s="116"/>
      <c r="Y958" s="116"/>
      <c r="Z958" s="116"/>
      <c r="AA958" s="105"/>
      <c r="AB958" s="117"/>
      <c r="AC958" s="117"/>
      <c r="AD958" s="117"/>
      <c r="AE958" s="117"/>
      <c r="AF958" s="117"/>
      <c r="AG958" s="117"/>
      <c r="AH958" s="28"/>
      <c r="AI958" s="28"/>
      <c r="AJ958" s="28"/>
      <c r="AK958" s="28"/>
      <c r="AL958" s="28"/>
      <c r="AM958" s="28"/>
      <c r="AN958" s="28"/>
      <c r="AO958" s="28"/>
      <c r="AP958" s="28"/>
      <c r="AQ958" s="28"/>
      <c r="AR958" s="28"/>
      <c r="AS958" s="28"/>
      <c r="AT958" s="28"/>
      <c r="AU958" s="28"/>
    </row>
    <row r="959">
      <c r="B959" s="28"/>
      <c r="C959" s="28"/>
      <c r="D959" s="28"/>
      <c r="E959" s="28"/>
      <c r="F959" s="28"/>
      <c r="G959" s="28"/>
      <c r="H959" s="28"/>
      <c r="S959" s="28"/>
      <c r="T959" s="28"/>
      <c r="U959" s="116"/>
      <c r="V959" s="116"/>
      <c r="W959" s="116"/>
      <c r="X959" s="116"/>
      <c r="Y959" s="116"/>
      <c r="Z959" s="116"/>
      <c r="AA959" s="105"/>
      <c r="AB959" s="117"/>
      <c r="AC959" s="117"/>
      <c r="AD959" s="117"/>
      <c r="AE959" s="117"/>
      <c r="AF959" s="117"/>
      <c r="AG959" s="117"/>
      <c r="AH959" s="28"/>
      <c r="AI959" s="28"/>
      <c r="AJ959" s="28"/>
      <c r="AK959" s="28"/>
      <c r="AL959" s="28"/>
      <c r="AM959" s="28"/>
      <c r="AN959" s="28"/>
      <c r="AO959" s="28"/>
      <c r="AP959" s="28"/>
      <c r="AQ959" s="28"/>
      <c r="AR959" s="28"/>
      <c r="AS959" s="28"/>
      <c r="AT959" s="28"/>
      <c r="AU959" s="28"/>
    </row>
    <row r="960">
      <c r="B960" s="28"/>
      <c r="C960" s="28"/>
      <c r="D960" s="28"/>
      <c r="E960" s="28"/>
      <c r="F960" s="28"/>
      <c r="G960" s="28"/>
      <c r="H960" s="28"/>
      <c r="S960" s="28"/>
      <c r="T960" s="28"/>
      <c r="U960" s="116"/>
      <c r="V960" s="116"/>
      <c r="W960" s="116"/>
      <c r="X960" s="116"/>
      <c r="Y960" s="116"/>
      <c r="Z960" s="116"/>
      <c r="AA960" s="105"/>
      <c r="AB960" s="117"/>
      <c r="AC960" s="117"/>
      <c r="AD960" s="117"/>
      <c r="AE960" s="117"/>
      <c r="AF960" s="117"/>
      <c r="AG960" s="117"/>
      <c r="AH960" s="28"/>
      <c r="AI960" s="28"/>
      <c r="AJ960" s="28"/>
      <c r="AK960" s="28"/>
      <c r="AL960" s="28"/>
      <c r="AM960" s="28"/>
      <c r="AN960" s="28"/>
      <c r="AO960" s="28"/>
      <c r="AP960" s="28"/>
      <c r="AQ960" s="28"/>
      <c r="AR960" s="28"/>
      <c r="AS960" s="28"/>
      <c r="AT960" s="28"/>
      <c r="AU960" s="28"/>
    </row>
    <row r="961">
      <c r="B961" s="28"/>
      <c r="C961" s="28"/>
      <c r="D961" s="28"/>
      <c r="E961" s="28"/>
      <c r="F961" s="28"/>
      <c r="G961" s="28"/>
      <c r="H961" s="28"/>
      <c r="S961" s="28"/>
      <c r="T961" s="28"/>
      <c r="U961" s="116"/>
      <c r="V961" s="116"/>
      <c r="W961" s="116"/>
      <c r="X961" s="116"/>
      <c r="Y961" s="116"/>
      <c r="Z961" s="116"/>
      <c r="AA961" s="105"/>
      <c r="AB961" s="117"/>
      <c r="AC961" s="117"/>
      <c r="AD961" s="117"/>
      <c r="AE961" s="117"/>
      <c r="AF961" s="117"/>
      <c r="AG961" s="117"/>
      <c r="AH961" s="28"/>
      <c r="AI961" s="28"/>
      <c r="AJ961" s="28"/>
      <c r="AK961" s="28"/>
      <c r="AL961" s="28"/>
      <c r="AM961" s="28"/>
      <c r="AN961" s="28"/>
      <c r="AO961" s="28"/>
      <c r="AP961" s="28"/>
      <c r="AQ961" s="28"/>
      <c r="AR961" s="28"/>
      <c r="AS961" s="28"/>
      <c r="AT961" s="28"/>
      <c r="AU961" s="28"/>
    </row>
    <row r="962">
      <c r="B962" s="28"/>
      <c r="C962" s="28"/>
      <c r="D962" s="28"/>
      <c r="E962" s="28"/>
      <c r="F962" s="28"/>
      <c r="G962" s="28"/>
      <c r="H962" s="28"/>
      <c r="S962" s="28"/>
      <c r="T962" s="28"/>
      <c r="U962" s="116"/>
      <c r="V962" s="116"/>
      <c r="W962" s="116"/>
      <c r="X962" s="116"/>
      <c r="Y962" s="116"/>
      <c r="Z962" s="116"/>
      <c r="AA962" s="105"/>
      <c r="AB962" s="117"/>
      <c r="AC962" s="117"/>
      <c r="AD962" s="117"/>
      <c r="AE962" s="117"/>
      <c r="AF962" s="117"/>
      <c r="AG962" s="117"/>
      <c r="AH962" s="28"/>
      <c r="AI962" s="28"/>
      <c r="AJ962" s="28"/>
      <c r="AK962" s="28"/>
      <c r="AL962" s="28"/>
      <c r="AM962" s="28"/>
      <c r="AN962" s="28"/>
      <c r="AO962" s="28"/>
      <c r="AP962" s="28"/>
      <c r="AQ962" s="28"/>
      <c r="AR962" s="28"/>
      <c r="AS962" s="28"/>
      <c r="AT962" s="28"/>
      <c r="AU962" s="28"/>
    </row>
    <row r="963">
      <c r="B963" s="28"/>
      <c r="C963" s="28"/>
      <c r="D963" s="28"/>
      <c r="E963" s="28"/>
      <c r="F963" s="28"/>
      <c r="G963" s="28"/>
      <c r="H963" s="28"/>
      <c r="S963" s="28"/>
      <c r="T963" s="28"/>
      <c r="U963" s="116"/>
      <c r="V963" s="116"/>
      <c r="W963" s="116"/>
      <c r="X963" s="116"/>
      <c r="Y963" s="116"/>
      <c r="Z963" s="116"/>
      <c r="AA963" s="105"/>
      <c r="AB963" s="117"/>
      <c r="AC963" s="117"/>
      <c r="AD963" s="117"/>
      <c r="AE963" s="117"/>
      <c r="AF963" s="117"/>
      <c r="AG963" s="117"/>
      <c r="AH963" s="28"/>
      <c r="AI963" s="28"/>
      <c r="AJ963" s="28"/>
      <c r="AK963" s="28"/>
      <c r="AL963" s="28"/>
      <c r="AM963" s="28"/>
      <c r="AN963" s="28"/>
      <c r="AO963" s="28"/>
      <c r="AP963" s="28"/>
      <c r="AQ963" s="28"/>
      <c r="AR963" s="28"/>
      <c r="AS963" s="28"/>
      <c r="AT963" s="28"/>
      <c r="AU963" s="28"/>
    </row>
    <row r="964">
      <c r="B964" s="28"/>
      <c r="C964" s="28"/>
      <c r="D964" s="28"/>
      <c r="E964" s="28"/>
      <c r="F964" s="28"/>
      <c r="G964" s="28"/>
      <c r="H964" s="28"/>
      <c r="S964" s="28"/>
      <c r="T964" s="28"/>
      <c r="U964" s="116"/>
      <c r="V964" s="116"/>
      <c r="W964" s="116"/>
      <c r="X964" s="116"/>
      <c r="Y964" s="116"/>
      <c r="Z964" s="116"/>
      <c r="AA964" s="105"/>
      <c r="AB964" s="117"/>
      <c r="AC964" s="117"/>
      <c r="AD964" s="117"/>
      <c r="AE964" s="117"/>
      <c r="AF964" s="117"/>
      <c r="AG964" s="117"/>
      <c r="AH964" s="28"/>
      <c r="AI964" s="28"/>
      <c r="AJ964" s="28"/>
      <c r="AK964" s="28"/>
      <c r="AL964" s="28"/>
      <c r="AM964" s="28"/>
      <c r="AN964" s="28"/>
      <c r="AO964" s="28"/>
      <c r="AP964" s="28"/>
      <c r="AQ964" s="28"/>
      <c r="AR964" s="28"/>
      <c r="AS964" s="28"/>
      <c r="AT964" s="28"/>
      <c r="AU964" s="28"/>
    </row>
    <row r="965">
      <c r="B965" s="28"/>
      <c r="C965" s="28"/>
      <c r="D965" s="28"/>
      <c r="E965" s="28"/>
      <c r="F965" s="28"/>
      <c r="G965" s="28"/>
      <c r="H965" s="28"/>
      <c r="S965" s="28"/>
      <c r="T965" s="28"/>
      <c r="U965" s="116"/>
      <c r="V965" s="116"/>
      <c r="W965" s="116"/>
      <c r="X965" s="116"/>
      <c r="Y965" s="116"/>
      <c r="Z965" s="116"/>
      <c r="AA965" s="105"/>
      <c r="AB965" s="117"/>
      <c r="AC965" s="117"/>
      <c r="AD965" s="117"/>
      <c r="AE965" s="117"/>
      <c r="AF965" s="117"/>
      <c r="AG965" s="117"/>
      <c r="AH965" s="28"/>
      <c r="AI965" s="28"/>
      <c r="AJ965" s="28"/>
      <c r="AK965" s="28"/>
      <c r="AL965" s="28"/>
      <c r="AM965" s="28"/>
      <c r="AN965" s="28"/>
      <c r="AO965" s="28"/>
      <c r="AP965" s="28"/>
      <c r="AQ965" s="28"/>
      <c r="AR965" s="28"/>
      <c r="AS965" s="28"/>
      <c r="AT965" s="28"/>
      <c r="AU965" s="28"/>
    </row>
    <row r="966">
      <c r="B966" s="28"/>
      <c r="C966" s="28"/>
      <c r="D966" s="28"/>
      <c r="E966" s="28"/>
      <c r="F966" s="28"/>
      <c r="G966" s="28"/>
      <c r="H966" s="28"/>
      <c r="S966" s="28"/>
      <c r="T966" s="28"/>
      <c r="U966" s="116"/>
      <c r="V966" s="116"/>
      <c r="W966" s="116"/>
      <c r="X966" s="116"/>
      <c r="Y966" s="116"/>
      <c r="Z966" s="116"/>
      <c r="AA966" s="105"/>
      <c r="AB966" s="117"/>
      <c r="AC966" s="117"/>
      <c r="AD966" s="117"/>
      <c r="AE966" s="117"/>
      <c r="AF966" s="117"/>
      <c r="AG966" s="117"/>
      <c r="AH966" s="28"/>
      <c r="AI966" s="28"/>
      <c r="AJ966" s="28"/>
      <c r="AK966" s="28"/>
      <c r="AL966" s="28"/>
      <c r="AM966" s="28"/>
      <c r="AN966" s="28"/>
      <c r="AO966" s="28"/>
      <c r="AP966" s="28"/>
      <c r="AQ966" s="28"/>
      <c r="AR966" s="28"/>
      <c r="AS966" s="28"/>
      <c r="AT966" s="28"/>
      <c r="AU966" s="28"/>
    </row>
    <row r="967">
      <c r="B967" s="28"/>
      <c r="C967" s="28"/>
      <c r="D967" s="28"/>
      <c r="E967" s="28"/>
      <c r="F967" s="28"/>
      <c r="G967" s="28"/>
      <c r="H967" s="28"/>
      <c r="S967" s="28"/>
      <c r="T967" s="28"/>
      <c r="U967" s="116"/>
      <c r="V967" s="116"/>
      <c r="W967" s="116"/>
      <c r="X967" s="116"/>
      <c r="Y967" s="116"/>
      <c r="Z967" s="116"/>
      <c r="AA967" s="105"/>
      <c r="AB967" s="117"/>
      <c r="AC967" s="117"/>
      <c r="AD967" s="117"/>
      <c r="AE967" s="117"/>
      <c r="AF967" s="117"/>
      <c r="AG967" s="117"/>
      <c r="AH967" s="28"/>
      <c r="AI967" s="28"/>
      <c r="AJ967" s="28"/>
      <c r="AK967" s="28"/>
      <c r="AL967" s="28"/>
      <c r="AM967" s="28"/>
      <c r="AN967" s="28"/>
      <c r="AO967" s="28"/>
      <c r="AP967" s="28"/>
      <c r="AQ967" s="28"/>
      <c r="AR967" s="28"/>
      <c r="AS967" s="28"/>
      <c r="AT967" s="28"/>
      <c r="AU967" s="28"/>
    </row>
    <row r="968">
      <c r="B968" s="28"/>
      <c r="C968" s="28"/>
      <c r="D968" s="28"/>
      <c r="E968" s="28"/>
      <c r="F968" s="28"/>
      <c r="G968" s="28"/>
      <c r="H968" s="28"/>
      <c r="S968" s="28"/>
      <c r="T968" s="28"/>
      <c r="U968" s="116"/>
      <c r="V968" s="116"/>
      <c r="W968" s="116"/>
      <c r="X968" s="116"/>
      <c r="Y968" s="116"/>
      <c r="Z968" s="116"/>
      <c r="AA968" s="105"/>
      <c r="AB968" s="117"/>
      <c r="AC968" s="117"/>
      <c r="AD968" s="117"/>
      <c r="AE968" s="117"/>
      <c r="AF968" s="117"/>
      <c r="AG968" s="117"/>
      <c r="AH968" s="28"/>
      <c r="AI968" s="28"/>
      <c r="AJ968" s="28"/>
      <c r="AK968" s="28"/>
      <c r="AL968" s="28"/>
      <c r="AM968" s="28"/>
      <c r="AN968" s="28"/>
      <c r="AO968" s="28"/>
      <c r="AP968" s="28"/>
      <c r="AQ968" s="28"/>
      <c r="AR968" s="28"/>
      <c r="AS968" s="28"/>
      <c r="AT968" s="28"/>
      <c r="AU968" s="28"/>
    </row>
    <row r="969">
      <c r="B969" s="28"/>
      <c r="C969" s="28"/>
      <c r="D969" s="28"/>
      <c r="E969" s="28"/>
      <c r="F969" s="28"/>
      <c r="G969" s="28"/>
      <c r="H969" s="28"/>
      <c r="S969" s="28"/>
      <c r="T969" s="28"/>
      <c r="U969" s="116"/>
      <c r="V969" s="116"/>
      <c r="W969" s="116"/>
      <c r="X969" s="116"/>
      <c r="Y969" s="116"/>
      <c r="Z969" s="116"/>
      <c r="AA969" s="105"/>
      <c r="AB969" s="117"/>
      <c r="AC969" s="117"/>
      <c r="AD969" s="117"/>
      <c r="AE969" s="117"/>
      <c r="AF969" s="117"/>
      <c r="AG969" s="117"/>
      <c r="AH969" s="28"/>
      <c r="AI969" s="28"/>
      <c r="AJ969" s="28"/>
      <c r="AK969" s="28"/>
      <c r="AL969" s="28"/>
      <c r="AM969" s="28"/>
      <c r="AN969" s="28"/>
      <c r="AO969" s="28"/>
      <c r="AP969" s="28"/>
      <c r="AQ969" s="28"/>
      <c r="AR969" s="28"/>
      <c r="AS969" s="28"/>
      <c r="AT969" s="28"/>
      <c r="AU969" s="28"/>
    </row>
    <row r="970">
      <c r="B970" s="28"/>
      <c r="C970" s="28"/>
      <c r="D970" s="28"/>
      <c r="E970" s="28"/>
      <c r="F970" s="28"/>
      <c r="G970" s="28"/>
      <c r="H970" s="28"/>
      <c r="S970" s="28"/>
      <c r="T970" s="28"/>
      <c r="U970" s="116"/>
      <c r="V970" s="116"/>
      <c r="W970" s="116"/>
      <c r="X970" s="116"/>
      <c r="Y970" s="116"/>
      <c r="Z970" s="116"/>
      <c r="AA970" s="105"/>
      <c r="AB970" s="117"/>
      <c r="AC970" s="117"/>
      <c r="AD970" s="117"/>
      <c r="AE970" s="117"/>
      <c r="AF970" s="117"/>
      <c r="AG970" s="117"/>
      <c r="AH970" s="28"/>
      <c r="AI970" s="28"/>
      <c r="AJ970" s="28"/>
      <c r="AK970" s="28"/>
      <c r="AL970" s="28"/>
      <c r="AM970" s="28"/>
      <c r="AN970" s="28"/>
      <c r="AO970" s="28"/>
      <c r="AP970" s="28"/>
      <c r="AQ970" s="28"/>
      <c r="AR970" s="28"/>
      <c r="AS970" s="28"/>
      <c r="AT970" s="28"/>
      <c r="AU970" s="28"/>
    </row>
    <row r="971">
      <c r="B971" s="28"/>
      <c r="C971" s="28"/>
      <c r="D971" s="28"/>
      <c r="E971" s="28"/>
      <c r="F971" s="28"/>
      <c r="G971" s="28"/>
      <c r="H971" s="28"/>
      <c r="S971" s="28"/>
      <c r="T971" s="28"/>
      <c r="U971" s="116"/>
      <c r="V971" s="116"/>
      <c r="W971" s="116"/>
      <c r="X971" s="116"/>
      <c r="Y971" s="116"/>
      <c r="Z971" s="116"/>
      <c r="AA971" s="105"/>
      <c r="AB971" s="117"/>
      <c r="AC971" s="117"/>
      <c r="AD971" s="117"/>
      <c r="AE971" s="117"/>
      <c r="AF971" s="117"/>
      <c r="AG971" s="117"/>
      <c r="AH971" s="28"/>
      <c r="AI971" s="28"/>
      <c r="AJ971" s="28"/>
      <c r="AK971" s="28"/>
      <c r="AL971" s="28"/>
      <c r="AM971" s="28"/>
      <c r="AN971" s="28"/>
      <c r="AO971" s="28"/>
      <c r="AP971" s="28"/>
      <c r="AQ971" s="28"/>
      <c r="AR971" s="28"/>
      <c r="AS971" s="28"/>
      <c r="AT971" s="28"/>
      <c r="AU971" s="28"/>
    </row>
    <row r="972">
      <c r="B972" s="28"/>
      <c r="C972" s="28"/>
      <c r="D972" s="28"/>
      <c r="E972" s="28"/>
      <c r="F972" s="28"/>
      <c r="G972" s="28"/>
      <c r="H972" s="28"/>
      <c r="S972" s="28"/>
      <c r="T972" s="28"/>
      <c r="U972" s="116"/>
      <c r="V972" s="116"/>
      <c r="W972" s="116"/>
      <c r="X972" s="116"/>
      <c r="Y972" s="116"/>
      <c r="Z972" s="116"/>
      <c r="AA972" s="105"/>
      <c r="AB972" s="117"/>
      <c r="AC972" s="117"/>
      <c r="AD972" s="117"/>
      <c r="AE972" s="117"/>
      <c r="AF972" s="117"/>
      <c r="AG972" s="117"/>
      <c r="AH972" s="28"/>
      <c r="AI972" s="28"/>
      <c r="AJ972" s="28"/>
      <c r="AK972" s="28"/>
      <c r="AL972" s="28"/>
      <c r="AM972" s="28"/>
      <c r="AN972" s="28"/>
      <c r="AO972" s="28"/>
      <c r="AP972" s="28"/>
      <c r="AQ972" s="28"/>
      <c r="AR972" s="28"/>
      <c r="AS972" s="28"/>
      <c r="AT972" s="28"/>
      <c r="AU972" s="28"/>
    </row>
    <row r="973">
      <c r="B973" s="28"/>
      <c r="C973" s="28"/>
      <c r="D973" s="28"/>
      <c r="E973" s="28"/>
      <c r="F973" s="28"/>
      <c r="G973" s="28"/>
      <c r="H973" s="28"/>
      <c r="S973" s="28"/>
      <c r="T973" s="28"/>
      <c r="U973" s="116"/>
      <c r="V973" s="116"/>
      <c r="W973" s="116"/>
      <c r="X973" s="116"/>
      <c r="Y973" s="116"/>
      <c r="Z973" s="116"/>
      <c r="AA973" s="105"/>
      <c r="AB973" s="117"/>
      <c r="AC973" s="117"/>
      <c r="AD973" s="117"/>
      <c r="AE973" s="117"/>
      <c r="AF973" s="117"/>
      <c r="AG973" s="117"/>
      <c r="AH973" s="28"/>
      <c r="AI973" s="28"/>
      <c r="AJ973" s="28"/>
      <c r="AK973" s="28"/>
      <c r="AL973" s="28"/>
      <c r="AM973" s="28"/>
      <c r="AN973" s="28"/>
      <c r="AO973" s="28"/>
      <c r="AP973" s="28"/>
      <c r="AQ973" s="28"/>
      <c r="AR973" s="28"/>
      <c r="AS973" s="28"/>
      <c r="AT973" s="28"/>
      <c r="AU973" s="28"/>
    </row>
    <row r="974">
      <c r="B974" s="28"/>
      <c r="C974" s="28"/>
      <c r="D974" s="28"/>
      <c r="E974" s="28"/>
      <c r="F974" s="28"/>
      <c r="G974" s="28"/>
      <c r="H974" s="28"/>
      <c r="S974" s="28"/>
      <c r="T974" s="28"/>
      <c r="U974" s="116"/>
      <c r="V974" s="116"/>
      <c r="W974" s="116"/>
      <c r="X974" s="116"/>
      <c r="Y974" s="116"/>
      <c r="Z974" s="116"/>
      <c r="AA974" s="105"/>
      <c r="AB974" s="117"/>
      <c r="AC974" s="117"/>
      <c r="AD974" s="117"/>
      <c r="AE974" s="117"/>
      <c r="AF974" s="117"/>
      <c r="AG974" s="117"/>
      <c r="AH974" s="28"/>
      <c r="AI974" s="28"/>
      <c r="AJ974" s="28"/>
      <c r="AK974" s="28"/>
      <c r="AL974" s="28"/>
      <c r="AM974" s="28"/>
      <c r="AN974" s="28"/>
      <c r="AO974" s="28"/>
      <c r="AP974" s="28"/>
      <c r="AQ974" s="28"/>
      <c r="AR974" s="28"/>
      <c r="AS974" s="28"/>
      <c r="AT974" s="28"/>
      <c r="AU974" s="28"/>
    </row>
    <row r="975">
      <c r="B975" s="28"/>
      <c r="C975" s="28"/>
      <c r="D975" s="28"/>
      <c r="E975" s="28"/>
      <c r="F975" s="28"/>
      <c r="G975" s="28"/>
      <c r="H975" s="28"/>
      <c r="S975" s="28"/>
      <c r="T975" s="28"/>
      <c r="U975" s="116"/>
      <c r="V975" s="116"/>
      <c r="W975" s="116"/>
      <c r="X975" s="116"/>
      <c r="Y975" s="116"/>
      <c r="Z975" s="116"/>
      <c r="AA975" s="105"/>
      <c r="AB975" s="117"/>
      <c r="AC975" s="117"/>
      <c r="AD975" s="117"/>
      <c r="AE975" s="117"/>
      <c r="AF975" s="117"/>
      <c r="AG975" s="117"/>
      <c r="AH975" s="28"/>
      <c r="AI975" s="28"/>
      <c r="AJ975" s="28"/>
      <c r="AK975" s="28"/>
      <c r="AL975" s="28"/>
      <c r="AM975" s="28"/>
      <c r="AN975" s="28"/>
      <c r="AO975" s="28"/>
      <c r="AP975" s="28"/>
      <c r="AQ975" s="28"/>
      <c r="AR975" s="28"/>
      <c r="AS975" s="28"/>
      <c r="AT975" s="28"/>
      <c r="AU975" s="28"/>
    </row>
    <row r="976">
      <c r="B976" s="28"/>
      <c r="C976" s="28"/>
      <c r="D976" s="28"/>
      <c r="E976" s="28"/>
      <c r="F976" s="28"/>
      <c r="G976" s="28"/>
      <c r="H976" s="28"/>
      <c r="S976" s="28"/>
      <c r="T976" s="28"/>
      <c r="U976" s="116"/>
      <c r="V976" s="116"/>
      <c r="W976" s="116"/>
      <c r="X976" s="116"/>
      <c r="Y976" s="116"/>
      <c r="Z976" s="116"/>
      <c r="AA976" s="105"/>
      <c r="AB976" s="117"/>
      <c r="AC976" s="117"/>
      <c r="AD976" s="117"/>
      <c r="AE976" s="117"/>
      <c r="AF976" s="117"/>
      <c r="AG976" s="117"/>
      <c r="AH976" s="28"/>
      <c r="AI976" s="28"/>
      <c r="AJ976" s="28"/>
      <c r="AK976" s="28"/>
      <c r="AL976" s="28"/>
      <c r="AM976" s="28"/>
      <c r="AN976" s="28"/>
      <c r="AO976" s="28"/>
      <c r="AP976" s="28"/>
      <c r="AQ976" s="28"/>
      <c r="AR976" s="28"/>
      <c r="AS976" s="28"/>
      <c r="AT976" s="28"/>
      <c r="AU976" s="28"/>
    </row>
    <row r="977">
      <c r="B977" s="28"/>
      <c r="C977" s="28"/>
      <c r="D977" s="28"/>
      <c r="E977" s="28"/>
      <c r="F977" s="28"/>
      <c r="G977" s="28"/>
      <c r="H977" s="28"/>
      <c r="S977" s="28"/>
      <c r="T977" s="28"/>
      <c r="U977" s="116"/>
      <c r="V977" s="116"/>
      <c r="W977" s="116"/>
      <c r="X977" s="116"/>
      <c r="Y977" s="116"/>
      <c r="Z977" s="116"/>
      <c r="AA977" s="105"/>
      <c r="AB977" s="117"/>
      <c r="AC977" s="117"/>
      <c r="AD977" s="117"/>
      <c r="AE977" s="117"/>
      <c r="AF977" s="117"/>
      <c r="AG977" s="117"/>
      <c r="AH977" s="28"/>
      <c r="AI977" s="28"/>
      <c r="AJ977" s="28"/>
      <c r="AK977" s="28"/>
      <c r="AL977" s="28"/>
      <c r="AM977" s="28"/>
      <c r="AN977" s="28"/>
      <c r="AO977" s="28"/>
      <c r="AP977" s="28"/>
      <c r="AQ977" s="28"/>
      <c r="AR977" s="28"/>
      <c r="AS977" s="28"/>
      <c r="AT977" s="28"/>
      <c r="AU977" s="28"/>
    </row>
    <row r="978">
      <c r="B978" s="28"/>
      <c r="C978" s="28"/>
      <c r="D978" s="28"/>
      <c r="E978" s="28"/>
      <c r="F978" s="28"/>
      <c r="G978" s="28"/>
      <c r="H978" s="28"/>
      <c r="S978" s="28"/>
      <c r="T978" s="28"/>
      <c r="U978" s="116"/>
      <c r="V978" s="116"/>
      <c r="W978" s="116"/>
      <c r="X978" s="116"/>
      <c r="Y978" s="116"/>
      <c r="Z978" s="116"/>
      <c r="AA978" s="105"/>
      <c r="AB978" s="117"/>
      <c r="AC978" s="117"/>
      <c r="AD978" s="117"/>
      <c r="AE978" s="117"/>
      <c r="AF978" s="117"/>
      <c r="AG978" s="117"/>
      <c r="AH978" s="28"/>
      <c r="AI978" s="28"/>
      <c r="AJ978" s="28"/>
      <c r="AK978" s="28"/>
      <c r="AL978" s="28"/>
      <c r="AM978" s="28"/>
      <c r="AN978" s="28"/>
      <c r="AO978" s="28"/>
      <c r="AP978" s="28"/>
      <c r="AQ978" s="28"/>
      <c r="AR978" s="28"/>
      <c r="AS978" s="28"/>
      <c r="AT978" s="28"/>
      <c r="AU978" s="28"/>
    </row>
    <row r="979">
      <c r="B979" s="28"/>
      <c r="C979" s="28"/>
      <c r="D979" s="28"/>
      <c r="E979" s="28"/>
      <c r="F979" s="28"/>
      <c r="G979" s="28"/>
      <c r="H979" s="28"/>
      <c r="S979" s="28"/>
      <c r="T979" s="28"/>
      <c r="U979" s="116"/>
      <c r="V979" s="116"/>
      <c r="W979" s="116"/>
      <c r="X979" s="116"/>
      <c r="Y979" s="116"/>
      <c r="Z979" s="116"/>
      <c r="AA979" s="105"/>
      <c r="AB979" s="117"/>
      <c r="AC979" s="117"/>
      <c r="AD979" s="117"/>
      <c r="AE979" s="117"/>
      <c r="AF979" s="117"/>
      <c r="AG979" s="117"/>
      <c r="AH979" s="28"/>
      <c r="AI979" s="28"/>
      <c r="AJ979" s="28"/>
      <c r="AK979" s="28"/>
      <c r="AL979" s="28"/>
      <c r="AM979" s="28"/>
      <c r="AN979" s="28"/>
      <c r="AO979" s="28"/>
      <c r="AP979" s="28"/>
      <c r="AQ979" s="28"/>
      <c r="AR979" s="28"/>
      <c r="AS979" s="28"/>
      <c r="AT979" s="28"/>
      <c r="AU979" s="28"/>
    </row>
    <row r="980">
      <c r="B980" s="28"/>
      <c r="C980" s="28"/>
      <c r="D980" s="28"/>
      <c r="E980" s="28"/>
      <c r="F980" s="28"/>
      <c r="G980" s="28"/>
      <c r="H980" s="28"/>
      <c r="S980" s="28"/>
      <c r="T980" s="28"/>
      <c r="U980" s="116"/>
      <c r="V980" s="116"/>
      <c r="W980" s="116"/>
      <c r="X980" s="116"/>
      <c r="Y980" s="116"/>
      <c r="Z980" s="116"/>
      <c r="AA980" s="105"/>
      <c r="AB980" s="117"/>
      <c r="AC980" s="117"/>
      <c r="AD980" s="117"/>
      <c r="AE980" s="117"/>
      <c r="AF980" s="117"/>
      <c r="AG980" s="117"/>
      <c r="AH980" s="28"/>
      <c r="AI980" s="28"/>
      <c r="AJ980" s="28"/>
      <c r="AK980" s="28"/>
      <c r="AL980" s="28"/>
      <c r="AM980" s="28"/>
      <c r="AN980" s="28"/>
      <c r="AO980" s="28"/>
      <c r="AP980" s="28"/>
      <c r="AQ980" s="28"/>
      <c r="AR980" s="28"/>
      <c r="AS980" s="28"/>
      <c r="AT980" s="28"/>
      <c r="AU980" s="28"/>
    </row>
    <row r="981">
      <c r="B981" s="28"/>
      <c r="C981" s="28"/>
      <c r="D981" s="28"/>
      <c r="E981" s="28"/>
      <c r="F981" s="28"/>
      <c r="G981" s="28"/>
      <c r="H981" s="28"/>
      <c r="S981" s="28"/>
      <c r="T981" s="28"/>
      <c r="U981" s="116"/>
      <c r="V981" s="116"/>
      <c r="W981" s="116"/>
      <c r="X981" s="116"/>
      <c r="Y981" s="116"/>
      <c r="Z981" s="116"/>
      <c r="AA981" s="105"/>
      <c r="AB981" s="117"/>
      <c r="AC981" s="117"/>
      <c r="AD981" s="117"/>
      <c r="AE981" s="117"/>
      <c r="AF981" s="117"/>
      <c r="AG981" s="117"/>
      <c r="AH981" s="28"/>
      <c r="AI981" s="28"/>
      <c r="AJ981" s="28"/>
      <c r="AK981" s="28"/>
      <c r="AL981" s="28"/>
      <c r="AM981" s="28"/>
      <c r="AN981" s="28"/>
      <c r="AO981" s="28"/>
      <c r="AP981" s="28"/>
      <c r="AQ981" s="28"/>
      <c r="AR981" s="28"/>
      <c r="AS981" s="28"/>
      <c r="AT981" s="28"/>
      <c r="AU981" s="28"/>
    </row>
    <row r="982">
      <c r="B982" s="28"/>
      <c r="C982" s="28"/>
      <c r="D982" s="28"/>
      <c r="E982" s="28"/>
      <c r="F982" s="28"/>
      <c r="G982" s="28"/>
      <c r="H982" s="28"/>
      <c r="S982" s="28"/>
      <c r="T982" s="28"/>
      <c r="U982" s="116"/>
      <c r="V982" s="116"/>
      <c r="W982" s="116"/>
      <c r="X982" s="116"/>
      <c r="Y982" s="116"/>
      <c r="Z982" s="116"/>
      <c r="AA982" s="105"/>
      <c r="AB982" s="117"/>
      <c r="AC982" s="117"/>
      <c r="AD982" s="117"/>
      <c r="AE982" s="117"/>
      <c r="AF982" s="117"/>
      <c r="AG982" s="117"/>
      <c r="AH982" s="28"/>
      <c r="AI982" s="28"/>
      <c r="AJ982" s="28"/>
      <c r="AK982" s="28"/>
      <c r="AL982" s="28"/>
      <c r="AM982" s="28"/>
      <c r="AN982" s="28"/>
      <c r="AO982" s="28"/>
      <c r="AP982" s="28"/>
      <c r="AQ982" s="28"/>
      <c r="AR982" s="28"/>
      <c r="AS982" s="28"/>
      <c r="AT982" s="28"/>
      <c r="AU982" s="28"/>
    </row>
    <row r="983">
      <c r="B983" s="28"/>
      <c r="C983" s="28"/>
      <c r="D983" s="28"/>
      <c r="E983" s="28"/>
      <c r="F983" s="28"/>
      <c r="G983" s="28"/>
      <c r="H983" s="28"/>
      <c r="S983" s="28"/>
      <c r="T983" s="28"/>
      <c r="U983" s="116"/>
      <c r="V983" s="116"/>
      <c r="W983" s="116"/>
      <c r="X983" s="116"/>
      <c r="Y983" s="116"/>
      <c r="Z983" s="116"/>
      <c r="AA983" s="105"/>
      <c r="AB983" s="117"/>
      <c r="AC983" s="117"/>
      <c r="AD983" s="117"/>
      <c r="AE983" s="117"/>
      <c r="AF983" s="117"/>
      <c r="AG983" s="117"/>
      <c r="AH983" s="28"/>
      <c r="AI983" s="28"/>
      <c r="AJ983" s="28"/>
      <c r="AK983" s="28"/>
      <c r="AL983" s="28"/>
      <c r="AM983" s="28"/>
      <c r="AN983" s="28"/>
      <c r="AO983" s="28"/>
      <c r="AP983" s="28"/>
      <c r="AQ983" s="28"/>
      <c r="AR983" s="28"/>
      <c r="AS983" s="28"/>
      <c r="AT983" s="28"/>
      <c r="AU983" s="28"/>
    </row>
    <row r="984">
      <c r="B984" s="28"/>
      <c r="C984" s="28"/>
      <c r="D984" s="28"/>
      <c r="E984" s="28"/>
      <c r="F984" s="28"/>
      <c r="G984" s="28"/>
      <c r="H984" s="28"/>
      <c r="S984" s="28"/>
      <c r="T984" s="28"/>
      <c r="U984" s="116"/>
      <c r="V984" s="116"/>
      <c r="W984" s="116"/>
      <c r="X984" s="116"/>
      <c r="Y984" s="116"/>
      <c r="Z984" s="116"/>
      <c r="AA984" s="105"/>
      <c r="AB984" s="117"/>
      <c r="AC984" s="117"/>
      <c r="AD984" s="117"/>
      <c r="AE984" s="117"/>
      <c r="AF984" s="117"/>
      <c r="AG984" s="117"/>
      <c r="AH984" s="28"/>
      <c r="AI984" s="28"/>
      <c r="AJ984" s="28"/>
      <c r="AK984" s="28"/>
      <c r="AL984" s="28"/>
      <c r="AM984" s="28"/>
      <c r="AN984" s="28"/>
      <c r="AO984" s="28"/>
      <c r="AP984" s="28"/>
      <c r="AQ984" s="28"/>
      <c r="AR984" s="28"/>
      <c r="AS984" s="28"/>
      <c r="AT984" s="28"/>
      <c r="AU984" s="28"/>
    </row>
    <row r="985">
      <c r="B985" s="28"/>
      <c r="C985" s="28"/>
      <c r="D985" s="28"/>
      <c r="E985" s="28"/>
      <c r="F985" s="28"/>
      <c r="G985" s="28"/>
      <c r="H985" s="28"/>
      <c r="S985" s="28"/>
      <c r="T985" s="28"/>
      <c r="U985" s="116"/>
      <c r="V985" s="116"/>
      <c r="W985" s="116"/>
      <c r="X985" s="116"/>
      <c r="Y985" s="116"/>
      <c r="Z985" s="116"/>
      <c r="AA985" s="105"/>
      <c r="AB985" s="117"/>
      <c r="AC985" s="117"/>
      <c r="AD985" s="117"/>
      <c r="AE985" s="117"/>
      <c r="AF985" s="117"/>
      <c r="AG985" s="117"/>
      <c r="AH985" s="28"/>
      <c r="AI985" s="28"/>
      <c r="AJ985" s="28"/>
      <c r="AK985" s="28"/>
      <c r="AL985" s="28"/>
      <c r="AM985" s="28"/>
      <c r="AN985" s="28"/>
      <c r="AO985" s="28"/>
      <c r="AP985" s="28"/>
      <c r="AQ985" s="28"/>
      <c r="AR985" s="28"/>
      <c r="AS985" s="28"/>
      <c r="AT985" s="28"/>
      <c r="AU985" s="28"/>
    </row>
    <row r="986">
      <c r="B986" s="28"/>
      <c r="C986" s="28"/>
      <c r="D986" s="28"/>
      <c r="E986" s="28"/>
      <c r="F986" s="28"/>
      <c r="G986" s="28"/>
      <c r="H986" s="28"/>
      <c r="S986" s="28"/>
      <c r="T986" s="28"/>
      <c r="U986" s="116"/>
      <c r="V986" s="116"/>
      <c r="W986" s="116"/>
      <c r="X986" s="116"/>
      <c r="Y986" s="116"/>
      <c r="Z986" s="116"/>
      <c r="AA986" s="105"/>
      <c r="AB986" s="117"/>
      <c r="AC986" s="117"/>
      <c r="AD986" s="117"/>
      <c r="AE986" s="117"/>
      <c r="AF986" s="117"/>
      <c r="AG986" s="117"/>
      <c r="AH986" s="28"/>
      <c r="AI986" s="28"/>
      <c r="AJ986" s="28"/>
      <c r="AK986" s="28"/>
      <c r="AL986" s="28"/>
      <c r="AM986" s="28"/>
      <c r="AN986" s="28"/>
      <c r="AO986" s="28"/>
      <c r="AP986" s="28"/>
      <c r="AQ986" s="28"/>
      <c r="AR986" s="28"/>
      <c r="AS986" s="28"/>
      <c r="AT986" s="28"/>
      <c r="AU986" s="28"/>
    </row>
    <row r="987">
      <c r="B987" s="28"/>
      <c r="C987" s="28"/>
      <c r="D987" s="28"/>
      <c r="E987" s="28"/>
      <c r="F987" s="28"/>
      <c r="G987" s="28"/>
      <c r="H987" s="28"/>
      <c r="S987" s="28"/>
      <c r="T987" s="28"/>
      <c r="U987" s="116"/>
      <c r="V987" s="116"/>
      <c r="W987" s="116"/>
      <c r="X987" s="116"/>
      <c r="Y987" s="116"/>
      <c r="Z987" s="116"/>
      <c r="AA987" s="105"/>
      <c r="AB987" s="117"/>
      <c r="AC987" s="117"/>
      <c r="AD987" s="117"/>
      <c r="AE987" s="117"/>
      <c r="AF987" s="117"/>
      <c r="AG987" s="117"/>
      <c r="AH987" s="28"/>
      <c r="AI987" s="28"/>
      <c r="AJ987" s="28"/>
      <c r="AK987" s="28"/>
      <c r="AL987" s="28"/>
      <c r="AM987" s="28"/>
      <c r="AN987" s="28"/>
      <c r="AO987" s="28"/>
      <c r="AP987" s="28"/>
      <c r="AQ987" s="28"/>
      <c r="AR987" s="28"/>
      <c r="AS987" s="28"/>
      <c r="AT987" s="28"/>
      <c r="AU987" s="28"/>
    </row>
    <row r="988">
      <c r="B988" s="28"/>
      <c r="C988" s="28"/>
      <c r="D988" s="28"/>
      <c r="E988" s="28"/>
      <c r="F988" s="28"/>
      <c r="G988" s="28"/>
      <c r="H988" s="28"/>
      <c r="S988" s="28"/>
      <c r="T988" s="28"/>
      <c r="U988" s="116"/>
      <c r="V988" s="116"/>
      <c r="W988" s="116"/>
      <c r="X988" s="116"/>
      <c r="Y988" s="116"/>
      <c r="Z988" s="116"/>
      <c r="AA988" s="105"/>
      <c r="AB988" s="117"/>
      <c r="AC988" s="117"/>
      <c r="AD988" s="117"/>
      <c r="AE988" s="117"/>
      <c r="AF988" s="117"/>
      <c r="AG988" s="117"/>
      <c r="AH988" s="28"/>
      <c r="AI988" s="28"/>
      <c r="AJ988" s="28"/>
      <c r="AK988" s="28"/>
      <c r="AL988" s="28"/>
      <c r="AM988" s="28"/>
      <c r="AN988" s="28"/>
      <c r="AO988" s="28"/>
      <c r="AP988" s="28"/>
      <c r="AQ988" s="28"/>
      <c r="AR988" s="28"/>
      <c r="AS988" s="28"/>
      <c r="AT988" s="28"/>
      <c r="AU988" s="28"/>
    </row>
    <row r="989">
      <c r="B989" s="28"/>
      <c r="C989" s="28"/>
      <c r="D989" s="28"/>
      <c r="E989" s="28"/>
      <c r="F989" s="28"/>
      <c r="G989" s="28"/>
      <c r="H989" s="28"/>
      <c r="S989" s="28"/>
      <c r="T989" s="28"/>
      <c r="U989" s="116"/>
      <c r="V989" s="116"/>
      <c r="W989" s="116"/>
      <c r="X989" s="116"/>
      <c r="Y989" s="116"/>
      <c r="Z989" s="116"/>
      <c r="AA989" s="105"/>
      <c r="AB989" s="117"/>
      <c r="AC989" s="117"/>
      <c r="AD989" s="117"/>
      <c r="AE989" s="117"/>
      <c r="AF989" s="117"/>
      <c r="AG989" s="117"/>
      <c r="AH989" s="28"/>
      <c r="AI989" s="28"/>
      <c r="AJ989" s="28"/>
      <c r="AK989" s="28"/>
      <c r="AL989" s="28"/>
      <c r="AM989" s="28"/>
      <c r="AN989" s="28"/>
      <c r="AO989" s="28"/>
      <c r="AP989" s="28"/>
      <c r="AQ989" s="28"/>
      <c r="AR989" s="28"/>
      <c r="AS989" s="28"/>
      <c r="AT989" s="28"/>
      <c r="AU989" s="28"/>
    </row>
    <row r="990">
      <c r="B990" s="28"/>
      <c r="C990" s="28"/>
      <c r="D990" s="28"/>
      <c r="E990" s="28"/>
      <c r="F990" s="28"/>
      <c r="G990" s="28"/>
      <c r="H990" s="28"/>
      <c r="S990" s="28"/>
      <c r="T990" s="28"/>
      <c r="U990" s="116"/>
      <c r="V990" s="116"/>
      <c r="W990" s="116"/>
      <c r="X990" s="116"/>
      <c r="Y990" s="116"/>
      <c r="Z990" s="116"/>
      <c r="AA990" s="105"/>
      <c r="AB990" s="117"/>
      <c r="AC990" s="117"/>
      <c r="AD990" s="117"/>
      <c r="AE990" s="117"/>
      <c r="AF990" s="117"/>
      <c r="AG990" s="117"/>
      <c r="AH990" s="28"/>
      <c r="AI990" s="28"/>
      <c r="AJ990" s="28"/>
      <c r="AK990" s="28"/>
      <c r="AL990" s="28"/>
      <c r="AM990" s="28"/>
      <c r="AN990" s="28"/>
      <c r="AO990" s="28"/>
      <c r="AP990" s="28"/>
      <c r="AQ990" s="28"/>
      <c r="AR990" s="28"/>
      <c r="AS990" s="28"/>
      <c r="AT990" s="28"/>
      <c r="AU990" s="28"/>
    </row>
    <row r="991">
      <c r="B991" s="28"/>
      <c r="C991" s="28"/>
      <c r="D991" s="28"/>
      <c r="E991" s="28"/>
      <c r="F991" s="28"/>
      <c r="G991" s="28"/>
      <c r="H991" s="28"/>
      <c r="S991" s="28"/>
      <c r="T991" s="28"/>
      <c r="U991" s="116"/>
      <c r="V991" s="116"/>
      <c r="W991" s="116"/>
      <c r="X991" s="116"/>
      <c r="Y991" s="116"/>
      <c r="Z991" s="116"/>
      <c r="AA991" s="105"/>
      <c r="AB991" s="117"/>
      <c r="AC991" s="117"/>
      <c r="AD991" s="117"/>
      <c r="AE991" s="117"/>
      <c r="AF991" s="117"/>
      <c r="AG991" s="117"/>
      <c r="AH991" s="28"/>
      <c r="AI991" s="28"/>
      <c r="AJ991" s="28"/>
      <c r="AK991" s="28"/>
      <c r="AL991" s="28"/>
      <c r="AM991" s="28"/>
      <c r="AN991" s="28"/>
      <c r="AO991" s="28"/>
      <c r="AP991" s="28"/>
      <c r="AQ991" s="28"/>
      <c r="AR991" s="28"/>
      <c r="AS991" s="28"/>
      <c r="AT991" s="28"/>
      <c r="AU991" s="28"/>
    </row>
    <row r="992">
      <c r="B992" s="28"/>
      <c r="C992" s="28"/>
      <c r="D992" s="28"/>
      <c r="E992" s="28"/>
      <c r="F992" s="28"/>
      <c r="G992" s="28"/>
      <c r="H992" s="28"/>
      <c r="S992" s="28"/>
      <c r="T992" s="28"/>
      <c r="U992" s="116"/>
      <c r="V992" s="116"/>
      <c r="W992" s="116"/>
      <c r="X992" s="116"/>
      <c r="Y992" s="116"/>
      <c r="Z992" s="116"/>
      <c r="AA992" s="105"/>
      <c r="AB992" s="117"/>
      <c r="AC992" s="117"/>
      <c r="AD992" s="117"/>
      <c r="AE992" s="117"/>
      <c r="AF992" s="117"/>
      <c r="AG992" s="117"/>
      <c r="AH992" s="28"/>
      <c r="AI992" s="28"/>
      <c r="AJ992" s="28"/>
      <c r="AK992" s="28"/>
      <c r="AL992" s="28"/>
      <c r="AM992" s="28"/>
      <c r="AN992" s="28"/>
      <c r="AO992" s="28"/>
      <c r="AP992" s="28"/>
      <c r="AQ992" s="28"/>
      <c r="AR992" s="28"/>
      <c r="AS992" s="28"/>
      <c r="AT992" s="28"/>
      <c r="AU992" s="28"/>
    </row>
    <row r="993">
      <c r="B993" s="28"/>
      <c r="C993" s="28"/>
      <c r="D993" s="28"/>
      <c r="E993" s="28"/>
      <c r="F993" s="28"/>
      <c r="G993" s="28"/>
      <c r="H993" s="28"/>
      <c r="S993" s="28"/>
      <c r="T993" s="28"/>
      <c r="U993" s="116"/>
      <c r="V993" s="116"/>
      <c r="W993" s="116"/>
      <c r="X993" s="116"/>
      <c r="Y993" s="116"/>
      <c r="Z993" s="116"/>
      <c r="AA993" s="105"/>
      <c r="AB993" s="117"/>
      <c r="AC993" s="117"/>
      <c r="AD993" s="117"/>
      <c r="AE993" s="117"/>
      <c r="AF993" s="117"/>
      <c r="AG993" s="117"/>
      <c r="AH993" s="28"/>
      <c r="AI993" s="28"/>
      <c r="AJ993" s="28"/>
      <c r="AK993" s="28"/>
      <c r="AL993" s="28"/>
      <c r="AM993" s="28"/>
      <c r="AN993" s="28"/>
      <c r="AO993" s="28"/>
      <c r="AP993" s="28"/>
      <c r="AQ993" s="28"/>
      <c r="AR993" s="28"/>
      <c r="AS993" s="28"/>
      <c r="AT993" s="28"/>
      <c r="AU993" s="28"/>
    </row>
    <row r="994">
      <c r="B994" s="28"/>
      <c r="C994" s="28"/>
      <c r="D994" s="28"/>
      <c r="E994" s="28"/>
      <c r="F994" s="28"/>
      <c r="G994" s="28"/>
      <c r="H994" s="28"/>
      <c r="S994" s="28"/>
      <c r="T994" s="28"/>
      <c r="U994" s="116"/>
      <c r="V994" s="116"/>
      <c r="W994" s="116"/>
      <c r="X994" s="116"/>
      <c r="Y994" s="116"/>
      <c r="Z994" s="116"/>
      <c r="AA994" s="105"/>
      <c r="AB994" s="117"/>
      <c r="AC994" s="117"/>
      <c r="AD994" s="117"/>
      <c r="AE994" s="117"/>
      <c r="AF994" s="117"/>
      <c r="AG994" s="117"/>
      <c r="AH994" s="28"/>
      <c r="AI994" s="28"/>
      <c r="AJ994" s="28"/>
      <c r="AK994" s="28"/>
      <c r="AL994" s="28"/>
      <c r="AM994" s="28"/>
      <c r="AN994" s="28"/>
      <c r="AO994" s="28"/>
      <c r="AP994" s="28"/>
      <c r="AQ994" s="28"/>
      <c r="AR994" s="28"/>
      <c r="AS994" s="28"/>
      <c r="AT994" s="28"/>
      <c r="AU994" s="28"/>
    </row>
    <row r="995">
      <c r="B995" s="28"/>
      <c r="C995" s="28"/>
      <c r="D995" s="28"/>
      <c r="E995" s="28"/>
      <c r="F995" s="28"/>
      <c r="G995" s="28"/>
      <c r="H995" s="28"/>
      <c r="S995" s="28"/>
      <c r="T995" s="28"/>
      <c r="U995" s="116"/>
      <c r="V995" s="116"/>
      <c r="W995" s="116"/>
      <c r="X995" s="116"/>
      <c r="Y995" s="116"/>
      <c r="Z995" s="116"/>
      <c r="AA995" s="105"/>
      <c r="AB995" s="117"/>
      <c r="AC995" s="117"/>
      <c r="AD995" s="117"/>
      <c r="AE995" s="117"/>
      <c r="AF995" s="117"/>
      <c r="AG995" s="117"/>
      <c r="AH995" s="28"/>
      <c r="AI995" s="28"/>
      <c r="AJ995" s="28"/>
      <c r="AK995" s="28"/>
      <c r="AL995" s="28"/>
      <c r="AM995" s="28"/>
      <c r="AN995" s="28"/>
      <c r="AO995" s="28"/>
      <c r="AP995" s="28"/>
      <c r="AQ995" s="28"/>
      <c r="AR995" s="28"/>
      <c r="AS995" s="28"/>
      <c r="AT995" s="28"/>
      <c r="AU995" s="28"/>
    </row>
    <row r="996">
      <c r="B996" s="28"/>
      <c r="C996" s="28"/>
      <c r="D996" s="28"/>
      <c r="E996" s="28"/>
      <c r="F996" s="28"/>
      <c r="G996" s="28"/>
      <c r="H996" s="28"/>
      <c r="S996" s="28"/>
      <c r="T996" s="28"/>
      <c r="U996" s="116"/>
      <c r="V996" s="116"/>
      <c r="W996" s="116"/>
      <c r="X996" s="116"/>
      <c r="Y996" s="116"/>
      <c r="Z996" s="116"/>
      <c r="AA996" s="105"/>
      <c r="AB996" s="117"/>
      <c r="AC996" s="117"/>
      <c r="AD996" s="117"/>
      <c r="AE996" s="117"/>
      <c r="AF996" s="117"/>
      <c r="AG996" s="117"/>
      <c r="AH996" s="28"/>
      <c r="AI996" s="28"/>
      <c r="AJ996" s="28"/>
      <c r="AK996" s="28"/>
      <c r="AL996" s="28"/>
      <c r="AM996" s="28"/>
      <c r="AN996" s="28"/>
      <c r="AO996" s="28"/>
      <c r="AP996" s="28"/>
      <c r="AQ996" s="28"/>
      <c r="AR996" s="28"/>
      <c r="AS996" s="28"/>
      <c r="AT996" s="28"/>
      <c r="AU996" s="28"/>
    </row>
    <row r="997">
      <c r="B997" s="28"/>
      <c r="C997" s="28"/>
      <c r="D997" s="28"/>
      <c r="E997" s="28"/>
      <c r="F997" s="28"/>
      <c r="G997" s="28"/>
      <c r="H997" s="28"/>
      <c r="S997" s="28"/>
      <c r="T997" s="28"/>
      <c r="U997" s="116"/>
      <c r="V997" s="116"/>
      <c r="W997" s="116"/>
      <c r="X997" s="116"/>
      <c r="Y997" s="116"/>
      <c r="Z997" s="116"/>
      <c r="AA997" s="105"/>
      <c r="AB997" s="117"/>
      <c r="AC997" s="117"/>
      <c r="AD997" s="117"/>
      <c r="AE997" s="117"/>
      <c r="AF997" s="117"/>
      <c r="AG997" s="117"/>
      <c r="AH997" s="28"/>
      <c r="AI997" s="28"/>
      <c r="AJ997" s="28"/>
      <c r="AK997" s="28"/>
      <c r="AL997" s="28"/>
      <c r="AM997" s="28"/>
      <c r="AN997" s="28"/>
      <c r="AO997" s="28"/>
      <c r="AP997" s="28"/>
      <c r="AQ997" s="28"/>
      <c r="AR997" s="28"/>
      <c r="AS997" s="28"/>
      <c r="AT997" s="28"/>
      <c r="AU997" s="28"/>
    </row>
    <row r="998">
      <c r="B998" s="28"/>
      <c r="C998" s="28"/>
      <c r="D998" s="28"/>
      <c r="E998" s="28"/>
      <c r="F998" s="28"/>
      <c r="G998" s="28"/>
      <c r="H998" s="28"/>
      <c r="S998" s="28"/>
      <c r="T998" s="28"/>
      <c r="U998" s="116"/>
      <c r="V998" s="116"/>
      <c r="W998" s="116"/>
      <c r="X998" s="116"/>
      <c r="Y998" s="116"/>
      <c r="Z998" s="116"/>
      <c r="AA998" s="105"/>
      <c r="AB998" s="117"/>
      <c r="AC998" s="117"/>
      <c r="AD998" s="117"/>
      <c r="AE998" s="117"/>
      <c r="AF998" s="117"/>
      <c r="AG998" s="117"/>
      <c r="AH998" s="28"/>
      <c r="AI998" s="28"/>
      <c r="AJ998" s="28"/>
      <c r="AK998" s="28"/>
      <c r="AL998" s="28"/>
      <c r="AM998" s="28"/>
      <c r="AN998" s="28"/>
      <c r="AO998" s="28"/>
      <c r="AP998" s="28"/>
      <c r="AQ998" s="28"/>
      <c r="AR998" s="28"/>
      <c r="AS998" s="28"/>
      <c r="AT998" s="28"/>
      <c r="AU998" s="28"/>
    </row>
    <row r="999">
      <c r="B999" s="28"/>
      <c r="C999" s="28"/>
      <c r="D999" s="28"/>
      <c r="E999" s="28"/>
      <c r="F999" s="28"/>
      <c r="G999" s="28"/>
      <c r="H999" s="28"/>
      <c r="S999" s="28"/>
      <c r="T999" s="28"/>
      <c r="U999" s="116"/>
      <c r="V999" s="116"/>
      <c r="W999" s="116"/>
      <c r="X999" s="116"/>
      <c r="Y999" s="116"/>
      <c r="Z999" s="116"/>
      <c r="AA999" s="105"/>
      <c r="AB999" s="117"/>
      <c r="AC999" s="117"/>
      <c r="AD999" s="117"/>
      <c r="AE999" s="117"/>
      <c r="AF999" s="117"/>
      <c r="AG999" s="117"/>
      <c r="AH999" s="28"/>
      <c r="AI999" s="28"/>
      <c r="AJ999" s="28"/>
      <c r="AK999" s="28"/>
      <c r="AL999" s="28"/>
      <c r="AM999" s="28"/>
      <c r="AN999" s="28"/>
      <c r="AO999" s="28"/>
      <c r="AP999" s="28"/>
      <c r="AQ999" s="28"/>
      <c r="AR999" s="28"/>
      <c r="AS999" s="28"/>
      <c r="AT999" s="28"/>
      <c r="AU999" s="28"/>
    </row>
    <row r="1000">
      <c r="B1000" s="28"/>
      <c r="C1000" s="28"/>
      <c r="D1000" s="28"/>
      <c r="E1000" s="28"/>
      <c r="F1000" s="28"/>
      <c r="G1000" s="28"/>
      <c r="H1000" s="28"/>
      <c r="S1000" s="28"/>
      <c r="T1000" s="28"/>
      <c r="U1000" s="116"/>
      <c r="V1000" s="116"/>
      <c r="W1000" s="116"/>
      <c r="X1000" s="116"/>
      <c r="Y1000" s="116"/>
      <c r="Z1000" s="116"/>
      <c r="AA1000" s="105"/>
      <c r="AB1000" s="117"/>
      <c r="AC1000" s="117"/>
      <c r="AD1000" s="117"/>
      <c r="AE1000" s="117"/>
      <c r="AF1000" s="117"/>
      <c r="AG1000" s="117"/>
      <c r="AH1000" s="28"/>
      <c r="AI1000" s="28"/>
      <c r="AJ1000" s="28"/>
      <c r="AK1000" s="28"/>
      <c r="AL1000" s="28"/>
      <c r="AM1000" s="28"/>
      <c r="AN1000" s="28"/>
      <c r="AO1000" s="28"/>
      <c r="AP1000" s="28"/>
      <c r="AQ1000" s="28"/>
      <c r="AR1000" s="28"/>
      <c r="AS1000" s="28"/>
      <c r="AT1000" s="28"/>
      <c r="AU1000" s="28"/>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38"/>
    <col customWidth="1" min="3" max="3" width="15.25"/>
    <col customWidth="1" min="4" max="4" width="25.13"/>
    <col customWidth="1" min="5" max="5" width="13.63"/>
    <col customWidth="1" min="6" max="6" width="18.38"/>
  </cols>
  <sheetData>
    <row r="1">
      <c r="A1" s="47" t="s">
        <v>29</v>
      </c>
      <c r="B1" s="9" t="s">
        <v>30</v>
      </c>
      <c r="C1" s="118" t="s">
        <v>514</v>
      </c>
      <c r="D1" s="119" t="s">
        <v>515</v>
      </c>
      <c r="E1" s="10" t="s">
        <v>516</v>
      </c>
      <c r="F1" s="10"/>
      <c r="G1" s="120"/>
      <c r="H1" s="12"/>
      <c r="I1" s="12"/>
      <c r="J1" s="3"/>
      <c r="K1" s="3"/>
      <c r="L1" s="3"/>
      <c r="M1" s="3"/>
      <c r="N1" s="3"/>
      <c r="O1" s="3"/>
      <c r="P1" s="3"/>
      <c r="Q1" s="3"/>
      <c r="R1" s="3"/>
      <c r="S1" s="3"/>
      <c r="T1" s="3"/>
      <c r="U1" s="3"/>
    </row>
    <row r="2">
      <c r="A2" s="13" t="s">
        <v>32</v>
      </c>
      <c r="B2" s="14" t="s">
        <v>33</v>
      </c>
      <c r="C2" s="15">
        <v>0.0</v>
      </c>
      <c r="D2" s="121">
        <v>0.0</v>
      </c>
      <c r="E2" s="52">
        <v>0.0</v>
      </c>
      <c r="G2" s="122"/>
      <c r="H2" s="123"/>
      <c r="I2" s="124"/>
      <c r="J2" s="122"/>
      <c r="K2" s="122"/>
      <c r="L2" s="122"/>
      <c r="M2" s="122"/>
    </row>
    <row r="3">
      <c r="A3" s="13" t="s">
        <v>34</v>
      </c>
      <c r="B3" s="14" t="s">
        <v>35</v>
      </c>
      <c r="C3" s="15">
        <v>362.0</v>
      </c>
      <c r="D3" s="121">
        <v>0.0</v>
      </c>
      <c r="E3" s="52">
        <v>0.0</v>
      </c>
      <c r="G3" s="125"/>
      <c r="H3" s="123"/>
      <c r="I3" s="124"/>
      <c r="J3" s="126"/>
      <c r="K3" s="126"/>
      <c r="L3" s="127"/>
      <c r="M3" s="126"/>
      <c r="N3" s="126"/>
      <c r="O3" s="128"/>
    </row>
    <row r="4">
      <c r="A4" s="13" t="s">
        <v>36</v>
      </c>
      <c r="B4" s="14" t="s">
        <v>37</v>
      </c>
      <c r="C4" s="15">
        <v>998.0</v>
      </c>
      <c r="D4" s="121">
        <v>1.0</v>
      </c>
      <c r="E4" s="52">
        <v>0.0</v>
      </c>
      <c r="G4" s="125"/>
      <c r="H4" s="123"/>
      <c r="I4" s="124"/>
      <c r="J4" s="128"/>
      <c r="K4" s="128"/>
      <c r="L4" s="126"/>
      <c r="M4" s="126"/>
      <c r="N4" s="128"/>
      <c r="O4" s="126"/>
    </row>
    <row r="5">
      <c r="A5" s="13" t="s">
        <v>38</v>
      </c>
      <c r="B5" s="14" t="s">
        <v>39</v>
      </c>
      <c r="C5" s="15">
        <v>1600.0</v>
      </c>
      <c r="D5" s="121">
        <v>1.0</v>
      </c>
      <c r="E5" s="52">
        <v>0.0</v>
      </c>
      <c r="G5" s="125"/>
      <c r="H5" s="123"/>
      <c r="I5" s="124"/>
      <c r="J5" s="126"/>
      <c r="K5" s="126"/>
      <c r="L5" s="127"/>
      <c r="M5" s="126"/>
      <c r="N5" s="126"/>
      <c r="O5" s="126"/>
    </row>
    <row r="6">
      <c r="A6" s="13" t="s">
        <v>40</v>
      </c>
      <c r="B6" s="14" t="s">
        <v>41</v>
      </c>
      <c r="C6" s="15">
        <v>4989.0</v>
      </c>
      <c r="D6" s="121">
        <v>0.0</v>
      </c>
      <c r="E6" s="52">
        <v>0.0</v>
      </c>
      <c r="G6" s="125"/>
      <c r="H6" s="123"/>
      <c r="I6" s="124"/>
      <c r="J6" s="126"/>
      <c r="K6" s="127"/>
      <c r="L6" s="127"/>
      <c r="M6" s="126"/>
      <c r="N6" s="126"/>
      <c r="O6" s="126"/>
    </row>
    <row r="7">
      <c r="A7" s="13" t="s">
        <v>42</v>
      </c>
      <c r="B7" s="14" t="s">
        <v>43</v>
      </c>
      <c r="C7" s="15">
        <v>0.0</v>
      </c>
      <c r="D7" s="121">
        <v>0.0</v>
      </c>
      <c r="E7" s="52">
        <v>0.0</v>
      </c>
      <c r="G7" s="125"/>
      <c r="H7" s="123"/>
      <c r="I7" s="124"/>
      <c r="J7" s="128"/>
      <c r="K7" s="128"/>
      <c r="L7" s="126"/>
      <c r="M7" s="126"/>
      <c r="N7" s="128"/>
      <c r="O7" s="126"/>
    </row>
    <row r="8">
      <c r="A8" s="13" t="s">
        <v>44</v>
      </c>
      <c r="B8" s="14" t="s">
        <v>45</v>
      </c>
      <c r="C8" s="15">
        <v>25760.0</v>
      </c>
      <c r="D8" s="121">
        <v>1.0</v>
      </c>
      <c r="E8" s="52">
        <v>0.0</v>
      </c>
      <c r="G8" s="125"/>
      <c r="H8" s="123"/>
      <c r="I8" s="124"/>
      <c r="J8" s="128"/>
      <c r="K8" s="128"/>
      <c r="L8" s="126"/>
      <c r="M8" s="126"/>
      <c r="N8" s="128"/>
      <c r="O8" s="128"/>
    </row>
    <row r="9">
      <c r="A9" s="13" t="s">
        <v>46</v>
      </c>
      <c r="B9" s="14" t="s">
        <v>47</v>
      </c>
      <c r="C9" s="21">
        <v>0.0</v>
      </c>
      <c r="D9" s="121">
        <v>0.0</v>
      </c>
      <c r="E9" s="52">
        <v>0.0</v>
      </c>
      <c r="G9" s="125"/>
      <c r="H9" s="123"/>
      <c r="I9" s="129"/>
      <c r="J9" s="126"/>
      <c r="K9" s="127"/>
      <c r="L9" s="127"/>
      <c r="M9" s="126"/>
      <c r="N9" s="126"/>
      <c r="O9" s="126"/>
    </row>
    <row r="10">
      <c r="A10" s="13" t="s">
        <v>48</v>
      </c>
      <c r="B10" s="14" t="s">
        <v>49</v>
      </c>
      <c r="C10" s="15">
        <v>161.0</v>
      </c>
      <c r="D10" s="121">
        <v>1.0</v>
      </c>
      <c r="E10" s="52">
        <v>0.0</v>
      </c>
      <c r="G10" s="125"/>
      <c r="H10" s="123"/>
      <c r="I10" s="124"/>
      <c r="J10" s="128"/>
      <c r="K10" s="128"/>
      <c r="L10" s="126"/>
      <c r="M10" s="126"/>
      <c r="N10" s="128"/>
      <c r="O10" s="126"/>
    </row>
    <row r="11">
      <c r="A11" s="13" t="s">
        <v>50</v>
      </c>
      <c r="B11" s="14" t="s">
        <v>51</v>
      </c>
      <c r="C11" s="15">
        <v>580.0</v>
      </c>
      <c r="D11" s="121">
        <v>1.0</v>
      </c>
      <c r="E11" s="52">
        <v>0.0</v>
      </c>
      <c r="G11" s="125"/>
      <c r="H11" s="123"/>
      <c r="I11" s="129"/>
      <c r="J11" s="128"/>
      <c r="K11" s="128"/>
      <c r="L11" s="127"/>
      <c r="M11" s="126"/>
      <c r="N11" s="128"/>
      <c r="O11" s="126"/>
    </row>
    <row r="12">
      <c r="A12" s="13" t="s">
        <v>52</v>
      </c>
      <c r="B12" s="14" t="s">
        <v>53</v>
      </c>
      <c r="C12" s="15">
        <v>97.0</v>
      </c>
      <c r="D12" s="121">
        <v>1.0</v>
      </c>
      <c r="E12" s="52">
        <v>0.0</v>
      </c>
      <c r="G12" s="125"/>
      <c r="H12" s="123"/>
      <c r="I12" s="124"/>
      <c r="J12" s="126"/>
      <c r="K12" s="126"/>
      <c r="L12" s="126"/>
      <c r="M12" s="126"/>
      <c r="N12" s="126"/>
      <c r="O12" s="126"/>
    </row>
    <row r="13">
      <c r="A13" s="13" t="s">
        <v>54</v>
      </c>
      <c r="B13" s="14" t="s">
        <v>55</v>
      </c>
      <c r="C13" s="15">
        <v>0.0</v>
      </c>
      <c r="D13" s="121">
        <v>0.0</v>
      </c>
      <c r="E13" s="52">
        <v>0.0</v>
      </c>
      <c r="G13" s="125"/>
      <c r="H13" s="123"/>
      <c r="I13" s="129"/>
      <c r="J13" s="126"/>
      <c r="K13" s="127"/>
      <c r="L13" s="127"/>
      <c r="M13" s="126"/>
      <c r="N13" s="126"/>
      <c r="O13" s="126"/>
    </row>
    <row r="14">
      <c r="A14" s="13" t="s">
        <v>56</v>
      </c>
      <c r="B14" s="14" t="s">
        <v>57</v>
      </c>
      <c r="C14" s="15">
        <v>121.0</v>
      </c>
      <c r="D14" s="121">
        <v>1.0</v>
      </c>
      <c r="E14" s="52">
        <v>0.0</v>
      </c>
      <c r="G14" s="125"/>
      <c r="H14" s="123"/>
      <c r="I14" s="124"/>
      <c r="J14" s="126"/>
      <c r="K14" s="126"/>
      <c r="L14" s="127"/>
      <c r="M14" s="126"/>
      <c r="N14" s="126"/>
      <c r="O14" s="128"/>
    </row>
    <row r="15">
      <c r="A15" s="13" t="s">
        <v>58</v>
      </c>
      <c r="B15" s="14" t="s">
        <v>59</v>
      </c>
      <c r="C15" s="15">
        <v>0.0</v>
      </c>
      <c r="D15" s="121">
        <v>1.0</v>
      </c>
      <c r="E15" s="52">
        <v>0.0</v>
      </c>
      <c r="G15" s="125"/>
      <c r="H15" s="123"/>
      <c r="I15" s="124"/>
      <c r="J15" s="126"/>
      <c r="K15" s="126"/>
      <c r="L15" s="126"/>
      <c r="M15" s="126"/>
      <c r="N15" s="126"/>
      <c r="O15" s="126"/>
    </row>
    <row r="16">
      <c r="A16" s="13" t="s">
        <v>60</v>
      </c>
      <c r="B16" s="19" t="s">
        <v>61</v>
      </c>
      <c r="C16" s="15">
        <v>0.0</v>
      </c>
      <c r="D16" s="121">
        <v>1.0</v>
      </c>
      <c r="E16" s="52">
        <v>0.0</v>
      </c>
      <c r="G16" s="125"/>
      <c r="H16" s="123"/>
      <c r="I16" s="124"/>
      <c r="J16" s="128"/>
      <c r="K16" s="128"/>
      <c r="L16" s="126"/>
      <c r="M16" s="127"/>
      <c r="N16" s="128"/>
      <c r="O16" s="126"/>
    </row>
    <row r="17">
      <c r="A17" s="13" t="s">
        <v>62</v>
      </c>
      <c r="B17" s="14" t="s">
        <v>63</v>
      </c>
      <c r="C17" s="15">
        <v>20.0</v>
      </c>
      <c r="D17" s="121">
        <v>0.0</v>
      </c>
      <c r="E17" s="52">
        <v>0.0</v>
      </c>
      <c r="G17" s="125"/>
      <c r="H17" s="123"/>
      <c r="I17" s="129"/>
      <c r="J17" s="126"/>
      <c r="K17" s="127"/>
      <c r="L17" s="127"/>
      <c r="M17" s="126"/>
      <c r="N17" s="126"/>
      <c r="O17" s="126"/>
    </row>
    <row r="18">
      <c r="A18" s="13" t="s">
        <v>64</v>
      </c>
      <c r="B18" s="14" t="s">
        <v>65</v>
      </c>
      <c r="C18" s="15">
        <v>0.0</v>
      </c>
      <c r="D18" s="121">
        <v>1.0</v>
      </c>
      <c r="E18" s="52">
        <v>0.0</v>
      </c>
      <c r="G18" s="125"/>
      <c r="H18" s="123"/>
      <c r="I18" s="124"/>
      <c r="J18" s="126"/>
      <c r="K18" s="126"/>
      <c r="L18" s="127"/>
      <c r="M18" s="126"/>
      <c r="N18" s="126"/>
      <c r="O18" s="128"/>
    </row>
    <row r="19">
      <c r="A19" s="13" t="s">
        <v>66</v>
      </c>
      <c r="B19" s="14" t="s">
        <v>67</v>
      </c>
      <c r="C19" s="15">
        <v>7491.0</v>
      </c>
      <c r="D19" s="121">
        <v>1.0</v>
      </c>
      <c r="E19" s="52">
        <v>2.1015908952391874E-5</v>
      </c>
      <c r="G19" s="125"/>
      <c r="H19" s="123"/>
      <c r="I19" s="124"/>
      <c r="J19" s="126"/>
      <c r="K19" s="126"/>
      <c r="L19" s="127"/>
      <c r="M19" s="126"/>
      <c r="N19" s="126"/>
      <c r="O19" s="128"/>
    </row>
    <row r="20">
      <c r="A20" s="13" t="s">
        <v>68</v>
      </c>
      <c r="B20" s="19" t="s">
        <v>69</v>
      </c>
      <c r="C20" s="15">
        <v>161.0</v>
      </c>
      <c r="D20" s="121">
        <v>1.0</v>
      </c>
      <c r="E20" s="52">
        <v>0.0</v>
      </c>
      <c r="G20" s="125"/>
      <c r="H20" s="123"/>
      <c r="I20" s="129"/>
      <c r="J20" s="126"/>
      <c r="K20" s="127"/>
      <c r="L20" s="127"/>
      <c r="M20" s="126"/>
      <c r="N20" s="127"/>
      <c r="O20" s="126"/>
    </row>
    <row r="21">
      <c r="A21" s="13" t="s">
        <v>70</v>
      </c>
      <c r="B21" s="14" t="s">
        <v>71</v>
      </c>
      <c r="C21" s="15">
        <v>0.0</v>
      </c>
      <c r="D21" s="121">
        <v>1.0</v>
      </c>
      <c r="E21" s="52">
        <v>4.030448292239537E-6</v>
      </c>
      <c r="G21" s="125"/>
      <c r="H21" s="123"/>
      <c r="I21" s="124"/>
      <c r="J21" s="126"/>
      <c r="K21" s="126"/>
      <c r="L21" s="126"/>
      <c r="M21" s="126"/>
      <c r="N21" s="126"/>
      <c r="O21" s="126"/>
    </row>
    <row r="22">
      <c r="A22" s="13" t="s">
        <v>72</v>
      </c>
      <c r="B22" s="19" t="s">
        <v>73</v>
      </c>
      <c r="C22" s="15">
        <v>1930.0</v>
      </c>
      <c r="D22" s="121">
        <v>1.0</v>
      </c>
      <c r="E22" s="52">
        <v>3.287694249812537E-7</v>
      </c>
      <c r="G22" s="125"/>
      <c r="H22" s="123"/>
      <c r="I22" s="124"/>
      <c r="J22" s="126"/>
      <c r="K22" s="127"/>
      <c r="L22" s="127"/>
      <c r="M22" s="126"/>
      <c r="N22" s="126"/>
      <c r="O22" s="126"/>
    </row>
    <row r="23">
      <c r="A23" s="13" t="s">
        <v>74</v>
      </c>
      <c r="B23" s="14" t="s">
        <v>75</v>
      </c>
      <c r="C23" s="15">
        <v>0.0</v>
      </c>
      <c r="D23" s="121">
        <v>1.0</v>
      </c>
      <c r="E23" s="52">
        <v>0.0</v>
      </c>
      <c r="G23" s="125"/>
      <c r="H23" s="123"/>
      <c r="I23" s="124"/>
      <c r="J23" s="126"/>
      <c r="K23" s="126"/>
      <c r="L23" s="126"/>
      <c r="M23" s="126"/>
      <c r="N23" s="126"/>
      <c r="O23" s="126"/>
    </row>
    <row r="24">
      <c r="A24" s="13" t="s">
        <v>76</v>
      </c>
      <c r="B24" s="14" t="s">
        <v>77</v>
      </c>
      <c r="C24" s="15">
        <v>965.0</v>
      </c>
      <c r="D24" s="121">
        <v>1.0</v>
      </c>
      <c r="E24" s="52">
        <v>0.0</v>
      </c>
      <c r="G24" s="125"/>
      <c r="H24" s="123"/>
      <c r="I24" s="124"/>
      <c r="J24" s="126"/>
      <c r="K24" s="126"/>
      <c r="L24" s="127"/>
      <c r="M24" s="126"/>
      <c r="N24" s="126"/>
      <c r="O24" s="128"/>
    </row>
    <row r="25">
      <c r="A25" s="13" t="s">
        <v>78</v>
      </c>
      <c r="B25" s="14" t="s">
        <v>79</v>
      </c>
      <c r="C25" s="15">
        <v>443.0</v>
      </c>
      <c r="D25" s="121">
        <v>1.0</v>
      </c>
      <c r="E25" s="52">
        <v>5.757783274627911E-5</v>
      </c>
      <c r="G25" s="125"/>
      <c r="H25" s="123"/>
      <c r="I25" s="124"/>
      <c r="J25" s="126"/>
      <c r="K25" s="126"/>
      <c r="L25" s="127"/>
      <c r="M25" s="126"/>
      <c r="N25" s="126"/>
      <c r="O25" s="126"/>
    </row>
    <row r="26">
      <c r="A26" s="13" t="s">
        <v>80</v>
      </c>
      <c r="B26" s="14" t="s">
        <v>81</v>
      </c>
      <c r="C26" s="15">
        <v>402.0</v>
      </c>
      <c r="D26" s="121">
        <v>1.0</v>
      </c>
      <c r="E26" s="52">
        <v>0.0</v>
      </c>
      <c r="G26" s="125"/>
      <c r="H26" s="123"/>
      <c r="I26" s="124"/>
      <c r="J26" s="126"/>
      <c r="K26" s="127"/>
      <c r="L26" s="127"/>
      <c r="M26" s="126"/>
      <c r="N26" s="126"/>
      <c r="O26" s="126"/>
    </row>
    <row r="27">
      <c r="A27" s="13" t="s">
        <v>82</v>
      </c>
      <c r="B27" s="14" t="s">
        <v>83</v>
      </c>
      <c r="C27" s="15">
        <v>202080.0</v>
      </c>
      <c r="D27" s="121">
        <v>0.0</v>
      </c>
      <c r="E27" s="52">
        <v>0.0</v>
      </c>
      <c r="G27" s="125"/>
      <c r="H27" s="123"/>
      <c r="I27" s="124"/>
      <c r="J27" s="126"/>
      <c r="K27" s="126"/>
      <c r="L27" s="127"/>
      <c r="M27" s="126"/>
      <c r="N27" s="126"/>
      <c r="O27" s="126"/>
    </row>
    <row r="28">
      <c r="A28" s="13" t="s">
        <v>84</v>
      </c>
      <c r="B28" s="14" t="s">
        <v>85</v>
      </c>
      <c r="C28" s="15">
        <v>0.0</v>
      </c>
      <c r="D28" s="121">
        <v>1.0</v>
      </c>
      <c r="E28" s="52">
        <v>1.4394458186569777E-6</v>
      </c>
      <c r="G28" s="125"/>
      <c r="H28" s="123"/>
      <c r="I28" s="124"/>
      <c r="J28" s="126"/>
      <c r="K28" s="126"/>
      <c r="L28" s="126"/>
      <c r="M28" s="127"/>
      <c r="N28" s="127"/>
      <c r="O28" s="126"/>
    </row>
    <row r="29">
      <c r="A29" s="13" t="s">
        <v>86</v>
      </c>
      <c r="B29" s="14" t="s">
        <v>87</v>
      </c>
      <c r="C29" s="15">
        <v>0.0</v>
      </c>
      <c r="D29" s="121">
        <v>1.0</v>
      </c>
      <c r="E29" s="52">
        <v>5.757783274627911E-7</v>
      </c>
      <c r="G29" s="125"/>
      <c r="H29" s="123"/>
      <c r="I29" s="124"/>
      <c r="J29" s="126"/>
      <c r="K29" s="126"/>
      <c r="L29" s="127"/>
      <c r="M29" s="126"/>
      <c r="N29" s="126"/>
      <c r="O29" s="128"/>
    </row>
    <row r="30">
      <c r="A30" s="13" t="s">
        <v>88</v>
      </c>
      <c r="B30" s="14" t="s">
        <v>89</v>
      </c>
      <c r="C30" s="15">
        <v>6435.0</v>
      </c>
      <c r="D30" s="121">
        <v>0.0</v>
      </c>
      <c r="E30" s="52">
        <v>6.501113095382375E-4</v>
      </c>
      <c r="G30" s="19"/>
      <c r="H30" s="123"/>
      <c r="I30" s="124"/>
      <c r="J30" s="126"/>
      <c r="K30" s="126"/>
      <c r="L30" s="127"/>
      <c r="M30" s="126"/>
      <c r="N30" s="126"/>
      <c r="O30" s="128"/>
    </row>
    <row r="31">
      <c r="A31" s="13" t="s">
        <v>90</v>
      </c>
      <c r="B31" s="14" t="s">
        <v>91</v>
      </c>
      <c r="C31" s="15">
        <v>14500.0</v>
      </c>
      <c r="D31" s="121">
        <v>0.0</v>
      </c>
      <c r="E31" s="52">
        <v>0.5808737353495058</v>
      </c>
      <c r="G31" s="125"/>
      <c r="H31" s="123"/>
      <c r="I31" s="124"/>
      <c r="J31" s="126"/>
      <c r="K31" s="126"/>
      <c r="L31" s="127"/>
      <c r="M31" s="126"/>
      <c r="N31" s="126"/>
      <c r="O31" s="126"/>
    </row>
    <row r="32">
      <c r="A32" s="13" t="s">
        <v>92</v>
      </c>
      <c r="B32" s="14" t="s">
        <v>93</v>
      </c>
      <c r="C32" s="15">
        <v>3208.0</v>
      </c>
      <c r="D32" s="121">
        <v>1.0</v>
      </c>
      <c r="E32" s="52">
        <v>0.0</v>
      </c>
      <c r="G32" s="125"/>
      <c r="H32" s="123"/>
      <c r="I32" s="124"/>
      <c r="J32" s="126"/>
      <c r="K32" s="126"/>
      <c r="L32" s="127"/>
      <c r="M32" s="126"/>
      <c r="N32" s="126"/>
      <c r="O32" s="128"/>
    </row>
    <row r="33">
      <c r="A33" s="13" t="s">
        <v>94</v>
      </c>
      <c r="B33" s="14" t="s">
        <v>95</v>
      </c>
      <c r="C33" s="15">
        <v>169.0</v>
      </c>
      <c r="D33" s="121">
        <v>1.0</v>
      </c>
      <c r="E33" s="52">
        <v>0.0</v>
      </c>
      <c r="G33" s="125"/>
      <c r="H33" s="123"/>
      <c r="I33" s="124"/>
      <c r="J33" s="128"/>
      <c r="K33" s="128"/>
      <c r="L33" s="126"/>
      <c r="M33" s="126"/>
      <c r="N33" s="128"/>
      <c r="O33" s="126"/>
    </row>
    <row r="34">
      <c r="A34" s="13" t="s">
        <v>96</v>
      </c>
      <c r="B34" s="20" t="s">
        <v>97</v>
      </c>
      <c r="C34" s="15">
        <v>37.0</v>
      </c>
      <c r="D34" s="121">
        <v>1.0</v>
      </c>
      <c r="E34" s="52">
        <v>0.0</v>
      </c>
      <c r="G34" s="125"/>
      <c r="H34" s="123"/>
      <c r="I34" s="129"/>
      <c r="J34" s="126"/>
      <c r="K34" s="127"/>
      <c r="L34" s="127"/>
      <c r="M34" s="126"/>
      <c r="N34" s="126"/>
      <c r="O34" s="126"/>
    </row>
    <row r="35">
      <c r="A35" s="13" t="s">
        <v>98</v>
      </c>
      <c r="B35" s="14" t="s">
        <v>99</v>
      </c>
      <c r="C35" s="15">
        <v>1290.0</v>
      </c>
      <c r="D35" s="121">
        <v>1.0</v>
      </c>
      <c r="E35" s="52">
        <v>0.0</v>
      </c>
      <c r="G35" s="125"/>
      <c r="H35" s="123"/>
      <c r="I35" s="124"/>
      <c r="J35" s="128"/>
      <c r="K35" s="128"/>
      <c r="L35" s="126"/>
      <c r="M35" s="127"/>
      <c r="N35" s="128"/>
      <c r="O35" s="126"/>
    </row>
    <row r="36">
      <c r="A36" s="13" t="s">
        <v>100</v>
      </c>
      <c r="B36" s="19" t="s">
        <v>101</v>
      </c>
      <c r="C36" s="15">
        <v>515.0</v>
      </c>
      <c r="D36" s="121">
        <v>1.0</v>
      </c>
      <c r="E36" s="52">
        <v>0.0</v>
      </c>
      <c r="G36" s="125"/>
      <c r="H36" s="123"/>
      <c r="I36" s="124"/>
      <c r="J36" s="128"/>
      <c r="K36" s="128"/>
      <c r="L36" s="126"/>
      <c r="M36" s="126"/>
      <c r="N36" s="128"/>
      <c r="O36" s="126"/>
    </row>
    <row r="37">
      <c r="A37" s="13" t="s">
        <v>102</v>
      </c>
      <c r="B37" s="14" t="s">
        <v>103</v>
      </c>
      <c r="C37" s="15">
        <v>3735.0</v>
      </c>
      <c r="D37" s="121">
        <v>1.0</v>
      </c>
      <c r="E37" s="52">
        <v>0.0</v>
      </c>
      <c r="G37" s="19"/>
      <c r="H37" s="123"/>
      <c r="I37" s="124"/>
      <c r="J37" s="126"/>
      <c r="K37" s="126"/>
      <c r="L37" s="127"/>
      <c r="M37" s="126"/>
      <c r="N37" s="126"/>
      <c r="O37" s="126"/>
    </row>
    <row r="38">
      <c r="A38" s="13" t="s">
        <v>104</v>
      </c>
      <c r="B38" s="14" t="s">
        <v>105</v>
      </c>
      <c r="C38" s="15">
        <v>314.0</v>
      </c>
      <c r="D38" s="121">
        <v>1.0</v>
      </c>
      <c r="E38" s="52">
        <v>0.0</v>
      </c>
      <c r="G38" s="125"/>
      <c r="H38" s="123"/>
      <c r="I38" s="124"/>
      <c r="J38" s="126"/>
      <c r="K38" s="126"/>
      <c r="L38" s="127"/>
      <c r="M38" s="126"/>
      <c r="N38" s="126"/>
      <c r="O38" s="126"/>
    </row>
    <row r="39">
      <c r="A39" s="13" t="s">
        <v>106</v>
      </c>
      <c r="B39" s="14" t="s">
        <v>107</v>
      </c>
      <c r="C39" s="15">
        <v>1288.0</v>
      </c>
      <c r="D39" s="121">
        <v>1.0</v>
      </c>
      <c r="E39" s="52">
        <v>0.0</v>
      </c>
      <c r="G39" s="125"/>
      <c r="H39" s="123"/>
      <c r="I39" s="124"/>
      <c r="J39" s="126"/>
      <c r="K39" s="126"/>
      <c r="L39" s="127"/>
      <c r="M39" s="126"/>
      <c r="N39" s="126"/>
      <c r="O39" s="128"/>
    </row>
    <row r="40">
      <c r="A40" s="13" t="s">
        <v>108</v>
      </c>
      <c r="B40" s="14" t="s">
        <v>109</v>
      </c>
      <c r="C40" s="15">
        <v>2237.0</v>
      </c>
      <c r="D40" s="121">
        <v>1.0</v>
      </c>
      <c r="E40" s="52">
        <v>1.29550123679128E-6</v>
      </c>
      <c r="G40" s="125"/>
      <c r="H40" s="123"/>
      <c r="I40" s="124"/>
      <c r="J40" s="126"/>
      <c r="K40" s="126"/>
      <c r="L40" s="127"/>
      <c r="M40" s="126"/>
      <c r="N40" s="126"/>
      <c r="O40" s="128"/>
    </row>
    <row r="41">
      <c r="A41" s="13" t="s">
        <v>110</v>
      </c>
      <c r="B41" s="14" t="s">
        <v>111</v>
      </c>
      <c r="C41" s="15">
        <v>2450.0</v>
      </c>
      <c r="D41" s="121">
        <v>1.0</v>
      </c>
      <c r="E41" s="52">
        <v>0.0</v>
      </c>
      <c r="G41" s="125"/>
      <c r="H41" s="123"/>
      <c r="I41" s="124"/>
      <c r="J41" s="126"/>
      <c r="K41" s="127"/>
      <c r="L41" s="127"/>
      <c r="M41" s="126"/>
      <c r="N41" s="126"/>
      <c r="O41" s="126"/>
    </row>
    <row r="42">
      <c r="A42" s="13" t="s">
        <v>112</v>
      </c>
      <c r="B42" s="14" t="s">
        <v>113</v>
      </c>
      <c r="C42" s="15">
        <v>307.0</v>
      </c>
      <c r="D42" s="121">
        <v>1.0</v>
      </c>
      <c r="E42" s="52">
        <v>0.0</v>
      </c>
      <c r="G42" s="125"/>
      <c r="H42" s="123"/>
      <c r="I42" s="124"/>
      <c r="J42" s="126"/>
      <c r="K42" s="127"/>
      <c r="L42" s="127"/>
      <c r="M42" s="126"/>
      <c r="N42" s="126"/>
      <c r="O42" s="126"/>
    </row>
    <row r="43">
      <c r="A43" s="13" t="s">
        <v>114</v>
      </c>
      <c r="B43" s="14" t="s">
        <v>115</v>
      </c>
      <c r="C43" s="21">
        <v>2234.0</v>
      </c>
      <c r="D43" s="121">
        <v>1.0</v>
      </c>
      <c r="E43" s="52">
        <v>0.0</v>
      </c>
      <c r="G43" s="125"/>
      <c r="H43" s="123"/>
      <c r="I43" s="129"/>
      <c r="J43" s="126"/>
      <c r="K43" s="127"/>
      <c r="L43" s="127"/>
      <c r="M43" s="126"/>
      <c r="N43" s="126"/>
      <c r="O43" s="126"/>
    </row>
    <row r="44">
      <c r="A44" s="13" t="s">
        <v>116</v>
      </c>
      <c r="B44" s="14" t="s">
        <v>117</v>
      </c>
      <c r="C44" s="15">
        <v>0.0</v>
      </c>
      <c r="D44" s="121">
        <v>1.0</v>
      </c>
      <c r="E44" s="52">
        <v>0.0</v>
      </c>
      <c r="G44" s="14"/>
      <c r="H44" s="123"/>
      <c r="I44" s="124"/>
      <c r="J44" s="126"/>
      <c r="K44" s="127"/>
      <c r="L44" s="127"/>
      <c r="M44" s="126"/>
      <c r="N44" s="126"/>
      <c r="O44" s="126"/>
    </row>
    <row r="45">
      <c r="A45" s="13" t="s">
        <v>118</v>
      </c>
      <c r="B45" s="14" t="s">
        <v>119</v>
      </c>
      <c r="C45" s="15">
        <v>0.0</v>
      </c>
      <c r="D45" s="121">
        <v>1.0</v>
      </c>
      <c r="E45" s="52">
        <v>0.0</v>
      </c>
      <c r="G45" s="125"/>
      <c r="H45" s="12"/>
      <c r="I45" s="24"/>
      <c r="J45" s="126"/>
      <c r="K45" s="126"/>
      <c r="L45" s="128"/>
      <c r="M45" s="128"/>
      <c r="N45" s="128"/>
      <c r="O45" s="128"/>
    </row>
    <row r="46">
      <c r="A46" s="13" t="s">
        <v>120</v>
      </c>
      <c r="B46" s="19" t="s">
        <v>121</v>
      </c>
      <c r="C46" s="130"/>
      <c r="D46" s="121">
        <v>0.0</v>
      </c>
      <c r="E46" s="52">
        <v>0.0</v>
      </c>
      <c r="G46" s="125"/>
      <c r="H46" s="123"/>
      <c r="I46" s="124"/>
      <c r="J46" s="128"/>
      <c r="K46" s="128"/>
      <c r="L46" s="126"/>
      <c r="M46" s="126"/>
      <c r="N46" s="128"/>
      <c r="O46" s="126"/>
    </row>
    <row r="47">
      <c r="A47" s="13" t="s">
        <v>122</v>
      </c>
      <c r="B47" s="14" t="s">
        <v>123</v>
      </c>
      <c r="C47" s="15">
        <v>1129.0</v>
      </c>
      <c r="D47" s="121">
        <v>1.0</v>
      </c>
      <c r="E47" s="52">
        <v>1.4394458186569777E-5</v>
      </c>
      <c r="G47" s="125"/>
      <c r="H47" s="123"/>
      <c r="I47" s="124"/>
      <c r="J47" s="126"/>
      <c r="K47" s="126"/>
      <c r="L47" s="127"/>
      <c r="M47" s="126"/>
      <c r="N47" s="126"/>
      <c r="O47" s="128"/>
    </row>
    <row r="48">
      <c r="A48" s="13" t="s">
        <v>124</v>
      </c>
      <c r="B48" s="14" t="s">
        <v>125</v>
      </c>
      <c r="C48" s="15">
        <v>885.0</v>
      </c>
      <c r="D48" s="121">
        <v>1.0</v>
      </c>
      <c r="E48" s="52">
        <v>0.0</v>
      </c>
      <c r="G48" s="125"/>
      <c r="H48" s="123"/>
      <c r="I48" s="124"/>
      <c r="J48" s="126"/>
      <c r="K48" s="126"/>
      <c r="L48" s="127"/>
      <c r="M48" s="126"/>
      <c r="N48" s="126"/>
      <c r="O48" s="128"/>
    </row>
    <row r="49">
      <c r="A49" s="13" t="s">
        <v>126</v>
      </c>
      <c r="B49" s="19" t="s">
        <v>127</v>
      </c>
      <c r="C49" s="15">
        <v>80.0</v>
      </c>
      <c r="D49" s="121">
        <v>1.0</v>
      </c>
      <c r="E49" s="52">
        <v>0.0</v>
      </c>
      <c r="G49" s="125"/>
      <c r="H49" s="123"/>
      <c r="I49" s="129"/>
      <c r="J49" s="126"/>
      <c r="K49" s="127"/>
      <c r="L49" s="127"/>
      <c r="M49" s="126"/>
      <c r="N49" s="126"/>
      <c r="O49" s="126"/>
    </row>
    <row r="50">
      <c r="A50" s="13" t="s">
        <v>128</v>
      </c>
      <c r="B50" s="14" t="s">
        <v>129</v>
      </c>
      <c r="C50" s="15">
        <v>310.0</v>
      </c>
      <c r="D50" s="121">
        <v>0.0</v>
      </c>
      <c r="E50" s="52">
        <v>0.0</v>
      </c>
      <c r="G50" s="125"/>
      <c r="H50" s="123"/>
      <c r="I50" s="129"/>
      <c r="J50" s="126"/>
      <c r="K50" s="127"/>
      <c r="L50" s="127"/>
      <c r="M50" s="126"/>
      <c r="N50" s="126"/>
      <c r="O50" s="126"/>
    </row>
    <row r="51">
      <c r="A51" s="13" t="s">
        <v>130</v>
      </c>
      <c r="B51" s="14" t="s">
        <v>131</v>
      </c>
      <c r="C51" s="15">
        <v>539.0</v>
      </c>
      <c r="D51" s="121">
        <v>1.0</v>
      </c>
      <c r="E51" s="52">
        <v>0.0</v>
      </c>
      <c r="G51" s="125"/>
      <c r="H51" s="123"/>
      <c r="I51" s="124"/>
      <c r="J51" s="128"/>
      <c r="K51" s="128"/>
      <c r="L51" s="126"/>
      <c r="M51" s="127"/>
      <c r="N51" s="128"/>
      <c r="O51" s="126"/>
    </row>
    <row r="52">
      <c r="A52" s="13" t="s">
        <v>132</v>
      </c>
      <c r="B52" s="14" t="s">
        <v>133</v>
      </c>
      <c r="C52" s="15">
        <v>400.0</v>
      </c>
      <c r="D52" s="121">
        <v>1.0</v>
      </c>
      <c r="E52" s="52">
        <v>0.0</v>
      </c>
      <c r="G52" s="125"/>
      <c r="H52" s="123"/>
      <c r="I52" s="124"/>
      <c r="J52" s="128"/>
      <c r="K52" s="128"/>
      <c r="L52" s="126"/>
      <c r="M52" s="127"/>
      <c r="N52" s="128"/>
      <c r="O52" s="126"/>
    </row>
    <row r="53">
      <c r="A53" s="13" t="s">
        <v>134</v>
      </c>
      <c r="B53" s="14" t="s">
        <v>135</v>
      </c>
      <c r="C53" s="15">
        <v>320.0</v>
      </c>
      <c r="D53" s="121">
        <v>1.0</v>
      </c>
      <c r="E53" s="52">
        <v>0.0</v>
      </c>
      <c r="G53" s="125"/>
      <c r="H53" s="123"/>
      <c r="I53" s="124"/>
      <c r="J53" s="128"/>
      <c r="K53" s="128"/>
      <c r="L53" s="126"/>
      <c r="M53" s="127"/>
      <c r="N53" s="128"/>
      <c r="O53" s="126"/>
    </row>
    <row r="54">
      <c r="A54" s="13" t="s">
        <v>136</v>
      </c>
      <c r="B54" s="14" t="s">
        <v>137</v>
      </c>
      <c r="C54" s="15">
        <v>350.0</v>
      </c>
      <c r="D54" s="121">
        <v>1.0</v>
      </c>
      <c r="E54" s="52">
        <v>0.0</v>
      </c>
      <c r="G54" s="125"/>
      <c r="H54" s="123"/>
      <c r="I54" s="129"/>
      <c r="J54" s="126"/>
      <c r="K54" s="127"/>
      <c r="L54" s="127"/>
      <c r="M54" s="126"/>
      <c r="N54" s="126"/>
      <c r="O54" s="126"/>
    </row>
    <row r="55">
      <c r="A55" s="13" t="s">
        <v>138</v>
      </c>
      <c r="B55" s="14" t="s">
        <v>139</v>
      </c>
      <c r="C55" s="15">
        <v>459.0</v>
      </c>
      <c r="D55" s="121">
        <v>1.0</v>
      </c>
      <c r="E55" s="52">
        <v>0.0</v>
      </c>
      <c r="G55" s="125"/>
      <c r="H55" s="123"/>
      <c r="I55" s="124"/>
      <c r="J55" s="126"/>
      <c r="K55" s="126"/>
      <c r="L55" s="127"/>
      <c r="M55" s="126"/>
      <c r="N55" s="126"/>
      <c r="O55" s="126"/>
    </row>
    <row r="56">
      <c r="A56" s="13" t="s">
        <v>140</v>
      </c>
      <c r="B56" s="14" t="s">
        <v>141</v>
      </c>
      <c r="C56" s="15">
        <v>1771.0</v>
      </c>
      <c r="D56" s="121">
        <v>1.0</v>
      </c>
      <c r="E56" s="52">
        <v>0.0</v>
      </c>
      <c r="G56" s="20"/>
      <c r="H56" s="123"/>
      <c r="I56" s="124"/>
      <c r="J56" s="126"/>
      <c r="K56" s="126"/>
      <c r="L56" s="127"/>
      <c r="M56" s="126"/>
      <c r="N56" s="126"/>
      <c r="O56" s="126"/>
    </row>
    <row r="57">
      <c r="A57" s="13" t="s">
        <v>142</v>
      </c>
      <c r="B57" s="14" t="s">
        <v>143</v>
      </c>
      <c r="C57" s="21">
        <v>832.0</v>
      </c>
      <c r="D57" s="121">
        <v>1.0</v>
      </c>
      <c r="E57" s="52">
        <v>0.0</v>
      </c>
      <c r="G57" s="14"/>
      <c r="H57" s="123"/>
      <c r="I57" s="124"/>
      <c r="J57" s="126"/>
      <c r="K57" s="126"/>
      <c r="L57" s="127"/>
      <c r="M57" s="126"/>
      <c r="N57" s="126"/>
      <c r="O57" s="126"/>
    </row>
    <row r="58">
      <c r="A58" s="13" t="s">
        <v>144</v>
      </c>
      <c r="B58" s="14" t="s">
        <v>145</v>
      </c>
      <c r="C58" s="15">
        <v>7000.0</v>
      </c>
      <c r="D58" s="121">
        <v>1.0</v>
      </c>
      <c r="E58" s="52">
        <v>1.5258125677763965E-4</v>
      </c>
      <c r="G58" s="125"/>
      <c r="H58" s="123"/>
      <c r="I58" s="124"/>
      <c r="J58" s="128"/>
      <c r="K58" s="128"/>
      <c r="L58" s="126"/>
      <c r="M58" s="126"/>
      <c r="N58" s="128"/>
      <c r="O58" s="126"/>
    </row>
    <row r="59">
      <c r="A59" s="13" t="s">
        <v>146</v>
      </c>
      <c r="B59" s="14" t="s">
        <v>147</v>
      </c>
      <c r="C59" s="15">
        <v>54716.0</v>
      </c>
      <c r="D59" s="121">
        <v>1.0</v>
      </c>
      <c r="E59" s="52">
        <v>0.28553998815534737</v>
      </c>
      <c r="G59" s="125"/>
      <c r="H59" s="123"/>
      <c r="I59" s="129"/>
      <c r="J59" s="128"/>
      <c r="K59" s="128"/>
      <c r="L59" s="126"/>
      <c r="M59" s="126"/>
      <c r="N59" s="128"/>
      <c r="O59" s="128"/>
    </row>
    <row r="60">
      <c r="A60" s="13" t="s">
        <v>148</v>
      </c>
      <c r="B60" s="19" t="s">
        <v>149</v>
      </c>
      <c r="C60" s="21">
        <v>2440.0</v>
      </c>
      <c r="D60" s="121">
        <v>0.0</v>
      </c>
      <c r="E60" s="52">
        <v>0.0</v>
      </c>
      <c r="G60" s="125"/>
      <c r="H60" s="123"/>
      <c r="I60" s="129"/>
      <c r="J60" s="126"/>
      <c r="K60" s="127"/>
      <c r="L60" s="127"/>
      <c r="M60" s="126"/>
      <c r="N60" s="126"/>
      <c r="O60" s="126"/>
    </row>
    <row r="61">
      <c r="A61" s="13" t="s">
        <v>150</v>
      </c>
      <c r="B61" s="14" t="s">
        <v>151</v>
      </c>
      <c r="C61" s="15">
        <v>58.0</v>
      </c>
      <c r="D61" s="121">
        <v>0.0</v>
      </c>
      <c r="E61" s="52">
        <v>0.0</v>
      </c>
      <c r="G61" s="19"/>
      <c r="H61" s="123"/>
      <c r="I61" s="124"/>
      <c r="J61" s="126"/>
      <c r="K61" s="126"/>
      <c r="L61" s="127"/>
      <c r="M61" s="126"/>
      <c r="N61" s="126"/>
      <c r="O61" s="126"/>
    </row>
    <row r="62">
      <c r="A62" s="13" t="s">
        <v>152</v>
      </c>
      <c r="B62" s="14" t="s">
        <v>153</v>
      </c>
      <c r="C62" s="21">
        <v>273.0</v>
      </c>
      <c r="D62" s="121">
        <v>0.0</v>
      </c>
      <c r="E62" s="52">
        <v>0.0</v>
      </c>
      <c r="G62" s="125"/>
      <c r="H62" s="123"/>
      <c r="I62" s="124"/>
      <c r="J62" s="126"/>
      <c r="K62" s="127"/>
      <c r="L62" s="127"/>
      <c r="M62" s="126"/>
      <c r="N62" s="126"/>
      <c r="O62" s="126"/>
    </row>
    <row r="63">
      <c r="A63" s="13" t="s">
        <v>154</v>
      </c>
      <c r="B63" s="14" t="s">
        <v>155</v>
      </c>
      <c r="C63" s="15">
        <v>1022.0</v>
      </c>
      <c r="D63" s="121">
        <v>1.0</v>
      </c>
      <c r="E63" s="52">
        <v>0.0</v>
      </c>
      <c r="G63" s="125"/>
      <c r="H63" s="123"/>
      <c r="I63" s="131"/>
      <c r="J63" s="126"/>
      <c r="K63" s="127"/>
      <c r="L63" s="127"/>
      <c r="M63" s="126"/>
      <c r="N63" s="126"/>
      <c r="O63" s="126"/>
    </row>
    <row r="64">
      <c r="A64" s="13" t="s">
        <v>156</v>
      </c>
      <c r="B64" s="14" t="s">
        <v>157</v>
      </c>
      <c r="C64" s="15">
        <v>29751.0</v>
      </c>
      <c r="D64" s="121">
        <v>0.0</v>
      </c>
      <c r="E64" s="52">
        <v>0.009946570606919716</v>
      </c>
      <c r="G64" s="125"/>
      <c r="H64" s="123"/>
      <c r="I64" s="123"/>
      <c r="J64" s="128"/>
      <c r="K64" s="128"/>
      <c r="L64" s="126"/>
      <c r="M64" s="126"/>
      <c r="N64" s="128"/>
      <c r="O64" s="126"/>
    </row>
    <row r="65">
      <c r="A65" s="13" t="s">
        <v>158</v>
      </c>
      <c r="B65" s="14" t="s">
        <v>159</v>
      </c>
      <c r="C65" s="21">
        <v>26.0</v>
      </c>
      <c r="D65" s="121">
        <v>0.0</v>
      </c>
      <c r="E65" s="52">
        <v>0.0</v>
      </c>
      <c r="G65" s="125"/>
      <c r="H65" s="123"/>
      <c r="I65" s="123"/>
      <c r="J65" s="126"/>
      <c r="K65" s="126"/>
      <c r="L65" s="127"/>
      <c r="M65" s="126"/>
      <c r="N65" s="126"/>
      <c r="O65" s="126"/>
    </row>
    <row r="66">
      <c r="A66" s="13" t="s">
        <v>160</v>
      </c>
      <c r="B66" s="14" t="s">
        <v>161</v>
      </c>
      <c r="C66" s="21">
        <v>0.0</v>
      </c>
      <c r="D66" s="121">
        <v>0.0</v>
      </c>
      <c r="E66" s="52">
        <v>0.0</v>
      </c>
      <c r="G66" s="125"/>
      <c r="H66" s="123"/>
      <c r="I66" s="123"/>
      <c r="J66" s="126"/>
      <c r="K66" s="126"/>
      <c r="L66" s="127"/>
      <c r="M66" s="126"/>
      <c r="N66" s="126"/>
      <c r="O66" s="128"/>
    </row>
    <row r="67">
      <c r="A67" s="13" t="s">
        <v>162</v>
      </c>
      <c r="B67" s="14" t="s">
        <v>163</v>
      </c>
      <c r="C67" s="15">
        <v>536.0</v>
      </c>
      <c r="D67" s="121">
        <v>1.0</v>
      </c>
      <c r="E67" s="52">
        <v>1.1515566549255822E-5</v>
      </c>
      <c r="G67" s="125"/>
      <c r="H67" s="123"/>
      <c r="I67" s="131"/>
      <c r="J67" s="126"/>
      <c r="K67" s="127"/>
      <c r="L67" s="127"/>
      <c r="M67" s="126"/>
      <c r="N67" s="126"/>
      <c r="O67" s="126"/>
    </row>
    <row r="68">
      <c r="A68" s="13" t="s">
        <v>164</v>
      </c>
      <c r="B68" s="19" t="s">
        <v>165</v>
      </c>
      <c r="C68" s="15">
        <v>2495.0</v>
      </c>
      <c r="D68" s="121">
        <v>0.0</v>
      </c>
      <c r="E68" s="52">
        <v>0.0</v>
      </c>
      <c r="G68" s="125"/>
      <c r="H68" s="123"/>
      <c r="I68" s="123"/>
      <c r="J68" s="126"/>
      <c r="K68" s="126"/>
      <c r="L68" s="127"/>
      <c r="M68" s="126"/>
      <c r="N68" s="126"/>
      <c r="O68" s="126"/>
    </row>
    <row r="69">
      <c r="A69" s="13" t="s">
        <v>166</v>
      </c>
      <c r="B69" s="19" t="s">
        <v>167</v>
      </c>
      <c r="C69" s="15">
        <v>2413.0</v>
      </c>
      <c r="D69" s="121">
        <v>0.0</v>
      </c>
      <c r="E69" s="52">
        <v>0.0</v>
      </c>
      <c r="G69" s="125"/>
      <c r="H69" s="123"/>
      <c r="I69" s="123"/>
      <c r="J69" s="126"/>
      <c r="K69" s="126"/>
      <c r="L69" s="126"/>
      <c r="M69" s="126"/>
      <c r="N69" s="126"/>
      <c r="O69" s="126"/>
    </row>
    <row r="70">
      <c r="A70" s="13" t="s">
        <v>168</v>
      </c>
      <c r="B70" s="14" t="s">
        <v>169</v>
      </c>
      <c r="C70" s="15">
        <v>499.0</v>
      </c>
      <c r="D70" s="121">
        <v>1.0</v>
      </c>
      <c r="E70" s="52">
        <v>0.0</v>
      </c>
      <c r="G70" s="125"/>
      <c r="H70" s="123"/>
      <c r="I70" s="131"/>
      <c r="J70" s="126"/>
      <c r="K70" s="127"/>
      <c r="L70" s="127"/>
      <c r="M70" s="126"/>
      <c r="N70" s="126"/>
      <c r="O70" s="126"/>
    </row>
    <row r="71">
      <c r="A71" s="13" t="s">
        <v>170</v>
      </c>
      <c r="B71" s="14" t="s">
        <v>171</v>
      </c>
      <c r="C71" s="15">
        <v>0.0</v>
      </c>
      <c r="D71" s="121">
        <v>0.0</v>
      </c>
      <c r="E71" s="52">
        <v>0.0</v>
      </c>
      <c r="G71" s="125"/>
      <c r="H71" s="123"/>
      <c r="I71" s="131"/>
      <c r="J71" s="126"/>
      <c r="K71" s="127"/>
      <c r="L71" s="127"/>
      <c r="M71" s="126"/>
      <c r="N71" s="126"/>
      <c r="O71" s="126"/>
    </row>
    <row r="72">
      <c r="A72" s="13" t="s">
        <v>172</v>
      </c>
      <c r="B72" s="19" t="s">
        <v>173</v>
      </c>
      <c r="C72" s="15">
        <v>0.0</v>
      </c>
      <c r="D72" s="121">
        <v>1.0</v>
      </c>
      <c r="E72" s="52">
        <v>0.0</v>
      </c>
      <c r="G72" s="125"/>
      <c r="H72" s="123"/>
      <c r="I72" s="131"/>
      <c r="J72" s="126"/>
      <c r="K72" s="127"/>
      <c r="L72" s="127"/>
      <c r="M72" s="126"/>
      <c r="N72" s="126"/>
      <c r="O72" s="126"/>
    </row>
    <row r="73">
      <c r="A73" s="13" t="s">
        <v>174</v>
      </c>
      <c r="B73" s="14" t="s">
        <v>175</v>
      </c>
      <c r="C73" s="15">
        <v>225.0</v>
      </c>
      <c r="D73" s="121">
        <v>0.0</v>
      </c>
      <c r="E73" s="52">
        <v>0.0</v>
      </c>
      <c r="G73" s="125"/>
      <c r="H73" s="123"/>
      <c r="I73" s="123"/>
      <c r="J73" s="126"/>
      <c r="K73" s="126"/>
      <c r="L73" s="127"/>
      <c r="M73" s="126"/>
      <c r="N73" s="126"/>
      <c r="O73" s="126"/>
    </row>
    <row r="74">
      <c r="A74" s="13" t="s">
        <v>176</v>
      </c>
      <c r="B74" s="14" t="s">
        <v>177</v>
      </c>
      <c r="C74" s="15">
        <v>0.0</v>
      </c>
      <c r="D74" s="121">
        <v>1.0</v>
      </c>
      <c r="E74" s="52">
        <v>0.0</v>
      </c>
      <c r="G74" s="125"/>
      <c r="H74" s="123"/>
      <c r="I74" s="123"/>
      <c r="J74" s="126"/>
      <c r="K74" s="126"/>
      <c r="L74" s="127"/>
      <c r="M74" s="126"/>
      <c r="N74" s="126"/>
      <c r="O74" s="126"/>
    </row>
    <row r="75">
      <c r="A75" s="13" t="s">
        <v>178</v>
      </c>
      <c r="B75" s="14" t="s">
        <v>179</v>
      </c>
      <c r="C75" s="15">
        <v>579.0</v>
      </c>
      <c r="D75" s="121">
        <v>1.0</v>
      </c>
      <c r="E75" s="52">
        <v>0.0</v>
      </c>
      <c r="G75" s="125"/>
      <c r="H75" s="123"/>
      <c r="I75" s="123"/>
      <c r="J75" s="126"/>
      <c r="K75" s="127"/>
      <c r="L75" s="127"/>
      <c r="M75" s="126"/>
      <c r="N75" s="126"/>
      <c r="O75" s="126"/>
    </row>
    <row r="76">
      <c r="A76" s="13" t="s">
        <v>180</v>
      </c>
      <c r="B76" s="14" t="s">
        <v>181</v>
      </c>
      <c r="C76" s="15">
        <v>1770.0</v>
      </c>
      <c r="D76" s="121">
        <v>0.0</v>
      </c>
      <c r="E76" s="52">
        <v>0.0</v>
      </c>
      <c r="G76" s="125"/>
      <c r="H76" s="123"/>
      <c r="I76" s="131"/>
      <c r="J76" s="126"/>
      <c r="K76" s="127"/>
      <c r="L76" s="127"/>
      <c r="M76" s="126"/>
      <c r="N76" s="126"/>
      <c r="O76" s="126"/>
    </row>
    <row r="77">
      <c r="A77" s="13" t="s">
        <v>182</v>
      </c>
      <c r="B77" s="14" t="s">
        <v>183</v>
      </c>
      <c r="C77" s="15">
        <v>4828.0</v>
      </c>
      <c r="D77" s="121">
        <v>1.0</v>
      </c>
      <c r="E77" s="52">
        <v>2.5520194019216917E-4</v>
      </c>
      <c r="G77" s="125"/>
      <c r="H77" s="123"/>
      <c r="I77" s="123"/>
      <c r="J77" s="126"/>
      <c r="K77" s="126"/>
      <c r="L77" s="127"/>
      <c r="M77" s="126"/>
      <c r="N77" s="126"/>
      <c r="O77" s="128"/>
    </row>
    <row r="78">
      <c r="A78" s="13" t="s">
        <v>184</v>
      </c>
      <c r="B78" s="14" t="s">
        <v>185</v>
      </c>
      <c r="C78" s="15">
        <v>0.0</v>
      </c>
      <c r="D78" s="121">
        <v>1.0</v>
      </c>
      <c r="E78" s="52">
        <v>0.0</v>
      </c>
      <c r="G78" s="125"/>
      <c r="H78" s="123"/>
      <c r="I78" s="131"/>
      <c r="J78" s="128"/>
      <c r="K78" s="128"/>
      <c r="L78" s="127"/>
      <c r="M78" s="126"/>
      <c r="N78" s="128"/>
      <c r="O78" s="126"/>
    </row>
    <row r="79">
      <c r="A79" s="13" t="s">
        <v>186</v>
      </c>
      <c r="B79" s="14" t="s">
        <v>187</v>
      </c>
      <c r="C79" s="15">
        <v>4675.0</v>
      </c>
      <c r="D79" s="121">
        <v>1.0</v>
      </c>
      <c r="E79" s="52">
        <v>0.005415483058951282</v>
      </c>
      <c r="G79" s="125"/>
      <c r="H79" s="123"/>
      <c r="I79" s="131"/>
      <c r="J79" s="128"/>
      <c r="K79" s="128"/>
      <c r="L79" s="127"/>
      <c r="M79" s="126"/>
      <c r="N79" s="128"/>
      <c r="O79" s="126"/>
    </row>
    <row r="80">
      <c r="A80" s="13" t="s">
        <v>188</v>
      </c>
      <c r="B80" s="14" t="s">
        <v>189</v>
      </c>
      <c r="C80" s="15">
        <v>0.0</v>
      </c>
      <c r="D80" s="121">
        <v>1.0</v>
      </c>
      <c r="E80" s="52">
        <v>0.0</v>
      </c>
      <c r="G80" s="125"/>
      <c r="H80" s="123"/>
      <c r="I80" s="131"/>
      <c r="J80" s="126"/>
      <c r="K80" s="127"/>
      <c r="L80" s="127"/>
      <c r="M80" s="126"/>
      <c r="N80" s="126"/>
      <c r="O80" s="126"/>
    </row>
    <row r="81">
      <c r="A81" s="13" t="s">
        <v>190</v>
      </c>
      <c r="B81" s="14" t="s">
        <v>191</v>
      </c>
      <c r="C81" s="15">
        <v>754.0</v>
      </c>
      <c r="D81" s="121">
        <v>1.0</v>
      </c>
      <c r="E81" s="52">
        <v>0.0</v>
      </c>
      <c r="G81" s="125"/>
      <c r="H81" s="123"/>
      <c r="I81" s="131"/>
      <c r="J81" s="126"/>
      <c r="K81" s="127"/>
      <c r="L81" s="127"/>
      <c r="M81" s="126"/>
      <c r="N81" s="126"/>
      <c r="O81" s="126"/>
    </row>
    <row r="82">
      <c r="A82" s="13" t="s">
        <v>192</v>
      </c>
      <c r="B82" s="14" t="s">
        <v>193</v>
      </c>
      <c r="C82" s="15">
        <v>177.0</v>
      </c>
      <c r="D82" s="121">
        <v>1.0</v>
      </c>
      <c r="E82" s="52">
        <v>0.0</v>
      </c>
      <c r="G82" s="125"/>
      <c r="H82" s="123"/>
      <c r="I82" s="131"/>
      <c r="J82" s="126"/>
      <c r="K82" s="127"/>
      <c r="L82" s="127"/>
      <c r="M82" s="126"/>
      <c r="N82" s="126"/>
      <c r="O82" s="126"/>
    </row>
    <row r="83">
      <c r="A83" s="13" t="s">
        <v>194</v>
      </c>
      <c r="B83" s="14" t="s">
        <v>195</v>
      </c>
      <c r="C83" s="15">
        <v>9330.0</v>
      </c>
      <c r="D83" s="121">
        <v>1.0</v>
      </c>
      <c r="E83" s="52">
        <v>2.8788916373139553E-7</v>
      </c>
      <c r="G83" s="125"/>
      <c r="H83" s="12"/>
      <c r="I83" s="12"/>
      <c r="J83" s="126"/>
      <c r="K83" s="126"/>
      <c r="L83" s="128"/>
      <c r="M83" s="128"/>
      <c r="N83" s="128"/>
      <c r="O83" s="128"/>
    </row>
    <row r="84">
      <c r="A84" s="13" t="s">
        <v>196</v>
      </c>
      <c r="B84" s="19" t="s">
        <v>197</v>
      </c>
      <c r="C84" s="15">
        <v>0.0</v>
      </c>
      <c r="D84" s="121">
        <v>0.0</v>
      </c>
      <c r="E84" s="52">
        <v>0.0</v>
      </c>
      <c r="G84" s="125"/>
      <c r="H84" s="123"/>
      <c r="I84" s="131"/>
      <c r="J84" s="126"/>
      <c r="K84" s="127"/>
      <c r="L84" s="127"/>
      <c r="M84" s="126"/>
      <c r="N84" s="127"/>
      <c r="O84" s="126"/>
    </row>
    <row r="85">
      <c r="A85" s="13" t="s">
        <v>198</v>
      </c>
      <c r="B85" s="14" t="s">
        <v>199</v>
      </c>
      <c r="C85" s="15">
        <v>0.0</v>
      </c>
      <c r="D85" s="121">
        <v>0.0</v>
      </c>
      <c r="E85" s="52">
        <v>0.0</v>
      </c>
      <c r="G85" s="125"/>
      <c r="H85" s="123"/>
      <c r="I85" s="123"/>
      <c r="J85" s="128"/>
      <c r="K85" s="128"/>
      <c r="L85" s="132"/>
      <c r="M85" s="126"/>
      <c r="N85" s="128"/>
      <c r="O85" s="126"/>
    </row>
    <row r="86">
      <c r="A86" s="13" t="s">
        <v>200</v>
      </c>
      <c r="B86" s="14" t="s">
        <v>201</v>
      </c>
      <c r="C86" s="15">
        <v>2945.0</v>
      </c>
      <c r="D86" s="121">
        <v>0.0</v>
      </c>
      <c r="E86" s="52">
        <v>7.85361638659247E-6</v>
      </c>
      <c r="G86" s="125"/>
      <c r="H86" s="123"/>
      <c r="I86" s="123"/>
      <c r="J86" s="126"/>
      <c r="K86" s="127"/>
      <c r="L86" s="127"/>
      <c r="M86" s="126"/>
      <c r="N86" s="126"/>
      <c r="O86" s="126"/>
    </row>
    <row r="87">
      <c r="A87" s="13" t="s">
        <v>202</v>
      </c>
      <c r="B87" s="14" t="s">
        <v>203</v>
      </c>
      <c r="C87" s="15">
        <v>2470.0</v>
      </c>
      <c r="D87" s="121">
        <v>1.0</v>
      </c>
      <c r="E87" s="52">
        <v>0.0</v>
      </c>
      <c r="G87" s="125"/>
      <c r="H87" s="123"/>
      <c r="I87" s="123"/>
      <c r="J87" s="126"/>
      <c r="K87" s="126"/>
      <c r="L87" s="127"/>
      <c r="M87" s="126"/>
      <c r="N87" s="126"/>
      <c r="O87" s="126"/>
    </row>
    <row r="88">
      <c r="A88" s="13" t="s">
        <v>204</v>
      </c>
      <c r="B88" s="14" t="s">
        <v>205</v>
      </c>
      <c r="C88" s="15">
        <v>1572.0</v>
      </c>
      <c r="D88" s="121">
        <v>1.0</v>
      </c>
      <c r="E88" s="52">
        <v>0.0</v>
      </c>
      <c r="G88" s="125"/>
      <c r="H88" s="123"/>
      <c r="I88" s="123"/>
      <c r="J88" s="128"/>
      <c r="K88" s="128"/>
      <c r="L88" s="126"/>
      <c r="M88" s="126"/>
      <c r="N88" s="128"/>
      <c r="O88" s="126"/>
    </row>
    <row r="89">
      <c r="A89" s="13" t="s">
        <v>206</v>
      </c>
      <c r="B89" s="14" t="s">
        <v>207</v>
      </c>
      <c r="C89" s="15">
        <v>0.0</v>
      </c>
      <c r="D89" s="121">
        <v>1.0</v>
      </c>
      <c r="E89" s="52">
        <v>0.0</v>
      </c>
      <c r="G89" s="125"/>
      <c r="H89" s="123"/>
      <c r="I89" s="123"/>
      <c r="J89" s="126"/>
      <c r="K89" s="126"/>
      <c r="L89" s="127"/>
      <c r="M89" s="126"/>
      <c r="N89" s="126"/>
      <c r="O89" s="126"/>
    </row>
    <row r="90">
      <c r="A90" s="13" t="s">
        <v>208</v>
      </c>
      <c r="B90" s="14" t="s">
        <v>209</v>
      </c>
      <c r="C90" s="15">
        <v>15134.0</v>
      </c>
      <c r="D90" s="121">
        <v>0.0</v>
      </c>
      <c r="E90" s="52">
        <v>0.0</v>
      </c>
      <c r="G90" s="125"/>
      <c r="H90" s="123"/>
      <c r="I90" s="131"/>
      <c r="J90" s="126"/>
      <c r="K90" s="127"/>
      <c r="L90" s="127"/>
      <c r="M90" s="126"/>
      <c r="N90" s="126"/>
      <c r="O90" s="126"/>
    </row>
    <row r="91">
      <c r="A91" s="13" t="s">
        <v>210</v>
      </c>
      <c r="B91" s="14" t="s">
        <v>211</v>
      </c>
      <c r="C91" s="15">
        <v>910.0</v>
      </c>
      <c r="D91" s="121">
        <v>1.0</v>
      </c>
      <c r="E91" s="52">
        <v>0.0</v>
      </c>
      <c r="G91" s="125"/>
      <c r="H91" s="123"/>
      <c r="I91" s="123"/>
      <c r="J91" s="126"/>
      <c r="K91" s="126"/>
      <c r="L91" s="127"/>
      <c r="M91" s="126"/>
      <c r="N91" s="126"/>
      <c r="O91" s="126"/>
    </row>
    <row r="92">
      <c r="A92" s="13" t="s">
        <v>212</v>
      </c>
      <c r="B92" s="14" t="s">
        <v>213</v>
      </c>
      <c r="C92" s="15">
        <v>0.0</v>
      </c>
      <c r="D92" s="121">
        <v>1.0</v>
      </c>
      <c r="E92" s="52">
        <v>0.0</v>
      </c>
      <c r="G92" s="125"/>
      <c r="H92" s="123"/>
      <c r="I92" s="123"/>
      <c r="J92" s="128"/>
      <c r="K92" s="128"/>
      <c r="L92" s="126"/>
      <c r="M92" s="127"/>
      <c r="N92" s="128"/>
      <c r="O92" s="126"/>
    </row>
    <row r="93">
      <c r="A93" s="13" t="s">
        <v>214</v>
      </c>
      <c r="B93" s="14" t="s">
        <v>215</v>
      </c>
      <c r="C93" s="15">
        <v>853.0</v>
      </c>
      <c r="D93" s="121">
        <v>1.0</v>
      </c>
      <c r="E93" s="52">
        <v>0.0</v>
      </c>
      <c r="G93" s="125"/>
      <c r="H93" s="123"/>
      <c r="I93" s="131"/>
      <c r="J93" s="126"/>
      <c r="K93" s="127"/>
      <c r="L93" s="127"/>
      <c r="M93" s="126"/>
      <c r="N93" s="126"/>
      <c r="O93" s="126"/>
    </row>
    <row r="94">
      <c r="A94" s="13" t="s">
        <v>216</v>
      </c>
      <c r="B94" s="14" t="s">
        <v>217</v>
      </c>
      <c r="C94" s="15">
        <v>0.0</v>
      </c>
      <c r="D94" s="121">
        <v>0.0</v>
      </c>
      <c r="E94" s="52">
        <v>0.0</v>
      </c>
      <c r="G94" s="125"/>
      <c r="H94" s="123"/>
      <c r="I94" s="131"/>
      <c r="J94" s="128"/>
      <c r="K94" s="128"/>
      <c r="L94" s="127"/>
      <c r="M94" s="126"/>
      <c r="N94" s="128"/>
      <c r="O94" s="126"/>
    </row>
    <row r="95">
      <c r="A95" s="13" t="s">
        <v>218</v>
      </c>
      <c r="B95" s="14" t="s">
        <v>219</v>
      </c>
      <c r="C95" s="21">
        <v>83281.0</v>
      </c>
      <c r="D95" s="121">
        <v>0.0</v>
      </c>
      <c r="E95" s="52">
        <v>3.364848545692551E-6</v>
      </c>
      <c r="G95" s="125"/>
      <c r="H95" s="123"/>
      <c r="I95" s="123"/>
      <c r="J95" s="126"/>
      <c r="K95" s="126"/>
      <c r="L95" s="126"/>
      <c r="M95" s="126"/>
      <c r="N95" s="126"/>
      <c r="O95" s="126"/>
    </row>
    <row r="96">
      <c r="A96" s="13" t="s">
        <v>220</v>
      </c>
      <c r="B96" s="14" t="s">
        <v>221</v>
      </c>
      <c r="C96" s="15">
        <v>2092.0</v>
      </c>
      <c r="D96" s="121">
        <v>1.0</v>
      </c>
      <c r="E96" s="52">
        <v>0.0</v>
      </c>
      <c r="G96" s="125"/>
      <c r="H96" s="12"/>
      <c r="I96" s="12"/>
      <c r="J96" s="126"/>
      <c r="K96" s="126"/>
      <c r="L96" s="128"/>
      <c r="M96" s="128"/>
      <c r="N96" s="128"/>
      <c r="O96" s="128"/>
    </row>
    <row r="97">
      <c r="A97" s="13" t="s">
        <v>222</v>
      </c>
      <c r="B97" s="14" t="s">
        <v>223</v>
      </c>
      <c r="C97" s="15">
        <v>1046.0</v>
      </c>
      <c r="D97" s="121">
        <v>0.0</v>
      </c>
      <c r="E97" s="52">
        <v>0.0</v>
      </c>
      <c r="G97" s="125"/>
      <c r="H97" s="123"/>
      <c r="I97" s="123"/>
      <c r="J97" s="128"/>
      <c r="K97" s="128"/>
      <c r="L97" s="126"/>
      <c r="M97" s="126"/>
      <c r="N97" s="128"/>
      <c r="O97" s="126"/>
    </row>
    <row r="98">
      <c r="A98" s="13" t="s">
        <v>224</v>
      </c>
      <c r="B98" s="14" t="s">
        <v>225</v>
      </c>
      <c r="C98" s="15">
        <v>2490.0</v>
      </c>
      <c r="D98" s="121">
        <v>1.0</v>
      </c>
      <c r="E98" s="52">
        <v>0.0</v>
      </c>
      <c r="G98" s="125"/>
      <c r="H98" s="123"/>
      <c r="I98" s="123"/>
      <c r="J98" s="126"/>
      <c r="K98" s="126"/>
      <c r="L98" s="127"/>
      <c r="M98" s="126"/>
      <c r="N98" s="126"/>
      <c r="O98" s="126"/>
    </row>
    <row r="99">
      <c r="A99" s="13" t="s">
        <v>226</v>
      </c>
      <c r="B99" s="14" t="s">
        <v>227</v>
      </c>
      <c r="C99" s="15">
        <v>5152.0</v>
      </c>
      <c r="D99" s="121">
        <v>1.0</v>
      </c>
      <c r="E99" s="52">
        <v>1.237923404045001E-4</v>
      </c>
      <c r="G99" s="125"/>
      <c r="H99" s="123"/>
      <c r="I99" s="123"/>
      <c r="J99" s="128"/>
      <c r="K99" s="128"/>
      <c r="L99" s="126"/>
      <c r="M99" s="126"/>
      <c r="N99" s="128"/>
      <c r="O99" s="126"/>
    </row>
    <row r="100">
      <c r="A100" s="13" t="s">
        <v>228</v>
      </c>
      <c r="B100" s="14" t="s">
        <v>229</v>
      </c>
      <c r="C100" s="15">
        <v>0.0</v>
      </c>
      <c r="D100" s="121">
        <v>1.0</v>
      </c>
      <c r="E100" s="52">
        <v>0.0</v>
      </c>
      <c r="G100" s="125"/>
      <c r="H100" s="123"/>
      <c r="I100" s="123"/>
      <c r="J100" s="126"/>
      <c r="K100" s="127"/>
      <c r="L100" s="127"/>
      <c r="M100" s="126"/>
      <c r="N100" s="126"/>
      <c r="O100" s="126"/>
    </row>
    <row r="101">
      <c r="A101" s="13" t="s">
        <v>230</v>
      </c>
      <c r="B101" s="14" t="s">
        <v>231</v>
      </c>
      <c r="C101" s="15">
        <v>2414.0</v>
      </c>
      <c r="D101" s="121">
        <v>1.0</v>
      </c>
      <c r="E101" s="52">
        <v>0.0</v>
      </c>
      <c r="G101" s="125"/>
      <c r="H101" s="123"/>
      <c r="I101" s="123"/>
      <c r="J101" s="126"/>
      <c r="K101" s="127"/>
      <c r="L101" s="127"/>
      <c r="M101" s="126"/>
      <c r="N101" s="126"/>
      <c r="O101" s="126"/>
    </row>
    <row r="102">
      <c r="A102" s="13" t="s">
        <v>232</v>
      </c>
      <c r="B102" s="14" t="s">
        <v>233</v>
      </c>
      <c r="C102" s="15">
        <v>36289.0</v>
      </c>
      <c r="D102" s="121">
        <v>1.0</v>
      </c>
      <c r="E102" s="52">
        <v>0.043182258701310705</v>
      </c>
      <c r="G102" s="125"/>
      <c r="H102" s="123"/>
      <c r="I102" s="123"/>
      <c r="J102" s="126"/>
      <c r="K102" s="127"/>
      <c r="L102" s="127"/>
      <c r="M102" s="126"/>
      <c r="N102" s="126"/>
      <c r="O102" s="126"/>
    </row>
    <row r="103">
      <c r="A103" s="13" t="s">
        <v>234</v>
      </c>
      <c r="B103" s="14" t="s">
        <v>235</v>
      </c>
      <c r="C103" s="15">
        <v>563.0</v>
      </c>
      <c r="D103" s="121">
        <v>1.0</v>
      </c>
      <c r="E103" s="52">
        <v>0.0</v>
      </c>
      <c r="G103" s="125"/>
      <c r="H103" s="123"/>
      <c r="I103" s="131"/>
      <c r="J103" s="126"/>
      <c r="K103" s="127"/>
      <c r="L103" s="127"/>
      <c r="M103" s="126"/>
      <c r="N103" s="126"/>
      <c r="O103" s="126"/>
    </row>
    <row r="104">
      <c r="A104" s="13" t="s">
        <v>236</v>
      </c>
      <c r="B104" s="19" t="s">
        <v>237</v>
      </c>
      <c r="C104" s="21">
        <v>37653.0</v>
      </c>
      <c r="D104" s="121">
        <v>0.0</v>
      </c>
      <c r="E104" s="52">
        <v>3.043852128132045E-4</v>
      </c>
      <c r="G104" s="125"/>
      <c r="H104" s="123"/>
      <c r="I104" s="123"/>
      <c r="J104" s="128"/>
      <c r="K104" s="128"/>
      <c r="L104" s="126"/>
      <c r="M104" s="126"/>
      <c r="N104" s="128"/>
      <c r="O104" s="126"/>
    </row>
    <row r="105">
      <c r="A105" s="13" t="s">
        <v>238</v>
      </c>
      <c r="B105" s="14" t="s">
        <v>239</v>
      </c>
      <c r="C105" s="15">
        <v>0.0</v>
      </c>
      <c r="D105" s="121">
        <v>1.0</v>
      </c>
      <c r="E105" s="52">
        <v>0.0</v>
      </c>
      <c r="G105" s="125"/>
      <c r="H105" s="123"/>
      <c r="I105" s="123"/>
      <c r="J105" s="126"/>
      <c r="K105" s="127"/>
      <c r="L105" s="127"/>
      <c r="M105" s="126"/>
      <c r="N105" s="126"/>
      <c r="O105" s="126"/>
    </row>
    <row r="106">
      <c r="A106" s="13" t="s">
        <v>240</v>
      </c>
      <c r="B106" s="14" t="s">
        <v>241</v>
      </c>
      <c r="C106" s="15">
        <v>2640.0</v>
      </c>
      <c r="D106" s="121">
        <v>1.0</v>
      </c>
      <c r="E106" s="52">
        <v>0.0</v>
      </c>
      <c r="G106" s="125"/>
      <c r="H106" s="123"/>
      <c r="I106" s="123"/>
      <c r="J106" s="126"/>
      <c r="K106" s="126"/>
      <c r="L106" s="127"/>
      <c r="M106" s="126"/>
      <c r="N106" s="126"/>
      <c r="O106" s="126"/>
    </row>
    <row r="107">
      <c r="A107" s="13" t="s">
        <v>242</v>
      </c>
      <c r="B107" s="14" t="s">
        <v>243</v>
      </c>
      <c r="C107" s="15">
        <v>531.0</v>
      </c>
      <c r="D107" s="121">
        <v>1.0</v>
      </c>
      <c r="E107" s="52">
        <v>0.0</v>
      </c>
      <c r="G107" s="125"/>
      <c r="H107" s="123"/>
      <c r="I107" s="123"/>
      <c r="J107" s="126"/>
      <c r="K107" s="126"/>
      <c r="L107" s="127"/>
      <c r="M107" s="126"/>
      <c r="N107" s="126"/>
      <c r="O107" s="128"/>
    </row>
    <row r="108">
      <c r="A108" s="13" t="s">
        <v>244</v>
      </c>
      <c r="B108" s="14" t="s">
        <v>245</v>
      </c>
      <c r="C108" s="15">
        <v>0.0</v>
      </c>
      <c r="D108" s="121">
        <v>0.0</v>
      </c>
      <c r="E108" s="52">
        <v>0.0</v>
      </c>
      <c r="G108" s="125"/>
      <c r="H108" s="123"/>
      <c r="I108" s="131"/>
      <c r="J108" s="126"/>
      <c r="K108" s="127"/>
      <c r="L108" s="127"/>
      <c r="M108" s="126"/>
      <c r="N108" s="126"/>
      <c r="O108" s="126"/>
    </row>
    <row r="109">
      <c r="A109" s="13" t="s">
        <v>246</v>
      </c>
      <c r="B109" s="14" t="s">
        <v>247</v>
      </c>
      <c r="C109" s="15">
        <v>402.0</v>
      </c>
      <c r="D109" s="121">
        <v>1.0</v>
      </c>
      <c r="E109" s="52">
        <v>0.0</v>
      </c>
      <c r="G109" s="125"/>
      <c r="H109" s="123"/>
      <c r="I109" s="131"/>
      <c r="J109" s="126"/>
      <c r="K109" s="127"/>
      <c r="L109" s="127"/>
      <c r="M109" s="126"/>
      <c r="N109" s="126"/>
      <c r="O109" s="126"/>
    </row>
    <row r="110">
      <c r="A110" s="13" t="s">
        <v>248</v>
      </c>
      <c r="B110" s="14" t="s">
        <v>249</v>
      </c>
      <c r="C110" s="15">
        <v>193.0</v>
      </c>
      <c r="D110" s="121">
        <v>1.0</v>
      </c>
      <c r="E110" s="52">
        <v>0.0</v>
      </c>
      <c r="G110" s="125"/>
      <c r="H110" s="123"/>
      <c r="I110" s="131"/>
      <c r="J110" s="126"/>
      <c r="K110" s="127"/>
      <c r="L110" s="127"/>
      <c r="M110" s="126"/>
      <c r="N110" s="126"/>
      <c r="O110" s="126"/>
    </row>
    <row r="111">
      <c r="A111" s="13" t="s">
        <v>250</v>
      </c>
      <c r="B111" s="14" t="s">
        <v>251</v>
      </c>
      <c r="C111" s="15">
        <v>3333.0</v>
      </c>
      <c r="D111" s="121">
        <v>1.0</v>
      </c>
      <c r="E111" s="52">
        <v>0.0</v>
      </c>
      <c r="G111" s="19"/>
      <c r="H111" s="123"/>
      <c r="I111" s="123"/>
      <c r="J111" s="126"/>
      <c r="K111" s="127"/>
      <c r="L111" s="127"/>
      <c r="M111" s="126"/>
      <c r="N111" s="126"/>
      <c r="O111" s="126"/>
    </row>
    <row r="112">
      <c r="A112" s="13" t="s">
        <v>252</v>
      </c>
      <c r="B112" s="14" t="s">
        <v>253</v>
      </c>
      <c r="C112" s="15">
        <v>2798.0</v>
      </c>
      <c r="D112" s="121">
        <v>1.0</v>
      </c>
      <c r="E112" s="52">
        <v>6.20268718825841E-5</v>
      </c>
      <c r="G112" s="125"/>
      <c r="H112" s="123"/>
      <c r="I112" s="123"/>
      <c r="J112" s="126"/>
      <c r="K112" s="126"/>
      <c r="L112" s="127"/>
      <c r="M112" s="126"/>
      <c r="N112" s="126"/>
      <c r="O112" s="126"/>
    </row>
    <row r="113">
      <c r="A113" s="13" t="s">
        <v>254</v>
      </c>
      <c r="B113" s="14" t="s">
        <v>255</v>
      </c>
      <c r="C113" s="15">
        <v>0.0</v>
      </c>
      <c r="D113" s="121">
        <v>1.0</v>
      </c>
      <c r="E113" s="52">
        <v>0.0</v>
      </c>
      <c r="G113" s="125"/>
      <c r="H113" s="123"/>
      <c r="I113" s="123"/>
      <c r="J113" s="128"/>
      <c r="K113" s="128"/>
      <c r="L113" s="126"/>
      <c r="M113" s="126"/>
      <c r="N113" s="128"/>
      <c r="O113" s="126"/>
    </row>
    <row r="114">
      <c r="A114" s="13" t="s">
        <v>256</v>
      </c>
      <c r="B114" s="14" t="s">
        <v>257</v>
      </c>
      <c r="C114" s="15">
        <v>1340.0</v>
      </c>
      <c r="D114" s="121">
        <v>1.0</v>
      </c>
      <c r="E114" s="52">
        <v>7.105104560890843E-6</v>
      </c>
      <c r="G114" s="125"/>
      <c r="H114" s="123"/>
      <c r="I114" s="123"/>
      <c r="J114" s="126"/>
      <c r="K114" s="126"/>
      <c r="L114" s="127"/>
      <c r="M114" s="126"/>
      <c r="N114" s="126"/>
      <c r="O114" s="126"/>
    </row>
    <row r="115">
      <c r="A115" s="13" t="s">
        <v>258</v>
      </c>
      <c r="B115" s="14" t="s">
        <v>259</v>
      </c>
      <c r="C115" s="15">
        <v>853.0</v>
      </c>
      <c r="D115" s="121">
        <v>1.0</v>
      </c>
      <c r="E115" s="52">
        <v>0.0</v>
      </c>
      <c r="G115" s="125"/>
      <c r="H115" s="123"/>
      <c r="I115" s="131"/>
      <c r="J115" s="126"/>
      <c r="K115" s="127"/>
      <c r="L115" s="127"/>
      <c r="M115" s="126"/>
      <c r="N115" s="126"/>
      <c r="O115" s="126"/>
    </row>
    <row r="116">
      <c r="A116" s="13" t="s">
        <v>260</v>
      </c>
      <c r="B116" s="14" t="s">
        <v>261</v>
      </c>
      <c r="C116" s="15">
        <v>386.0</v>
      </c>
      <c r="D116" s="121">
        <v>1.0</v>
      </c>
      <c r="E116" s="52">
        <v>0.0</v>
      </c>
      <c r="G116" s="125"/>
      <c r="H116" s="123"/>
      <c r="I116" s="131"/>
      <c r="J116" s="126"/>
      <c r="K116" s="126"/>
      <c r="L116" s="127"/>
      <c r="M116" s="126"/>
      <c r="N116" s="126"/>
      <c r="O116" s="126"/>
    </row>
    <row r="117">
      <c r="A117" s="13" t="s">
        <v>262</v>
      </c>
      <c r="B117" s="14" t="s">
        <v>263</v>
      </c>
      <c r="C117" s="15">
        <v>0.0</v>
      </c>
      <c r="D117" s="121">
        <v>0.0</v>
      </c>
      <c r="E117" s="52">
        <v>0.0</v>
      </c>
      <c r="G117" s="125"/>
      <c r="H117" s="123"/>
      <c r="I117" s="123"/>
      <c r="J117" s="128"/>
      <c r="K117" s="128"/>
      <c r="L117" s="126"/>
      <c r="M117" s="126"/>
      <c r="N117" s="128"/>
      <c r="O117" s="126"/>
    </row>
    <row r="118">
      <c r="A118" s="13" t="s">
        <v>264</v>
      </c>
      <c r="B118" s="19" t="s">
        <v>265</v>
      </c>
      <c r="C118" s="15">
        <v>193.0</v>
      </c>
      <c r="D118" s="121">
        <v>0.0</v>
      </c>
      <c r="E118" s="52">
        <v>0.0</v>
      </c>
      <c r="G118" s="125"/>
      <c r="H118" s="123"/>
      <c r="I118" s="131"/>
      <c r="J118" s="126"/>
      <c r="K118" s="127"/>
      <c r="L118" s="127"/>
      <c r="M118" s="126"/>
      <c r="N118" s="126"/>
      <c r="O118" s="126"/>
    </row>
    <row r="119">
      <c r="A119" s="13" t="s">
        <v>266</v>
      </c>
      <c r="B119" s="14" t="s">
        <v>267</v>
      </c>
      <c r="C119" s="21">
        <v>1566.3</v>
      </c>
      <c r="D119" s="121">
        <v>1.0</v>
      </c>
      <c r="E119" s="52">
        <v>0.0</v>
      </c>
      <c r="G119" s="125"/>
      <c r="H119" s="123"/>
      <c r="I119" s="123"/>
      <c r="J119" s="128"/>
      <c r="K119" s="128"/>
      <c r="L119" s="126"/>
      <c r="M119" s="126"/>
      <c r="N119" s="128"/>
      <c r="O119" s="126"/>
    </row>
    <row r="120">
      <c r="A120" s="13" t="s">
        <v>268</v>
      </c>
      <c r="B120" s="14" t="s">
        <v>269</v>
      </c>
      <c r="C120" s="15">
        <v>0.0</v>
      </c>
      <c r="D120" s="121">
        <v>0.0</v>
      </c>
      <c r="E120" s="52">
        <v>0.0</v>
      </c>
      <c r="G120" s="125"/>
      <c r="H120" s="123"/>
      <c r="I120" s="123"/>
      <c r="J120" s="126"/>
      <c r="K120" s="126"/>
      <c r="L120" s="127"/>
      <c r="M120" s="126"/>
      <c r="N120" s="126"/>
      <c r="O120" s="126"/>
    </row>
    <row r="121">
      <c r="A121" s="13" t="s">
        <v>270</v>
      </c>
      <c r="B121" s="19" t="s">
        <v>271</v>
      </c>
      <c r="C121" s="15">
        <v>1424.0</v>
      </c>
      <c r="D121" s="121">
        <v>1.0</v>
      </c>
      <c r="E121" s="52">
        <v>0.0</v>
      </c>
      <c r="G121" s="125"/>
      <c r="H121" s="123"/>
      <c r="I121" s="123"/>
      <c r="J121" s="126"/>
      <c r="K121" s="127"/>
      <c r="L121" s="127"/>
      <c r="M121" s="126"/>
      <c r="N121" s="126"/>
      <c r="O121" s="128"/>
    </row>
    <row r="122">
      <c r="A122" s="13" t="s">
        <v>272</v>
      </c>
      <c r="B122" s="14" t="s">
        <v>273</v>
      </c>
      <c r="C122" s="15">
        <v>3219.0</v>
      </c>
      <c r="D122" s="121">
        <v>1.0</v>
      </c>
      <c r="E122" s="52">
        <v>0.0</v>
      </c>
      <c r="G122" s="125"/>
      <c r="H122" s="123"/>
      <c r="I122" s="123"/>
      <c r="J122" s="126"/>
      <c r="K122" s="127"/>
      <c r="L122" s="127"/>
      <c r="M122" s="126"/>
      <c r="N122" s="126"/>
      <c r="O122" s="126"/>
    </row>
    <row r="123">
      <c r="A123" s="13" t="s">
        <v>274</v>
      </c>
      <c r="B123" s="14" t="s">
        <v>275</v>
      </c>
      <c r="C123" s="15">
        <v>56.0</v>
      </c>
      <c r="D123" s="121">
        <v>1.0</v>
      </c>
      <c r="E123" s="52">
        <v>0.0</v>
      </c>
      <c r="G123" s="125"/>
      <c r="H123" s="123"/>
      <c r="I123" s="131"/>
      <c r="J123" s="126"/>
      <c r="K123" s="127"/>
      <c r="L123" s="126"/>
      <c r="M123" s="127"/>
      <c r="N123" s="127"/>
      <c r="O123" s="126"/>
    </row>
    <row r="124">
      <c r="A124" s="13" t="s">
        <v>276</v>
      </c>
      <c r="B124" s="14" t="s">
        <v>277</v>
      </c>
      <c r="C124" s="15">
        <v>362.0</v>
      </c>
      <c r="D124" s="121">
        <v>1.0</v>
      </c>
      <c r="E124" s="52">
        <v>0.0</v>
      </c>
      <c r="F124" s="19"/>
      <c r="G124" s="19"/>
      <c r="H124" s="123"/>
      <c r="I124" s="131"/>
      <c r="J124" s="126"/>
      <c r="K124" s="127"/>
      <c r="L124" s="127"/>
      <c r="M124" s="126"/>
      <c r="N124" s="126"/>
      <c r="O124" s="126"/>
    </row>
    <row r="125">
      <c r="A125" s="13" t="s">
        <v>278</v>
      </c>
      <c r="B125" s="14" t="s">
        <v>279</v>
      </c>
      <c r="C125" s="15">
        <v>1148.0</v>
      </c>
      <c r="D125" s="121">
        <v>0.0</v>
      </c>
      <c r="E125" s="52">
        <v>4.8941157834337245E-6</v>
      </c>
      <c r="F125" s="19"/>
      <c r="G125" s="19"/>
      <c r="H125" s="123"/>
      <c r="I125" s="131"/>
      <c r="J125" s="126"/>
      <c r="K125" s="127"/>
      <c r="L125" s="127"/>
      <c r="M125" s="126"/>
      <c r="N125" s="126"/>
      <c r="O125" s="126"/>
    </row>
    <row r="126">
      <c r="A126" s="13" t="s">
        <v>280</v>
      </c>
      <c r="B126" s="19" t="s">
        <v>326</v>
      </c>
      <c r="C126" s="15">
        <v>7200.0</v>
      </c>
      <c r="D126" s="121">
        <v>0.0</v>
      </c>
      <c r="E126" s="52">
        <v>0.0</v>
      </c>
      <c r="G126" s="125"/>
      <c r="H126" s="123"/>
      <c r="I126" s="123"/>
      <c r="J126" s="128"/>
      <c r="K126" s="128"/>
      <c r="L126" s="127"/>
      <c r="M126" s="126"/>
      <c r="N126" s="128"/>
      <c r="O126" s="128"/>
    </row>
    <row r="127">
      <c r="A127" s="13" t="s">
        <v>282</v>
      </c>
      <c r="B127" s="14" t="s">
        <v>283</v>
      </c>
      <c r="C127" s="21">
        <v>0.0</v>
      </c>
      <c r="D127" s="121">
        <v>0.0</v>
      </c>
      <c r="E127" s="52">
        <v>0.0</v>
      </c>
      <c r="G127" s="125"/>
      <c r="H127" s="123"/>
      <c r="I127" s="123"/>
      <c r="J127" s="126"/>
      <c r="K127" s="126"/>
      <c r="L127" s="127"/>
      <c r="M127" s="126"/>
      <c r="N127" s="126"/>
      <c r="O127" s="126"/>
    </row>
    <row r="128">
      <c r="A128" s="13" t="s">
        <v>284</v>
      </c>
      <c r="B128" s="14" t="s">
        <v>285</v>
      </c>
      <c r="C128" s="15">
        <v>0.0</v>
      </c>
      <c r="D128" s="121">
        <v>1.0</v>
      </c>
      <c r="E128" s="52">
        <v>0.0</v>
      </c>
      <c r="G128" s="125"/>
      <c r="H128" s="123"/>
      <c r="I128" s="123"/>
      <c r="J128" s="126"/>
      <c r="K128" s="126"/>
      <c r="L128" s="127"/>
      <c r="M128" s="126"/>
      <c r="N128" s="126"/>
      <c r="O128" s="128"/>
    </row>
    <row r="129">
      <c r="A129" s="13" t="s">
        <v>286</v>
      </c>
      <c r="B129" s="14" t="s">
        <v>287</v>
      </c>
      <c r="C129" s="15">
        <v>2782.0</v>
      </c>
      <c r="D129" s="121">
        <v>0.0</v>
      </c>
      <c r="E129" s="52">
        <v>0.0</v>
      </c>
      <c r="G129" s="19"/>
      <c r="H129" s="123"/>
      <c r="I129" s="123"/>
      <c r="J129" s="126"/>
      <c r="K129" s="126"/>
      <c r="L129" s="127"/>
      <c r="M129" s="126"/>
      <c r="N129" s="126"/>
      <c r="O129" s="128"/>
    </row>
    <row r="130">
      <c r="A130" s="13" t="s">
        <v>288</v>
      </c>
      <c r="B130" s="14" t="s">
        <v>289</v>
      </c>
      <c r="C130" s="15">
        <v>1318.0</v>
      </c>
      <c r="D130" s="121">
        <v>1.0</v>
      </c>
      <c r="E130" s="52">
        <v>0.0</v>
      </c>
      <c r="G130" s="125"/>
      <c r="H130" s="123"/>
      <c r="I130" s="123"/>
      <c r="J130" s="126"/>
      <c r="K130" s="126"/>
      <c r="L130" s="127"/>
      <c r="M130" s="126"/>
      <c r="N130" s="126"/>
      <c r="O130" s="126"/>
    </row>
    <row r="131">
      <c r="A131" s="13" t="s">
        <v>290</v>
      </c>
      <c r="B131" s="19" t="s">
        <v>291</v>
      </c>
      <c r="C131" s="15">
        <v>19924.0</v>
      </c>
      <c r="D131" s="121">
        <v>0.0</v>
      </c>
      <c r="E131" s="52">
        <v>7.571485006135703E-6</v>
      </c>
      <c r="G131" s="125"/>
      <c r="H131" s="123"/>
      <c r="I131" s="123"/>
      <c r="J131" s="126"/>
      <c r="K131" s="126"/>
      <c r="L131" s="127"/>
      <c r="M131" s="126"/>
      <c r="N131" s="126"/>
      <c r="O131" s="126"/>
    </row>
    <row r="132">
      <c r="A132" s="13" t="s">
        <v>292</v>
      </c>
      <c r="B132" s="14" t="s">
        <v>293</v>
      </c>
      <c r="C132" s="15">
        <v>660.0</v>
      </c>
      <c r="D132" s="121">
        <v>0.0</v>
      </c>
      <c r="E132" s="52">
        <v>0.0</v>
      </c>
      <c r="G132" s="125"/>
      <c r="H132" s="123"/>
      <c r="I132" s="123"/>
      <c r="J132" s="126"/>
      <c r="K132" s="126"/>
      <c r="L132" s="127"/>
      <c r="M132" s="126"/>
      <c r="N132" s="126"/>
      <c r="O132" s="128"/>
    </row>
    <row r="133">
      <c r="A133" s="13" t="s">
        <v>294</v>
      </c>
      <c r="B133" s="14" t="s">
        <v>295</v>
      </c>
      <c r="C133" s="15">
        <v>0.0</v>
      </c>
      <c r="D133" s="121">
        <v>0.0</v>
      </c>
      <c r="E133" s="52">
        <v>0.0</v>
      </c>
      <c r="G133" s="125"/>
      <c r="H133" s="123"/>
      <c r="I133" s="123"/>
      <c r="J133" s="126"/>
      <c r="K133" s="126"/>
      <c r="L133" s="127"/>
      <c r="M133" s="126"/>
      <c r="N133" s="126"/>
      <c r="O133" s="126"/>
    </row>
    <row r="134">
      <c r="A134" s="13" t="s">
        <v>296</v>
      </c>
      <c r="B134" s="19" t="s">
        <v>297</v>
      </c>
      <c r="C134" s="15">
        <v>2800.0</v>
      </c>
      <c r="D134" s="121">
        <v>1.0</v>
      </c>
      <c r="E134" s="52">
        <v>0.0</v>
      </c>
      <c r="G134" s="125"/>
      <c r="H134" s="123"/>
      <c r="I134" s="131"/>
      <c r="J134" s="126"/>
      <c r="K134" s="127"/>
      <c r="L134" s="127"/>
      <c r="M134" s="126"/>
      <c r="N134" s="126"/>
      <c r="O134" s="126"/>
    </row>
    <row r="135">
      <c r="A135" s="13" t="s">
        <v>298</v>
      </c>
      <c r="B135" s="19" t="s">
        <v>299</v>
      </c>
      <c r="C135" s="21">
        <v>3444.0</v>
      </c>
      <c r="D135" s="121">
        <v>1.0</v>
      </c>
      <c r="E135" s="52">
        <v>3.828925877627561E-4</v>
      </c>
      <c r="G135" s="125"/>
      <c r="H135" s="123"/>
      <c r="I135" s="123"/>
      <c r="J135" s="128"/>
      <c r="K135" s="128"/>
      <c r="L135" s="126"/>
      <c r="M135" s="126"/>
      <c r="N135" s="128"/>
      <c r="O135" s="128"/>
    </row>
    <row r="136">
      <c r="A136" s="13" t="s">
        <v>300</v>
      </c>
      <c r="B136" s="14" t="s">
        <v>301</v>
      </c>
      <c r="C136" s="15">
        <v>1906.0</v>
      </c>
      <c r="D136" s="121">
        <v>1.0</v>
      </c>
      <c r="E136" s="52">
        <v>0.0</v>
      </c>
      <c r="G136" s="125"/>
      <c r="H136" s="123"/>
      <c r="I136" s="123"/>
      <c r="J136" s="126"/>
      <c r="K136" s="126"/>
      <c r="L136" s="127"/>
      <c r="M136" s="126"/>
      <c r="N136" s="126"/>
      <c r="O136" s="126"/>
    </row>
    <row r="137">
      <c r="A137" s="13" t="s">
        <v>302</v>
      </c>
      <c r="B137" s="14" t="s">
        <v>303</v>
      </c>
      <c r="C137" s="15">
        <v>0.0</v>
      </c>
      <c r="D137" s="121">
        <v>1.0</v>
      </c>
      <c r="E137" s="52">
        <v>0.0</v>
      </c>
      <c r="G137" s="125"/>
      <c r="H137" s="123"/>
      <c r="I137" s="123"/>
      <c r="J137" s="126"/>
      <c r="K137" s="126"/>
      <c r="L137" s="127"/>
      <c r="M137" s="126"/>
      <c r="N137" s="126"/>
      <c r="O137" s="128"/>
    </row>
    <row r="138">
      <c r="A138" s="13" t="s">
        <v>304</v>
      </c>
      <c r="B138" s="14" t="s">
        <v>305</v>
      </c>
      <c r="C138" s="15">
        <v>0.0</v>
      </c>
      <c r="D138" s="121">
        <v>1.0</v>
      </c>
      <c r="E138" s="52">
        <v>0.0</v>
      </c>
      <c r="G138" s="125"/>
      <c r="H138" s="123"/>
      <c r="I138" s="123"/>
      <c r="J138" s="126"/>
      <c r="K138" s="126"/>
      <c r="L138" s="126"/>
      <c r="M138" s="127"/>
      <c r="N138" s="127"/>
      <c r="O138" s="126"/>
    </row>
    <row r="139">
      <c r="B139" s="14"/>
      <c r="C139" s="15"/>
      <c r="D139" s="121"/>
      <c r="G139" s="125"/>
      <c r="H139" s="123"/>
      <c r="I139" s="131"/>
      <c r="J139" s="126"/>
      <c r="K139" s="127"/>
      <c r="L139" s="127"/>
      <c r="M139" s="126"/>
      <c r="N139" s="126"/>
      <c r="O139" s="126"/>
    </row>
    <row r="140">
      <c r="B140" s="14"/>
      <c r="C140" s="15"/>
      <c r="D140" s="121"/>
      <c r="G140" s="125"/>
      <c r="H140" s="123"/>
      <c r="I140" s="123"/>
      <c r="J140" s="126"/>
      <c r="K140" s="126"/>
      <c r="L140" s="127"/>
      <c r="M140" s="126"/>
      <c r="N140" s="126"/>
      <c r="O140" s="128"/>
    </row>
    <row r="141">
      <c r="B141" s="14"/>
      <c r="C141" s="15"/>
      <c r="D141" s="121"/>
      <c r="G141" s="125"/>
      <c r="H141" s="123"/>
      <c r="I141" s="131"/>
      <c r="J141" s="126"/>
      <c r="K141" s="127"/>
      <c r="L141" s="127"/>
      <c r="M141" s="126"/>
      <c r="N141" s="126"/>
      <c r="O141" s="126"/>
    </row>
    <row r="142">
      <c r="B142" s="14"/>
      <c r="C142" s="15"/>
      <c r="D142" s="121"/>
      <c r="G142" s="125"/>
      <c r="H142" s="123"/>
      <c r="I142" s="123"/>
      <c r="J142" s="126"/>
      <c r="K142" s="127"/>
      <c r="L142" s="126"/>
      <c r="M142" s="127"/>
      <c r="N142" s="127"/>
      <c r="O142" s="126"/>
    </row>
    <row r="143">
      <c r="B143" s="14"/>
      <c r="C143" s="15"/>
      <c r="D143" s="121"/>
      <c r="G143" s="125"/>
      <c r="H143" s="123"/>
      <c r="I143" s="123"/>
      <c r="J143" s="126"/>
      <c r="K143" s="126"/>
      <c r="L143" s="127"/>
      <c r="M143" s="126"/>
      <c r="N143" s="126"/>
      <c r="O143" s="128"/>
    </row>
    <row r="144">
      <c r="B144" s="14"/>
      <c r="C144" s="15"/>
      <c r="D144" s="121"/>
      <c r="G144" s="125"/>
      <c r="H144" s="123"/>
      <c r="I144" s="123"/>
      <c r="J144" s="126"/>
      <c r="K144" s="126"/>
      <c r="L144" s="126"/>
      <c r="M144" s="126"/>
      <c r="N144" s="126"/>
      <c r="O144" s="126"/>
    </row>
    <row r="145">
      <c r="B145" s="14"/>
      <c r="C145" s="15"/>
      <c r="D145" s="121"/>
      <c r="G145" s="125"/>
      <c r="H145" s="123"/>
      <c r="I145" s="123"/>
      <c r="J145" s="126"/>
      <c r="K145" s="127"/>
      <c r="L145" s="126"/>
      <c r="M145" s="127"/>
      <c r="N145" s="127"/>
      <c r="O145" s="126"/>
    </row>
    <row r="146">
      <c r="B146" s="14"/>
      <c r="C146" s="15"/>
      <c r="D146" s="121"/>
      <c r="G146" s="125"/>
      <c r="H146" s="12"/>
      <c r="I146" s="12"/>
      <c r="J146" s="126"/>
      <c r="K146" s="126"/>
      <c r="L146" s="128"/>
      <c r="M146" s="128"/>
      <c r="N146" s="128"/>
      <c r="O146" s="128"/>
    </row>
    <row r="147">
      <c r="B147" s="14"/>
      <c r="C147" s="15"/>
      <c r="D147" s="121"/>
      <c r="G147" s="125"/>
      <c r="H147" s="123"/>
      <c r="I147" s="123"/>
      <c r="J147" s="126"/>
      <c r="K147" s="127"/>
      <c r="L147" s="127"/>
      <c r="M147" s="126"/>
      <c r="N147" s="126"/>
      <c r="O147" s="126"/>
    </row>
    <row r="148">
      <c r="B148" s="14"/>
      <c r="C148" s="15"/>
      <c r="D148" s="121"/>
      <c r="G148" s="125"/>
      <c r="H148" s="123"/>
      <c r="I148" s="123"/>
      <c r="J148" s="126"/>
      <c r="K148" s="126"/>
      <c r="L148" s="127"/>
      <c r="M148" s="126"/>
      <c r="N148" s="126"/>
      <c r="O148" s="126"/>
    </row>
    <row r="149">
      <c r="B149" s="14"/>
      <c r="C149" s="15"/>
      <c r="D149" s="121"/>
      <c r="G149" s="125"/>
      <c r="H149" s="123"/>
      <c r="I149" s="131"/>
      <c r="J149" s="126"/>
      <c r="K149" s="127"/>
      <c r="L149" s="127"/>
      <c r="M149" s="126"/>
      <c r="N149" s="126"/>
      <c r="O149" s="126"/>
    </row>
    <row r="150">
      <c r="B150" s="14"/>
      <c r="C150" s="15"/>
      <c r="D150" s="121"/>
      <c r="G150" s="125"/>
      <c r="H150" s="123"/>
      <c r="I150" s="131"/>
      <c r="J150" s="126"/>
      <c r="K150" s="127"/>
      <c r="L150" s="126"/>
      <c r="M150" s="127"/>
      <c r="N150" s="127"/>
      <c r="O150" s="126"/>
    </row>
    <row r="151">
      <c r="B151" s="14"/>
      <c r="C151" s="15"/>
      <c r="D151" s="121"/>
      <c r="G151" s="19"/>
      <c r="H151" s="123"/>
      <c r="I151" s="123"/>
      <c r="J151" s="126"/>
      <c r="K151" s="126"/>
      <c r="L151" s="127"/>
      <c r="M151" s="126"/>
      <c r="N151" s="126"/>
      <c r="O151" s="128"/>
    </row>
    <row r="152">
      <c r="B152" s="14"/>
      <c r="C152" s="15"/>
      <c r="D152" s="121"/>
      <c r="G152" s="125"/>
      <c r="H152" s="123"/>
      <c r="I152" s="123"/>
      <c r="J152" s="128"/>
      <c r="K152" s="128"/>
      <c r="L152" s="126"/>
      <c r="M152" s="127"/>
      <c r="N152" s="128"/>
      <c r="O152" s="126"/>
    </row>
    <row r="153">
      <c r="B153" s="14"/>
      <c r="C153" s="15"/>
      <c r="D153" s="121"/>
      <c r="G153" s="125"/>
      <c r="H153" s="123"/>
      <c r="I153" s="123"/>
      <c r="J153" s="126"/>
      <c r="K153" s="126"/>
      <c r="L153" s="127"/>
      <c r="M153" s="126"/>
      <c r="N153" s="126"/>
      <c r="O153" s="128"/>
    </row>
    <row r="154">
      <c r="B154" s="14"/>
      <c r="C154" s="15"/>
      <c r="D154" s="121"/>
      <c r="G154" s="125"/>
      <c r="H154" s="123"/>
      <c r="I154" s="123"/>
      <c r="J154" s="128"/>
      <c r="K154" s="128"/>
      <c r="L154" s="127"/>
      <c r="M154" s="126"/>
      <c r="N154" s="128"/>
      <c r="O154" s="126"/>
    </row>
    <row r="155">
      <c r="B155" s="14"/>
      <c r="C155" s="15"/>
      <c r="D155" s="121"/>
      <c r="G155" s="125"/>
      <c r="H155" s="123"/>
      <c r="I155" s="123"/>
      <c r="J155" s="128"/>
      <c r="K155" s="128"/>
      <c r="L155" s="126"/>
      <c r="M155" s="126"/>
      <c r="N155" s="128"/>
      <c r="O155" s="126"/>
    </row>
    <row r="156">
      <c r="B156" s="14"/>
      <c r="C156" s="15"/>
      <c r="D156" s="121"/>
      <c r="G156" s="125"/>
      <c r="H156" s="123"/>
      <c r="I156" s="131"/>
      <c r="J156" s="126"/>
      <c r="K156" s="127"/>
      <c r="L156" s="127"/>
      <c r="M156" s="126"/>
      <c r="N156" s="126"/>
      <c r="O156" s="126"/>
    </row>
    <row r="157">
      <c r="B157" s="14"/>
      <c r="C157" s="15"/>
      <c r="D157" s="121"/>
      <c r="G157" s="125"/>
      <c r="H157" s="123"/>
      <c r="I157" s="131"/>
      <c r="J157" s="126"/>
      <c r="K157" s="127"/>
      <c r="L157" s="127"/>
      <c r="M157" s="126"/>
      <c r="N157" s="126"/>
      <c r="O157" s="126"/>
    </row>
    <row r="158">
      <c r="B158" s="14"/>
      <c r="C158" s="15"/>
      <c r="D158" s="121"/>
      <c r="G158" s="125"/>
      <c r="H158" s="123"/>
      <c r="I158" s="131"/>
      <c r="J158" s="126"/>
      <c r="K158" s="127"/>
      <c r="L158" s="127"/>
      <c r="M158" s="126"/>
      <c r="N158" s="126"/>
      <c r="O158" s="126"/>
    </row>
    <row r="159">
      <c r="B159" s="14"/>
      <c r="C159" s="15"/>
      <c r="D159" s="121"/>
      <c r="G159" s="125"/>
      <c r="H159" s="123"/>
      <c r="I159" s="131"/>
      <c r="J159" s="126"/>
      <c r="K159" s="127"/>
      <c r="L159" s="127"/>
      <c r="M159" s="126"/>
      <c r="N159" s="126"/>
      <c r="O159" s="126"/>
    </row>
    <row r="160">
      <c r="B160" s="14"/>
      <c r="C160" s="15"/>
      <c r="D160" s="121"/>
      <c r="G160" s="125"/>
      <c r="H160" s="123"/>
      <c r="I160" s="123"/>
      <c r="J160" s="128"/>
      <c r="K160" s="128"/>
      <c r="L160" s="126"/>
      <c r="M160" s="127"/>
      <c r="N160" s="128"/>
      <c r="O160" s="126"/>
    </row>
    <row r="161">
      <c r="B161" s="14"/>
      <c r="C161" s="15"/>
      <c r="D161" s="121"/>
      <c r="G161" s="125"/>
      <c r="H161" s="123"/>
      <c r="I161" s="123"/>
      <c r="J161" s="128"/>
      <c r="K161" s="128"/>
      <c r="L161" s="126"/>
      <c r="M161" s="127"/>
      <c r="N161" s="128"/>
      <c r="O161" s="126"/>
    </row>
    <row r="162">
      <c r="B162" s="14"/>
      <c r="C162" s="15"/>
      <c r="D162" s="121"/>
      <c r="G162" s="125"/>
      <c r="H162" s="123"/>
      <c r="I162" s="123"/>
      <c r="J162" s="126"/>
      <c r="K162" s="126"/>
      <c r="L162" s="127"/>
      <c r="M162" s="126"/>
      <c r="N162" s="126"/>
      <c r="O162" s="128"/>
    </row>
    <row r="163">
      <c r="B163" s="14"/>
      <c r="C163" s="15"/>
      <c r="D163" s="121"/>
      <c r="G163" s="125"/>
      <c r="H163" s="123"/>
      <c r="I163" s="123"/>
      <c r="J163" s="126"/>
      <c r="K163" s="127"/>
      <c r="L163" s="127"/>
      <c r="M163" s="126"/>
      <c r="N163" s="126"/>
      <c r="O163" s="126"/>
    </row>
    <row r="164">
      <c r="B164" s="14"/>
      <c r="C164" s="15"/>
      <c r="D164" s="121"/>
      <c r="G164" s="125"/>
      <c r="H164" s="123"/>
      <c r="I164" s="131"/>
      <c r="J164" s="126"/>
      <c r="K164" s="127"/>
      <c r="L164" s="127"/>
      <c r="M164" s="126"/>
      <c r="N164" s="126"/>
      <c r="O164" s="126"/>
    </row>
    <row r="165">
      <c r="B165" s="14"/>
      <c r="C165" s="15"/>
      <c r="D165" s="121"/>
      <c r="G165" s="125"/>
      <c r="H165" s="123"/>
      <c r="I165" s="131"/>
      <c r="J165" s="126"/>
      <c r="K165" s="127"/>
      <c r="L165" s="127"/>
      <c r="M165" s="126"/>
      <c r="N165" s="126"/>
      <c r="O165" s="126"/>
    </row>
    <row r="166">
      <c r="B166" s="14"/>
      <c r="C166" s="15"/>
      <c r="D166" s="121"/>
      <c r="G166" s="125"/>
      <c r="H166" s="123"/>
      <c r="I166" s="123"/>
      <c r="J166" s="126"/>
      <c r="K166" s="127"/>
      <c r="L166" s="127"/>
      <c r="M166" s="126"/>
      <c r="N166" s="126"/>
      <c r="O166" s="126"/>
    </row>
    <row r="167">
      <c r="B167" s="14"/>
      <c r="C167" s="15"/>
      <c r="D167" s="121"/>
      <c r="G167" s="125"/>
      <c r="H167" s="123"/>
      <c r="I167" s="123"/>
      <c r="J167" s="126"/>
      <c r="K167" s="126"/>
      <c r="L167" s="127"/>
      <c r="M167" s="126"/>
      <c r="N167" s="126"/>
      <c r="O167" s="128"/>
    </row>
    <row r="168">
      <c r="B168" s="14"/>
      <c r="C168" s="15"/>
      <c r="D168" s="121"/>
      <c r="G168" s="125"/>
      <c r="H168" s="123"/>
      <c r="I168" s="123"/>
      <c r="J168" s="126"/>
      <c r="K168" s="127"/>
      <c r="L168" s="127"/>
      <c r="M168" s="126"/>
      <c r="N168" s="126"/>
      <c r="O168" s="126"/>
    </row>
    <row r="169">
      <c r="B169" s="14"/>
      <c r="C169" s="15"/>
      <c r="D169" s="121"/>
      <c r="G169" s="125"/>
      <c r="H169" s="123"/>
      <c r="I169" s="123"/>
      <c r="J169" s="128"/>
      <c r="K169" s="128"/>
      <c r="L169" s="126"/>
      <c r="M169" s="126"/>
      <c r="N169" s="128"/>
      <c r="O169" s="126"/>
    </row>
    <row r="170">
      <c r="B170" s="14"/>
      <c r="C170" s="15"/>
      <c r="D170" s="121"/>
      <c r="G170" s="125"/>
      <c r="H170" s="123"/>
      <c r="I170" s="123"/>
      <c r="J170" s="128"/>
      <c r="K170" s="128"/>
      <c r="L170" s="126"/>
      <c r="M170" s="126"/>
      <c r="N170" s="128"/>
      <c r="O170" s="126"/>
    </row>
    <row r="171">
      <c r="B171" s="14"/>
      <c r="C171" s="15"/>
      <c r="D171" s="121"/>
      <c r="G171" s="125"/>
      <c r="H171" s="123"/>
      <c r="I171" s="123"/>
      <c r="J171" s="126"/>
      <c r="K171" s="126"/>
      <c r="L171" s="127"/>
      <c r="M171" s="126"/>
      <c r="N171" s="126"/>
      <c r="O171" s="128"/>
    </row>
    <row r="172">
      <c r="B172" s="14"/>
      <c r="C172" s="15"/>
      <c r="D172" s="121"/>
      <c r="G172" s="125"/>
      <c r="H172" s="123"/>
      <c r="I172" s="131"/>
      <c r="J172" s="128"/>
      <c r="K172" s="128"/>
      <c r="L172" s="126"/>
      <c r="M172" s="127"/>
      <c r="N172" s="128"/>
      <c r="O172" s="126"/>
    </row>
    <row r="173">
      <c r="B173" s="14"/>
      <c r="C173" s="15"/>
      <c r="D173" s="121"/>
      <c r="G173" s="125"/>
      <c r="H173" s="123"/>
      <c r="I173" s="123"/>
      <c r="J173" s="126"/>
      <c r="K173" s="127"/>
      <c r="L173" s="127"/>
      <c r="M173" s="126"/>
      <c r="N173" s="126"/>
      <c r="O173" s="126"/>
    </row>
    <row r="174">
      <c r="B174" s="14"/>
      <c r="C174" s="15"/>
      <c r="D174" s="121"/>
      <c r="G174" s="125"/>
      <c r="H174" s="123"/>
      <c r="I174" s="131"/>
      <c r="J174" s="126"/>
      <c r="K174" s="127"/>
      <c r="L174" s="127"/>
      <c r="M174" s="126"/>
      <c r="N174" s="126"/>
      <c r="O174" s="126"/>
    </row>
    <row r="175">
      <c r="B175" s="14"/>
      <c r="C175" s="15"/>
      <c r="D175" s="121"/>
      <c r="G175" s="125"/>
      <c r="H175" s="123"/>
      <c r="I175" s="131"/>
      <c r="J175" s="126"/>
      <c r="K175" s="127"/>
      <c r="L175" s="127"/>
      <c r="M175" s="126"/>
      <c r="N175" s="126"/>
      <c r="O175" s="126"/>
    </row>
    <row r="176">
      <c r="B176" s="14"/>
      <c r="C176" s="15"/>
      <c r="D176" s="121"/>
      <c r="G176" s="125"/>
      <c r="H176" s="123"/>
      <c r="I176" s="131"/>
      <c r="J176" s="128"/>
      <c r="K176" s="128"/>
      <c r="L176" s="126"/>
      <c r="M176" s="127"/>
      <c r="N176" s="128"/>
      <c r="O176" s="126"/>
    </row>
    <row r="177">
      <c r="B177" s="14"/>
      <c r="C177" s="15"/>
      <c r="D177" s="121"/>
      <c r="G177" s="125"/>
      <c r="H177" s="123"/>
      <c r="I177" s="131"/>
      <c r="J177" s="126"/>
      <c r="K177" s="127"/>
      <c r="L177" s="127"/>
      <c r="M177" s="126"/>
      <c r="N177" s="126"/>
      <c r="O177" s="126"/>
    </row>
    <row r="178">
      <c r="B178" s="14"/>
      <c r="C178" s="15"/>
      <c r="D178" s="121"/>
      <c r="G178" s="125"/>
      <c r="H178" s="123"/>
      <c r="I178" s="131"/>
      <c r="J178" s="126"/>
      <c r="K178" s="127"/>
      <c r="L178" s="127"/>
      <c r="M178" s="126"/>
      <c r="N178" s="126"/>
      <c r="O178" s="126"/>
    </row>
    <row r="179">
      <c r="B179" s="14"/>
      <c r="C179" s="15"/>
      <c r="D179" s="121"/>
      <c r="G179" s="125"/>
      <c r="H179" s="123"/>
      <c r="I179" s="123"/>
      <c r="J179" s="128"/>
      <c r="K179" s="128"/>
      <c r="L179" s="126"/>
      <c r="M179" s="127"/>
      <c r="N179" s="128"/>
      <c r="O179" s="126"/>
    </row>
    <row r="180">
      <c r="B180" s="14"/>
      <c r="C180" s="15"/>
      <c r="D180" s="121"/>
      <c r="G180" s="125"/>
      <c r="H180" s="123"/>
      <c r="I180" s="123"/>
      <c r="J180" s="126"/>
      <c r="K180" s="126"/>
      <c r="L180" s="127"/>
      <c r="M180" s="126"/>
      <c r="N180" s="126"/>
      <c r="O180" s="128"/>
    </row>
    <row r="181">
      <c r="B181" s="14"/>
      <c r="C181" s="15"/>
      <c r="D181" s="121"/>
      <c r="G181" s="125"/>
      <c r="H181" s="123"/>
      <c r="I181" s="131"/>
      <c r="J181" s="126"/>
      <c r="K181" s="127"/>
      <c r="L181" s="127"/>
      <c r="M181" s="126"/>
      <c r="N181" s="126"/>
      <c r="O181" s="126"/>
    </row>
    <row r="182">
      <c r="B182" s="14"/>
      <c r="C182" s="15"/>
      <c r="D182" s="121"/>
      <c r="G182" s="125"/>
      <c r="H182" s="123"/>
      <c r="I182" s="131"/>
      <c r="J182" s="126"/>
      <c r="K182" s="127"/>
      <c r="L182" s="127"/>
      <c r="M182" s="126"/>
      <c r="N182" s="126"/>
      <c r="O182" s="126"/>
    </row>
    <row r="183">
      <c r="B183" s="14"/>
      <c r="C183" s="15"/>
      <c r="D183" s="121"/>
      <c r="G183" s="125"/>
      <c r="H183" s="123"/>
      <c r="I183" s="123"/>
      <c r="J183" s="128"/>
      <c r="K183" s="128"/>
      <c r="L183" s="126"/>
      <c r="M183" s="127"/>
      <c r="N183" s="128"/>
      <c r="O183" s="126"/>
    </row>
    <row r="184">
      <c r="B184" s="14"/>
      <c r="C184" s="15"/>
      <c r="D184" s="121"/>
      <c r="G184" s="125"/>
      <c r="H184" s="123"/>
      <c r="I184" s="123"/>
      <c r="J184" s="126"/>
      <c r="K184" s="127"/>
      <c r="L184" s="127"/>
      <c r="M184" s="126"/>
      <c r="N184" s="126"/>
      <c r="O184" s="126"/>
    </row>
    <row r="185">
      <c r="B185" s="14"/>
      <c r="C185" s="15"/>
      <c r="D185" s="121"/>
      <c r="G185" s="125"/>
      <c r="H185" s="123"/>
      <c r="I185" s="131"/>
      <c r="J185" s="126"/>
      <c r="K185" s="127"/>
      <c r="L185" s="127"/>
      <c r="M185" s="126"/>
      <c r="N185" s="126"/>
      <c r="O185" s="126"/>
    </row>
    <row r="186">
      <c r="B186" s="14"/>
      <c r="C186" s="15"/>
      <c r="D186" s="121"/>
      <c r="G186" s="125"/>
      <c r="H186" s="123"/>
      <c r="I186" s="123"/>
      <c r="J186" s="126"/>
      <c r="K186" s="127"/>
      <c r="L186" s="127"/>
      <c r="M186" s="126"/>
      <c r="N186" s="126"/>
      <c r="O186" s="126"/>
    </row>
    <row r="187">
      <c r="B187" s="14"/>
      <c r="C187" s="15"/>
      <c r="D187" s="121"/>
      <c r="G187" s="125"/>
      <c r="H187" s="123"/>
      <c r="I187" s="123"/>
      <c r="J187" s="126"/>
      <c r="K187" s="126"/>
      <c r="L187" s="127"/>
      <c r="M187" s="126"/>
      <c r="N187" s="126"/>
      <c r="O187" s="126"/>
    </row>
    <row r="188">
      <c r="B188" s="14"/>
      <c r="C188" s="15"/>
      <c r="D188" s="121"/>
      <c r="G188" s="125"/>
      <c r="H188" s="123"/>
      <c r="I188" s="133"/>
      <c r="J188" s="126"/>
      <c r="K188" s="127"/>
      <c r="L188" s="127"/>
      <c r="M188" s="126"/>
      <c r="N188" s="126"/>
      <c r="O188" s="126"/>
    </row>
    <row r="189">
      <c r="B189" s="14"/>
      <c r="C189" s="15"/>
      <c r="D189" s="121"/>
      <c r="G189" s="125"/>
      <c r="H189" s="123"/>
      <c r="I189" s="131"/>
      <c r="J189" s="126"/>
      <c r="K189" s="127"/>
      <c r="L189" s="127"/>
      <c r="M189" s="126"/>
      <c r="N189" s="126"/>
      <c r="O189" s="126"/>
    </row>
    <row r="190">
      <c r="B190" s="14"/>
      <c r="C190" s="15"/>
      <c r="D190" s="121"/>
      <c r="G190" s="125"/>
      <c r="H190" s="12"/>
      <c r="I190" s="12"/>
      <c r="J190" s="126"/>
      <c r="K190" s="126"/>
      <c r="L190" s="128"/>
      <c r="M190" s="128"/>
      <c r="N190" s="128"/>
      <c r="O190" s="128"/>
    </row>
    <row r="191">
      <c r="B191" s="14"/>
      <c r="C191" s="15"/>
      <c r="D191" s="121"/>
      <c r="G191" s="125"/>
      <c r="H191" s="123"/>
      <c r="I191" s="123"/>
      <c r="J191" s="126"/>
      <c r="K191" s="126"/>
      <c r="L191" s="127"/>
      <c r="M191" s="126"/>
      <c r="N191" s="126"/>
      <c r="O191" s="126"/>
    </row>
    <row r="192">
      <c r="B192" s="14"/>
      <c r="C192" s="15"/>
      <c r="D192" s="121"/>
      <c r="G192" s="19"/>
      <c r="H192" s="123"/>
      <c r="I192" s="123"/>
      <c r="J192" s="126"/>
      <c r="K192" s="127"/>
      <c r="L192" s="127"/>
      <c r="M192" s="126"/>
      <c r="N192" s="126"/>
      <c r="O192" s="126"/>
    </row>
    <row r="193">
      <c r="B193" s="14"/>
      <c r="C193" s="15"/>
      <c r="D193" s="121"/>
      <c r="G193" s="125"/>
      <c r="H193" s="123"/>
      <c r="I193" s="123"/>
      <c r="J193" s="126"/>
      <c r="K193" s="126"/>
      <c r="L193" s="127"/>
      <c r="M193" s="126"/>
      <c r="N193" s="126"/>
      <c r="O193" s="128"/>
    </row>
    <row r="194">
      <c r="B194" s="14"/>
      <c r="C194" s="15"/>
      <c r="D194" s="121"/>
      <c r="G194" s="125"/>
      <c r="H194" s="123"/>
      <c r="I194" s="123"/>
      <c r="J194" s="128"/>
      <c r="K194" s="128"/>
      <c r="L194" s="126"/>
      <c r="M194" s="128"/>
      <c r="N194" s="128"/>
      <c r="O194" s="128"/>
    </row>
    <row r="195">
      <c r="B195" s="14"/>
      <c r="C195" s="15"/>
      <c r="D195" s="121"/>
      <c r="G195" s="125"/>
      <c r="H195" s="123"/>
      <c r="I195" s="123"/>
      <c r="J195" s="128"/>
      <c r="K195" s="128"/>
      <c r="L195" s="126"/>
      <c r="M195" s="126"/>
      <c r="N195" s="128"/>
      <c r="O195" s="126"/>
    </row>
    <row r="196">
      <c r="B196" s="14"/>
      <c r="C196" s="15"/>
      <c r="D196" s="121"/>
      <c r="G196" s="125"/>
      <c r="H196" s="123"/>
      <c r="I196" s="123"/>
      <c r="J196" s="128"/>
      <c r="K196" s="128"/>
      <c r="L196" s="126"/>
      <c r="M196" s="126"/>
      <c r="N196" s="128"/>
      <c r="O196" s="126"/>
    </row>
    <row r="197">
      <c r="B197" s="14"/>
      <c r="C197" s="15"/>
      <c r="D197" s="121"/>
      <c r="G197" s="125"/>
      <c r="H197" s="123"/>
      <c r="I197" s="123"/>
      <c r="J197" s="126"/>
      <c r="K197" s="126"/>
      <c r="L197" s="126"/>
      <c r="M197" s="126"/>
      <c r="N197" s="126"/>
      <c r="O197" s="126"/>
    </row>
    <row r="198">
      <c r="B198" s="14"/>
      <c r="C198" s="15"/>
      <c r="D198" s="121"/>
      <c r="G198" s="125"/>
      <c r="H198" s="123"/>
      <c r="I198" s="123"/>
      <c r="J198" s="128"/>
      <c r="K198" s="128"/>
      <c r="L198" s="126"/>
      <c r="M198" s="127"/>
      <c r="N198" s="128"/>
      <c r="O198" s="126"/>
    </row>
    <row r="199">
      <c r="B199" s="14"/>
      <c r="C199" s="15"/>
      <c r="D199" s="121"/>
      <c r="G199" s="125"/>
      <c r="H199" s="123"/>
      <c r="I199" s="123"/>
      <c r="J199" s="128"/>
      <c r="K199" s="128"/>
      <c r="L199" s="126"/>
      <c r="M199" s="126"/>
      <c r="N199" s="128"/>
      <c r="O199" s="126"/>
    </row>
    <row r="200">
      <c r="B200" s="14"/>
      <c r="C200" s="15"/>
      <c r="D200" s="121"/>
      <c r="G200" s="125"/>
      <c r="H200" s="123"/>
      <c r="I200" s="123"/>
      <c r="J200" s="126"/>
      <c r="K200" s="126"/>
      <c r="L200" s="126"/>
      <c r="M200" s="126"/>
      <c r="N200" s="126"/>
      <c r="O200" s="126"/>
    </row>
    <row r="201">
      <c r="B201" s="14"/>
      <c r="C201" s="15"/>
      <c r="D201" s="121"/>
      <c r="G201" s="125"/>
      <c r="H201" s="123"/>
      <c r="I201" s="123"/>
      <c r="J201" s="126"/>
      <c r="K201" s="126"/>
      <c r="L201" s="127"/>
      <c r="M201" s="126"/>
      <c r="N201" s="126"/>
      <c r="O201" s="126"/>
    </row>
    <row r="202">
      <c r="B202" s="14"/>
      <c r="C202" s="15"/>
      <c r="D202" s="121"/>
      <c r="G202" s="125"/>
      <c r="H202" s="123"/>
      <c r="I202" s="123"/>
      <c r="J202" s="128"/>
      <c r="K202" s="128"/>
      <c r="L202" s="126"/>
      <c r="M202" s="126"/>
      <c r="N202" s="128"/>
      <c r="O202" s="128"/>
    </row>
    <row r="203">
      <c r="B203" s="14"/>
      <c r="C203" s="15"/>
      <c r="D203" s="121"/>
      <c r="G203" s="125"/>
      <c r="H203" s="123"/>
      <c r="I203" s="123"/>
      <c r="J203" s="126"/>
      <c r="K203" s="126"/>
      <c r="L203" s="126"/>
      <c r="M203" s="126"/>
      <c r="N203" s="126"/>
      <c r="O203" s="126"/>
    </row>
    <row r="204">
      <c r="B204" s="14"/>
      <c r="C204" s="15"/>
      <c r="D204" s="121"/>
      <c r="G204" s="125"/>
      <c r="H204" s="123"/>
      <c r="I204" s="131"/>
      <c r="J204" s="126"/>
      <c r="K204" s="127"/>
      <c r="L204" s="127"/>
      <c r="M204" s="126"/>
      <c r="N204" s="126"/>
      <c r="O204" s="126"/>
    </row>
    <row r="205">
      <c r="B205" s="14"/>
      <c r="C205" s="15"/>
      <c r="D205" s="121"/>
      <c r="G205" s="125"/>
      <c r="H205" s="123"/>
      <c r="I205" s="123"/>
      <c r="J205" s="126"/>
      <c r="K205" s="127"/>
      <c r="L205" s="127"/>
      <c r="M205" s="126"/>
      <c r="N205" s="126"/>
      <c r="O205" s="126"/>
    </row>
    <row r="206">
      <c r="B206" s="14"/>
      <c r="C206" s="15"/>
      <c r="D206" s="121"/>
      <c r="G206" s="125"/>
      <c r="H206" s="123"/>
      <c r="I206" s="123"/>
      <c r="J206" s="128"/>
      <c r="K206" s="128"/>
      <c r="L206" s="127"/>
      <c r="M206" s="126"/>
      <c r="N206" s="128"/>
      <c r="O206" s="128"/>
    </row>
    <row r="207">
      <c r="B207" s="14"/>
      <c r="C207" s="15"/>
      <c r="D207" s="121"/>
      <c r="G207" s="125"/>
      <c r="H207" s="123"/>
      <c r="I207" s="123"/>
      <c r="J207" s="126"/>
      <c r="K207" s="126"/>
      <c r="L207" s="126"/>
      <c r="M207" s="127"/>
      <c r="N207" s="127"/>
      <c r="O207" s="126"/>
    </row>
    <row r="208">
      <c r="B208" s="14"/>
      <c r="C208" s="15"/>
      <c r="D208" s="121"/>
      <c r="G208" s="125"/>
      <c r="H208" s="123"/>
      <c r="I208" s="123"/>
      <c r="J208" s="126"/>
      <c r="K208" s="127"/>
      <c r="L208" s="127"/>
      <c r="M208" s="126"/>
      <c r="N208" s="126"/>
      <c r="O208" s="126"/>
    </row>
    <row r="209">
      <c r="B209" s="14"/>
      <c r="C209" s="15"/>
      <c r="D209" s="121"/>
      <c r="G209" s="125"/>
      <c r="H209" s="123"/>
      <c r="I209" s="123"/>
      <c r="J209" s="126"/>
      <c r="K209" s="126"/>
      <c r="L209" s="126"/>
      <c r="M209" s="126"/>
      <c r="N209" s="126"/>
      <c r="O209" s="126"/>
    </row>
    <row r="210">
      <c r="B210" s="14"/>
      <c r="C210" s="15"/>
      <c r="D210" s="121"/>
      <c r="G210" s="125"/>
      <c r="H210" s="123"/>
      <c r="I210" s="123"/>
      <c r="J210" s="128"/>
      <c r="K210" s="128"/>
      <c r="L210" s="126"/>
      <c r="M210" s="126"/>
      <c r="N210" s="128"/>
      <c r="O210" s="128"/>
    </row>
    <row r="211">
      <c r="B211" s="14"/>
      <c r="C211" s="15"/>
      <c r="D211" s="121"/>
      <c r="G211" s="125"/>
      <c r="H211" s="123"/>
      <c r="I211" s="123"/>
      <c r="J211" s="126"/>
      <c r="K211" s="126"/>
      <c r="L211" s="127"/>
      <c r="M211" s="126"/>
      <c r="N211" s="126"/>
      <c r="O211" s="128"/>
    </row>
    <row r="212">
      <c r="B212" s="14"/>
      <c r="C212" s="15"/>
      <c r="D212" s="121"/>
      <c r="G212" s="125"/>
      <c r="H212" s="123"/>
      <c r="I212" s="123"/>
      <c r="J212" s="126"/>
      <c r="K212" s="126"/>
      <c r="L212" s="127"/>
      <c r="M212" s="126"/>
      <c r="N212" s="126"/>
      <c r="O212" s="126"/>
    </row>
    <row r="213">
      <c r="B213" s="14"/>
      <c r="C213" s="15"/>
      <c r="D213" s="121"/>
      <c r="G213" s="125"/>
      <c r="H213" s="123"/>
      <c r="I213" s="131"/>
      <c r="J213" s="126"/>
      <c r="K213" s="127"/>
      <c r="L213" s="127"/>
      <c r="M213" s="126"/>
      <c r="N213" s="126"/>
      <c r="O213" s="126"/>
    </row>
    <row r="214">
      <c r="B214" s="14"/>
      <c r="C214" s="15"/>
      <c r="D214" s="121"/>
      <c r="G214" s="125"/>
      <c r="H214" s="123"/>
      <c r="I214" s="131"/>
      <c r="J214" s="126"/>
      <c r="K214" s="127"/>
      <c r="L214" s="127"/>
      <c r="M214" s="126"/>
      <c r="N214" s="126"/>
      <c r="O214" s="126"/>
    </row>
    <row r="215">
      <c r="B215" s="14"/>
      <c r="C215" s="15"/>
      <c r="D215" s="121"/>
      <c r="G215" s="125"/>
      <c r="H215" s="123"/>
      <c r="I215" s="131"/>
      <c r="J215" s="126"/>
      <c r="K215" s="127"/>
      <c r="L215" s="127"/>
      <c r="M215" s="126"/>
      <c r="N215" s="126"/>
      <c r="O215" s="126"/>
    </row>
    <row r="216">
      <c r="B216" s="14"/>
      <c r="C216" s="15"/>
      <c r="D216" s="121"/>
      <c r="G216" s="125"/>
      <c r="H216" s="123"/>
      <c r="I216" s="123"/>
      <c r="J216" s="128"/>
      <c r="K216" s="128"/>
      <c r="L216" s="127"/>
      <c r="M216" s="126"/>
      <c r="N216" s="128"/>
      <c r="O216" s="128"/>
    </row>
    <row r="217">
      <c r="B217" s="14"/>
      <c r="C217" s="15"/>
      <c r="D217" s="121"/>
      <c r="G217" s="125"/>
      <c r="H217" s="123"/>
      <c r="I217" s="123"/>
      <c r="J217" s="128"/>
      <c r="K217" s="128"/>
      <c r="L217" s="126"/>
      <c r="M217" s="126"/>
      <c r="N217" s="128"/>
      <c r="O217" s="128"/>
    </row>
    <row r="218">
      <c r="B218" s="14"/>
      <c r="C218" s="15"/>
      <c r="D218" s="121"/>
      <c r="G218" s="125"/>
      <c r="H218" s="123"/>
      <c r="I218" s="131"/>
      <c r="J218" s="126"/>
      <c r="K218" s="127"/>
      <c r="L218" s="127"/>
      <c r="M218" s="126"/>
      <c r="N218" s="126"/>
      <c r="O218" s="126"/>
    </row>
    <row r="219">
      <c r="B219" s="14"/>
      <c r="C219" s="15"/>
      <c r="D219" s="121"/>
      <c r="G219" s="125"/>
      <c r="H219" s="123"/>
      <c r="I219" s="123"/>
      <c r="J219" s="128"/>
      <c r="K219" s="128"/>
      <c r="L219" s="126"/>
      <c r="M219" s="126"/>
      <c r="N219" s="128"/>
      <c r="O219" s="128"/>
    </row>
    <row r="220">
      <c r="B220" s="14"/>
      <c r="C220" s="15"/>
      <c r="D220" s="121"/>
      <c r="G220" s="125"/>
      <c r="H220" s="123"/>
      <c r="I220" s="131"/>
      <c r="J220" s="126"/>
      <c r="K220" s="127"/>
      <c r="L220" s="127"/>
      <c r="M220" s="126"/>
      <c r="N220" s="126"/>
      <c r="O220" s="126"/>
    </row>
    <row r="221">
      <c r="B221" s="14"/>
      <c r="C221" s="15"/>
      <c r="D221" s="121"/>
      <c r="G221" s="125"/>
      <c r="H221" s="123"/>
      <c r="I221" s="123"/>
      <c r="J221" s="126"/>
      <c r="K221" s="127"/>
      <c r="L221" s="127"/>
      <c r="M221" s="126"/>
      <c r="N221" s="126"/>
      <c r="O221" s="126"/>
    </row>
    <row r="222">
      <c r="B222" s="14"/>
      <c r="C222" s="15"/>
      <c r="D222" s="121"/>
      <c r="G222" s="125"/>
      <c r="H222" s="123"/>
      <c r="I222" s="123"/>
      <c r="J222" s="126"/>
      <c r="K222" s="126"/>
      <c r="L222" s="127"/>
      <c r="M222" s="126"/>
      <c r="N222" s="126"/>
      <c r="O222" s="126"/>
    </row>
    <row r="223">
      <c r="B223" s="14"/>
      <c r="C223" s="15"/>
      <c r="D223" s="121"/>
      <c r="G223" s="125"/>
      <c r="H223" s="123"/>
      <c r="I223" s="131"/>
      <c r="J223" s="128"/>
      <c r="K223" s="128"/>
      <c r="L223" s="127"/>
      <c r="M223" s="126"/>
      <c r="N223" s="128"/>
      <c r="O223" s="126"/>
    </row>
    <row r="224">
      <c r="B224" s="14"/>
      <c r="C224" s="15"/>
      <c r="D224" s="121"/>
      <c r="G224" s="14"/>
      <c r="H224" s="123"/>
      <c r="I224" s="123"/>
      <c r="J224" s="126"/>
      <c r="K224" s="126"/>
      <c r="L224" s="127"/>
      <c r="M224" s="126"/>
      <c r="N224" s="126"/>
      <c r="O224" s="128"/>
    </row>
    <row r="225">
      <c r="B225" s="14"/>
      <c r="C225" s="15"/>
      <c r="D225" s="121"/>
      <c r="G225" s="125"/>
      <c r="H225" s="123"/>
      <c r="I225" s="131"/>
      <c r="J225" s="126"/>
      <c r="K225" s="127"/>
      <c r="L225" s="127"/>
      <c r="M225" s="126"/>
      <c r="N225" s="126"/>
      <c r="O225" s="126"/>
    </row>
    <row r="226">
      <c r="B226" s="14"/>
      <c r="C226" s="15"/>
      <c r="D226" s="121"/>
      <c r="G226" s="125"/>
      <c r="H226" s="123"/>
      <c r="I226" s="123"/>
      <c r="J226" s="126"/>
      <c r="K226" s="126"/>
      <c r="L226" s="127"/>
      <c r="M226" s="126"/>
      <c r="N226" s="126"/>
      <c r="O226" s="128"/>
    </row>
    <row r="227">
      <c r="B227" s="14"/>
      <c r="C227" s="15"/>
      <c r="D227" s="121"/>
      <c r="G227" s="19"/>
      <c r="H227" s="123"/>
      <c r="I227" s="123"/>
      <c r="J227" s="126"/>
      <c r="K227" s="126"/>
      <c r="L227" s="127"/>
      <c r="M227" s="126"/>
      <c r="N227" s="126"/>
      <c r="O227" s="126"/>
    </row>
    <row r="228">
      <c r="B228" s="14"/>
      <c r="C228" s="15"/>
      <c r="D228" s="121"/>
      <c r="G228" s="125"/>
      <c r="H228" s="123"/>
      <c r="I228" s="123"/>
      <c r="J228" s="126"/>
      <c r="K228" s="126"/>
      <c r="L228" s="127"/>
      <c r="M228" s="126"/>
      <c r="N228" s="126"/>
      <c r="O228" s="128"/>
    </row>
    <row r="229">
      <c r="B229" s="14"/>
      <c r="C229" s="15"/>
      <c r="D229" s="121"/>
      <c r="G229" s="19"/>
      <c r="H229" s="123"/>
      <c r="I229" s="131"/>
      <c r="J229" s="126"/>
      <c r="K229" s="127"/>
      <c r="L229" s="127"/>
      <c r="M229" s="126"/>
      <c r="N229" s="126"/>
      <c r="O229" s="126"/>
    </row>
    <row r="230">
      <c r="B230" s="14"/>
      <c r="C230" s="15"/>
      <c r="D230" s="121"/>
      <c r="G230" s="125"/>
      <c r="H230" s="123"/>
      <c r="I230" s="131"/>
      <c r="J230" s="126"/>
      <c r="K230" s="127"/>
      <c r="L230" s="127"/>
      <c r="M230" s="126"/>
      <c r="N230" s="126"/>
      <c r="O230" s="126"/>
    </row>
    <row r="231">
      <c r="B231" s="14"/>
      <c r="C231" s="15"/>
      <c r="D231" s="121"/>
      <c r="G231" s="125"/>
      <c r="H231" s="123"/>
      <c r="I231" s="123"/>
      <c r="J231" s="128"/>
      <c r="K231" s="128"/>
      <c r="L231" s="127"/>
      <c r="M231" s="126"/>
      <c r="N231" s="128"/>
      <c r="O231" s="126"/>
    </row>
    <row r="232">
      <c r="B232" s="14"/>
      <c r="C232" s="15"/>
      <c r="D232" s="121"/>
      <c r="G232" s="125"/>
      <c r="H232" s="123"/>
      <c r="I232" s="123"/>
      <c r="J232" s="126"/>
      <c r="K232" s="126"/>
      <c r="L232" s="127"/>
      <c r="M232" s="126"/>
      <c r="N232" s="126"/>
      <c r="O232" s="126"/>
    </row>
    <row r="233">
      <c r="B233" s="14"/>
      <c r="C233" s="15"/>
      <c r="D233" s="121"/>
      <c r="G233" s="125"/>
      <c r="H233" s="123"/>
      <c r="I233" s="123"/>
      <c r="J233" s="128"/>
      <c r="K233" s="128"/>
      <c r="L233" s="126"/>
      <c r="M233" s="127"/>
      <c r="N233" s="128"/>
      <c r="O233" s="126"/>
    </row>
    <row r="234">
      <c r="B234" s="14"/>
      <c r="C234" s="15"/>
      <c r="D234" s="121"/>
      <c r="G234" s="125"/>
      <c r="H234" s="123"/>
      <c r="I234" s="123"/>
      <c r="J234" s="126"/>
      <c r="K234" s="126"/>
      <c r="L234" s="126"/>
      <c r="M234" s="126"/>
      <c r="N234" s="127"/>
      <c r="O234" s="126"/>
    </row>
    <row r="235">
      <c r="B235" s="14"/>
      <c r="C235" s="15"/>
      <c r="D235" s="121"/>
      <c r="G235" s="125"/>
      <c r="H235" s="123"/>
      <c r="I235" s="123"/>
      <c r="J235" s="126"/>
      <c r="K235" s="126"/>
      <c r="L235" s="127"/>
      <c r="M235" s="126"/>
      <c r="N235" s="126"/>
      <c r="O235" s="126"/>
    </row>
    <row r="236">
      <c r="B236" s="14"/>
      <c r="C236" s="15"/>
      <c r="D236" s="121"/>
      <c r="G236" s="125"/>
      <c r="H236" s="123"/>
      <c r="I236" s="131"/>
      <c r="J236" s="126"/>
      <c r="K236" s="127"/>
      <c r="L236" s="127"/>
      <c r="M236" s="126"/>
      <c r="N236" s="126"/>
      <c r="O236" s="126"/>
    </row>
    <row r="237">
      <c r="B237" s="14"/>
      <c r="C237" s="15"/>
      <c r="D237" s="121"/>
      <c r="G237" s="19"/>
      <c r="H237" s="123"/>
      <c r="I237" s="131"/>
      <c r="J237" s="126"/>
      <c r="K237" s="127"/>
      <c r="L237" s="127"/>
      <c r="M237" s="126"/>
      <c r="N237" s="126"/>
      <c r="O237" s="126"/>
    </row>
    <row r="238">
      <c r="B238" s="14"/>
      <c r="C238" s="15"/>
      <c r="D238" s="121"/>
      <c r="G238" s="125"/>
      <c r="H238" s="123"/>
      <c r="I238" s="123"/>
      <c r="J238" s="126"/>
      <c r="K238" s="127"/>
      <c r="L238" s="127"/>
      <c r="M238" s="126"/>
      <c r="N238" s="126"/>
      <c r="O238" s="128"/>
    </row>
    <row r="239">
      <c r="B239" s="14"/>
      <c r="C239" s="15"/>
      <c r="D239" s="121"/>
      <c r="G239" s="125"/>
      <c r="H239" s="123"/>
      <c r="I239" s="123"/>
      <c r="J239" s="128"/>
      <c r="K239" s="128"/>
      <c r="L239" s="126"/>
      <c r="M239" s="126"/>
      <c r="N239" s="128"/>
      <c r="O239" s="126"/>
    </row>
    <row r="240">
      <c r="B240" s="14"/>
      <c r="C240" s="15"/>
      <c r="D240" s="121"/>
      <c r="G240" s="125"/>
      <c r="H240" s="123"/>
      <c r="I240" s="123"/>
      <c r="J240" s="128"/>
      <c r="K240" s="128"/>
      <c r="L240" s="126"/>
      <c r="M240" s="126"/>
      <c r="N240" s="128"/>
      <c r="O240" s="126"/>
    </row>
    <row r="241">
      <c r="B241" s="14"/>
      <c r="C241" s="15"/>
      <c r="D241" s="121"/>
      <c r="G241" s="125"/>
      <c r="H241" s="123"/>
      <c r="I241" s="123"/>
      <c r="J241" s="126"/>
      <c r="K241" s="126"/>
      <c r="L241" s="126"/>
      <c r="M241" s="126"/>
      <c r="N241" s="127"/>
      <c r="O241" s="126"/>
    </row>
    <row r="242">
      <c r="B242" s="14"/>
      <c r="C242" s="15"/>
      <c r="D242" s="121"/>
      <c r="G242" s="125"/>
      <c r="H242" s="123"/>
      <c r="I242" s="123"/>
      <c r="J242" s="126"/>
      <c r="K242" s="126"/>
      <c r="L242" s="127"/>
      <c r="M242" s="126"/>
      <c r="N242" s="126"/>
      <c r="O242" s="128"/>
    </row>
    <row r="243">
      <c r="B243" s="14"/>
      <c r="C243" s="15"/>
      <c r="D243" s="121"/>
      <c r="G243" s="125"/>
      <c r="H243" s="123"/>
      <c r="I243" s="131"/>
      <c r="J243" s="126"/>
      <c r="K243" s="127"/>
      <c r="L243" s="127"/>
      <c r="M243" s="126"/>
      <c r="N243" s="126"/>
      <c r="O243" s="126"/>
    </row>
    <row r="244">
      <c r="B244" s="14"/>
      <c r="C244" s="15"/>
      <c r="D244" s="121"/>
      <c r="G244" s="125"/>
      <c r="H244" s="123"/>
      <c r="I244" s="131"/>
      <c r="J244" s="126"/>
      <c r="K244" s="127"/>
      <c r="L244" s="127"/>
      <c r="M244" s="126"/>
      <c r="N244" s="126"/>
      <c r="O244" s="126"/>
    </row>
    <row r="245">
      <c r="B245" s="14"/>
      <c r="C245" s="15"/>
      <c r="D245" s="121"/>
      <c r="G245" s="125"/>
      <c r="H245" s="123"/>
      <c r="I245" s="131"/>
      <c r="J245" s="126"/>
      <c r="K245" s="127"/>
      <c r="L245" s="127"/>
      <c r="M245" s="126"/>
      <c r="N245" s="126"/>
      <c r="O245" s="126"/>
    </row>
    <row r="246">
      <c r="B246" s="14"/>
      <c r="C246" s="15"/>
      <c r="D246" s="121"/>
      <c r="G246" s="19"/>
      <c r="H246" s="123"/>
      <c r="I246" s="131"/>
      <c r="J246" s="126"/>
      <c r="K246" s="127"/>
      <c r="L246" s="127"/>
      <c r="M246" s="126"/>
      <c r="N246" s="126"/>
      <c r="O246" s="126"/>
    </row>
    <row r="247">
      <c r="B247" s="14"/>
      <c r="C247" s="15"/>
      <c r="D247" s="121"/>
      <c r="G247" s="125"/>
      <c r="H247" s="123"/>
      <c r="I247" s="123"/>
      <c r="J247" s="128"/>
      <c r="K247" s="128"/>
      <c r="L247" s="126"/>
      <c r="M247" s="127"/>
      <c r="N247" s="128"/>
      <c r="O247" s="126"/>
    </row>
    <row r="248">
      <c r="B248" s="14"/>
      <c r="C248" s="15"/>
      <c r="D248" s="121"/>
      <c r="G248" s="125"/>
      <c r="H248" s="123"/>
      <c r="I248" s="123"/>
      <c r="J248" s="126"/>
      <c r="K248" s="127"/>
      <c r="L248" s="127"/>
      <c r="M248" s="126"/>
      <c r="N248" s="126"/>
      <c r="O248" s="126"/>
    </row>
    <row r="249">
      <c r="B249" s="14"/>
      <c r="C249" s="15"/>
      <c r="D249" s="121"/>
      <c r="G249" s="125"/>
      <c r="H249" s="123"/>
      <c r="I249" s="123"/>
      <c r="J249" s="126"/>
      <c r="K249" s="127"/>
      <c r="L249" s="127"/>
      <c r="M249" s="126"/>
      <c r="N249" s="126"/>
      <c r="O249" s="128"/>
    </row>
    <row r="250">
      <c r="B250" s="14"/>
      <c r="C250" s="15"/>
      <c r="D250" s="121"/>
      <c r="G250" s="125"/>
      <c r="H250" s="123"/>
      <c r="I250" s="131"/>
      <c r="J250" s="126"/>
      <c r="K250" s="127"/>
      <c r="L250" s="127"/>
      <c r="M250" s="126"/>
      <c r="N250" s="126"/>
      <c r="O250" s="126"/>
    </row>
    <row r="251">
      <c r="B251" s="14"/>
      <c r="C251" s="15"/>
      <c r="D251" s="121"/>
      <c r="G251" s="125"/>
      <c r="H251" s="123"/>
      <c r="I251" s="123"/>
      <c r="J251" s="128"/>
      <c r="K251" s="128"/>
      <c r="L251" s="126"/>
      <c r="M251" s="126"/>
      <c r="N251" s="128"/>
      <c r="O251" s="128"/>
    </row>
    <row r="252">
      <c r="B252" s="14"/>
      <c r="C252" s="15"/>
      <c r="D252" s="121"/>
      <c r="G252" s="19"/>
      <c r="H252" s="123"/>
      <c r="I252" s="131"/>
      <c r="J252" s="126"/>
      <c r="K252" s="127"/>
      <c r="L252" s="127"/>
      <c r="M252" s="126"/>
      <c r="N252" s="126"/>
      <c r="O252" s="126"/>
    </row>
    <row r="253">
      <c r="B253" s="14"/>
      <c r="C253" s="15"/>
      <c r="D253" s="121"/>
      <c r="G253" s="19"/>
      <c r="H253" s="123"/>
      <c r="I253" s="123"/>
      <c r="J253" s="126"/>
      <c r="K253" s="127"/>
      <c r="L253" s="127"/>
      <c r="M253" s="126"/>
      <c r="N253" s="126"/>
      <c r="O253" s="126"/>
    </row>
    <row r="254">
      <c r="B254" s="14"/>
      <c r="C254" s="15"/>
      <c r="D254" s="121"/>
      <c r="G254" s="125"/>
      <c r="H254" s="123"/>
      <c r="I254" s="123"/>
      <c r="J254" s="128"/>
      <c r="K254" s="128"/>
      <c r="L254" s="126"/>
      <c r="M254" s="127"/>
      <c r="N254" s="128"/>
      <c r="O254" s="126"/>
    </row>
    <row r="255">
      <c r="B255" s="14"/>
      <c r="C255" s="15"/>
      <c r="D255" s="121"/>
      <c r="G255" s="125"/>
      <c r="H255" s="123"/>
      <c r="I255" s="123"/>
      <c r="J255" s="128"/>
      <c r="K255" s="128"/>
      <c r="L255" s="126"/>
      <c r="M255" s="126"/>
      <c r="N255" s="128"/>
      <c r="O255" s="126"/>
    </row>
    <row r="256">
      <c r="B256" s="14"/>
      <c r="C256" s="15"/>
      <c r="D256" s="121"/>
      <c r="G256" s="125"/>
      <c r="H256" s="123"/>
      <c r="I256" s="123"/>
      <c r="J256" s="128"/>
      <c r="K256" s="128"/>
      <c r="L256" s="127"/>
      <c r="M256" s="126"/>
      <c r="N256" s="128"/>
      <c r="O256" s="128"/>
    </row>
    <row r="257">
      <c r="B257" s="14"/>
      <c r="C257" s="15"/>
      <c r="D257" s="121"/>
      <c r="G257" s="125"/>
      <c r="H257" s="123"/>
      <c r="I257" s="131"/>
      <c r="J257" s="126"/>
      <c r="K257" s="127"/>
      <c r="L257" s="127"/>
      <c r="M257" s="126"/>
      <c r="N257" s="126"/>
      <c r="O257" s="126"/>
    </row>
    <row r="258">
      <c r="B258" s="14"/>
      <c r="C258" s="15"/>
      <c r="D258" s="121"/>
      <c r="G258" s="125"/>
      <c r="H258" s="123"/>
      <c r="I258" s="131"/>
      <c r="J258" s="126"/>
      <c r="K258" s="127"/>
      <c r="L258" s="127"/>
      <c r="M258" s="126"/>
      <c r="N258" s="126"/>
      <c r="O258" s="126"/>
    </row>
    <row r="259">
      <c r="B259" s="14"/>
      <c r="C259" s="15"/>
      <c r="D259" s="121"/>
      <c r="G259" s="125"/>
      <c r="H259" s="123"/>
      <c r="I259" s="123"/>
      <c r="J259" s="126"/>
      <c r="K259" s="126"/>
      <c r="L259" s="127"/>
      <c r="M259" s="126"/>
      <c r="N259" s="126"/>
      <c r="O259" s="128"/>
    </row>
    <row r="260">
      <c r="B260" s="14"/>
      <c r="C260" s="15"/>
      <c r="D260" s="121"/>
      <c r="G260" s="125"/>
      <c r="H260" s="123"/>
      <c r="I260" s="123"/>
      <c r="J260" s="126"/>
      <c r="K260" s="126"/>
      <c r="L260" s="127"/>
      <c r="M260" s="126"/>
      <c r="N260" s="126"/>
      <c r="O260" s="128"/>
    </row>
    <row r="261">
      <c r="B261" s="14"/>
      <c r="C261" s="15"/>
      <c r="D261" s="121"/>
      <c r="H261" s="12"/>
      <c r="I261" s="12"/>
    </row>
    <row r="262">
      <c r="B262" s="14"/>
      <c r="C262" s="15"/>
      <c r="D262" s="121"/>
      <c r="H262" s="12"/>
      <c r="I262" s="12"/>
    </row>
    <row r="263">
      <c r="B263" s="14"/>
      <c r="C263" s="15"/>
      <c r="D263" s="121"/>
      <c r="H263" s="12"/>
      <c r="I263" s="12"/>
    </row>
    <row r="264">
      <c r="B264" s="14"/>
      <c r="C264" s="15"/>
      <c r="D264" s="121"/>
      <c r="H264" s="12"/>
      <c r="I264" s="12"/>
    </row>
    <row r="265">
      <c r="B265" s="14"/>
      <c r="C265" s="15"/>
      <c r="D265" s="121"/>
      <c r="H265" s="12"/>
      <c r="I265" s="12"/>
    </row>
    <row r="266">
      <c r="B266" s="14"/>
      <c r="C266" s="15"/>
      <c r="D266" s="121"/>
      <c r="H266" s="12"/>
      <c r="I266" s="12"/>
    </row>
    <row r="267">
      <c r="B267" s="14"/>
      <c r="C267" s="15"/>
      <c r="D267" s="121"/>
      <c r="H267" s="12"/>
      <c r="I267" s="12"/>
    </row>
    <row r="268">
      <c r="B268" s="14"/>
      <c r="C268" s="15"/>
      <c r="D268" s="121"/>
      <c r="H268" s="12"/>
      <c r="I268" s="12"/>
    </row>
    <row r="269">
      <c r="B269" s="14"/>
      <c r="C269" s="15"/>
      <c r="D269" s="121"/>
      <c r="H269" s="12"/>
      <c r="I269" s="12"/>
    </row>
    <row r="270">
      <c r="B270" s="14"/>
      <c r="C270" s="15"/>
      <c r="D270" s="121"/>
      <c r="H270" s="12"/>
      <c r="I270" s="12"/>
    </row>
    <row r="271">
      <c r="B271" s="14"/>
      <c r="C271" s="15"/>
      <c r="D271" s="121"/>
      <c r="H271" s="12"/>
      <c r="I271" s="12"/>
    </row>
    <row r="272">
      <c r="B272" s="14"/>
      <c r="C272" s="15"/>
      <c r="D272" s="121"/>
      <c r="H272" s="12"/>
      <c r="I272" s="12"/>
    </row>
    <row r="273">
      <c r="B273" s="14"/>
      <c r="C273" s="15"/>
      <c r="D273" s="121"/>
      <c r="H273" s="12"/>
      <c r="I273" s="12"/>
    </row>
    <row r="274">
      <c r="B274" s="14"/>
      <c r="C274" s="15"/>
      <c r="D274" s="121"/>
      <c r="H274" s="12"/>
      <c r="I274" s="12"/>
    </row>
    <row r="275">
      <c r="B275" s="14"/>
      <c r="C275" s="15"/>
      <c r="D275" s="121"/>
      <c r="H275" s="12"/>
      <c r="I275" s="12"/>
    </row>
    <row r="276">
      <c r="B276" s="14"/>
      <c r="C276" s="15"/>
      <c r="D276" s="121"/>
      <c r="H276" s="12"/>
      <c r="I276" s="12"/>
    </row>
    <row r="277">
      <c r="B277" s="28"/>
      <c r="C277" s="15"/>
      <c r="D277" s="121"/>
      <c r="H277" s="12"/>
      <c r="I277" s="12"/>
    </row>
    <row r="278">
      <c r="B278" s="28"/>
      <c r="C278" s="15"/>
      <c r="D278" s="121"/>
      <c r="H278" s="12"/>
      <c r="I278" s="12"/>
    </row>
    <row r="279">
      <c r="B279" s="28"/>
      <c r="C279" s="15"/>
      <c r="D279" s="121"/>
      <c r="H279" s="12"/>
      <c r="I279" s="12"/>
    </row>
    <row r="280">
      <c r="B280" s="28"/>
      <c r="C280" s="15"/>
      <c r="D280" s="121"/>
      <c r="H280" s="12"/>
      <c r="I280" s="12"/>
    </row>
    <row r="281">
      <c r="B281" s="28"/>
      <c r="C281" s="15"/>
      <c r="D281" s="121"/>
      <c r="H281" s="12"/>
      <c r="I281" s="12"/>
    </row>
    <row r="282">
      <c r="B282" s="28"/>
      <c r="C282" s="15"/>
      <c r="D282" s="121"/>
      <c r="H282" s="12"/>
      <c r="I282" s="12"/>
    </row>
    <row r="283">
      <c r="B283" s="28"/>
      <c r="C283" s="15"/>
      <c r="D283" s="121"/>
      <c r="H283" s="12"/>
      <c r="I283" s="12"/>
    </row>
    <row r="284">
      <c r="B284" s="28"/>
      <c r="C284" s="15"/>
      <c r="D284" s="121"/>
      <c r="H284" s="12"/>
      <c r="I284" s="12"/>
    </row>
    <row r="285">
      <c r="B285" s="28"/>
      <c r="C285" s="15"/>
      <c r="D285" s="121"/>
      <c r="H285" s="12"/>
      <c r="I285" s="12"/>
    </row>
    <row r="286">
      <c r="B286" s="28"/>
      <c r="C286" s="15"/>
      <c r="D286" s="121"/>
      <c r="H286" s="12"/>
      <c r="I286" s="12"/>
    </row>
    <row r="287">
      <c r="B287" s="28"/>
      <c r="C287" s="15"/>
      <c r="D287" s="121"/>
      <c r="H287" s="12"/>
      <c r="I287" s="12"/>
    </row>
    <row r="288">
      <c r="B288" s="28"/>
      <c r="C288" s="15"/>
      <c r="D288" s="121"/>
      <c r="H288" s="12"/>
      <c r="I288" s="12"/>
    </row>
    <row r="289">
      <c r="B289" s="28"/>
      <c r="C289" s="15"/>
      <c r="D289" s="121"/>
      <c r="H289" s="12"/>
      <c r="I289" s="12"/>
    </row>
    <row r="290">
      <c r="B290" s="28"/>
      <c r="C290" s="15"/>
      <c r="D290" s="121"/>
      <c r="H290" s="12"/>
      <c r="I290" s="12"/>
    </row>
    <row r="291">
      <c r="B291" s="28"/>
      <c r="C291" s="15"/>
      <c r="D291" s="121"/>
      <c r="H291" s="12"/>
      <c r="I291" s="12"/>
    </row>
    <row r="292">
      <c r="B292" s="28"/>
      <c r="C292" s="15"/>
      <c r="D292" s="121"/>
      <c r="H292" s="12"/>
      <c r="I292" s="12"/>
    </row>
    <row r="293">
      <c r="B293" s="28"/>
      <c r="C293" s="15"/>
      <c r="D293" s="121"/>
      <c r="H293" s="12"/>
      <c r="I293" s="12"/>
    </row>
    <row r="294">
      <c r="B294" s="28"/>
      <c r="C294" s="15"/>
      <c r="D294" s="121"/>
      <c r="H294" s="12"/>
      <c r="I294" s="12"/>
    </row>
    <row r="295">
      <c r="B295" s="28"/>
      <c r="C295" s="15"/>
      <c r="D295" s="121"/>
      <c r="H295" s="12"/>
      <c r="I295" s="12"/>
    </row>
    <row r="296">
      <c r="B296" s="28"/>
      <c r="C296" s="15"/>
      <c r="D296" s="121"/>
      <c r="H296" s="12"/>
      <c r="I296" s="12"/>
    </row>
    <row r="297">
      <c r="B297" s="28"/>
      <c r="C297" s="15"/>
      <c r="D297" s="121"/>
      <c r="H297" s="12"/>
      <c r="I297" s="12"/>
    </row>
    <row r="298">
      <c r="B298" s="28"/>
      <c r="C298" s="15"/>
      <c r="D298" s="121"/>
      <c r="H298" s="12"/>
      <c r="I298" s="12"/>
    </row>
    <row r="299">
      <c r="B299" s="28"/>
      <c r="C299" s="15"/>
      <c r="D299" s="121"/>
      <c r="H299" s="12"/>
      <c r="I299" s="12"/>
    </row>
    <row r="300">
      <c r="B300" s="28"/>
      <c r="C300" s="15"/>
      <c r="D300" s="121"/>
      <c r="H300" s="12"/>
      <c r="I300" s="12"/>
    </row>
    <row r="301">
      <c r="B301" s="28"/>
      <c r="C301" s="15"/>
      <c r="D301" s="121"/>
      <c r="H301" s="12"/>
      <c r="I301" s="12"/>
    </row>
    <row r="302">
      <c r="B302" s="28"/>
      <c r="C302" s="15"/>
      <c r="D302" s="121"/>
      <c r="H302" s="12"/>
      <c r="I302" s="12"/>
    </row>
    <row r="303">
      <c r="B303" s="28"/>
      <c r="C303" s="15"/>
      <c r="D303" s="121"/>
      <c r="H303" s="12"/>
      <c r="I303" s="12"/>
    </row>
    <row r="304">
      <c r="B304" s="28"/>
      <c r="C304" s="15"/>
      <c r="D304" s="121"/>
      <c r="H304" s="12"/>
      <c r="I304" s="12"/>
    </row>
    <row r="305">
      <c r="B305" s="28"/>
      <c r="C305" s="15"/>
      <c r="D305" s="121"/>
      <c r="H305" s="12"/>
      <c r="I305" s="12"/>
    </row>
    <row r="306">
      <c r="B306" s="28"/>
      <c r="C306" s="15"/>
      <c r="D306" s="121"/>
      <c r="H306" s="12"/>
      <c r="I306" s="12"/>
    </row>
    <row r="307">
      <c r="B307" s="28"/>
      <c r="C307" s="15"/>
      <c r="D307" s="121"/>
      <c r="H307" s="12"/>
      <c r="I307" s="12"/>
    </row>
    <row r="308">
      <c r="B308" s="28"/>
      <c r="C308" s="15"/>
      <c r="D308" s="121"/>
      <c r="H308" s="12"/>
      <c r="I308" s="12"/>
    </row>
    <row r="309">
      <c r="B309" s="28"/>
      <c r="C309" s="15"/>
      <c r="D309" s="121"/>
      <c r="H309" s="12"/>
      <c r="I309" s="12"/>
    </row>
    <row r="310">
      <c r="B310" s="28"/>
      <c r="C310" s="15"/>
      <c r="D310" s="121"/>
      <c r="H310" s="12"/>
      <c r="I310" s="12"/>
    </row>
    <row r="311">
      <c r="B311" s="28"/>
      <c r="C311" s="15"/>
      <c r="D311" s="121"/>
      <c r="H311" s="12"/>
      <c r="I311" s="12"/>
    </row>
    <row r="312">
      <c r="B312" s="28"/>
      <c r="C312" s="15"/>
      <c r="D312" s="121"/>
      <c r="H312" s="12"/>
      <c r="I312" s="12"/>
    </row>
    <row r="313">
      <c r="B313" s="28"/>
      <c r="C313" s="15"/>
      <c r="D313" s="121"/>
      <c r="H313" s="12"/>
      <c r="I313" s="12"/>
    </row>
    <row r="314">
      <c r="B314" s="28"/>
      <c r="C314" s="15"/>
      <c r="D314" s="121"/>
      <c r="H314" s="12"/>
      <c r="I314" s="12"/>
    </row>
    <row r="315">
      <c r="B315" s="28"/>
      <c r="C315" s="15"/>
      <c r="D315" s="121"/>
      <c r="H315" s="12"/>
      <c r="I315" s="12"/>
    </row>
    <row r="316">
      <c r="B316" s="28"/>
      <c r="C316" s="15"/>
      <c r="D316" s="121"/>
      <c r="H316" s="12"/>
      <c r="I316" s="12"/>
    </row>
    <row r="317">
      <c r="B317" s="28"/>
      <c r="C317" s="15"/>
      <c r="D317" s="121"/>
      <c r="H317" s="12"/>
      <c r="I317" s="12"/>
    </row>
    <row r="318">
      <c r="B318" s="28"/>
      <c r="C318" s="15"/>
      <c r="D318" s="121"/>
      <c r="H318" s="12"/>
      <c r="I318" s="12"/>
    </row>
    <row r="319">
      <c r="B319" s="28"/>
      <c r="C319" s="15"/>
      <c r="D319" s="121"/>
      <c r="H319" s="12"/>
      <c r="I319" s="12"/>
    </row>
    <row r="320">
      <c r="B320" s="28"/>
      <c r="C320" s="15"/>
      <c r="D320" s="121"/>
      <c r="H320" s="12"/>
      <c r="I320" s="12"/>
    </row>
    <row r="321">
      <c r="B321" s="28"/>
      <c r="C321" s="15"/>
      <c r="D321" s="121"/>
      <c r="H321" s="12"/>
      <c r="I321" s="12"/>
    </row>
    <row r="322">
      <c r="B322" s="28"/>
      <c r="C322" s="15"/>
      <c r="D322" s="121"/>
      <c r="H322" s="12"/>
      <c r="I322" s="12"/>
    </row>
    <row r="323">
      <c r="B323" s="28"/>
      <c r="C323" s="15"/>
      <c r="D323" s="121"/>
      <c r="H323" s="12"/>
      <c r="I323" s="12"/>
    </row>
    <row r="324">
      <c r="B324" s="28"/>
      <c r="C324" s="15"/>
      <c r="D324" s="121"/>
      <c r="H324" s="12"/>
      <c r="I324" s="12"/>
    </row>
    <row r="325">
      <c r="B325" s="28"/>
      <c r="C325" s="15"/>
      <c r="D325" s="121"/>
      <c r="H325" s="12"/>
      <c r="I325" s="12"/>
    </row>
    <row r="326">
      <c r="B326" s="28"/>
      <c r="C326" s="15"/>
      <c r="D326" s="121"/>
      <c r="H326" s="12"/>
      <c r="I326" s="12"/>
    </row>
    <row r="327">
      <c r="B327" s="28"/>
      <c r="C327" s="15"/>
      <c r="D327" s="121"/>
      <c r="H327" s="12"/>
      <c r="I327" s="12"/>
    </row>
    <row r="328">
      <c r="B328" s="28"/>
      <c r="C328" s="15"/>
      <c r="D328" s="121"/>
      <c r="H328" s="12"/>
      <c r="I328" s="12"/>
    </row>
    <row r="329">
      <c r="B329" s="28"/>
      <c r="C329" s="15"/>
      <c r="D329" s="121"/>
      <c r="H329" s="12"/>
      <c r="I329" s="12"/>
    </row>
    <row r="330">
      <c r="B330" s="28"/>
      <c r="C330" s="15"/>
      <c r="D330" s="121"/>
      <c r="H330" s="12"/>
      <c r="I330" s="12"/>
    </row>
    <row r="331">
      <c r="B331" s="28"/>
      <c r="C331" s="15"/>
      <c r="D331" s="121"/>
      <c r="H331" s="12"/>
      <c r="I331" s="12"/>
    </row>
    <row r="332">
      <c r="B332" s="28"/>
      <c r="C332" s="15"/>
      <c r="D332" s="121"/>
      <c r="H332" s="12"/>
      <c r="I332" s="12"/>
    </row>
    <row r="333">
      <c r="B333" s="28"/>
      <c r="C333" s="15"/>
      <c r="D333" s="121"/>
      <c r="H333" s="12"/>
      <c r="I333" s="12"/>
    </row>
    <row r="334">
      <c r="B334" s="28"/>
      <c r="C334" s="15"/>
      <c r="D334" s="121"/>
      <c r="H334" s="12"/>
      <c r="I334" s="12"/>
    </row>
    <row r="335">
      <c r="B335" s="28"/>
      <c r="C335" s="15"/>
      <c r="D335" s="121"/>
      <c r="H335" s="12"/>
      <c r="I335" s="12"/>
    </row>
    <row r="336">
      <c r="B336" s="28"/>
      <c r="C336" s="15"/>
      <c r="D336" s="121"/>
      <c r="H336" s="12"/>
      <c r="I336" s="12"/>
    </row>
    <row r="337">
      <c r="B337" s="28"/>
      <c r="C337" s="15"/>
      <c r="D337" s="121"/>
      <c r="H337" s="12"/>
      <c r="I337" s="12"/>
    </row>
    <row r="338">
      <c r="B338" s="28"/>
      <c r="C338" s="15"/>
      <c r="D338" s="121"/>
      <c r="H338" s="12"/>
      <c r="I338" s="12"/>
    </row>
    <row r="339">
      <c r="B339" s="28"/>
      <c r="C339" s="15"/>
      <c r="D339" s="121"/>
      <c r="H339" s="12"/>
      <c r="I339" s="12"/>
    </row>
    <row r="340">
      <c r="B340" s="28"/>
      <c r="C340" s="15"/>
      <c r="D340" s="121"/>
      <c r="H340" s="12"/>
      <c r="I340" s="12"/>
    </row>
    <row r="341">
      <c r="B341" s="28"/>
      <c r="C341" s="15"/>
      <c r="D341" s="121"/>
      <c r="H341" s="12"/>
      <c r="I341" s="12"/>
    </row>
    <row r="342">
      <c r="B342" s="28"/>
      <c r="C342" s="15"/>
      <c r="D342" s="121"/>
      <c r="H342" s="12"/>
      <c r="I342" s="12"/>
    </row>
    <row r="343">
      <c r="B343" s="28"/>
      <c r="C343" s="15"/>
      <c r="D343" s="121"/>
      <c r="H343" s="12"/>
      <c r="I343" s="12"/>
    </row>
    <row r="344">
      <c r="B344" s="28"/>
      <c r="C344" s="15"/>
      <c r="D344" s="121"/>
      <c r="H344" s="12"/>
      <c r="I344" s="12"/>
    </row>
    <row r="345">
      <c r="B345" s="28"/>
      <c r="C345" s="15"/>
      <c r="D345" s="121"/>
      <c r="H345" s="12"/>
      <c r="I345" s="12"/>
    </row>
    <row r="346">
      <c r="B346" s="28"/>
      <c r="C346" s="15"/>
      <c r="D346" s="121"/>
      <c r="H346" s="12"/>
      <c r="I346" s="12"/>
    </row>
    <row r="347">
      <c r="B347" s="28"/>
      <c r="C347" s="15"/>
      <c r="D347" s="121"/>
      <c r="H347" s="12"/>
      <c r="I347" s="12"/>
    </row>
    <row r="348">
      <c r="B348" s="28"/>
      <c r="C348" s="15"/>
      <c r="D348" s="121"/>
      <c r="H348" s="12"/>
      <c r="I348" s="12"/>
    </row>
    <row r="349">
      <c r="B349" s="28"/>
      <c r="C349" s="15"/>
      <c r="D349" s="121"/>
      <c r="H349" s="12"/>
      <c r="I349" s="12"/>
    </row>
    <row r="350">
      <c r="B350" s="28"/>
      <c r="C350" s="15"/>
      <c r="D350" s="121"/>
      <c r="H350" s="12"/>
      <c r="I350" s="12"/>
    </row>
    <row r="351">
      <c r="B351" s="28"/>
      <c r="C351" s="15"/>
      <c r="D351" s="121"/>
      <c r="H351" s="12"/>
      <c r="I351" s="12"/>
    </row>
    <row r="352">
      <c r="B352" s="28"/>
      <c r="C352" s="15"/>
      <c r="D352" s="121"/>
      <c r="H352" s="12"/>
      <c r="I352" s="12"/>
    </row>
    <row r="353">
      <c r="B353" s="28"/>
      <c r="C353" s="15"/>
      <c r="D353" s="121"/>
      <c r="H353" s="12"/>
      <c r="I353" s="12"/>
    </row>
    <row r="354">
      <c r="B354" s="28"/>
      <c r="C354" s="15"/>
      <c r="D354" s="121"/>
      <c r="H354" s="12"/>
      <c r="I354" s="12"/>
    </row>
    <row r="355">
      <c r="B355" s="28"/>
      <c r="C355" s="15"/>
      <c r="D355" s="121"/>
      <c r="H355" s="12"/>
      <c r="I355" s="12"/>
    </row>
    <row r="356">
      <c r="B356" s="28"/>
      <c r="C356" s="15"/>
      <c r="D356" s="121"/>
      <c r="H356" s="12"/>
      <c r="I356" s="12"/>
    </row>
    <row r="357">
      <c r="B357" s="28"/>
      <c r="C357" s="15"/>
      <c r="D357" s="121"/>
      <c r="H357" s="12"/>
      <c r="I357" s="12"/>
    </row>
    <row r="358">
      <c r="B358" s="28"/>
      <c r="C358" s="15"/>
      <c r="D358" s="121"/>
      <c r="H358" s="12"/>
      <c r="I358" s="12"/>
    </row>
    <row r="359">
      <c r="B359" s="28"/>
      <c r="C359" s="15"/>
      <c r="D359" s="121"/>
      <c r="H359" s="12"/>
      <c r="I359" s="12"/>
    </row>
    <row r="360">
      <c r="B360" s="28"/>
      <c r="C360" s="15"/>
      <c r="D360" s="121"/>
      <c r="H360" s="12"/>
      <c r="I360" s="12"/>
    </row>
    <row r="361">
      <c r="B361" s="28"/>
      <c r="C361" s="15"/>
      <c r="D361" s="121"/>
      <c r="H361" s="12"/>
      <c r="I361" s="12"/>
    </row>
    <row r="362">
      <c r="B362" s="28"/>
      <c r="C362" s="15"/>
      <c r="D362" s="121"/>
      <c r="H362" s="12"/>
      <c r="I362" s="12"/>
    </row>
    <row r="363">
      <c r="B363" s="28"/>
      <c r="C363" s="15"/>
      <c r="D363" s="121"/>
      <c r="H363" s="12"/>
      <c r="I363" s="12"/>
    </row>
    <row r="364">
      <c r="B364" s="28"/>
      <c r="C364" s="15"/>
      <c r="D364" s="121"/>
      <c r="H364" s="12"/>
      <c r="I364" s="12"/>
    </row>
    <row r="365">
      <c r="B365" s="28"/>
      <c r="C365" s="15"/>
      <c r="D365" s="121"/>
      <c r="H365" s="12"/>
      <c r="I365" s="12"/>
    </row>
    <row r="366">
      <c r="B366" s="28"/>
      <c r="C366" s="15"/>
      <c r="D366" s="121"/>
      <c r="H366" s="12"/>
      <c r="I366" s="12"/>
    </row>
    <row r="367">
      <c r="B367" s="28"/>
      <c r="C367" s="15"/>
      <c r="D367" s="121"/>
      <c r="H367" s="12"/>
      <c r="I367" s="12"/>
    </row>
    <row r="368">
      <c r="B368" s="28"/>
      <c r="C368" s="15"/>
      <c r="D368" s="121"/>
      <c r="H368" s="12"/>
      <c r="I368" s="12"/>
    </row>
    <row r="369">
      <c r="B369" s="28"/>
      <c r="C369" s="15"/>
      <c r="D369" s="121"/>
      <c r="H369" s="12"/>
      <c r="I369" s="12"/>
    </row>
    <row r="370">
      <c r="B370" s="28"/>
      <c r="C370" s="15"/>
      <c r="D370" s="121"/>
      <c r="H370" s="12"/>
      <c r="I370" s="12"/>
    </row>
    <row r="371">
      <c r="B371" s="28"/>
      <c r="C371" s="15"/>
      <c r="D371" s="121"/>
      <c r="H371" s="12"/>
      <c r="I371" s="12"/>
    </row>
    <row r="372">
      <c r="B372" s="28"/>
      <c r="C372" s="15"/>
      <c r="D372" s="121"/>
      <c r="H372" s="12"/>
      <c r="I372" s="12"/>
    </row>
    <row r="373">
      <c r="B373" s="28"/>
      <c r="C373" s="15"/>
      <c r="D373" s="121"/>
      <c r="H373" s="12"/>
      <c r="I373" s="12"/>
    </row>
    <row r="374">
      <c r="B374" s="28"/>
      <c r="C374" s="15"/>
      <c r="D374" s="121"/>
      <c r="H374" s="12"/>
      <c r="I374" s="12"/>
    </row>
    <row r="375">
      <c r="B375" s="28"/>
      <c r="C375" s="15"/>
      <c r="D375" s="121"/>
      <c r="H375" s="12"/>
      <c r="I375" s="12"/>
    </row>
    <row r="376">
      <c r="B376" s="28"/>
      <c r="C376" s="15"/>
      <c r="D376" s="121"/>
      <c r="H376" s="12"/>
      <c r="I376" s="12"/>
    </row>
    <row r="377">
      <c r="B377" s="28"/>
      <c r="C377" s="15"/>
      <c r="D377" s="121"/>
      <c r="H377" s="12"/>
      <c r="I377" s="12"/>
    </row>
    <row r="378">
      <c r="B378" s="28"/>
      <c r="C378" s="15"/>
      <c r="D378" s="121"/>
      <c r="H378" s="12"/>
      <c r="I378" s="12"/>
    </row>
    <row r="379">
      <c r="B379" s="28"/>
      <c r="C379" s="15"/>
      <c r="D379" s="121"/>
      <c r="H379" s="12"/>
      <c r="I379" s="12"/>
    </row>
    <row r="380">
      <c r="B380" s="28"/>
      <c r="C380" s="15"/>
      <c r="D380" s="121"/>
      <c r="H380" s="12"/>
      <c r="I380" s="12"/>
    </row>
    <row r="381">
      <c r="B381" s="28"/>
      <c r="C381" s="15"/>
      <c r="D381" s="121"/>
      <c r="H381" s="12"/>
      <c r="I381" s="12"/>
    </row>
    <row r="382">
      <c r="B382" s="28"/>
      <c r="C382" s="15"/>
      <c r="D382" s="121"/>
      <c r="H382" s="12"/>
      <c r="I382" s="12"/>
    </row>
    <row r="383">
      <c r="B383" s="28"/>
      <c r="C383" s="15"/>
      <c r="D383" s="121"/>
      <c r="H383" s="12"/>
      <c r="I383" s="12"/>
    </row>
    <row r="384">
      <c r="B384" s="28"/>
      <c r="C384" s="15"/>
      <c r="D384" s="121"/>
      <c r="H384" s="12"/>
      <c r="I384" s="12"/>
    </row>
    <row r="385">
      <c r="B385" s="28"/>
      <c r="C385" s="15"/>
      <c r="D385" s="121"/>
      <c r="H385" s="12"/>
      <c r="I385" s="12"/>
    </row>
    <row r="386">
      <c r="B386" s="28"/>
      <c r="C386" s="15"/>
      <c r="D386" s="121"/>
      <c r="H386" s="12"/>
      <c r="I386" s="12"/>
    </row>
    <row r="387">
      <c r="B387" s="28"/>
      <c r="C387" s="15"/>
      <c r="D387" s="121"/>
      <c r="H387" s="12"/>
      <c r="I387" s="12"/>
    </row>
    <row r="388">
      <c r="B388" s="28"/>
      <c r="C388" s="15"/>
      <c r="D388" s="121"/>
      <c r="H388" s="12"/>
      <c r="I388" s="12"/>
    </row>
    <row r="389">
      <c r="B389" s="28"/>
      <c r="C389" s="15"/>
      <c r="D389" s="121"/>
      <c r="H389" s="12"/>
      <c r="I389" s="12"/>
    </row>
    <row r="390">
      <c r="B390" s="28"/>
      <c r="C390" s="15"/>
      <c r="D390" s="121"/>
      <c r="H390" s="12"/>
      <c r="I390" s="12"/>
    </row>
    <row r="391">
      <c r="B391" s="28"/>
      <c r="C391" s="15"/>
      <c r="D391" s="121"/>
      <c r="H391" s="12"/>
      <c r="I391" s="12"/>
    </row>
    <row r="392">
      <c r="B392" s="28"/>
      <c r="C392" s="15"/>
      <c r="D392" s="121"/>
      <c r="H392" s="12"/>
      <c r="I392" s="12"/>
    </row>
    <row r="393">
      <c r="B393" s="28"/>
      <c r="C393" s="15"/>
      <c r="D393" s="121"/>
      <c r="H393" s="12"/>
      <c r="I393" s="12"/>
    </row>
    <row r="394">
      <c r="B394" s="28"/>
      <c r="C394" s="15"/>
      <c r="D394" s="121"/>
      <c r="H394" s="12"/>
      <c r="I394" s="12"/>
    </row>
    <row r="395">
      <c r="B395" s="28"/>
      <c r="C395" s="15"/>
      <c r="D395" s="121"/>
      <c r="H395" s="12"/>
      <c r="I395" s="12"/>
    </row>
    <row r="396">
      <c r="B396" s="28"/>
      <c r="C396" s="15"/>
      <c r="D396" s="121"/>
      <c r="H396" s="12"/>
      <c r="I396" s="12"/>
    </row>
    <row r="397">
      <c r="B397" s="28"/>
      <c r="C397" s="15"/>
      <c r="D397" s="121"/>
      <c r="H397" s="12"/>
      <c r="I397" s="12"/>
    </row>
    <row r="398">
      <c r="B398" s="28"/>
      <c r="C398" s="15"/>
      <c r="D398" s="121"/>
      <c r="H398" s="12"/>
      <c r="I398" s="12"/>
    </row>
    <row r="399">
      <c r="B399" s="28"/>
      <c r="C399" s="15"/>
      <c r="D399" s="121"/>
      <c r="H399" s="12"/>
      <c r="I399" s="12"/>
    </row>
    <row r="400">
      <c r="B400" s="28"/>
      <c r="C400" s="15"/>
      <c r="D400" s="121"/>
      <c r="H400" s="12"/>
      <c r="I400" s="12"/>
    </row>
    <row r="401">
      <c r="B401" s="28"/>
      <c r="C401" s="15"/>
      <c r="D401" s="121"/>
      <c r="H401" s="12"/>
      <c r="I401" s="12"/>
    </row>
    <row r="402">
      <c r="B402" s="28"/>
      <c r="C402" s="15"/>
      <c r="D402" s="121"/>
      <c r="H402" s="12"/>
      <c r="I402" s="12"/>
    </row>
    <row r="403">
      <c r="B403" s="28"/>
      <c r="C403" s="15"/>
      <c r="D403" s="121"/>
      <c r="H403" s="12"/>
      <c r="I403" s="12"/>
    </row>
    <row r="404">
      <c r="B404" s="28"/>
      <c r="C404" s="15"/>
      <c r="D404" s="121"/>
      <c r="H404" s="12"/>
      <c r="I404" s="12"/>
    </row>
    <row r="405">
      <c r="B405" s="28"/>
      <c r="C405" s="15"/>
      <c r="D405" s="121"/>
      <c r="H405" s="12"/>
      <c r="I405" s="12"/>
    </row>
    <row r="406">
      <c r="B406" s="28"/>
      <c r="C406" s="15"/>
      <c r="D406" s="121"/>
      <c r="H406" s="12"/>
      <c r="I406" s="12"/>
    </row>
    <row r="407">
      <c r="B407" s="28"/>
      <c r="C407" s="15"/>
      <c r="D407" s="121"/>
      <c r="H407" s="12"/>
      <c r="I407" s="12"/>
    </row>
    <row r="408">
      <c r="B408" s="28"/>
      <c r="C408" s="15"/>
      <c r="D408" s="121"/>
      <c r="H408" s="12"/>
      <c r="I408" s="12"/>
    </row>
    <row r="409">
      <c r="B409" s="28"/>
      <c r="C409" s="15"/>
      <c r="D409" s="121"/>
      <c r="H409" s="12"/>
      <c r="I409" s="12"/>
    </row>
    <row r="410">
      <c r="B410" s="28"/>
      <c r="C410" s="15"/>
      <c r="D410" s="121"/>
      <c r="H410" s="12"/>
      <c r="I410" s="12"/>
    </row>
    <row r="411">
      <c r="B411" s="28"/>
      <c r="C411" s="15"/>
      <c r="D411" s="121"/>
      <c r="H411" s="12"/>
      <c r="I411" s="12"/>
    </row>
    <row r="412">
      <c r="B412" s="28"/>
      <c r="C412" s="15"/>
      <c r="D412" s="121"/>
      <c r="H412" s="12"/>
      <c r="I412" s="12"/>
    </row>
    <row r="413">
      <c r="B413" s="28"/>
      <c r="C413" s="15"/>
      <c r="D413" s="121"/>
      <c r="H413" s="12"/>
      <c r="I413" s="12"/>
    </row>
    <row r="414">
      <c r="B414" s="28"/>
      <c r="C414" s="15"/>
      <c r="D414" s="121"/>
      <c r="H414" s="12"/>
      <c r="I414" s="12"/>
    </row>
    <row r="415">
      <c r="B415" s="28"/>
      <c r="C415" s="15"/>
      <c r="D415" s="121"/>
      <c r="H415" s="12"/>
      <c r="I415" s="12"/>
    </row>
    <row r="416">
      <c r="B416" s="28"/>
      <c r="C416" s="15"/>
      <c r="D416" s="121"/>
      <c r="H416" s="12"/>
      <c r="I416" s="12"/>
    </row>
    <row r="417">
      <c r="B417" s="28"/>
      <c r="C417" s="15"/>
      <c r="D417" s="121"/>
      <c r="H417" s="12"/>
      <c r="I417" s="12"/>
    </row>
    <row r="418">
      <c r="B418" s="28"/>
      <c r="C418" s="15"/>
      <c r="D418" s="121"/>
      <c r="H418" s="12"/>
      <c r="I418" s="12"/>
    </row>
    <row r="419">
      <c r="B419" s="28"/>
      <c r="C419" s="15"/>
      <c r="D419" s="121"/>
      <c r="H419" s="12"/>
      <c r="I419" s="12"/>
    </row>
    <row r="420">
      <c r="B420" s="28"/>
      <c r="C420" s="15"/>
      <c r="D420" s="121"/>
      <c r="H420" s="12"/>
      <c r="I420" s="12"/>
    </row>
    <row r="421">
      <c r="B421" s="28"/>
      <c r="C421" s="15"/>
      <c r="D421" s="121"/>
      <c r="H421" s="12"/>
      <c r="I421" s="12"/>
    </row>
    <row r="422">
      <c r="B422" s="28"/>
      <c r="C422" s="15"/>
      <c r="D422" s="121"/>
      <c r="H422" s="12"/>
      <c r="I422" s="12"/>
    </row>
    <row r="423">
      <c r="B423" s="28"/>
      <c r="C423" s="15"/>
      <c r="D423" s="121"/>
      <c r="H423" s="12"/>
      <c r="I423" s="12"/>
    </row>
    <row r="424">
      <c r="B424" s="28"/>
      <c r="C424" s="15"/>
      <c r="D424" s="121"/>
      <c r="H424" s="12"/>
      <c r="I424" s="12"/>
    </row>
    <row r="425">
      <c r="B425" s="28"/>
      <c r="C425" s="15"/>
      <c r="D425" s="121"/>
      <c r="H425" s="12"/>
      <c r="I425" s="12"/>
    </row>
    <row r="426">
      <c r="B426" s="28"/>
      <c r="C426" s="15"/>
      <c r="D426" s="121"/>
      <c r="H426" s="12"/>
      <c r="I426" s="12"/>
    </row>
    <row r="427">
      <c r="B427" s="28"/>
      <c r="C427" s="15"/>
      <c r="D427" s="121"/>
      <c r="H427" s="12"/>
      <c r="I427" s="12"/>
    </row>
    <row r="428">
      <c r="B428" s="28"/>
      <c r="C428" s="15"/>
      <c r="D428" s="121"/>
      <c r="H428" s="12"/>
      <c r="I428" s="12"/>
    </row>
    <row r="429">
      <c r="B429" s="28"/>
      <c r="C429" s="15"/>
      <c r="D429" s="121"/>
      <c r="H429" s="12"/>
      <c r="I429" s="12"/>
    </row>
    <row r="430">
      <c r="B430" s="28"/>
      <c r="C430" s="15"/>
      <c r="D430" s="121"/>
      <c r="H430" s="12"/>
      <c r="I430" s="12"/>
    </row>
    <row r="431">
      <c r="B431" s="28"/>
      <c r="C431" s="15"/>
      <c r="D431" s="121"/>
      <c r="H431" s="12"/>
      <c r="I431" s="12"/>
    </row>
    <row r="432">
      <c r="B432" s="28"/>
      <c r="C432" s="15"/>
      <c r="D432" s="121"/>
      <c r="H432" s="12"/>
      <c r="I432" s="12"/>
    </row>
    <row r="433">
      <c r="B433" s="28"/>
      <c r="C433" s="15"/>
      <c r="D433" s="121"/>
      <c r="H433" s="12"/>
      <c r="I433" s="12"/>
    </row>
    <row r="434">
      <c r="B434" s="28"/>
      <c r="C434" s="15"/>
      <c r="D434" s="121"/>
      <c r="H434" s="12"/>
      <c r="I434" s="12"/>
    </row>
    <row r="435">
      <c r="B435" s="28"/>
      <c r="C435" s="15"/>
      <c r="D435" s="121"/>
      <c r="H435" s="12"/>
      <c r="I435" s="12"/>
    </row>
    <row r="436">
      <c r="B436" s="28"/>
      <c r="C436" s="15"/>
      <c r="D436" s="121"/>
      <c r="H436" s="12"/>
      <c r="I436" s="12"/>
    </row>
    <row r="437">
      <c r="B437" s="28"/>
      <c r="C437" s="15"/>
      <c r="D437" s="121"/>
      <c r="H437" s="12"/>
      <c r="I437" s="12"/>
    </row>
    <row r="438">
      <c r="B438" s="28"/>
      <c r="C438" s="15"/>
      <c r="D438" s="121"/>
      <c r="H438" s="12"/>
      <c r="I438" s="12"/>
    </row>
    <row r="439">
      <c r="B439" s="28"/>
      <c r="C439" s="15"/>
      <c r="D439" s="121"/>
      <c r="H439" s="12"/>
      <c r="I439" s="12"/>
    </row>
    <row r="440">
      <c r="B440" s="28"/>
      <c r="C440" s="15"/>
      <c r="D440" s="121"/>
      <c r="H440" s="12"/>
      <c r="I440" s="12"/>
    </row>
    <row r="441">
      <c r="B441" s="28"/>
      <c r="C441" s="15"/>
      <c r="D441" s="121"/>
      <c r="H441" s="12"/>
      <c r="I441" s="12"/>
    </row>
    <row r="442">
      <c r="B442" s="28"/>
      <c r="C442" s="15"/>
      <c r="D442" s="121"/>
      <c r="H442" s="12"/>
      <c r="I442" s="12"/>
    </row>
    <row r="443">
      <c r="B443" s="28"/>
      <c r="C443" s="15"/>
      <c r="D443" s="121"/>
      <c r="H443" s="12"/>
      <c r="I443" s="12"/>
    </row>
    <row r="444">
      <c r="B444" s="28"/>
      <c r="C444" s="15"/>
      <c r="D444" s="121"/>
      <c r="H444" s="12"/>
      <c r="I444" s="12"/>
    </row>
    <row r="445">
      <c r="B445" s="28"/>
      <c r="C445" s="15"/>
      <c r="D445" s="121"/>
      <c r="H445" s="12"/>
      <c r="I445" s="12"/>
    </row>
    <row r="446">
      <c r="B446" s="28"/>
      <c r="C446" s="15"/>
      <c r="D446" s="121"/>
      <c r="H446" s="12"/>
      <c r="I446" s="12"/>
    </row>
    <row r="447">
      <c r="B447" s="28"/>
      <c r="C447" s="15"/>
      <c r="D447" s="121"/>
      <c r="H447" s="12"/>
      <c r="I447" s="12"/>
    </row>
    <row r="448">
      <c r="B448" s="28"/>
      <c r="C448" s="15"/>
      <c r="D448" s="121"/>
      <c r="H448" s="12"/>
      <c r="I448" s="12"/>
    </row>
    <row r="449">
      <c r="B449" s="28"/>
      <c r="C449" s="15"/>
      <c r="D449" s="121"/>
      <c r="H449" s="12"/>
      <c r="I449" s="12"/>
    </row>
    <row r="450">
      <c r="B450" s="28"/>
      <c r="C450" s="15"/>
      <c r="D450" s="121"/>
      <c r="H450" s="12"/>
      <c r="I450" s="12"/>
    </row>
    <row r="451">
      <c r="B451" s="28"/>
      <c r="C451" s="15"/>
      <c r="D451" s="121"/>
      <c r="H451" s="12"/>
      <c r="I451" s="12"/>
    </row>
    <row r="452">
      <c r="B452" s="28"/>
      <c r="C452" s="15"/>
      <c r="D452" s="121"/>
      <c r="H452" s="12"/>
      <c r="I452" s="12"/>
    </row>
    <row r="453">
      <c r="B453" s="28"/>
      <c r="C453" s="15"/>
      <c r="D453" s="121"/>
      <c r="H453" s="12"/>
      <c r="I453" s="12"/>
    </row>
    <row r="454">
      <c r="B454" s="28"/>
      <c r="C454" s="15"/>
      <c r="D454" s="121"/>
      <c r="H454" s="12"/>
      <c r="I454" s="12"/>
    </row>
    <row r="455">
      <c r="B455" s="28"/>
      <c r="C455" s="15"/>
      <c r="D455" s="121"/>
      <c r="H455" s="12"/>
      <c r="I455" s="12"/>
    </row>
    <row r="456">
      <c r="B456" s="28"/>
      <c r="C456" s="15"/>
      <c r="D456" s="121"/>
      <c r="H456" s="12"/>
      <c r="I456" s="12"/>
    </row>
    <row r="457">
      <c r="B457" s="28"/>
      <c r="C457" s="15"/>
      <c r="D457" s="121"/>
      <c r="H457" s="12"/>
      <c r="I457" s="12"/>
    </row>
    <row r="458">
      <c r="B458" s="28"/>
      <c r="C458" s="15"/>
      <c r="D458" s="121"/>
      <c r="H458" s="12"/>
      <c r="I458" s="12"/>
    </row>
    <row r="459">
      <c r="B459" s="28"/>
      <c r="C459" s="15"/>
      <c r="D459" s="121"/>
      <c r="H459" s="12"/>
      <c r="I459" s="12"/>
    </row>
    <row r="460">
      <c r="B460" s="28"/>
      <c r="C460" s="15"/>
      <c r="D460" s="121"/>
      <c r="H460" s="12"/>
      <c r="I460" s="12"/>
    </row>
    <row r="461">
      <c r="B461" s="28"/>
      <c r="C461" s="15"/>
      <c r="D461" s="121"/>
      <c r="H461" s="12"/>
      <c r="I461" s="12"/>
    </row>
    <row r="462">
      <c r="B462" s="28"/>
      <c r="C462" s="15"/>
      <c r="D462" s="121"/>
      <c r="H462" s="12"/>
      <c r="I462" s="12"/>
    </row>
    <row r="463">
      <c r="B463" s="28"/>
      <c r="C463" s="15"/>
      <c r="D463" s="121"/>
      <c r="H463" s="12"/>
      <c r="I463" s="12"/>
    </row>
    <row r="464">
      <c r="B464" s="28"/>
      <c r="C464" s="15"/>
      <c r="D464" s="121"/>
      <c r="H464" s="12"/>
      <c r="I464" s="12"/>
    </row>
    <row r="465">
      <c r="B465" s="28"/>
      <c r="C465" s="15"/>
      <c r="D465" s="121"/>
      <c r="H465" s="12"/>
      <c r="I465" s="12"/>
    </row>
    <row r="466">
      <c r="B466" s="28"/>
      <c r="C466" s="15"/>
      <c r="D466" s="121"/>
      <c r="H466" s="12"/>
      <c r="I466" s="12"/>
    </row>
    <row r="467">
      <c r="B467" s="28"/>
      <c r="C467" s="15"/>
      <c r="D467" s="121"/>
      <c r="H467" s="12"/>
      <c r="I467" s="12"/>
    </row>
    <row r="468">
      <c r="B468" s="28"/>
      <c r="C468" s="15"/>
      <c r="D468" s="121"/>
      <c r="H468" s="12"/>
      <c r="I468" s="12"/>
    </row>
    <row r="469">
      <c r="B469" s="28"/>
      <c r="C469" s="15"/>
      <c r="D469" s="121"/>
      <c r="H469" s="12"/>
      <c r="I469" s="12"/>
    </row>
    <row r="470">
      <c r="B470" s="28"/>
      <c r="C470" s="15"/>
      <c r="D470" s="121"/>
      <c r="H470" s="12"/>
      <c r="I470" s="12"/>
    </row>
    <row r="471">
      <c r="B471" s="28"/>
      <c r="C471" s="15"/>
      <c r="D471" s="121"/>
      <c r="H471" s="12"/>
      <c r="I471" s="12"/>
    </row>
    <row r="472">
      <c r="B472" s="28"/>
      <c r="C472" s="15"/>
      <c r="D472" s="121"/>
      <c r="H472" s="12"/>
      <c r="I472" s="12"/>
    </row>
    <row r="473">
      <c r="B473" s="28"/>
      <c r="C473" s="15"/>
      <c r="D473" s="121"/>
      <c r="H473" s="12"/>
      <c r="I473" s="12"/>
    </row>
    <row r="474">
      <c r="B474" s="28"/>
      <c r="C474" s="15"/>
      <c r="D474" s="121"/>
      <c r="H474" s="12"/>
      <c r="I474" s="12"/>
    </row>
    <row r="475">
      <c r="B475" s="28"/>
      <c r="C475" s="15"/>
      <c r="D475" s="121"/>
      <c r="H475" s="12"/>
      <c r="I475" s="12"/>
    </row>
    <row r="476">
      <c r="B476" s="28"/>
      <c r="C476" s="15"/>
      <c r="D476" s="121"/>
      <c r="H476" s="12"/>
      <c r="I476" s="12"/>
    </row>
    <row r="477">
      <c r="B477" s="28"/>
      <c r="C477" s="15"/>
      <c r="D477" s="121"/>
      <c r="H477" s="12"/>
      <c r="I477" s="12"/>
    </row>
    <row r="478">
      <c r="B478" s="28"/>
      <c r="C478" s="15"/>
      <c r="D478" s="121"/>
      <c r="H478" s="12"/>
      <c r="I478" s="12"/>
    </row>
    <row r="479">
      <c r="B479" s="28"/>
      <c r="C479" s="15"/>
      <c r="D479" s="121"/>
      <c r="H479" s="12"/>
      <c r="I479" s="12"/>
    </row>
    <row r="480">
      <c r="B480" s="28"/>
      <c r="C480" s="15"/>
      <c r="D480" s="121"/>
      <c r="H480" s="12"/>
      <c r="I480" s="12"/>
    </row>
    <row r="481">
      <c r="B481" s="28"/>
      <c r="C481" s="15"/>
      <c r="D481" s="121"/>
      <c r="H481" s="12"/>
      <c r="I481" s="12"/>
    </row>
    <row r="482">
      <c r="B482" s="28"/>
      <c r="C482" s="15"/>
      <c r="D482" s="121"/>
      <c r="H482" s="12"/>
      <c r="I482" s="12"/>
    </row>
    <row r="483">
      <c r="B483" s="28"/>
      <c r="C483" s="15"/>
      <c r="D483" s="121"/>
      <c r="H483" s="12"/>
      <c r="I483" s="12"/>
    </row>
    <row r="484">
      <c r="B484" s="28"/>
      <c r="C484" s="15"/>
      <c r="D484" s="121"/>
      <c r="H484" s="12"/>
      <c r="I484" s="12"/>
    </row>
    <row r="485">
      <c r="B485" s="28"/>
      <c r="C485" s="15"/>
      <c r="D485" s="121"/>
      <c r="H485" s="12"/>
      <c r="I485" s="12"/>
    </row>
    <row r="486">
      <c r="B486" s="28"/>
      <c r="C486" s="15"/>
      <c r="D486" s="121"/>
      <c r="H486" s="12"/>
      <c r="I486" s="12"/>
    </row>
    <row r="487">
      <c r="B487" s="28"/>
      <c r="C487" s="15"/>
      <c r="D487" s="121"/>
      <c r="H487" s="12"/>
      <c r="I487" s="12"/>
    </row>
    <row r="488">
      <c r="B488" s="28"/>
      <c r="C488" s="15"/>
      <c r="D488" s="121"/>
      <c r="H488" s="12"/>
      <c r="I488" s="12"/>
    </row>
    <row r="489">
      <c r="B489" s="28"/>
      <c r="C489" s="15"/>
      <c r="D489" s="121"/>
      <c r="H489" s="12"/>
      <c r="I489" s="12"/>
    </row>
    <row r="490">
      <c r="B490" s="28"/>
      <c r="C490" s="15"/>
      <c r="D490" s="121"/>
      <c r="H490" s="12"/>
      <c r="I490" s="12"/>
    </row>
    <row r="491">
      <c r="B491" s="28"/>
      <c r="C491" s="15"/>
      <c r="D491" s="121"/>
      <c r="H491" s="12"/>
      <c r="I491" s="12"/>
    </row>
    <row r="492">
      <c r="B492" s="28"/>
      <c r="C492" s="15"/>
      <c r="D492" s="121"/>
      <c r="H492" s="12"/>
      <c r="I492" s="12"/>
    </row>
    <row r="493">
      <c r="B493" s="28"/>
      <c r="C493" s="15"/>
      <c r="D493" s="121"/>
      <c r="H493" s="12"/>
      <c r="I493" s="12"/>
    </row>
    <row r="494">
      <c r="B494" s="28"/>
      <c r="C494" s="15"/>
      <c r="D494" s="121"/>
      <c r="H494" s="12"/>
      <c r="I494" s="12"/>
    </row>
    <row r="495">
      <c r="B495" s="28"/>
      <c r="C495" s="15"/>
      <c r="D495" s="121"/>
      <c r="H495" s="12"/>
      <c r="I495" s="12"/>
    </row>
    <row r="496">
      <c r="B496" s="28"/>
      <c r="C496" s="15"/>
      <c r="D496" s="121"/>
      <c r="H496" s="12"/>
      <c r="I496" s="12"/>
    </row>
    <row r="497">
      <c r="B497" s="28"/>
      <c r="C497" s="15"/>
      <c r="D497" s="121"/>
      <c r="H497" s="12"/>
      <c r="I497" s="12"/>
    </row>
    <row r="498">
      <c r="B498" s="28"/>
      <c r="C498" s="15"/>
      <c r="D498" s="121"/>
      <c r="H498" s="12"/>
      <c r="I498" s="12"/>
    </row>
    <row r="499">
      <c r="B499" s="28"/>
      <c r="C499" s="15"/>
      <c r="D499" s="121"/>
      <c r="H499" s="12"/>
      <c r="I499" s="12"/>
    </row>
    <row r="500">
      <c r="B500" s="28"/>
      <c r="C500" s="15"/>
      <c r="D500" s="121"/>
      <c r="H500" s="12"/>
      <c r="I500" s="12"/>
    </row>
    <row r="501">
      <c r="B501" s="28"/>
      <c r="C501" s="15"/>
      <c r="D501" s="121"/>
      <c r="H501" s="12"/>
      <c r="I501" s="12"/>
    </row>
    <row r="502">
      <c r="B502" s="28"/>
      <c r="C502" s="15"/>
      <c r="D502" s="121"/>
      <c r="H502" s="12"/>
      <c r="I502" s="12"/>
    </row>
    <row r="503">
      <c r="B503" s="28"/>
      <c r="C503" s="15"/>
      <c r="D503" s="121"/>
      <c r="H503" s="12"/>
      <c r="I503" s="12"/>
    </row>
    <row r="504">
      <c r="B504" s="28"/>
      <c r="C504" s="15"/>
      <c r="D504" s="121"/>
      <c r="H504" s="12"/>
      <c r="I504" s="12"/>
    </row>
    <row r="505">
      <c r="B505" s="28"/>
      <c r="C505" s="15"/>
      <c r="D505" s="121"/>
      <c r="H505" s="12"/>
      <c r="I505" s="12"/>
    </row>
    <row r="506">
      <c r="B506" s="28"/>
      <c r="C506" s="15"/>
      <c r="D506" s="121"/>
      <c r="H506" s="12"/>
      <c r="I506" s="12"/>
    </row>
    <row r="507">
      <c r="B507" s="28"/>
      <c r="C507" s="15"/>
      <c r="D507" s="121"/>
      <c r="H507" s="12"/>
      <c r="I507" s="12"/>
    </row>
    <row r="508">
      <c r="B508" s="28"/>
      <c r="C508" s="15"/>
      <c r="D508" s="121"/>
      <c r="H508" s="12"/>
      <c r="I508" s="12"/>
    </row>
    <row r="509">
      <c r="B509" s="28"/>
      <c r="C509" s="15"/>
      <c r="D509" s="121"/>
      <c r="H509" s="12"/>
      <c r="I509" s="12"/>
    </row>
    <row r="510">
      <c r="B510" s="28"/>
      <c r="C510" s="15"/>
      <c r="D510" s="121"/>
      <c r="H510" s="12"/>
      <c r="I510" s="12"/>
    </row>
    <row r="511">
      <c r="B511" s="28"/>
      <c r="C511" s="15"/>
      <c r="D511" s="121"/>
      <c r="H511" s="12"/>
      <c r="I511" s="12"/>
    </row>
    <row r="512">
      <c r="B512" s="28"/>
      <c r="C512" s="15"/>
      <c r="D512" s="121"/>
      <c r="H512" s="12"/>
      <c r="I512" s="12"/>
    </row>
    <row r="513">
      <c r="B513" s="28"/>
      <c r="C513" s="15"/>
      <c r="D513" s="121"/>
      <c r="H513" s="12"/>
      <c r="I513" s="12"/>
    </row>
    <row r="514">
      <c r="B514" s="28"/>
      <c r="C514" s="15"/>
      <c r="D514" s="121"/>
      <c r="H514" s="12"/>
      <c r="I514" s="12"/>
    </row>
    <row r="515">
      <c r="B515" s="28"/>
      <c r="C515" s="15"/>
      <c r="D515" s="121"/>
      <c r="H515" s="12"/>
      <c r="I515" s="12"/>
    </row>
    <row r="516">
      <c r="B516" s="28"/>
      <c r="C516" s="15"/>
      <c r="D516" s="121"/>
      <c r="H516" s="12"/>
      <c r="I516" s="12"/>
    </row>
    <row r="517">
      <c r="B517" s="28"/>
      <c r="C517" s="15"/>
      <c r="D517" s="121"/>
      <c r="H517" s="12"/>
      <c r="I517" s="12"/>
    </row>
    <row r="518">
      <c r="B518" s="28"/>
      <c r="C518" s="15"/>
      <c r="D518" s="121"/>
      <c r="H518" s="12"/>
      <c r="I518" s="12"/>
    </row>
    <row r="519">
      <c r="B519" s="28"/>
      <c r="C519" s="15"/>
      <c r="D519" s="121"/>
      <c r="H519" s="12"/>
      <c r="I519" s="12"/>
    </row>
    <row r="520">
      <c r="B520" s="28"/>
      <c r="C520" s="15"/>
      <c r="D520" s="121"/>
      <c r="H520" s="12"/>
      <c r="I520" s="12"/>
    </row>
    <row r="521">
      <c r="B521" s="28"/>
      <c r="C521" s="15"/>
      <c r="D521" s="121"/>
      <c r="H521" s="12"/>
      <c r="I521" s="12"/>
    </row>
    <row r="522">
      <c r="B522" s="28"/>
      <c r="C522" s="15"/>
      <c r="D522" s="121"/>
      <c r="H522" s="12"/>
      <c r="I522" s="12"/>
    </row>
    <row r="523">
      <c r="B523" s="28"/>
      <c r="C523" s="15"/>
      <c r="D523" s="121"/>
      <c r="H523" s="12"/>
      <c r="I523" s="12"/>
    </row>
    <row r="524">
      <c r="B524" s="28"/>
      <c r="C524" s="15"/>
      <c r="D524" s="121"/>
      <c r="H524" s="12"/>
      <c r="I524" s="12"/>
    </row>
    <row r="525">
      <c r="B525" s="28"/>
      <c r="C525" s="15"/>
      <c r="D525" s="121"/>
      <c r="H525" s="12"/>
      <c r="I525" s="12"/>
    </row>
    <row r="526">
      <c r="B526" s="28"/>
      <c r="C526" s="15"/>
      <c r="D526" s="121"/>
      <c r="H526" s="12"/>
      <c r="I526" s="12"/>
    </row>
    <row r="527">
      <c r="B527" s="28"/>
      <c r="C527" s="15"/>
      <c r="D527" s="121"/>
      <c r="H527" s="12"/>
      <c r="I527" s="12"/>
    </row>
    <row r="528">
      <c r="B528" s="28"/>
      <c r="C528" s="15"/>
      <c r="D528" s="121"/>
      <c r="H528" s="12"/>
      <c r="I528" s="12"/>
    </row>
    <row r="529">
      <c r="B529" s="28"/>
      <c r="C529" s="15"/>
      <c r="D529" s="121"/>
      <c r="H529" s="12"/>
      <c r="I529" s="12"/>
    </row>
    <row r="530">
      <c r="B530" s="28"/>
      <c r="C530" s="15"/>
      <c r="D530" s="121"/>
      <c r="H530" s="12"/>
      <c r="I530" s="12"/>
    </row>
    <row r="531">
      <c r="B531" s="28"/>
      <c r="C531" s="15"/>
      <c r="D531" s="121"/>
      <c r="H531" s="12"/>
      <c r="I531" s="12"/>
    </row>
    <row r="532">
      <c r="B532" s="28"/>
      <c r="C532" s="15"/>
      <c r="D532" s="121"/>
      <c r="H532" s="12"/>
      <c r="I532" s="12"/>
    </row>
    <row r="533">
      <c r="B533" s="28"/>
      <c r="C533" s="15"/>
      <c r="D533" s="121"/>
      <c r="H533" s="12"/>
      <c r="I533" s="12"/>
    </row>
    <row r="534">
      <c r="B534" s="28"/>
      <c r="C534" s="15"/>
      <c r="D534" s="121"/>
      <c r="H534" s="12"/>
      <c r="I534" s="12"/>
    </row>
    <row r="535">
      <c r="B535" s="28"/>
      <c r="C535" s="15"/>
      <c r="D535" s="121"/>
      <c r="H535" s="12"/>
      <c r="I535" s="12"/>
    </row>
    <row r="536">
      <c r="B536" s="28"/>
      <c r="C536" s="15"/>
      <c r="D536" s="121"/>
      <c r="H536" s="12"/>
      <c r="I536" s="12"/>
    </row>
    <row r="537">
      <c r="B537" s="28"/>
      <c r="C537" s="15"/>
      <c r="D537" s="121"/>
      <c r="H537" s="12"/>
      <c r="I537" s="12"/>
    </row>
    <row r="538">
      <c r="B538" s="28"/>
      <c r="C538" s="15"/>
      <c r="D538" s="121"/>
      <c r="H538" s="12"/>
      <c r="I538" s="12"/>
    </row>
    <row r="539">
      <c r="B539" s="28"/>
      <c r="C539" s="15"/>
      <c r="D539" s="121"/>
      <c r="H539" s="12"/>
      <c r="I539" s="12"/>
    </row>
    <row r="540">
      <c r="B540" s="28"/>
      <c r="C540" s="15"/>
      <c r="D540" s="121"/>
      <c r="H540" s="12"/>
      <c r="I540" s="12"/>
    </row>
    <row r="541">
      <c r="B541" s="28"/>
      <c r="C541" s="15"/>
      <c r="D541" s="121"/>
      <c r="H541" s="12"/>
      <c r="I541" s="12"/>
    </row>
    <row r="542">
      <c r="B542" s="28"/>
      <c r="C542" s="15"/>
      <c r="D542" s="121"/>
      <c r="H542" s="12"/>
      <c r="I542" s="12"/>
    </row>
    <row r="543">
      <c r="B543" s="28"/>
      <c r="C543" s="15"/>
      <c r="D543" s="121"/>
      <c r="H543" s="12"/>
      <c r="I543" s="12"/>
    </row>
    <row r="544">
      <c r="B544" s="28"/>
      <c r="C544" s="15"/>
      <c r="D544" s="121"/>
      <c r="H544" s="12"/>
      <c r="I544" s="12"/>
    </row>
    <row r="545">
      <c r="B545" s="28"/>
      <c r="C545" s="15"/>
      <c r="D545" s="121"/>
      <c r="H545" s="12"/>
      <c r="I545" s="12"/>
    </row>
    <row r="546">
      <c r="B546" s="28"/>
      <c r="C546" s="15"/>
      <c r="D546" s="121"/>
      <c r="H546" s="12"/>
      <c r="I546" s="12"/>
    </row>
    <row r="547">
      <c r="B547" s="28"/>
      <c r="C547" s="15"/>
      <c r="D547" s="121"/>
      <c r="H547" s="12"/>
      <c r="I547" s="12"/>
    </row>
    <row r="548">
      <c r="B548" s="28"/>
      <c r="C548" s="15"/>
      <c r="D548" s="121"/>
      <c r="H548" s="12"/>
      <c r="I548" s="12"/>
    </row>
    <row r="549">
      <c r="B549" s="28"/>
      <c r="C549" s="15"/>
      <c r="D549" s="121"/>
      <c r="H549" s="12"/>
      <c r="I549" s="12"/>
    </row>
    <row r="550">
      <c r="B550" s="28"/>
      <c r="C550" s="15"/>
      <c r="D550" s="121"/>
      <c r="H550" s="12"/>
      <c r="I550" s="12"/>
    </row>
    <row r="551">
      <c r="B551" s="28"/>
      <c r="C551" s="15"/>
      <c r="D551" s="121"/>
      <c r="H551" s="12"/>
      <c r="I551" s="12"/>
    </row>
    <row r="552">
      <c r="B552" s="28"/>
      <c r="C552" s="15"/>
      <c r="D552" s="121"/>
      <c r="H552" s="12"/>
      <c r="I552" s="12"/>
    </row>
    <row r="553">
      <c r="B553" s="28"/>
      <c r="C553" s="15"/>
      <c r="D553" s="121"/>
      <c r="H553" s="12"/>
      <c r="I553" s="12"/>
    </row>
    <row r="554">
      <c r="B554" s="28"/>
      <c r="C554" s="15"/>
      <c r="D554" s="121"/>
      <c r="H554" s="12"/>
      <c r="I554" s="12"/>
    </row>
    <row r="555">
      <c r="B555" s="28"/>
      <c r="C555" s="15"/>
      <c r="D555" s="121"/>
      <c r="H555" s="12"/>
      <c r="I555" s="12"/>
    </row>
    <row r="556">
      <c r="B556" s="28"/>
      <c r="C556" s="15"/>
      <c r="D556" s="121"/>
      <c r="H556" s="12"/>
      <c r="I556" s="12"/>
    </row>
    <row r="557">
      <c r="B557" s="28"/>
      <c r="C557" s="15"/>
      <c r="D557" s="121"/>
      <c r="H557" s="12"/>
      <c r="I557" s="12"/>
    </row>
    <row r="558">
      <c r="B558" s="28"/>
      <c r="C558" s="15"/>
      <c r="D558" s="121"/>
      <c r="H558" s="12"/>
      <c r="I558" s="12"/>
    </row>
    <row r="559">
      <c r="B559" s="28"/>
      <c r="C559" s="15"/>
      <c r="D559" s="121"/>
      <c r="H559" s="12"/>
      <c r="I559" s="12"/>
    </row>
    <row r="560">
      <c r="B560" s="28"/>
      <c r="C560" s="15"/>
      <c r="D560" s="121"/>
      <c r="H560" s="12"/>
      <c r="I560" s="12"/>
    </row>
    <row r="561">
      <c r="B561" s="28"/>
      <c r="C561" s="15"/>
      <c r="D561" s="121"/>
      <c r="H561" s="12"/>
      <c r="I561" s="12"/>
    </row>
    <row r="562">
      <c r="B562" s="28"/>
      <c r="C562" s="15"/>
      <c r="D562" s="121"/>
      <c r="H562" s="12"/>
      <c r="I562" s="12"/>
    </row>
    <row r="563">
      <c r="B563" s="28"/>
      <c r="C563" s="15"/>
      <c r="D563" s="121"/>
      <c r="H563" s="12"/>
      <c r="I563" s="12"/>
    </row>
    <row r="564">
      <c r="B564" s="28"/>
      <c r="C564" s="15"/>
      <c r="D564" s="121"/>
      <c r="H564" s="12"/>
      <c r="I564" s="12"/>
    </row>
    <row r="565">
      <c r="B565" s="28"/>
      <c r="C565" s="15"/>
      <c r="D565" s="121"/>
      <c r="H565" s="12"/>
      <c r="I565" s="12"/>
    </row>
    <row r="566">
      <c r="B566" s="28"/>
      <c r="C566" s="15"/>
      <c r="D566" s="121"/>
      <c r="H566" s="12"/>
      <c r="I566" s="12"/>
    </row>
    <row r="567">
      <c r="B567" s="28"/>
      <c r="C567" s="15"/>
      <c r="D567" s="121"/>
      <c r="H567" s="12"/>
      <c r="I567" s="12"/>
    </row>
    <row r="568">
      <c r="B568" s="28"/>
      <c r="C568" s="15"/>
      <c r="D568" s="121"/>
      <c r="H568" s="12"/>
      <c r="I568" s="12"/>
    </row>
    <row r="569">
      <c r="B569" s="28"/>
      <c r="C569" s="15"/>
      <c r="D569" s="121"/>
      <c r="H569" s="12"/>
      <c r="I569" s="12"/>
    </row>
    <row r="570">
      <c r="B570" s="28"/>
      <c r="C570" s="15"/>
      <c r="D570" s="121"/>
      <c r="H570" s="12"/>
      <c r="I570" s="12"/>
    </row>
    <row r="571">
      <c r="B571" s="28"/>
      <c r="C571" s="15"/>
      <c r="D571" s="121"/>
      <c r="H571" s="12"/>
      <c r="I571" s="12"/>
    </row>
    <row r="572">
      <c r="B572" s="28"/>
      <c r="C572" s="15"/>
      <c r="D572" s="121"/>
      <c r="H572" s="12"/>
      <c r="I572" s="12"/>
    </row>
    <row r="573">
      <c r="B573" s="28"/>
      <c r="C573" s="15"/>
      <c r="D573" s="121"/>
      <c r="H573" s="12"/>
      <c r="I573" s="12"/>
    </row>
    <row r="574">
      <c r="B574" s="28"/>
      <c r="C574" s="15"/>
      <c r="D574" s="121"/>
      <c r="H574" s="12"/>
      <c r="I574" s="12"/>
    </row>
    <row r="575">
      <c r="B575" s="28"/>
      <c r="C575" s="15"/>
      <c r="D575" s="121"/>
      <c r="H575" s="12"/>
      <c r="I575" s="12"/>
    </row>
    <row r="576">
      <c r="B576" s="28"/>
      <c r="C576" s="15"/>
      <c r="D576" s="121"/>
      <c r="H576" s="12"/>
      <c r="I576" s="12"/>
    </row>
    <row r="577">
      <c r="B577" s="28"/>
      <c r="C577" s="15"/>
      <c r="D577" s="121"/>
      <c r="H577" s="12"/>
      <c r="I577" s="12"/>
    </row>
    <row r="578">
      <c r="B578" s="28"/>
      <c r="C578" s="15"/>
      <c r="D578" s="121"/>
      <c r="H578" s="12"/>
      <c r="I578" s="12"/>
    </row>
    <row r="579">
      <c r="B579" s="28"/>
      <c r="C579" s="15"/>
      <c r="D579" s="121"/>
      <c r="H579" s="12"/>
      <c r="I579" s="12"/>
    </row>
    <row r="580">
      <c r="B580" s="28"/>
      <c r="C580" s="15"/>
      <c r="D580" s="121"/>
      <c r="H580" s="12"/>
      <c r="I580" s="12"/>
    </row>
    <row r="581">
      <c r="B581" s="28"/>
      <c r="C581" s="15"/>
      <c r="D581" s="121"/>
      <c r="H581" s="12"/>
      <c r="I581" s="12"/>
    </row>
    <row r="582">
      <c r="B582" s="28"/>
      <c r="C582" s="15"/>
      <c r="D582" s="121"/>
      <c r="H582" s="12"/>
      <c r="I582" s="12"/>
    </row>
    <row r="583">
      <c r="B583" s="28"/>
      <c r="C583" s="15"/>
      <c r="D583" s="121"/>
      <c r="H583" s="12"/>
      <c r="I583" s="12"/>
    </row>
    <row r="584">
      <c r="B584" s="28"/>
      <c r="C584" s="15"/>
      <c r="D584" s="121"/>
      <c r="H584" s="12"/>
      <c r="I584" s="12"/>
    </row>
    <row r="585">
      <c r="B585" s="28"/>
      <c r="C585" s="15"/>
      <c r="D585" s="121"/>
      <c r="H585" s="12"/>
      <c r="I585" s="12"/>
    </row>
    <row r="586">
      <c r="B586" s="28"/>
      <c r="C586" s="15"/>
      <c r="D586" s="121"/>
      <c r="H586" s="12"/>
      <c r="I586" s="12"/>
    </row>
    <row r="587">
      <c r="B587" s="28"/>
      <c r="C587" s="15"/>
      <c r="D587" s="121"/>
      <c r="H587" s="12"/>
      <c r="I587" s="12"/>
    </row>
    <row r="588">
      <c r="B588" s="28"/>
      <c r="C588" s="15"/>
      <c r="D588" s="121"/>
      <c r="H588" s="12"/>
      <c r="I588" s="12"/>
    </row>
    <row r="589">
      <c r="B589" s="28"/>
      <c r="C589" s="15"/>
      <c r="D589" s="121"/>
      <c r="H589" s="12"/>
      <c r="I589" s="12"/>
    </row>
    <row r="590">
      <c r="B590" s="28"/>
      <c r="C590" s="15"/>
      <c r="D590" s="121"/>
      <c r="H590" s="12"/>
      <c r="I590" s="12"/>
    </row>
    <row r="591">
      <c r="B591" s="28"/>
      <c r="C591" s="15"/>
      <c r="D591" s="121"/>
      <c r="H591" s="12"/>
      <c r="I591" s="12"/>
    </row>
    <row r="592">
      <c r="B592" s="28"/>
      <c r="C592" s="15"/>
      <c r="D592" s="121"/>
      <c r="H592" s="12"/>
      <c r="I592" s="12"/>
    </row>
    <row r="593">
      <c r="B593" s="28"/>
      <c r="C593" s="15"/>
      <c r="D593" s="121"/>
      <c r="H593" s="12"/>
      <c r="I593" s="12"/>
    </row>
    <row r="594">
      <c r="B594" s="28"/>
      <c r="C594" s="15"/>
      <c r="D594" s="121"/>
      <c r="H594" s="12"/>
      <c r="I594" s="12"/>
    </row>
    <row r="595">
      <c r="B595" s="28"/>
      <c r="C595" s="15"/>
      <c r="D595" s="121"/>
      <c r="H595" s="12"/>
      <c r="I595" s="12"/>
    </row>
    <row r="596">
      <c r="B596" s="28"/>
      <c r="C596" s="15"/>
      <c r="D596" s="121"/>
      <c r="H596" s="12"/>
      <c r="I596" s="12"/>
    </row>
    <row r="597">
      <c r="B597" s="28"/>
      <c r="C597" s="15"/>
      <c r="D597" s="121"/>
      <c r="H597" s="12"/>
      <c r="I597" s="12"/>
    </row>
    <row r="598">
      <c r="B598" s="28"/>
      <c r="C598" s="15"/>
      <c r="D598" s="121"/>
      <c r="H598" s="12"/>
      <c r="I598" s="12"/>
    </row>
    <row r="599">
      <c r="B599" s="28"/>
      <c r="C599" s="15"/>
      <c r="D599" s="121"/>
      <c r="H599" s="12"/>
      <c r="I599" s="12"/>
    </row>
    <row r="600">
      <c r="B600" s="28"/>
      <c r="C600" s="15"/>
      <c r="D600" s="121"/>
      <c r="H600" s="12"/>
      <c r="I600" s="12"/>
    </row>
    <row r="601">
      <c r="B601" s="28"/>
      <c r="C601" s="15"/>
      <c r="D601" s="121"/>
      <c r="H601" s="12"/>
      <c r="I601" s="12"/>
    </row>
    <row r="602">
      <c r="B602" s="28"/>
      <c r="C602" s="15"/>
      <c r="D602" s="121"/>
      <c r="H602" s="12"/>
      <c r="I602" s="12"/>
    </row>
    <row r="603">
      <c r="B603" s="28"/>
      <c r="C603" s="15"/>
      <c r="D603" s="121"/>
      <c r="H603" s="12"/>
      <c r="I603" s="12"/>
    </row>
    <row r="604">
      <c r="B604" s="28"/>
      <c r="C604" s="15"/>
      <c r="D604" s="121"/>
      <c r="H604" s="12"/>
      <c r="I604" s="12"/>
    </row>
    <row r="605">
      <c r="B605" s="28"/>
      <c r="C605" s="15"/>
      <c r="D605" s="121"/>
      <c r="H605" s="12"/>
      <c r="I605" s="12"/>
    </row>
    <row r="606">
      <c r="B606" s="28"/>
      <c r="C606" s="15"/>
      <c r="D606" s="121"/>
      <c r="H606" s="12"/>
      <c r="I606" s="12"/>
    </row>
    <row r="607">
      <c r="B607" s="28"/>
      <c r="C607" s="15"/>
      <c r="D607" s="121"/>
      <c r="H607" s="12"/>
      <c r="I607" s="12"/>
    </row>
    <row r="608">
      <c r="B608" s="28"/>
      <c r="C608" s="15"/>
      <c r="D608" s="121"/>
      <c r="H608" s="12"/>
      <c r="I608" s="12"/>
    </row>
    <row r="609">
      <c r="B609" s="28"/>
      <c r="C609" s="15"/>
      <c r="D609" s="121"/>
      <c r="H609" s="12"/>
      <c r="I609" s="12"/>
    </row>
    <row r="610">
      <c r="B610" s="28"/>
      <c r="C610" s="15"/>
      <c r="D610" s="121"/>
      <c r="H610" s="12"/>
      <c r="I610" s="12"/>
    </row>
    <row r="611">
      <c r="B611" s="28"/>
      <c r="C611" s="15"/>
      <c r="D611" s="121"/>
      <c r="H611" s="12"/>
      <c r="I611" s="12"/>
    </row>
    <row r="612">
      <c r="B612" s="28"/>
      <c r="C612" s="15"/>
      <c r="D612" s="121"/>
      <c r="H612" s="12"/>
      <c r="I612" s="12"/>
    </row>
    <row r="613">
      <c r="B613" s="28"/>
      <c r="C613" s="15"/>
      <c r="D613" s="121"/>
      <c r="H613" s="12"/>
      <c r="I613" s="12"/>
    </row>
    <row r="614">
      <c r="B614" s="28"/>
      <c r="C614" s="15"/>
      <c r="D614" s="121"/>
      <c r="H614" s="12"/>
      <c r="I614" s="12"/>
    </row>
    <row r="615">
      <c r="B615" s="28"/>
      <c r="C615" s="15"/>
      <c r="D615" s="121"/>
      <c r="H615" s="12"/>
      <c r="I615" s="12"/>
    </row>
    <row r="616">
      <c r="B616" s="28"/>
      <c r="C616" s="15"/>
      <c r="D616" s="121"/>
      <c r="H616" s="12"/>
      <c r="I616" s="12"/>
    </row>
    <row r="617">
      <c r="B617" s="28"/>
      <c r="C617" s="15"/>
      <c r="D617" s="121"/>
      <c r="H617" s="12"/>
      <c r="I617" s="12"/>
    </row>
    <row r="618">
      <c r="B618" s="28"/>
      <c r="C618" s="15"/>
      <c r="D618" s="121"/>
      <c r="H618" s="12"/>
      <c r="I618" s="12"/>
    </row>
    <row r="619">
      <c r="B619" s="28"/>
      <c r="C619" s="15"/>
      <c r="D619" s="121"/>
      <c r="H619" s="12"/>
      <c r="I619" s="12"/>
    </row>
    <row r="620">
      <c r="B620" s="28"/>
      <c r="C620" s="15"/>
      <c r="D620" s="121"/>
      <c r="H620" s="12"/>
      <c r="I620" s="12"/>
    </row>
    <row r="621">
      <c r="B621" s="28"/>
      <c r="C621" s="15"/>
      <c r="D621" s="121"/>
      <c r="H621" s="12"/>
      <c r="I621" s="12"/>
    </row>
    <row r="622">
      <c r="B622" s="28"/>
      <c r="C622" s="15"/>
      <c r="D622" s="121"/>
      <c r="H622" s="12"/>
      <c r="I622" s="12"/>
    </row>
    <row r="623">
      <c r="B623" s="28"/>
      <c r="C623" s="15"/>
      <c r="D623" s="121"/>
      <c r="H623" s="12"/>
      <c r="I623" s="12"/>
    </row>
    <row r="624">
      <c r="B624" s="28"/>
      <c r="C624" s="15"/>
      <c r="D624" s="121"/>
      <c r="H624" s="12"/>
      <c r="I624" s="12"/>
    </row>
    <row r="625">
      <c r="B625" s="28"/>
      <c r="C625" s="15"/>
      <c r="D625" s="121"/>
      <c r="H625" s="12"/>
      <c r="I625" s="12"/>
    </row>
    <row r="626">
      <c r="B626" s="28"/>
      <c r="C626" s="15"/>
      <c r="D626" s="121"/>
      <c r="H626" s="12"/>
      <c r="I626" s="12"/>
    </row>
    <row r="627">
      <c r="B627" s="28"/>
      <c r="C627" s="15"/>
      <c r="D627" s="121"/>
      <c r="H627" s="12"/>
      <c r="I627" s="12"/>
    </row>
    <row r="628">
      <c r="B628" s="28"/>
      <c r="C628" s="15"/>
      <c r="D628" s="121"/>
      <c r="H628" s="12"/>
      <c r="I628" s="12"/>
    </row>
    <row r="629">
      <c r="B629" s="28"/>
      <c r="C629" s="15"/>
      <c r="D629" s="121"/>
      <c r="H629" s="12"/>
      <c r="I629" s="12"/>
    </row>
    <row r="630">
      <c r="B630" s="28"/>
      <c r="C630" s="15"/>
      <c r="D630" s="121"/>
      <c r="H630" s="12"/>
      <c r="I630" s="12"/>
    </row>
    <row r="631">
      <c r="B631" s="28"/>
      <c r="C631" s="15"/>
      <c r="D631" s="121"/>
      <c r="H631" s="12"/>
      <c r="I631" s="12"/>
    </row>
    <row r="632">
      <c r="B632" s="28"/>
      <c r="C632" s="15"/>
      <c r="D632" s="121"/>
      <c r="H632" s="12"/>
      <c r="I632" s="12"/>
    </row>
    <row r="633">
      <c r="B633" s="28"/>
      <c r="C633" s="15"/>
      <c r="D633" s="121"/>
      <c r="H633" s="12"/>
      <c r="I633" s="12"/>
    </row>
    <row r="634">
      <c r="B634" s="28"/>
      <c r="C634" s="15"/>
      <c r="D634" s="121"/>
      <c r="H634" s="12"/>
      <c r="I634" s="12"/>
    </row>
    <row r="635">
      <c r="B635" s="28"/>
      <c r="C635" s="15"/>
      <c r="D635" s="121"/>
      <c r="H635" s="12"/>
      <c r="I635" s="12"/>
    </row>
    <row r="636">
      <c r="B636" s="28"/>
      <c r="C636" s="15"/>
      <c r="D636" s="121"/>
      <c r="H636" s="12"/>
      <c r="I636" s="12"/>
    </row>
    <row r="637">
      <c r="B637" s="28"/>
      <c r="C637" s="15"/>
      <c r="D637" s="121"/>
      <c r="H637" s="12"/>
      <c r="I637" s="12"/>
    </row>
    <row r="638">
      <c r="B638" s="28"/>
      <c r="C638" s="15"/>
      <c r="D638" s="121"/>
      <c r="H638" s="12"/>
      <c r="I638" s="12"/>
    </row>
    <row r="639">
      <c r="B639" s="28"/>
      <c r="C639" s="15"/>
      <c r="D639" s="121"/>
      <c r="H639" s="12"/>
      <c r="I639" s="12"/>
    </row>
    <row r="640">
      <c r="B640" s="28"/>
      <c r="C640" s="15"/>
      <c r="D640" s="121"/>
      <c r="H640" s="12"/>
      <c r="I640" s="12"/>
    </row>
    <row r="641">
      <c r="B641" s="28"/>
      <c r="C641" s="15"/>
      <c r="D641" s="121"/>
      <c r="H641" s="12"/>
      <c r="I641" s="12"/>
    </row>
    <row r="642">
      <c r="B642" s="28"/>
      <c r="C642" s="15"/>
      <c r="D642" s="121"/>
      <c r="H642" s="12"/>
      <c r="I642" s="12"/>
    </row>
    <row r="643">
      <c r="B643" s="28"/>
      <c r="C643" s="15"/>
      <c r="D643" s="121"/>
      <c r="H643" s="12"/>
      <c r="I643" s="12"/>
    </row>
    <row r="644">
      <c r="B644" s="28"/>
      <c r="C644" s="15"/>
      <c r="D644" s="121"/>
      <c r="H644" s="12"/>
      <c r="I644" s="12"/>
    </row>
    <row r="645">
      <c r="B645" s="28"/>
      <c r="C645" s="15"/>
      <c r="D645" s="121"/>
      <c r="H645" s="12"/>
      <c r="I645" s="12"/>
    </row>
    <row r="646">
      <c r="B646" s="28"/>
      <c r="C646" s="15"/>
      <c r="D646" s="121"/>
      <c r="H646" s="12"/>
      <c r="I646" s="12"/>
    </row>
    <row r="647">
      <c r="B647" s="28"/>
      <c r="C647" s="15"/>
      <c r="D647" s="121"/>
      <c r="H647" s="12"/>
      <c r="I647" s="12"/>
    </row>
    <row r="648">
      <c r="B648" s="28"/>
      <c r="C648" s="15"/>
      <c r="D648" s="121"/>
      <c r="H648" s="12"/>
      <c r="I648" s="12"/>
    </row>
    <row r="649">
      <c r="B649" s="28"/>
      <c r="C649" s="15"/>
      <c r="D649" s="121"/>
      <c r="H649" s="12"/>
      <c r="I649" s="12"/>
    </row>
    <row r="650">
      <c r="B650" s="28"/>
      <c r="C650" s="15"/>
      <c r="D650" s="121"/>
      <c r="H650" s="12"/>
      <c r="I650" s="12"/>
    </row>
    <row r="651">
      <c r="B651" s="28"/>
      <c r="C651" s="15"/>
      <c r="D651" s="121"/>
      <c r="H651" s="12"/>
      <c r="I651" s="12"/>
    </row>
    <row r="652">
      <c r="B652" s="28"/>
      <c r="C652" s="15"/>
      <c r="D652" s="121"/>
      <c r="H652" s="12"/>
      <c r="I652" s="12"/>
    </row>
    <row r="653">
      <c r="B653" s="28"/>
      <c r="C653" s="15"/>
      <c r="D653" s="121"/>
      <c r="H653" s="12"/>
      <c r="I653" s="12"/>
    </row>
    <row r="654">
      <c r="B654" s="28"/>
      <c r="C654" s="15"/>
      <c r="D654" s="121"/>
      <c r="H654" s="12"/>
      <c r="I654" s="12"/>
    </row>
    <row r="655">
      <c r="B655" s="28"/>
      <c r="C655" s="15"/>
      <c r="D655" s="121"/>
      <c r="H655" s="12"/>
      <c r="I655" s="12"/>
    </row>
    <row r="656">
      <c r="B656" s="28"/>
      <c r="C656" s="15"/>
      <c r="D656" s="121"/>
      <c r="H656" s="12"/>
      <c r="I656" s="12"/>
    </row>
    <row r="657">
      <c r="B657" s="28"/>
      <c r="C657" s="15"/>
      <c r="D657" s="121"/>
      <c r="H657" s="12"/>
      <c r="I657" s="12"/>
    </row>
    <row r="658">
      <c r="B658" s="28"/>
      <c r="C658" s="15"/>
      <c r="D658" s="121"/>
      <c r="H658" s="12"/>
      <c r="I658" s="12"/>
    </row>
    <row r="659">
      <c r="B659" s="28"/>
      <c r="C659" s="15"/>
      <c r="D659" s="121"/>
      <c r="H659" s="12"/>
      <c r="I659" s="12"/>
    </row>
    <row r="660">
      <c r="B660" s="28"/>
      <c r="C660" s="15"/>
      <c r="D660" s="121"/>
      <c r="H660" s="12"/>
      <c r="I660" s="12"/>
    </row>
    <row r="661">
      <c r="B661" s="28"/>
      <c r="C661" s="15"/>
      <c r="D661" s="121"/>
      <c r="H661" s="12"/>
      <c r="I661" s="12"/>
    </row>
    <row r="662">
      <c r="B662" s="28"/>
      <c r="C662" s="15"/>
      <c r="D662" s="121"/>
      <c r="H662" s="12"/>
      <c r="I662" s="12"/>
    </row>
    <row r="663">
      <c r="B663" s="28"/>
      <c r="C663" s="15"/>
      <c r="D663" s="121"/>
      <c r="H663" s="12"/>
      <c r="I663" s="12"/>
    </row>
    <row r="664">
      <c r="B664" s="28"/>
      <c r="C664" s="15"/>
      <c r="D664" s="121"/>
      <c r="H664" s="12"/>
      <c r="I664" s="12"/>
    </row>
    <row r="665">
      <c r="B665" s="28"/>
      <c r="C665" s="15"/>
      <c r="D665" s="121"/>
      <c r="H665" s="12"/>
      <c r="I665" s="12"/>
    </row>
    <row r="666">
      <c r="B666" s="28"/>
      <c r="C666" s="15"/>
      <c r="D666" s="121"/>
      <c r="H666" s="12"/>
      <c r="I666" s="12"/>
    </row>
    <row r="667">
      <c r="B667" s="28"/>
      <c r="C667" s="15"/>
      <c r="D667" s="121"/>
      <c r="H667" s="12"/>
      <c r="I667" s="12"/>
    </row>
    <row r="668">
      <c r="B668" s="28"/>
      <c r="C668" s="15"/>
      <c r="D668" s="121"/>
      <c r="H668" s="12"/>
      <c r="I668" s="12"/>
    </row>
    <row r="669">
      <c r="B669" s="28"/>
      <c r="C669" s="15"/>
      <c r="D669" s="121"/>
      <c r="H669" s="12"/>
      <c r="I669" s="12"/>
    </row>
    <row r="670">
      <c r="B670" s="28"/>
      <c r="C670" s="15"/>
      <c r="D670" s="121"/>
      <c r="H670" s="12"/>
      <c r="I670" s="12"/>
    </row>
    <row r="671">
      <c r="B671" s="28"/>
      <c r="C671" s="15"/>
      <c r="D671" s="121"/>
      <c r="H671" s="12"/>
      <c r="I671" s="12"/>
    </row>
    <row r="672">
      <c r="B672" s="28"/>
      <c r="C672" s="15"/>
      <c r="D672" s="121"/>
      <c r="H672" s="12"/>
      <c r="I672" s="12"/>
    </row>
    <row r="673">
      <c r="B673" s="28"/>
      <c r="C673" s="15"/>
      <c r="D673" s="121"/>
      <c r="H673" s="12"/>
      <c r="I673" s="12"/>
    </row>
    <row r="674">
      <c r="B674" s="28"/>
      <c r="C674" s="15"/>
      <c r="D674" s="121"/>
      <c r="H674" s="12"/>
      <c r="I674" s="12"/>
    </row>
    <row r="675">
      <c r="B675" s="28"/>
      <c r="C675" s="15"/>
      <c r="D675" s="121"/>
      <c r="H675" s="12"/>
      <c r="I675" s="12"/>
    </row>
    <row r="676">
      <c r="B676" s="28"/>
      <c r="C676" s="15"/>
      <c r="D676" s="121"/>
      <c r="H676" s="12"/>
      <c r="I676" s="12"/>
    </row>
    <row r="677">
      <c r="B677" s="28"/>
      <c r="C677" s="15"/>
      <c r="D677" s="121"/>
      <c r="H677" s="12"/>
      <c r="I677" s="12"/>
    </row>
    <row r="678">
      <c r="B678" s="28"/>
      <c r="C678" s="15"/>
      <c r="D678" s="121"/>
      <c r="H678" s="12"/>
      <c r="I678" s="12"/>
    </row>
    <row r="679">
      <c r="B679" s="28"/>
      <c r="C679" s="15"/>
      <c r="D679" s="121"/>
      <c r="H679" s="12"/>
      <c r="I679" s="12"/>
    </row>
    <row r="680">
      <c r="B680" s="28"/>
      <c r="C680" s="15"/>
      <c r="D680" s="121"/>
      <c r="H680" s="12"/>
      <c r="I680" s="12"/>
    </row>
    <row r="681">
      <c r="B681" s="28"/>
      <c r="C681" s="15"/>
      <c r="D681" s="121"/>
      <c r="H681" s="12"/>
      <c r="I681" s="12"/>
    </row>
    <row r="682">
      <c r="B682" s="28"/>
      <c r="C682" s="15"/>
      <c r="D682" s="121"/>
      <c r="H682" s="12"/>
      <c r="I682" s="12"/>
    </row>
    <row r="683">
      <c r="B683" s="28"/>
      <c r="C683" s="15"/>
      <c r="D683" s="121"/>
      <c r="H683" s="12"/>
      <c r="I683" s="12"/>
    </row>
    <row r="684">
      <c r="B684" s="28"/>
      <c r="C684" s="15"/>
      <c r="D684" s="121"/>
      <c r="H684" s="12"/>
      <c r="I684" s="12"/>
    </row>
    <row r="685">
      <c r="B685" s="28"/>
      <c r="C685" s="15"/>
      <c r="D685" s="121"/>
      <c r="H685" s="12"/>
      <c r="I685" s="12"/>
    </row>
    <row r="686">
      <c r="B686" s="28"/>
      <c r="C686" s="15"/>
      <c r="D686" s="121"/>
      <c r="H686" s="12"/>
      <c r="I686" s="12"/>
    </row>
    <row r="687">
      <c r="B687" s="28"/>
      <c r="C687" s="15"/>
      <c r="D687" s="121"/>
      <c r="H687" s="12"/>
      <c r="I687" s="12"/>
    </row>
    <row r="688">
      <c r="B688" s="28"/>
      <c r="C688" s="15"/>
      <c r="D688" s="121"/>
      <c r="H688" s="12"/>
      <c r="I688" s="12"/>
    </row>
    <row r="689">
      <c r="B689" s="28"/>
      <c r="C689" s="15"/>
      <c r="D689" s="121"/>
      <c r="H689" s="12"/>
      <c r="I689" s="12"/>
    </row>
    <row r="690">
      <c r="B690" s="28"/>
      <c r="C690" s="15"/>
      <c r="D690" s="121"/>
      <c r="H690" s="12"/>
      <c r="I690" s="12"/>
    </row>
    <row r="691">
      <c r="B691" s="28"/>
      <c r="C691" s="15"/>
      <c r="D691" s="121"/>
      <c r="H691" s="12"/>
      <c r="I691" s="12"/>
    </row>
    <row r="692">
      <c r="B692" s="28"/>
      <c r="C692" s="15"/>
      <c r="D692" s="121"/>
      <c r="H692" s="12"/>
      <c r="I692" s="12"/>
    </row>
    <row r="693">
      <c r="B693" s="28"/>
      <c r="C693" s="15"/>
      <c r="D693" s="121"/>
      <c r="H693" s="12"/>
      <c r="I693" s="12"/>
    </row>
    <row r="694">
      <c r="B694" s="28"/>
      <c r="C694" s="15"/>
      <c r="D694" s="121"/>
      <c r="H694" s="12"/>
      <c r="I694" s="12"/>
    </row>
    <row r="695">
      <c r="B695" s="28"/>
      <c r="C695" s="15"/>
      <c r="D695" s="121"/>
      <c r="H695" s="12"/>
      <c r="I695" s="12"/>
    </row>
    <row r="696">
      <c r="B696" s="28"/>
      <c r="C696" s="15"/>
      <c r="D696" s="121"/>
      <c r="H696" s="12"/>
      <c r="I696" s="12"/>
    </row>
    <row r="697">
      <c r="B697" s="28"/>
      <c r="C697" s="15"/>
      <c r="D697" s="121"/>
      <c r="H697" s="12"/>
      <c r="I697" s="12"/>
    </row>
    <row r="698">
      <c r="B698" s="28"/>
      <c r="C698" s="15"/>
      <c r="D698" s="121"/>
      <c r="H698" s="12"/>
      <c r="I698" s="12"/>
    </row>
    <row r="699">
      <c r="B699" s="28"/>
      <c r="C699" s="15"/>
      <c r="D699" s="121"/>
      <c r="H699" s="12"/>
      <c r="I699" s="12"/>
    </row>
    <row r="700">
      <c r="B700" s="28"/>
      <c r="C700" s="15"/>
      <c r="D700" s="121"/>
      <c r="H700" s="12"/>
      <c r="I700" s="12"/>
    </row>
    <row r="701">
      <c r="B701" s="28"/>
      <c r="C701" s="15"/>
      <c r="D701" s="121"/>
      <c r="H701" s="12"/>
      <c r="I701" s="12"/>
    </row>
    <row r="702">
      <c r="B702" s="28"/>
      <c r="C702" s="15"/>
      <c r="D702" s="121"/>
      <c r="H702" s="12"/>
      <c r="I702" s="12"/>
    </row>
    <row r="703">
      <c r="B703" s="28"/>
      <c r="C703" s="15"/>
      <c r="D703" s="121"/>
      <c r="H703" s="12"/>
      <c r="I703" s="12"/>
    </row>
    <row r="704">
      <c r="B704" s="28"/>
      <c r="C704" s="15"/>
      <c r="D704" s="121"/>
      <c r="H704" s="12"/>
      <c r="I704" s="12"/>
    </row>
    <row r="705">
      <c r="B705" s="28"/>
      <c r="C705" s="15"/>
      <c r="D705" s="121"/>
      <c r="H705" s="12"/>
      <c r="I705" s="12"/>
    </row>
    <row r="706">
      <c r="B706" s="28"/>
      <c r="C706" s="15"/>
      <c r="D706" s="121"/>
      <c r="H706" s="12"/>
      <c r="I706" s="12"/>
    </row>
    <row r="707">
      <c r="B707" s="28"/>
      <c r="C707" s="15"/>
      <c r="D707" s="121"/>
      <c r="H707" s="12"/>
      <c r="I707" s="12"/>
    </row>
    <row r="708">
      <c r="B708" s="28"/>
      <c r="C708" s="15"/>
      <c r="D708" s="121"/>
      <c r="H708" s="12"/>
      <c r="I708" s="12"/>
    </row>
    <row r="709">
      <c r="B709" s="28"/>
      <c r="C709" s="15"/>
      <c r="D709" s="121"/>
      <c r="H709" s="12"/>
      <c r="I709" s="12"/>
    </row>
    <row r="710">
      <c r="B710" s="28"/>
      <c r="C710" s="15"/>
      <c r="D710" s="121"/>
      <c r="H710" s="12"/>
      <c r="I710" s="12"/>
    </row>
    <row r="711">
      <c r="B711" s="28"/>
      <c r="C711" s="15"/>
      <c r="D711" s="121"/>
      <c r="H711" s="12"/>
      <c r="I711" s="12"/>
    </row>
    <row r="712">
      <c r="B712" s="28"/>
      <c r="C712" s="15"/>
      <c r="D712" s="121"/>
      <c r="H712" s="12"/>
      <c r="I712" s="12"/>
    </row>
    <row r="713">
      <c r="B713" s="28"/>
      <c r="C713" s="15"/>
      <c r="D713" s="121"/>
      <c r="H713" s="12"/>
      <c r="I713" s="12"/>
    </row>
    <row r="714">
      <c r="B714" s="28"/>
      <c r="C714" s="15"/>
      <c r="D714" s="121"/>
      <c r="H714" s="12"/>
      <c r="I714" s="12"/>
    </row>
    <row r="715">
      <c r="B715" s="28"/>
      <c r="C715" s="15"/>
      <c r="D715" s="121"/>
      <c r="H715" s="12"/>
      <c r="I715" s="12"/>
    </row>
    <row r="716">
      <c r="B716" s="28"/>
      <c r="C716" s="15"/>
      <c r="D716" s="121"/>
      <c r="H716" s="12"/>
      <c r="I716" s="12"/>
    </row>
    <row r="717">
      <c r="B717" s="28"/>
      <c r="C717" s="15"/>
      <c r="D717" s="121"/>
      <c r="H717" s="12"/>
      <c r="I717" s="12"/>
    </row>
    <row r="718">
      <c r="B718" s="28"/>
      <c r="C718" s="15"/>
      <c r="D718" s="121"/>
      <c r="H718" s="12"/>
      <c r="I718" s="12"/>
    </row>
    <row r="719">
      <c r="B719" s="28"/>
      <c r="C719" s="15"/>
      <c r="D719" s="121"/>
      <c r="H719" s="12"/>
      <c r="I719" s="12"/>
    </row>
    <row r="720">
      <c r="B720" s="28"/>
      <c r="C720" s="15"/>
      <c r="D720" s="121"/>
      <c r="H720" s="12"/>
      <c r="I720" s="12"/>
    </row>
    <row r="721">
      <c r="B721" s="28"/>
      <c r="C721" s="15"/>
      <c r="D721" s="121"/>
      <c r="H721" s="12"/>
      <c r="I721" s="12"/>
    </row>
    <row r="722">
      <c r="B722" s="28"/>
      <c r="C722" s="15"/>
      <c r="D722" s="121"/>
      <c r="H722" s="12"/>
      <c r="I722" s="12"/>
    </row>
    <row r="723">
      <c r="B723" s="28"/>
      <c r="C723" s="15"/>
      <c r="D723" s="121"/>
      <c r="H723" s="12"/>
      <c r="I723" s="12"/>
    </row>
    <row r="724">
      <c r="B724" s="28"/>
      <c r="C724" s="15"/>
      <c r="D724" s="121"/>
      <c r="H724" s="12"/>
      <c r="I724" s="12"/>
    </row>
    <row r="725">
      <c r="B725" s="28"/>
      <c r="C725" s="15"/>
      <c r="D725" s="121"/>
      <c r="H725" s="12"/>
      <c r="I725" s="12"/>
    </row>
    <row r="726">
      <c r="B726" s="28"/>
      <c r="C726" s="15"/>
      <c r="D726" s="121"/>
      <c r="H726" s="12"/>
      <c r="I726" s="12"/>
    </row>
    <row r="727">
      <c r="B727" s="28"/>
      <c r="C727" s="15"/>
      <c r="D727" s="121"/>
      <c r="H727" s="12"/>
      <c r="I727" s="12"/>
    </row>
    <row r="728">
      <c r="B728" s="28"/>
      <c r="C728" s="15"/>
      <c r="D728" s="121"/>
      <c r="H728" s="12"/>
      <c r="I728" s="12"/>
    </row>
    <row r="729">
      <c r="B729" s="28"/>
      <c r="C729" s="15"/>
      <c r="D729" s="121"/>
      <c r="H729" s="12"/>
      <c r="I729" s="12"/>
    </row>
    <row r="730">
      <c r="B730" s="28"/>
      <c r="C730" s="15"/>
      <c r="D730" s="121"/>
      <c r="H730" s="12"/>
      <c r="I730" s="12"/>
    </row>
    <row r="731">
      <c r="B731" s="28"/>
      <c r="C731" s="15"/>
      <c r="D731" s="121"/>
      <c r="H731" s="12"/>
      <c r="I731" s="12"/>
    </row>
    <row r="732">
      <c r="B732" s="28"/>
      <c r="C732" s="15"/>
      <c r="D732" s="121"/>
      <c r="H732" s="12"/>
      <c r="I732" s="12"/>
    </row>
    <row r="733">
      <c r="B733" s="28"/>
      <c r="C733" s="15"/>
      <c r="D733" s="121"/>
      <c r="H733" s="12"/>
      <c r="I733" s="12"/>
    </row>
    <row r="734">
      <c r="B734" s="28"/>
      <c r="C734" s="15"/>
      <c r="D734" s="121"/>
      <c r="H734" s="12"/>
      <c r="I734" s="12"/>
    </row>
    <row r="735">
      <c r="B735" s="28"/>
      <c r="C735" s="15"/>
      <c r="D735" s="121"/>
      <c r="H735" s="12"/>
      <c r="I735" s="12"/>
    </row>
    <row r="736">
      <c r="B736" s="28"/>
      <c r="C736" s="15"/>
      <c r="D736" s="121"/>
      <c r="H736" s="12"/>
      <c r="I736" s="12"/>
    </row>
    <row r="737">
      <c r="B737" s="28"/>
      <c r="C737" s="15"/>
      <c r="D737" s="121"/>
      <c r="H737" s="12"/>
      <c r="I737" s="12"/>
    </row>
    <row r="738">
      <c r="B738" s="28"/>
      <c r="C738" s="15"/>
      <c r="D738" s="121"/>
      <c r="H738" s="12"/>
      <c r="I738" s="12"/>
    </row>
    <row r="739">
      <c r="B739" s="28"/>
      <c r="C739" s="15"/>
      <c r="D739" s="121"/>
      <c r="H739" s="12"/>
      <c r="I739" s="12"/>
    </row>
    <row r="740">
      <c r="B740" s="28"/>
      <c r="C740" s="15"/>
      <c r="D740" s="121"/>
      <c r="H740" s="12"/>
      <c r="I740" s="12"/>
    </row>
    <row r="741">
      <c r="B741" s="28"/>
      <c r="C741" s="15"/>
      <c r="D741" s="121"/>
      <c r="H741" s="12"/>
      <c r="I741" s="12"/>
    </row>
    <row r="742">
      <c r="B742" s="28"/>
      <c r="C742" s="15"/>
      <c r="D742" s="121"/>
      <c r="H742" s="12"/>
      <c r="I742" s="12"/>
    </row>
    <row r="743">
      <c r="B743" s="28"/>
      <c r="C743" s="15"/>
      <c r="D743" s="121"/>
      <c r="H743" s="12"/>
      <c r="I743" s="12"/>
    </row>
    <row r="744">
      <c r="B744" s="28"/>
      <c r="C744" s="15"/>
      <c r="D744" s="121"/>
      <c r="H744" s="12"/>
      <c r="I744" s="12"/>
    </row>
    <row r="745">
      <c r="B745" s="28"/>
      <c r="C745" s="15"/>
      <c r="D745" s="121"/>
      <c r="H745" s="12"/>
      <c r="I745" s="12"/>
    </row>
    <row r="746">
      <c r="B746" s="28"/>
      <c r="C746" s="15"/>
      <c r="D746" s="121"/>
      <c r="H746" s="12"/>
      <c r="I746" s="12"/>
    </row>
    <row r="747">
      <c r="B747" s="28"/>
      <c r="C747" s="15"/>
      <c r="D747" s="121"/>
      <c r="H747" s="12"/>
      <c r="I747" s="12"/>
    </row>
    <row r="748">
      <c r="B748" s="28"/>
      <c r="C748" s="15"/>
      <c r="D748" s="121"/>
      <c r="H748" s="12"/>
      <c r="I748" s="12"/>
    </row>
    <row r="749">
      <c r="B749" s="28"/>
      <c r="C749" s="15"/>
      <c r="D749" s="121"/>
      <c r="H749" s="12"/>
      <c r="I749" s="12"/>
    </row>
    <row r="750">
      <c r="B750" s="28"/>
      <c r="C750" s="15"/>
      <c r="D750" s="121"/>
      <c r="H750" s="12"/>
      <c r="I750" s="12"/>
    </row>
    <row r="751">
      <c r="B751" s="28"/>
      <c r="C751" s="15"/>
      <c r="D751" s="121"/>
      <c r="H751" s="12"/>
      <c r="I751" s="12"/>
    </row>
    <row r="752">
      <c r="B752" s="28"/>
      <c r="C752" s="15"/>
      <c r="D752" s="121"/>
      <c r="H752" s="12"/>
      <c r="I752" s="12"/>
    </row>
    <row r="753">
      <c r="B753" s="28"/>
      <c r="C753" s="15"/>
      <c r="D753" s="121"/>
      <c r="H753" s="12"/>
      <c r="I753" s="12"/>
    </row>
    <row r="754">
      <c r="B754" s="28"/>
      <c r="C754" s="15"/>
      <c r="D754" s="121"/>
      <c r="H754" s="12"/>
      <c r="I754" s="12"/>
    </row>
    <row r="755">
      <c r="B755" s="28"/>
      <c r="C755" s="15"/>
      <c r="D755" s="121"/>
      <c r="H755" s="12"/>
      <c r="I755" s="12"/>
    </row>
    <row r="756">
      <c r="B756" s="28"/>
      <c r="C756" s="15"/>
      <c r="D756" s="121"/>
      <c r="H756" s="12"/>
      <c r="I756" s="12"/>
    </row>
    <row r="757">
      <c r="B757" s="28"/>
      <c r="C757" s="15"/>
      <c r="D757" s="121"/>
      <c r="H757" s="12"/>
      <c r="I757" s="12"/>
    </row>
    <row r="758">
      <c r="B758" s="28"/>
      <c r="C758" s="15"/>
      <c r="D758" s="121"/>
      <c r="H758" s="12"/>
      <c r="I758" s="12"/>
    </row>
    <row r="759">
      <c r="B759" s="28"/>
      <c r="C759" s="15"/>
      <c r="D759" s="121"/>
      <c r="H759" s="12"/>
      <c r="I759" s="12"/>
    </row>
    <row r="760">
      <c r="B760" s="28"/>
      <c r="C760" s="15"/>
      <c r="D760" s="121"/>
      <c r="H760" s="12"/>
      <c r="I760" s="12"/>
    </row>
    <row r="761">
      <c r="B761" s="28"/>
      <c r="C761" s="15"/>
      <c r="D761" s="121"/>
      <c r="H761" s="12"/>
      <c r="I761" s="12"/>
    </row>
    <row r="762">
      <c r="B762" s="28"/>
      <c r="C762" s="15"/>
      <c r="D762" s="121"/>
      <c r="H762" s="12"/>
      <c r="I762" s="12"/>
    </row>
    <row r="763">
      <c r="B763" s="28"/>
      <c r="C763" s="15"/>
      <c r="D763" s="121"/>
      <c r="H763" s="12"/>
      <c r="I763" s="12"/>
    </row>
    <row r="764">
      <c r="B764" s="28"/>
      <c r="C764" s="15"/>
      <c r="D764" s="121"/>
      <c r="H764" s="12"/>
      <c r="I764" s="12"/>
    </row>
    <row r="765">
      <c r="B765" s="28"/>
      <c r="C765" s="15"/>
      <c r="D765" s="121"/>
      <c r="H765" s="12"/>
      <c r="I765" s="12"/>
    </row>
    <row r="766">
      <c r="B766" s="28"/>
      <c r="C766" s="15"/>
      <c r="D766" s="121"/>
      <c r="H766" s="12"/>
      <c r="I766" s="12"/>
    </row>
    <row r="767">
      <c r="B767" s="28"/>
      <c r="C767" s="15"/>
      <c r="D767" s="121"/>
      <c r="H767" s="12"/>
      <c r="I767" s="12"/>
    </row>
    <row r="768">
      <c r="B768" s="28"/>
      <c r="C768" s="15"/>
      <c r="D768" s="121"/>
      <c r="H768" s="12"/>
      <c r="I768" s="12"/>
    </row>
    <row r="769">
      <c r="B769" s="28"/>
      <c r="C769" s="15"/>
      <c r="D769" s="121"/>
      <c r="H769" s="12"/>
      <c r="I769" s="12"/>
    </row>
    <row r="770">
      <c r="B770" s="28"/>
      <c r="C770" s="15"/>
      <c r="D770" s="121"/>
      <c r="H770" s="12"/>
      <c r="I770" s="12"/>
    </row>
    <row r="771">
      <c r="B771" s="28"/>
      <c r="C771" s="15"/>
      <c r="D771" s="121"/>
      <c r="H771" s="12"/>
      <c r="I771" s="12"/>
    </row>
    <row r="772">
      <c r="B772" s="28"/>
      <c r="C772" s="15"/>
      <c r="D772" s="121"/>
      <c r="H772" s="12"/>
      <c r="I772" s="12"/>
    </row>
    <row r="773">
      <c r="B773" s="28"/>
      <c r="C773" s="15"/>
      <c r="D773" s="121"/>
      <c r="H773" s="12"/>
      <c r="I773" s="12"/>
    </row>
    <row r="774">
      <c r="B774" s="28"/>
      <c r="C774" s="15"/>
      <c r="D774" s="121"/>
      <c r="H774" s="12"/>
      <c r="I774" s="12"/>
    </row>
    <row r="775">
      <c r="B775" s="28"/>
      <c r="C775" s="15"/>
      <c r="D775" s="121"/>
      <c r="H775" s="12"/>
      <c r="I775" s="12"/>
    </row>
    <row r="776">
      <c r="B776" s="28"/>
      <c r="C776" s="15"/>
      <c r="D776" s="121"/>
      <c r="H776" s="12"/>
      <c r="I776" s="12"/>
    </row>
    <row r="777">
      <c r="B777" s="28"/>
      <c r="C777" s="15"/>
      <c r="D777" s="121"/>
      <c r="H777" s="12"/>
      <c r="I777" s="12"/>
    </row>
    <row r="778">
      <c r="B778" s="28"/>
      <c r="C778" s="15"/>
      <c r="D778" s="121"/>
      <c r="H778" s="12"/>
      <c r="I778" s="12"/>
    </row>
    <row r="779">
      <c r="B779" s="28"/>
      <c r="C779" s="15"/>
      <c r="D779" s="121"/>
      <c r="H779" s="12"/>
      <c r="I779" s="12"/>
    </row>
    <row r="780">
      <c r="B780" s="28"/>
      <c r="C780" s="15"/>
      <c r="D780" s="121"/>
      <c r="H780" s="12"/>
      <c r="I780" s="12"/>
    </row>
    <row r="781">
      <c r="B781" s="28"/>
      <c r="C781" s="15"/>
      <c r="D781" s="121"/>
      <c r="H781" s="12"/>
      <c r="I781" s="12"/>
    </row>
    <row r="782">
      <c r="B782" s="28"/>
      <c r="C782" s="15"/>
      <c r="D782" s="121"/>
      <c r="H782" s="12"/>
      <c r="I782" s="12"/>
    </row>
    <row r="783">
      <c r="B783" s="28"/>
      <c r="C783" s="15"/>
      <c r="D783" s="121"/>
      <c r="H783" s="12"/>
      <c r="I783" s="12"/>
    </row>
    <row r="784">
      <c r="B784" s="28"/>
      <c r="C784" s="15"/>
      <c r="D784" s="121"/>
      <c r="H784" s="12"/>
      <c r="I784" s="12"/>
    </row>
    <row r="785">
      <c r="B785" s="28"/>
      <c r="C785" s="15"/>
      <c r="D785" s="121"/>
      <c r="H785" s="12"/>
      <c r="I785" s="12"/>
    </row>
    <row r="786">
      <c r="B786" s="28"/>
      <c r="C786" s="15"/>
      <c r="D786" s="121"/>
      <c r="H786" s="12"/>
      <c r="I786" s="12"/>
    </row>
    <row r="787">
      <c r="B787" s="28"/>
      <c r="C787" s="15"/>
      <c r="D787" s="121"/>
      <c r="H787" s="12"/>
      <c r="I787" s="12"/>
    </row>
    <row r="788">
      <c r="B788" s="28"/>
      <c r="C788" s="15"/>
      <c r="D788" s="121"/>
      <c r="H788" s="12"/>
      <c r="I788" s="12"/>
    </row>
    <row r="789">
      <c r="B789" s="28"/>
      <c r="C789" s="15"/>
      <c r="D789" s="121"/>
      <c r="H789" s="12"/>
      <c r="I789" s="12"/>
    </row>
    <row r="790">
      <c r="B790" s="28"/>
      <c r="C790" s="15"/>
      <c r="D790" s="121"/>
      <c r="H790" s="12"/>
      <c r="I790" s="12"/>
    </row>
    <row r="791">
      <c r="B791" s="28"/>
      <c r="C791" s="15"/>
      <c r="D791" s="121"/>
      <c r="H791" s="12"/>
      <c r="I791" s="12"/>
    </row>
    <row r="792">
      <c r="B792" s="28"/>
      <c r="C792" s="15"/>
      <c r="D792" s="121"/>
      <c r="H792" s="12"/>
      <c r="I792" s="12"/>
    </row>
    <row r="793">
      <c r="B793" s="28"/>
      <c r="C793" s="15"/>
      <c r="D793" s="121"/>
      <c r="H793" s="12"/>
      <c r="I793" s="12"/>
    </row>
    <row r="794">
      <c r="B794" s="28"/>
      <c r="C794" s="15"/>
      <c r="D794" s="121"/>
      <c r="H794" s="12"/>
      <c r="I794" s="12"/>
    </row>
    <row r="795">
      <c r="B795" s="28"/>
      <c r="C795" s="15"/>
      <c r="D795" s="121"/>
      <c r="H795" s="12"/>
      <c r="I795" s="12"/>
    </row>
    <row r="796">
      <c r="B796" s="28"/>
      <c r="C796" s="15"/>
      <c r="D796" s="121"/>
      <c r="H796" s="12"/>
      <c r="I796" s="12"/>
    </row>
    <row r="797">
      <c r="B797" s="28"/>
      <c r="C797" s="15"/>
      <c r="D797" s="121"/>
      <c r="H797" s="12"/>
      <c r="I797" s="12"/>
    </row>
    <row r="798">
      <c r="B798" s="28"/>
      <c r="C798" s="15"/>
      <c r="D798" s="121"/>
      <c r="H798" s="12"/>
      <c r="I798" s="12"/>
    </row>
    <row r="799">
      <c r="B799" s="28"/>
      <c r="C799" s="15"/>
      <c r="D799" s="121"/>
      <c r="H799" s="12"/>
      <c r="I799" s="12"/>
    </row>
    <row r="800">
      <c r="B800" s="28"/>
      <c r="C800" s="15"/>
      <c r="D800" s="121"/>
      <c r="H800" s="12"/>
      <c r="I800" s="12"/>
    </row>
    <row r="801">
      <c r="B801" s="28"/>
      <c r="C801" s="15"/>
      <c r="D801" s="121"/>
      <c r="H801" s="12"/>
      <c r="I801" s="12"/>
    </row>
    <row r="802">
      <c r="B802" s="28"/>
      <c r="C802" s="15"/>
      <c r="D802" s="121"/>
      <c r="H802" s="12"/>
      <c r="I802" s="12"/>
    </row>
    <row r="803">
      <c r="B803" s="28"/>
      <c r="C803" s="15"/>
      <c r="D803" s="121"/>
      <c r="H803" s="12"/>
      <c r="I803" s="12"/>
    </row>
    <row r="804">
      <c r="B804" s="28"/>
      <c r="C804" s="15"/>
      <c r="D804" s="121"/>
      <c r="H804" s="12"/>
      <c r="I804" s="12"/>
    </row>
    <row r="805">
      <c r="B805" s="28"/>
      <c r="C805" s="15"/>
      <c r="D805" s="121"/>
      <c r="H805" s="12"/>
      <c r="I805" s="12"/>
    </row>
    <row r="806">
      <c r="B806" s="28"/>
      <c r="C806" s="15"/>
      <c r="D806" s="121"/>
      <c r="H806" s="12"/>
      <c r="I806" s="12"/>
    </row>
    <row r="807">
      <c r="B807" s="28"/>
      <c r="C807" s="15"/>
      <c r="D807" s="121"/>
      <c r="H807" s="12"/>
      <c r="I807" s="12"/>
    </row>
    <row r="808">
      <c r="B808" s="28"/>
      <c r="C808" s="15"/>
      <c r="D808" s="121"/>
      <c r="H808" s="12"/>
      <c r="I808" s="12"/>
    </row>
    <row r="809">
      <c r="B809" s="28"/>
      <c r="C809" s="15"/>
      <c r="D809" s="121"/>
      <c r="H809" s="12"/>
      <c r="I809" s="12"/>
    </row>
    <row r="810">
      <c r="B810" s="28"/>
      <c r="C810" s="15"/>
      <c r="D810" s="121"/>
      <c r="H810" s="12"/>
      <c r="I810" s="12"/>
    </row>
    <row r="811">
      <c r="B811" s="28"/>
      <c r="C811" s="15"/>
      <c r="D811" s="121"/>
      <c r="H811" s="12"/>
      <c r="I811" s="12"/>
    </row>
    <row r="812">
      <c r="B812" s="28"/>
      <c r="C812" s="15"/>
      <c r="D812" s="121"/>
      <c r="H812" s="12"/>
      <c r="I812" s="12"/>
    </row>
    <row r="813">
      <c r="B813" s="28"/>
      <c r="C813" s="15"/>
      <c r="D813" s="121"/>
      <c r="H813" s="12"/>
      <c r="I813" s="12"/>
    </row>
    <row r="814">
      <c r="B814" s="28"/>
      <c r="C814" s="15"/>
      <c r="D814" s="121"/>
      <c r="H814" s="12"/>
      <c r="I814" s="12"/>
    </row>
    <row r="815">
      <c r="B815" s="28"/>
      <c r="C815" s="15"/>
      <c r="D815" s="121"/>
      <c r="H815" s="12"/>
      <c r="I815" s="12"/>
    </row>
    <row r="816">
      <c r="B816" s="28"/>
      <c r="C816" s="15"/>
      <c r="D816" s="121"/>
      <c r="H816" s="12"/>
      <c r="I816" s="12"/>
    </row>
    <row r="817">
      <c r="B817" s="28"/>
      <c r="C817" s="15"/>
      <c r="D817" s="121"/>
      <c r="H817" s="12"/>
      <c r="I817" s="12"/>
    </row>
    <row r="818">
      <c r="B818" s="28"/>
      <c r="C818" s="15"/>
      <c r="D818" s="121"/>
      <c r="H818" s="12"/>
      <c r="I818" s="12"/>
    </row>
    <row r="819">
      <c r="B819" s="28"/>
      <c r="C819" s="15"/>
      <c r="D819" s="121"/>
      <c r="H819" s="12"/>
      <c r="I819" s="12"/>
    </row>
    <row r="820">
      <c r="B820" s="28"/>
      <c r="C820" s="15"/>
      <c r="D820" s="121"/>
      <c r="H820" s="12"/>
      <c r="I820" s="12"/>
    </row>
    <row r="821">
      <c r="B821" s="28"/>
      <c r="C821" s="15"/>
      <c r="D821" s="121"/>
      <c r="H821" s="12"/>
      <c r="I821" s="12"/>
    </row>
    <row r="822">
      <c r="B822" s="28"/>
      <c r="C822" s="15"/>
      <c r="D822" s="121"/>
      <c r="H822" s="12"/>
      <c r="I822" s="12"/>
    </row>
    <row r="823">
      <c r="B823" s="28"/>
      <c r="C823" s="15"/>
      <c r="D823" s="121"/>
      <c r="H823" s="12"/>
      <c r="I823" s="12"/>
    </row>
    <row r="824">
      <c r="B824" s="28"/>
      <c r="C824" s="15"/>
      <c r="D824" s="121"/>
      <c r="H824" s="12"/>
      <c r="I824" s="12"/>
    </row>
    <row r="825">
      <c r="B825" s="28"/>
      <c r="C825" s="15"/>
      <c r="D825" s="121"/>
      <c r="H825" s="12"/>
      <c r="I825" s="12"/>
    </row>
    <row r="826">
      <c r="B826" s="28"/>
      <c r="C826" s="15"/>
      <c r="D826" s="121"/>
      <c r="H826" s="12"/>
      <c r="I826" s="12"/>
    </row>
    <row r="827">
      <c r="B827" s="28"/>
      <c r="C827" s="15"/>
      <c r="D827" s="121"/>
      <c r="H827" s="12"/>
      <c r="I827" s="12"/>
    </row>
    <row r="828">
      <c r="B828" s="28"/>
      <c r="C828" s="15"/>
      <c r="D828" s="121"/>
      <c r="H828" s="12"/>
      <c r="I828" s="12"/>
    </row>
    <row r="829">
      <c r="B829" s="28"/>
      <c r="C829" s="15"/>
      <c r="D829" s="121"/>
      <c r="H829" s="12"/>
      <c r="I829" s="12"/>
    </row>
    <row r="830">
      <c r="B830" s="28"/>
      <c r="C830" s="15"/>
      <c r="D830" s="121"/>
      <c r="H830" s="12"/>
      <c r="I830" s="12"/>
    </row>
    <row r="831">
      <c r="B831" s="28"/>
      <c r="C831" s="15"/>
      <c r="D831" s="121"/>
      <c r="H831" s="12"/>
      <c r="I831" s="12"/>
    </row>
    <row r="832">
      <c r="B832" s="28"/>
      <c r="C832" s="15"/>
      <c r="D832" s="121"/>
      <c r="H832" s="12"/>
      <c r="I832" s="12"/>
    </row>
    <row r="833">
      <c r="B833" s="28"/>
      <c r="C833" s="15"/>
      <c r="D833" s="121"/>
      <c r="H833" s="12"/>
      <c r="I833" s="12"/>
    </row>
    <row r="834">
      <c r="B834" s="28"/>
      <c r="C834" s="15"/>
      <c r="D834" s="121"/>
      <c r="H834" s="12"/>
      <c r="I834" s="12"/>
    </row>
    <row r="835">
      <c r="B835" s="28"/>
      <c r="C835" s="15"/>
      <c r="D835" s="121"/>
      <c r="H835" s="12"/>
      <c r="I835" s="12"/>
    </row>
    <row r="836">
      <c r="B836" s="28"/>
      <c r="C836" s="15"/>
      <c r="D836" s="121"/>
      <c r="H836" s="12"/>
      <c r="I836" s="12"/>
    </row>
    <row r="837">
      <c r="B837" s="28"/>
      <c r="C837" s="15"/>
      <c r="D837" s="121"/>
      <c r="H837" s="12"/>
      <c r="I837" s="12"/>
    </row>
    <row r="838">
      <c r="B838" s="28"/>
      <c r="C838" s="15"/>
      <c r="D838" s="121"/>
      <c r="H838" s="12"/>
      <c r="I838" s="12"/>
    </row>
    <row r="839">
      <c r="B839" s="28"/>
      <c r="C839" s="15"/>
      <c r="D839" s="121"/>
      <c r="H839" s="12"/>
      <c r="I839" s="12"/>
    </row>
    <row r="840">
      <c r="B840" s="28"/>
      <c r="C840" s="15"/>
      <c r="D840" s="121"/>
      <c r="H840" s="12"/>
      <c r="I840" s="12"/>
    </row>
    <row r="841">
      <c r="B841" s="28"/>
      <c r="C841" s="15"/>
      <c r="D841" s="121"/>
      <c r="H841" s="12"/>
      <c r="I841" s="12"/>
    </row>
    <row r="842">
      <c r="B842" s="28"/>
      <c r="C842" s="15"/>
      <c r="D842" s="121"/>
      <c r="H842" s="12"/>
      <c r="I842" s="12"/>
    </row>
    <row r="843">
      <c r="B843" s="28"/>
      <c r="C843" s="15"/>
      <c r="D843" s="121"/>
      <c r="H843" s="12"/>
      <c r="I843" s="12"/>
    </row>
    <row r="844">
      <c r="B844" s="28"/>
      <c r="C844" s="15"/>
      <c r="D844" s="121"/>
      <c r="H844" s="12"/>
      <c r="I844" s="12"/>
    </row>
    <row r="845">
      <c r="B845" s="28"/>
      <c r="C845" s="15"/>
      <c r="D845" s="121"/>
      <c r="H845" s="12"/>
      <c r="I845" s="12"/>
    </row>
    <row r="846">
      <c r="B846" s="28"/>
      <c r="C846" s="15"/>
      <c r="D846" s="121"/>
      <c r="H846" s="12"/>
      <c r="I846" s="12"/>
    </row>
    <row r="847">
      <c r="B847" s="28"/>
      <c r="C847" s="15"/>
      <c r="D847" s="121"/>
      <c r="H847" s="12"/>
      <c r="I847" s="12"/>
    </row>
    <row r="848">
      <c r="B848" s="28"/>
      <c r="C848" s="15"/>
      <c r="D848" s="121"/>
      <c r="H848" s="12"/>
      <c r="I848" s="12"/>
    </row>
    <row r="849">
      <c r="B849" s="28"/>
      <c r="C849" s="15"/>
      <c r="D849" s="121"/>
      <c r="H849" s="12"/>
      <c r="I849" s="12"/>
    </row>
    <row r="850">
      <c r="B850" s="28"/>
      <c r="C850" s="15"/>
      <c r="D850" s="121"/>
      <c r="H850" s="12"/>
      <c r="I850" s="12"/>
    </row>
    <row r="851">
      <c r="B851" s="28"/>
      <c r="C851" s="15"/>
      <c r="D851" s="121"/>
      <c r="H851" s="12"/>
      <c r="I851" s="12"/>
    </row>
    <row r="852">
      <c r="B852" s="28"/>
      <c r="C852" s="15"/>
      <c r="D852" s="121"/>
      <c r="H852" s="12"/>
      <c r="I852" s="12"/>
    </row>
    <row r="853">
      <c r="B853" s="28"/>
      <c r="C853" s="15"/>
      <c r="D853" s="121"/>
      <c r="H853" s="12"/>
      <c r="I853" s="12"/>
    </row>
    <row r="854">
      <c r="B854" s="28"/>
      <c r="C854" s="15"/>
      <c r="D854" s="121"/>
      <c r="H854" s="12"/>
      <c r="I854" s="12"/>
    </row>
    <row r="855">
      <c r="B855" s="28"/>
      <c r="C855" s="15"/>
      <c r="D855" s="121"/>
      <c r="H855" s="12"/>
      <c r="I855" s="12"/>
    </row>
    <row r="856">
      <c r="B856" s="28"/>
      <c r="C856" s="15"/>
      <c r="D856" s="121"/>
      <c r="H856" s="12"/>
      <c r="I856" s="12"/>
    </row>
    <row r="857">
      <c r="B857" s="28"/>
      <c r="C857" s="15"/>
      <c r="D857" s="121"/>
      <c r="H857" s="12"/>
      <c r="I857" s="12"/>
    </row>
    <row r="858">
      <c r="B858" s="28"/>
      <c r="C858" s="15"/>
      <c r="D858" s="121"/>
      <c r="H858" s="12"/>
      <c r="I858" s="12"/>
    </row>
    <row r="859">
      <c r="B859" s="28"/>
      <c r="C859" s="15"/>
      <c r="D859" s="121"/>
      <c r="H859" s="12"/>
      <c r="I859" s="12"/>
    </row>
    <row r="860">
      <c r="B860" s="28"/>
      <c r="C860" s="15"/>
      <c r="D860" s="121"/>
      <c r="H860" s="12"/>
      <c r="I860" s="12"/>
    </row>
    <row r="861">
      <c r="B861" s="28"/>
      <c r="C861" s="15"/>
      <c r="D861" s="121"/>
      <c r="H861" s="12"/>
      <c r="I861" s="12"/>
    </row>
    <row r="862">
      <c r="B862" s="28"/>
      <c r="C862" s="15"/>
      <c r="D862" s="121"/>
      <c r="H862" s="12"/>
      <c r="I862" s="12"/>
    </row>
    <row r="863">
      <c r="B863" s="28"/>
      <c r="C863" s="15"/>
      <c r="D863" s="121"/>
      <c r="H863" s="12"/>
      <c r="I863" s="12"/>
    </row>
    <row r="864">
      <c r="B864" s="28"/>
      <c r="C864" s="15"/>
      <c r="D864" s="121"/>
      <c r="H864" s="12"/>
      <c r="I864" s="12"/>
    </row>
    <row r="865">
      <c r="B865" s="28"/>
      <c r="C865" s="15"/>
      <c r="D865" s="121"/>
      <c r="H865" s="12"/>
      <c r="I865" s="12"/>
    </row>
    <row r="866">
      <c r="B866" s="28"/>
      <c r="C866" s="15"/>
      <c r="D866" s="121"/>
      <c r="H866" s="12"/>
      <c r="I866" s="12"/>
    </row>
    <row r="867">
      <c r="B867" s="28"/>
      <c r="C867" s="15"/>
      <c r="D867" s="121"/>
      <c r="H867" s="12"/>
      <c r="I867" s="12"/>
    </row>
    <row r="868">
      <c r="B868" s="28"/>
      <c r="C868" s="15"/>
      <c r="D868" s="121"/>
      <c r="H868" s="12"/>
      <c r="I868" s="12"/>
    </row>
    <row r="869">
      <c r="B869" s="28"/>
      <c r="C869" s="15"/>
      <c r="D869" s="121"/>
      <c r="H869" s="12"/>
      <c r="I869" s="12"/>
    </row>
    <row r="870">
      <c r="B870" s="28"/>
      <c r="C870" s="15"/>
      <c r="D870" s="121"/>
      <c r="H870" s="12"/>
      <c r="I870" s="12"/>
    </row>
    <row r="871">
      <c r="B871" s="28"/>
      <c r="C871" s="15"/>
      <c r="D871" s="121"/>
      <c r="H871" s="12"/>
      <c r="I871" s="12"/>
    </row>
    <row r="872">
      <c r="B872" s="28"/>
      <c r="C872" s="15"/>
      <c r="D872" s="121"/>
      <c r="H872" s="12"/>
      <c r="I872" s="12"/>
    </row>
    <row r="873">
      <c r="B873" s="28"/>
      <c r="C873" s="15"/>
      <c r="D873" s="121"/>
      <c r="H873" s="12"/>
      <c r="I873" s="12"/>
    </row>
    <row r="874">
      <c r="B874" s="28"/>
      <c r="C874" s="15"/>
      <c r="D874" s="121"/>
      <c r="H874" s="12"/>
      <c r="I874" s="12"/>
    </row>
    <row r="875">
      <c r="B875" s="28"/>
      <c r="C875" s="15"/>
      <c r="D875" s="121"/>
      <c r="H875" s="12"/>
      <c r="I875" s="12"/>
    </row>
    <row r="876">
      <c r="B876" s="28"/>
      <c r="C876" s="15"/>
      <c r="D876" s="121"/>
      <c r="H876" s="12"/>
      <c r="I876" s="12"/>
    </row>
    <row r="877">
      <c r="B877" s="28"/>
      <c r="C877" s="15"/>
      <c r="D877" s="121"/>
      <c r="H877" s="12"/>
      <c r="I877" s="12"/>
    </row>
    <row r="878">
      <c r="B878" s="28"/>
      <c r="C878" s="15"/>
      <c r="D878" s="121"/>
      <c r="H878" s="12"/>
      <c r="I878" s="12"/>
    </row>
    <row r="879">
      <c r="B879" s="28"/>
      <c r="C879" s="15"/>
      <c r="D879" s="121"/>
      <c r="H879" s="12"/>
      <c r="I879" s="12"/>
    </row>
    <row r="880">
      <c r="B880" s="28"/>
      <c r="C880" s="15"/>
      <c r="D880" s="121"/>
      <c r="H880" s="12"/>
      <c r="I880" s="12"/>
    </row>
    <row r="881">
      <c r="B881" s="28"/>
      <c r="C881" s="15"/>
      <c r="D881" s="121"/>
      <c r="H881" s="12"/>
      <c r="I881" s="12"/>
    </row>
    <row r="882">
      <c r="B882" s="28"/>
      <c r="C882" s="15"/>
      <c r="D882" s="121"/>
      <c r="H882" s="12"/>
      <c r="I882" s="12"/>
    </row>
    <row r="883">
      <c r="B883" s="28"/>
      <c r="C883" s="15"/>
      <c r="D883" s="121"/>
      <c r="H883" s="12"/>
      <c r="I883" s="12"/>
    </row>
    <row r="884">
      <c r="B884" s="28"/>
      <c r="C884" s="15"/>
      <c r="D884" s="121"/>
      <c r="H884" s="12"/>
      <c r="I884" s="12"/>
    </row>
    <row r="885">
      <c r="B885" s="28"/>
      <c r="C885" s="15"/>
      <c r="D885" s="121"/>
      <c r="H885" s="12"/>
      <c r="I885" s="12"/>
    </row>
    <row r="886">
      <c r="B886" s="28"/>
      <c r="C886" s="15"/>
      <c r="D886" s="121"/>
      <c r="H886" s="12"/>
      <c r="I886" s="12"/>
    </row>
    <row r="887">
      <c r="B887" s="28"/>
      <c r="C887" s="15"/>
      <c r="D887" s="121"/>
      <c r="H887" s="12"/>
      <c r="I887" s="12"/>
    </row>
    <row r="888">
      <c r="B888" s="28"/>
      <c r="C888" s="15"/>
      <c r="D888" s="121"/>
      <c r="H888" s="12"/>
      <c r="I888" s="12"/>
    </row>
    <row r="889">
      <c r="B889" s="28"/>
      <c r="C889" s="15"/>
      <c r="D889" s="121"/>
      <c r="H889" s="12"/>
      <c r="I889" s="12"/>
    </row>
    <row r="890">
      <c r="B890" s="28"/>
      <c r="C890" s="15"/>
      <c r="D890" s="121"/>
      <c r="H890" s="12"/>
      <c r="I890" s="12"/>
    </row>
    <row r="891">
      <c r="B891" s="28"/>
      <c r="C891" s="15"/>
      <c r="D891" s="121"/>
      <c r="H891" s="12"/>
      <c r="I891" s="12"/>
    </row>
    <row r="892">
      <c r="B892" s="28"/>
      <c r="C892" s="15"/>
      <c r="D892" s="121"/>
      <c r="H892" s="12"/>
      <c r="I892" s="12"/>
    </row>
    <row r="893">
      <c r="B893" s="28"/>
      <c r="C893" s="15"/>
      <c r="D893" s="121"/>
      <c r="H893" s="12"/>
      <c r="I893" s="12"/>
    </row>
    <row r="894">
      <c r="B894" s="28"/>
      <c r="C894" s="15"/>
      <c r="D894" s="121"/>
      <c r="H894" s="12"/>
      <c r="I894" s="12"/>
    </row>
    <row r="895">
      <c r="B895" s="28"/>
      <c r="C895" s="15"/>
      <c r="D895" s="121"/>
      <c r="H895" s="12"/>
      <c r="I895" s="12"/>
    </row>
    <row r="896">
      <c r="B896" s="28"/>
      <c r="C896" s="15"/>
      <c r="D896" s="121"/>
      <c r="H896" s="12"/>
      <c r="I896" s="12"/>
    </row>
    <row r="897">
      <c r="B897" s="28"/>
      <c r="C897" s="15"/>
      <c r="D897" s="121"/>
      <c r="H897" s="12"/>
      <c r="I897" s="12"/>
    </row>
    <row r="898">
      <c r="B898" s="28"/>
      <c r="C898" s="15"/>
      <c r="D898" s="121"/>
      <c r="H898" s="12"/>
      <c r="I898" s="12"/>
    </row>
    <row r="899">
      <c r="B899" s="28"/>
      <c r="C899" s="15"/>
      <c r="D899" s="121"/>
      <c r="H899" s="12"/>
      <c r="I899" s="12"/>
    </row>
    <row r="900">
      <c r="B900" s="28"/>
      <c r="C900" s="15"/>
      <c r="D900" s="121"/>
      <c r="H900" s="12"/>
      <c r="I900" s="12"/>
    </row>
    <row r="901">
      <c r="B901" s="28"/>
      <c r="C901" s="15"/>
      <c r="D901" s="121"/>
      <c r="H901" s="12"/>
      <c r="I901" s="12"/>
    </row>
    <row r="902">
      <c r="B902" s="28"/>
      <c r="C902" s="15"/>
      <c r="D902" s="121"/>
      <c r="H902" s="12"/>
      <c r="I902" s="12"/>
    </row>
    <row r="903">
      <c r="B903" s="28"/>
      <c r="C903" s="15"/>
      <c r="D903" s="121"/>
      <c r="H903" s="12"/>
      <c r="I903" s="12"/>
    </row>
    <row r="904">
      <c r="B904" s="28"/>
      <c r="C904" s="15"/>
      <c r="D904" s="121"/>
      <c r="H904" s="12"/>
      <c r="I904" s="12"/>
    </row>
    <row r="905">
      <c r="B905" s="28"/>
      <c r="C905" s="15"/>
      <c r="D905" s="121"/>
      <c r="H905" s="12"/>
      <c r="I905" s="12"/>
    </row>
    <row r="906">
      <c r="B906" s="28"/>
      <c r="C906" s="15"/>
      <c r="D906" s="121"/>
      <c r="H906" s="12"/>
      <c r="I906" s="12"/>
    </row>
    <row r="907">
      <c r="B907" s="28"/>
      <c r="C907" s="15"/>
      <c r="D907" s="121"/>
      <c r="H907" s="12"/>
      <c r="I907" s="12"/>
    </row>
    <row r="908">
      <c r="B908" s="28"/>
      <c r="C908" s="15"/>
      <c r="D908" s="121"/>
      <c r="H908" s="12"/>
      <c r="I908" s="12"/>
    </row>
    <row r="909">
      <c r="B909" s="28"/>
      <c r="C909" s="15"/>
      <c r="D909" s="121"/>
      <c r="H909" s="12"/>
      <c r="I909" s="12"/>
    </row>
    <row r="910">
      <c r="B910" s="28"/>
      <c r="C910" s="15"/>
      <c r="D910" s="121"/>
      <c r="H910" s="12"/>
      <c r="I910" s="12"/>
    </row>
    <row r="911">
      <c r="B911" s="28"/>
      <c r="C911" s="15"/>
      <c r="D911" s="121"/>
      <c r="H911" s="12"/>
      <c r="I911" s="12"/>
    </row>
    <row r="912">
      <c r="B912" s="28"/>
      <c r="C912" s="15"/>
      <c r="D912" s="121"/>
      <c r="H912" s="12"/>
      <c r="I912" s="12"/>
    </row>
    <row r="913">
      <c r="B913" s="28"/>
      <c r="C913" s="15"/>
      <c r="D913" s="121"/>
      <c r="H913" s="12"/>
      <c r="I913" s="12"/>
    </row>
    <row r="914">
      <c r="B914" s="28"/>
      <c r="C914" s="15"/>
      <c r="D914" s="121"/>
      <c r="H914" s="12"/>
      <c r="I914" s="12"/>
    </row>
    <row r="915">
      <c r="B915" s="28"/>
      <c r="C915" s="15"/>
      <c r="D915" s="121"/>
      <c r="H915" s="12"/>
      <c r="I915" s="12"/>
    </row>
    <row r="916">
      <c r="B916" s="28"/>
      <c r="C916" s="15"/>
      <c r="D916" s="121"/>
      <c r="H916" s="12"/>
      <c r="I916" s="12"/>
    </row>
    <row r="917">
      <c r="B917" s="28"/>
      <c r="C917" s="15"/>
      <c r="D917" s="121"/>
      <c r="H917" s="12"/>
      <c r="I917" s="12"/>
    </row>
    <row r="918">
      <c r="B918" s="28"/>
      <c r="C918" s="15"/>
      <c r="D918" s="121"/>
      <c r="H918" s="12"/>
      <c r="I918" s="12"/>
    </row>
    <row r="919">
      <c r="B919" s="28"/>
      <c r="C919" s="15"/>
      <c r="D919" s="121"/>
      <c r="H919" s="12"/>
      <c r="I919" s="12"/>
    </row>
    <row r="920">
      <c r="B920" s="28"/>
      <c r="C920" s="15"/>
      <c r="D920" s="121"/>
      <c r="H920" s="12"/>
      <c r="I920" s="12"/>
    </row>
    <row r="921">
      <c r="B921" s="28"/>
      <c r="C921" s="15"/>
      <c r="D921" s="121"/>
      <c r="H921" s="12"/>
      <c r="I921" s="12"/>
    </row>
    <row r="922">
      <c r="B922" s="28"/>
      <c r="C922" s="15"/>
      <c r="D922" s="121"/>
      <c r="H922" s="12"/>
      <c r="I922" s="12"/>
    </row>
    <row r="923">
      <c r="B923" s="28"/>
      <c r="C923" s="15"/>
      <c r="D923" s="121"/>
      <c r="H923" s="12"/>
      <c r="I923" s="12"/>
    </row>
    <row r="924">
      <c r="B924" s="28"/>
      <c r="C924" s="15"/>
      <c r="D924" s="121"/>
      <c r="H924" s="12"/>
      <c r="I924" s="12"/>
    </row>
    <row r="925">
      <c r="B925" s="28"/>
      <c r="C925" s="15"/>
      <c r="D925" s="121"/>
      <c r="H925" s="12"/>
      <c r="I925" s="12"/>
    </row>
    <row r="926">
      <c r="B926" s="28"/>
      <c r="C926" s="15"/>
      <c r="D926" s="121"/>
      <c r="H926" s="12"/>
      <c r="I926" s="12"/>
    </row>
    <row r="927">
      <c r="B927" s="28"/>
      <c r="C927" s="15"/>
      <c r="D927" s="121"/>
      <c r="H927" s="12"/>
      <c r="I927" s="12"/>
    </row>
    <row r="928">
      <c r="B928" s="28"/>
      <c r="C928" s="15"/>
      <c r="D928" s="121"/>
      <c r="H928" s="12"/>
      <c r="I928" s="12"/>
    </row>
    <row r="929">
      <c r="B929" s="28"/>
      <c r="C929" s="15"/>
      <c r="D929" s="121"/>
      <c r="H929" s="12"/>
      <c r="I929" s="12"/>
    </row>
    <row r="930">
      <c r="B930" s="28"/>
      <c r="C930" s="15"/>
      <c r="D930" s="121"/>
      <c r="H930" s="12"/>
      <c r="I930" s="12"/>
    </row>
    <row r="931">
      <c r="B931" s="28"/>
      <c r="C931" s="15"/>
      <c r="D931" s="121"/>
      <c r="H931" s="12"/>
      <c r="I931" s="12"/>
    </row>
    <row r="932">
      <c r="B932" s="28"/>
      <c r="C932" s="15"/>
      <c r="D932" s="121"/>
      <c r="H932" s="12"/>
      <c r="I932" s="12"/>
    </row>
    <row r="933">
      <c r="B933" s="28"/>
      <c r="C933" s="15"/>
      <c r="D933" s="121"/>
      <c r="H933" s="12"/>
      <c r="I933" s="12"/>
    </row>
    <row r="934">
      <c r="B934" s="28"/>
      <c r="C934" s="15"/>
      <c r="D934" s="121"/>
      <c r="H934" s="12"/>
      <c r="I934" s="12"/>
    </row>
    <row r="935">
      <c r="B935" s="28"/>
      <c r="C935" s="15"/>
      <c r="D935" s="121"/>
      <c r="H935" s="12"/>
      <c r="I935" s="12"/>
    </row>
    <row r="936">
      <c r="B936" s="28"/>
      <c r="C936" s="15"/>
      <c r="D936" s="121"/>
      <c r="H936" s="12"/>
      <c r="I936" s="12"/>
    </row>
    <row r="937">
      <c r="B937" s="28"/>
      <c r="C937" s="15"/>
      <c r="D937" s="121"/>
      <c r="H937" s="12"/>
      <c r="I937" s="12"/>
    </row>
    <row r="938">
      <c r="B938" s="28"/>
      <c r="C938" s="15"/>
      <c r="D938" s="121"/>
      <c r="H938" s="12"/>
      <c r="I938" s="12"/>
    </row>
    <row r="939">
      <c r="B939" s="28"/>
      <c r="C939" s="15"/>
      <c r="D939" s="121"/>
      <c r="H939" s="12"/>
      <c r="I939" s="12"/>
    </row>
    <row r="940">
      <c r="B940" s="28"/>
      <c r="C940" s="15"/>
      <c r="D940" s="121"/>
      <c r="H940" s="12"/>
      <c r="I940" s="12"/>
    </row>
    <row r="941">
      <c r="B941" s="28"/>
      <c r="C941" s="15"/>
      <c r="D941" s="121"/>
      <c r="H941" s="12"/>
      <c r="I941" s="12"/>
    </row>
    <row r="942">
      <c r="B942" s="28"/>
      <c r="C942" s="15"/>
      <c r="D942" s="121"/>
      <c r="H942" s="12"/>
      <c r="I942" s="12"/>
    </row>
    <row r="943">
      <c r="B943" s="28"/>
      <c r="C943" s="15"/>
      <c r="D943" s="121"/>
      <c r="H943" s="12"/>
      <c r="I943" s="12"/>
    </row>
    <row r="944">
      <c r="B944" s="28"/>
      <c r="C944" s="15"/>
      <c r="D944" s="121"/>
      <c r="H944" s="12"/>
      <c r="I944" s="12"/>
    </row>
    <row r="945">
      <c r="B945" s="28"/>
      <c r="C945" s="15"/>
      <c r="D945" s="121"/>
      <c r="H945" s="12"/>
      <c r="I945" s="12"/>
    </row>
    <row r="946">
      <c r="B946" s="28"/>
      <c r="C946" s="15"/>
      <c r="D946" s="121"/>
      <c r="H946" s="12"/>
      <c r="I946" s="12"/>
    </row>
    <row r="947">
      <c r="B947" s="28"/>
      <c r="C947" s="15"/>
      <c r="D947" s="121"/>
      <c r="H947" s="12"/>
      <c r="I947" s="12"/>
    </row>
    <row r="948">
      <c r="B948" s="28"/>
      <c r="C948" s="15"/>
      <c r="D948" s="121"/>
      <c r="H948" s="12"/>
      <c r="I948" s="12"/>
    </row>
    <row r="949">
      <c r="B949" s="28"/>
      <c r="C949" s="15"/>
      <c r="D949" s="121"/>
      <c r="H949" s="12"/>
      <c r="I949" s="12"/>
    </row>
    <row r="950">
      <c r="B950" s="28"/>
      <c r="C950" s="15"/>
      <c r="D950" s="121"/>
      <c r="H950" s="12"/>
      <c r="I950" s="12"/>
    </row>
    <row r="951">
      <c r="B951" s="28"/>
      <c r="C951" s="15"/>
      <c r="D951" s="121"/>
      <c r="H951" s="12"/>
      <c r="I951" s="12"/>
    </row>
    <row r="952">
      <c r="B952" s="28"/>
      <c r="C952" s="15"/>
      <c r="D952" s="121"/>
      <c r="H952" s="12"/>
      <c r="I952" s="12"/>
    </row>
    <row r="953">
      <c r="B953" s="28"/>
      <c r="C953" s="15"/>
      <c r="D953" s="121"/>
      <c r="H953" s="12"/>
      <c r="I953" s="12"/>
    </row>
    <row r="954">
      <c r="B954" s="28"/>
      <c r="C954" s="15"/>
      <c r="D954" s="121"/>
      <c r="H954" s="12"/>
      <c r="I954" s="12"/>
    </row>
    <row r="955">
      <c r="B955" s="28"/>
      <c r="C955" s="15"/>
      <c r="D955" s="121"/>
      <c r="H955" s="12"/>
      <c r="I955" s="12"/>
    </row>
    <row r="956">
      <c r="B956" s="28"/>
      <c r="C956" s="15"/>
      <c r="D956" s="121"/>
      <c r="H956" s="12"/>
      <c r="I956" s="12"/>
    </row>
    <row r="957">
      <c r="B957" s="28"/>
      <c r="C957" s="15"/>
      <c r="D957" s="121"/>
      <c r="H957" s="12"/>
      <c r="I957" s="12"/>
    </row>
    <row r="958">
      <c r="B958" s="28"/>
      <c r="C958" s="15"/>
      <c r="D958" s="121"/>
      <c r="H958" s="12"/>
      <c r="I958" s="12"/>
    </row>
    <row r="959">
      <c r="B959" s="28"/>
      <c r="C959" s="15"/>
      <c r="D959" s="121"/>
      <c r="H959" s="12"/>
      <c r="I959" s="12"/>
    </row>
    <row r="960">
      <c r="B960" s="28"/>
      <c r="C960" s="15"/>
      <c r="D960" s="121"/>
      <c r="H960" s="12"/>
      <c r="I960" s="12"/>
    </row>
    <row r="961">
      <c r="B961" s="28"/>
      <c r="C961" s="15"/>
      <c r="D961" s="121"/>
      <c r="H961" s="12"/>
      <c r="I961" s="12"/>
    </row>
    <row r="962">
      <c r="B962" s="28"/>
      <c r="C962" s="15"/>
      <c r="D962" s="121"/>
      <c r="H962" s="12"/>
      <c r="I962" s="12"/>
    </row>
    <row r="963">
      <c r="B963" s="28"/>
      <c r="C963" s="15"/>
      <c r="D963" s="121"/>
      <c r="H963" s="12"/>
      <c r="I963" s="12"/>
    </row>
    <row r="964">
      <c r="B964" s="28"/>
      <c r="C964" s="15"/>
      <c r="D964" s="121"/>
      <c r="H964" s="12"/>
      <c r="I964" s="12"/>
    </row>
    <row r="965">
      <c r="B965" s="28"/>
      <c r="C965" s="15"/>
      <c r="D965" s="121"/>
      <c r="H965" s="12"/>
      <c r="I965" s="12"/>
    </row>
    <row r="966">
      <c r="B966" s="28"/>
      <c r="C966" s="15"/>
      <c r="D966" s="121"/>
      <c r="H966" s="12"/>
      <c r="I966" s="12"/>
    </row>
    <row r="967">
      <c r="B967" s="28"/>
      <c r="C967" s="15"/>
      <c r="D967" s="121"/>
      <c r="H967" s="12"/>
      <c r="I967" s="12"/>
    </row>
    <row r="968">
      <c r="B968" s="28"/>
      <c r="C968" s="15"/>
      <c r="D968" s="121"/>
      <c r="H968" s="12"/>
      <c r="I968" s="12"/>
    </row>
    <row r="969">
      <c r="B969" s="28"/>
      <c r="C969" s="15"/>
      <c r="D969" s="121"/>
      <c r="H969" s="12"/>
      <c r="I969" s="12"/>
    </row>
    <row r="970">
      <c r="B970" s="28"/>
      <c r="C970" s="15"/>
      <c r="D970" s="121"/>
      <c r="H970" s="12"/>
      <c r="I970" s="12"/>
    </row>
    <row r="971">
      <c r="B971" s="28"/>
      <c r="C971" s="15"/>
      <c r="D971" s="121"/>
      <c r="H971" s="12"/>
      <c r="I971" s="12"/>
    </row>
    <row r="972">
      <c r="B972" s="28"/>
      <c r="C972" s="15"/>
      <c r="D972" s="121"/>
      <c r="H972" s="12"/>
      <c r="I972" s="12"/>
    </row>
    <row r="973">
      <c r="B973" s="28"/>
      <c r="C973" s="15"/>
      <c r="D973" s="121"/>
      <c r="H973" s="12"/>
      <c r="I973" s="12"/>
    </row>
    <row r="974">
      <c r="B974" s="28"/>
      <c r="C974" s="15"/>
      <c r="D974" s="121"/>
      <c r="H974" s="12"/>
      <c r="I974" s="12"/>
    </row>
    <row r="975">
      <c r="B975" s="28"/>
      <c r="C975" s="15"/>
      <c r="D975" s="121"/>
      <c r="H975" s="12"/>
      <c r="I975" s="12"/>
    </row>
    <row r="976">
      <c r="B976" s="28"/>
      <c r="C976" s="15"/>
      <c r="D976" s="121"/>
      <c r="H976" s="12"/>
      <c r="I976" s="12"/>
    </row>
    <row r="977">
      <c r="B977" s="28"/>
      <c r="C977" s="15"/>
      <c r="D977" s="121"/>
      <c r="H977" s="12"/>
      <c r="I977" s="12"/>
    </row>
    <row r="978">
      <c r="C978" s="15"/>
      <c r="D978" s="121"/>
      <c r="H978" s="12"/>
      <c r="I978" s="12"/>
    </row>
    <row r="979">
      <c r="C979" s="15"/>
      <c r="D979" s="121"/>
      <c r="H979" s="12"/>
      <c r="I979" s="12"/>
    </row>
    <row r="980">
      <c r="C980" s="15"/>
      <c r="D980" s="121"/>
      <c r="H980" s="12"/>
      <c r="I980" s="12"/>
    </row>
    <row r="981">
      <c r="C981" s="15"/>
      <c r="D981" s="121"/>
      <c r="H981" s="12"/>
      <c r="I981" s="12"/>
    </row>
    <row r="982">
      <c r="C982" s="15"/>
      <c r="D982" s="121"/>
      <c r="H982" s="12"/>
      <c r="I982" s="12"/>
    </row>
    <row r="983">
      <c r="C983" s="15"/>
      <c r="D983" s="121"/>
      <c r="H983" s="12"/>
      <c r="I983" s="12"/>
    </row>
    <row r="984">
      <c r="C984" s="15"/>
      <c r="D984" s="121"/>
      <c r="H984" s="12"/>
      <c r="I984" s="12"/>
    </row>
    <row r="985">
      <c r="C985" s="15"/>
      <c r="D985" s="121"/>
      <c r="H985" s="12"/>
      <c r="I985" s="12"/>
    </row>
    <row r="986">
      <c r="C986" s="15"/>
      <c r="D986" s="121"/>
      <c r="H986" s="12"/>
      <c r="I986" s="12"/>
    </row>
    <row r="987">
      <c r="C987" s="15"/>
      <c r="D987" s="121"/>
      <c r="H987" s="12"/>
      <c r="I987" s="12"/>
    </row>
    <row r="988">
      <c r="C988" s="15"/>
      <c r="D988" s="121"/>
      <c r="H988" s="12"/>
      <c r="I988" s="12"/>
    </row>
    <row r="989">
      <c r="C989" s="15"/>
      <c r="D989" s="121"/>
      <c r="H989" s="12"/>
      <c r="I989" s="12"/>
    </row>
    <row r="990">
      <c r="C990" s="15"/>
      <c r="D990" s="121"/>
      <c r="H990" s="12"/>
      <c r="I990" s="12"/>
    </row>
    <row r="991">
      <c r="C991" s="15"/>
      <c r="D991" s="121"/>
      <c r="H991" s="12"/>
      <c r="I991" s="12"/>
    </row>
    <row r="992">
      <c r="C992" s="15"/>
      <c r="D992" s="121"/>
      <c r="H992" s="12"/>
      <c r="I992" s="12"/>
    </row>
    <row r="993">
      <c r="C993" s="15"/>
      <c r="D993" s="121"/>
      <c r="H993" s="12"/>
      <c r="I993" s="12"/>
    </row>
    <row r="994">
      <c r="C994" s="15"/>
      <c r="D994" s="121"/>
      <c r="H994" s="12"/>
      <c r="I994" s="12"/>
    </row>
    <row r="995">
      <c r="C995" s="15"/>
      <c r="D995" s="121"/>
      <c r="H995" s="12"/>
      <c r="I995" s="12"/>
    </row>
    <row r="996">
      <c r="C996" s="15"/>
      <c r="D996" s="121"/>
      <c r="H996" s="12"/>
      <c r="I996" s="12"/>
    </row>
    <row r="997">
      <c r="C997" s="15"/>
      <c r="D997" s="121"/>
      <c r="H997" s="12"/>
      <c r="I997" s="12"/>
    </row>
    <row r="998">
      <c r="C998" s="15"/>
      <c r="D998" s="121"/>
      <c r="H998" s="12"/>
      <c r="I998" s="12"/>
    </row>
    <row r="999">
      <c r="C999" s="15"/>
      <c r="D999" s="121"/>
      <c r="H999" s="12"/>
      <c r="I999" s="12"/>
    </row>
    <row r="1000">
      <c r="C1000" s="15"/>
      <c r="D1000" s="121"/>
      <c r="H1000" s="12"/>
      <c r="I1000" s="12"/>
    </row>
    <row r="1001">
      <c r="C1001" s="15"/>
      <c r="D1001" s="121"/>
      <c r="H1001" s="12"/>
      <c r="I1001" s="12"/>
    </row>
  </sheetData>
  <conditionalFormatting sqref="E2:E138">
    <cfRule type="colorScale" priority="1">
      <colorScale>
        <cfvo type="min"/>
        <cfvo type="max"/>
        <color rgb="FFFFFFFF"/>
        <color rgb="FF57BB8A"/>
      </colorScale>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38"/>
    <col customWidth="1" min="3" max="3" width="23.38"/>
  </cols>
  <sheetData>
    <row r="1">
      <c r="A1" s="47" t="s">
        <v>29</v>
      </c>
      <c r="B1" s="47" t="s">
        <v>30</v>
      </c>
      <c r="C1" s="44" t="s">
        <v>517</v>
      </c>
      <c r="D1" s="10" t="s">
        <v>518</v>
      </c>
      <c r="E1" s="10"/>
      <c r="F1" s="13"/>
      <c r="G1" s="13"/>
      <c r="H1" s="13"/>
      <c r="I1" s="3"/>
      <c r="J1" s="3"/>
      <c r="K1" s="3"/>
      <c r="L1" s="3"/>
      <c r="M1" s="3"/>
      <c r="N1" s="3"/>
      <c r="O1" s="3"/>
      <c r="P1" s="3"/>
      <c r="Q1" s="3"/>
      <c r="R1" s="3"/>
      <c r="S1" s="3"/>
      <c r="T1" s="3"/>
      <c r="U1" s="3"/>
      <c r="V1" s="3"/>
      <c r="W1" s="3"/>
      <c r="X1" s="3"/>
    </row>
    <row r="2">
      <c r="A2" s="13" t="s">
        <v>32</v>
      </c>
      <c r="B2" s="13" t="s">
        <v>33</v>
      </c>
      <c r="C2" s="45">
        <v>0.0</v>
      </c>
      <c r="D2" s="52">
        <f t="shared" ref="D2:D138" si="1">C2/$C$140</f>
        <v>0</v>
      </c>
      <c r="F2" s="13"/>
      <c r="G2" s="13"/>
      <c r="H2" s="45"/>
    </row>
    <row r="3">
      <c r="A3" s="13" t="s">
        <v>34</v>
      </c>
      <c r="B3" s="13" t="s">
        <v>35</v>
      </c>
      <c r="C3" s="45">
        <v>0.0</v>
      </c>
      <c r="D3" s="52">
        <f t="shared" si="1"/>
        <v>0</v>
      </c>
      <c r="F3" s="134"/>
      <c r="G3" s="13"/>
      <c r="H3" s="45"/>
    </row>
    <row r="4">
      <c r="A4" s="13" t="s">
        <v>36</v>
      </c>
      <c r="B4" s="13" t="s">
        <v>37</v>
      </c>
      <c r="C4" s="45">
        <v>0.0</v>
      </c>
      <c r="D4" s="52">
        <f t="shared" si="1"/>
        <v>0</v>
      </c>
      <c r="F4" s="13"/>
      <c r="G4" s="13"/>
      <c r="H4" s="45"/>
    </row>
    <row r="5">
      <c r="A5" s="13" t="s">
        <v>38</v>
      </c>
      <c r="B5" s="13" t="s">
        <v>39</v>
      </c>
      <c r="C5" s="45">
        <v>0.0</v>
      </c>
      <c r="D5" s="52">
        <f t="shared" si="1"/>
        <v>0</v>
      </c>
      <c r="F5" s="13"/>
      <c r="G5" s="13"/>
      <c r="H5" s="45"/>
    </row>
    <row r="6">
      <c r="A6" s="13" t="s">
        <v>40</v>
      </c>
      <c r="B6" s="13" t="s">
        <v>41</v>
      </c>
      <c r="C6" s="45">
        <v>544000.0</v>
      </c>
      <c r="D6" s="52">
        <f t="shared" si="1"/>
        <v>0.003667577367</v>
      </c>
      <c r="F6" s="13"/>
      <c r="G6" s="13"/>
      <c r="H6" s="45"/>
    </row>
    <row r="7">
      <c r="A7" s="13" t="s">
        <v>42</v>
      </c>
      <c r="B7" s="13" t="s">
        <v>43</v>
      </c>
      <c r="C7" s="45">
        <v>0.0</v>
      </c>
      <c r="D7" s="52">
        <f t="shared" si="1"/>
        <v>0</v>
      </c>
      <c r="F7" s="13"/>
      <c r="G7" s="13"/>
      <c r="H7" s="45"/>
    </row>
    <row r="8">
      <c r="A8" s="13" t="s">
        <v>44</v>
      </c>
      <c r="B8" s="13" t="s">
        <v>45</v>
      </c>
      <c r="C8" s="45">
        <v>1047000.0</v>
      </c>
      <c r="D8" s="52">
        <f t="shared" si="1"/>
        <v>0.007058738058</v>
      </c>
      <c r="E8" s="49"/>
      <c r="F8" s="13"/>
      <c r="G8" s="13"/>
      <c r="H8" s="45"/>
    </row>
    <row r="9">
      <c r="A9" s="13" t="s">
        <v>46</v>
      </c>
      <c r="B9" s="13" t="s">
        <v>47</v>
      </c>
      <c r="C9" s="45">
        <v>0.0</v>
      </c>
      <c r="D9" s="52">
        <f t="shared" si="1"/>
        <v>0</v>
      </c>
      <c r="F9" s="13"/>
      <c r="G9" s="13"/>
      <c r="H9" s="45"/>
    </row>
    <row r="10">
      <c r="A10" s="13" t="s">
        <v>48</v>
      </c>
      <c r="B10" s="13" t="s">
        <v>49</v>
      </c>
      <c r="C10" s="45">
        <v>0.0</v>
      </c>
      <c r="D10" s="52">
        <f t="shared" si="1"/>
        <v>0</v>
      </c>
      <c r="F10" s="13"/>
      <c r="G10" s="13"/>
      <c r="H10" s="45"/>
    </row>
    <row r="11">
      <c r="A11" s="13" t="s">
        <v>50</v>
      </c>
      <c r="B11" s="13" t="s">
        <v>51</v>
      </c>
      <c r="C11" s="45">
        <v>11000.0</v>
      </c>
      <c r="D11" s="52">
        <f t="shared" si="1"/>
        <v>0.00007416057177</v>
      </c>
      <c r="F11" s="13"/>
      <c r="G11" s="13"/>
      <c r="H11" s="45"/>
    </row>
    <row r="12">
      <c r="A12" s="13" t="s">
        <v>52</v>
      </c>
      <c r="B12" s="13" t="s">
        <v>53</v>
      </c>
      <c r="C12" s="45">
        <v>0.0</v>
      </c>
      <c r="D12" s="52">
        <f t="shared" si="1"/>
        <v>0</v>
      </c>
      <c r="F12" s="13"/>
      <c r="G12" s="13"/>
      <c r="H12" s="45"/>
    </row>
    <row r="13">
      <c r="A13" s="13" t="s">
        <v>54</v>
      </c>
      <c r="B13" s="13" t="s">
        <v>55</v>
      </c>
      <c r="C13" s="45">
        <v>251000.0</v>
      </c>
      <c r="D13" s="52">
        <f t="shared" si="1"/>
        <v>0.00169220941</v>
      </c>
      <c r="F13" s="13"/>
      <c r="G13" s="13"/>
      <c r="H13" s="45"/>
    </row>
    <row r="14">
      <c r="A14" s="13" t="s">
        <v>56</v>
      </c>
      <c r="B14" s="13" t="s">
        <v>57</v>
      </c>
      <c r="C14" s="45">
        <v>0.0</v>
      </c>
      <c r="D14" s="52">
        <f t="shared" si="1"/>
        <v>0</v>
      </c>
      <c r="F14" s="13"/>
      <c r="G14" s="13"/>
      <c r="H14" s="45"/>
    </row>
    <row r="15">
      <c r="A15" s="13" t="s">
        <v>58</v>
      </c>
      <c r="B15" s="13" t="s">
        <v>59</v>
      </c>
      <c r="C15" s="45">
        <v>0.0</v>
      </c>
      <c r="D15" s="52">
        <f t="shared" si="1"/>
        <v>0</v>
      </c>
      <c r="F15" s="13"/>
      <c r="G15" s="13"/>
      <c r="H15" s="45"/>
    </row>
    <row r="16">
      <c r="A16" s="13" t="s">
        <v>60</v>
      </c>
      <c r="B16" s="13" t="s">
        <v>61</v>
      </c>
      <c r="C16" s="45">
        <v>0.0</v>
      </c>
      <c r="D16" s="52">
        <f t="shared" si="1"/>
        <v>0</v>
      </c>
      <c r="F16" s="13"/>
      <c r="G16" s="13"/>
      <c r="H16" s="45"/>
    </row>
    <row r="17">
      <c r="A17" s="13" t="s">
        <v>62</v>
      </c>
      <c r="B17" s="13" t="s">
        <v>63</v>
      </c>
      <c r="C17" s="45">
        <v>70000.0</v>
      </c>
      <c r="D17" s="52">
        <f t="shared" si="1"/>
        <v>0.0004719309113</v>
      </c>
      <c r="F17" s="13"/>
      <c r="G17" s="13"/>
      <c r="H17" s="45"/>
    </row>
    <row r="18">
      <c r="A18" s="13" t="s">
        <v>64</v>
      </c>
      <c r="B18" s="13" t="s">
        <v>65</v>
      </c>
      <c r="C18" s="45">
        <v>0.0</v>
      </c>
      <c r="D18" s="52">
        <f t="shared" si="1"/>
        <v>0</v>
      </c>
      <c r="F18" s="13"/>
      <c r="G18" s="13"/>
      <c r="H18" s="45"/>
    </row>
    <row r="19">
      <c r="A19" s="13" t="s">
        <v>66</v>
      </c>
      <c r="B19" s="13" t="s">
        <v>67</v>
      </c>
      <c r="C19" s="45">
        <v>2.0383E7</v>
      </c>
      <c r="D19" s="52">
        <f t="shared" si="1"/>
        <v>0.1374195395</v>
      </c>
      <c r="F19" s="13"/>
      <c r="G19" s="13"/>
      <c r="H19" s="45"/>
    </row>
    <row r="20">
      <c r="A20" s="13" t="s">
        <v>68</v>
      </c>
      <c r="B20" s="13" t="s">
        <v>69</v>
      </c>
      <c r="C20" s="45">
        <v>0.0</v>
      </c>
      <c r="D20" s="52">
        <f t="shared" si="1"/>
        <v>0</v>
      </c>
      <c r="F20" s="13"/>
      <c r="G20" s="13"/>
      <c r="H20" s="45"/>
    </row>
    <row r="21">
      <c r="A21" s="13" t="s">
        <v>70</v>
      </c>
      <c r="B21" s="13" t="s">
        <v>71</v>
      </c>
      <c r="C21" s="45">
        <v>0.0</v>
      </c>
      <c r="D21" s="52">
        <f t="shared" si="1"/>
        <v>0</v>
      </c>
      <c r="F21" s="13"/>
      <c r="G21" s="13"/>
      <c r="H21" s="45"/>
    </row>
    <row r="22">
      <c r="A22" s="13" t="s">
        <v>72</v>
      </c>
      <c r="B22" s="13" t="s">
        <v>73</v>
      </c>
      <c r="C22" s="45">
        <v>0.0</v>
      </c>
      <c r="D22" s="52">
        <f t="shared" si="1"/>
        <v>0</v>
      </c>
      <c r="F22" s="13"/>
      <c r="G22" s="13"/>
      <c r="H22" s="45"/>
    </row>
    <row r="23">
      <c r="A23" s="13" t="s">
        <v>74</v>
      </c>
      <c r="B23" s="13" t="s">
        <v>75</v>
      </c>
      <c r="C23" s="45">
        <v>0.0</v>
      </c>
      <c r="D23" s="52">
        <f t="shared" si="1"/>
        <v>0</v>
      </c>
      <c r="F23" s="13"/>
      <c r="G23" s="13"/>
      <c r="H23" s="45"/>
    </row>
    <row r="24">
      <c r="A24" s="13" t="s">
        <v>76</v>
      </c>
      <c r="B24" s="13" t="s">
        <v>77</v>
      </c>
      <c r="C24" s="45">
        <v>0.0</v>
      </c>
      <c r="D24" s="52">
        <f t="shared" si="1"/>
        <v>0</v>
      </c>
      <c r="F24" s="13"/>
      <c r="G24" s="13"/>
      <c r="H24" s="45"/>
    </row>
    <row r="25">
      <c r="A25" s="13" t="s">
        <v>78</v>
      </c>
      <c r="B25" s="13" t="s">
        <v>79</v>
      </c>
      <c r="C25" s="45">
        <v>0.0</v>
      </c>
      <c r="D25" s="52">
        <f t="shared" si="1"/>
        <v>0</v>
      </c>
      <c r="F25" s="13"/>
      <c r="G25" s="13"/>
      <c r="H25" s="45"/>
    </row>
    <row r="26">
      <c r="A26" s="13" t="s">
        <v>80</v>
      </c>
      <c r="B26" s="13" t="s">
        <v>81</v>
      </c>
      <c r="C26" s="45">
        <v>0.0</v>
      </c>
      <c r="D26" s="52">
        <f t="shared" si="1"/>
        <v>0</v>
      </c>
      <c r="F26" s="13"/>
      <c r="G26" s="13"/>
      <c r="H26" s="45"/>
    </row>
    <row r="27">
      <c r="A27" s="13" t="s">
        <v>82</v>
      </c>
      <c r="B27" s="13" t="s">
        <v>83</v>
      </c>
      <c r="C27" s="45">
        <v>8548486.0</v>
      </c>
      <c r="D27" s="52">
        <f t="shared" si="1"/>
        <v>0.05763278268</v>
      </c>
      <c r="F27" s="13"/>
      <c r="G27" s="13"/>
      <c r="H27" s="45"/>
    </row>
    <row r="28">
      <c r="A28" s="13" t="s">
        <v>84</v>
      </c>
      <c r="B28" s="13" t="s">
        <v>85</v>
      </c>
      <c r="C28" s="45">
        <v>0.0</v>
      </c>
      <c r="D28" s="52">
        <f t="shared" si="1"/>
        <v>0</v>
      </c>
      <c r="F28" s="13"/>
      <c r="G28" s="13"/>
      <c r="H28" s="45"/>
    </row>
    <row r="29">
      <c r="A29" s="13" t="s">
        <v>86</v>
      </c>
      <c r="B29" s="13" t="s">
        <v>87</v>
      </c>
      <c r="C29" s="45">
        <v>0.0</v>
      </c>
      <c r="D29" s="52">
        <f t="shared" si="1"/>
        <v>0</v>
      </c>
      <c r="F29" s="13"/>
      <c r="G29" s="13"/>
      <c r="H29" s="45"/>
    </row>
    <row r="30">
      <c r="A30" s="13" t="s">
        <v>88</v>
      </c>
      <c r="B30" s="13" t="s">
        <v>89</v>
      </c>
      <c r="C30" s="45">
        <v>4947000.0</v>
      </c>
      <c r="D30" s="52">
        <f t="shared" si="1"/>
        <v>0.03335203169</v>
      </c>
      <c r="F30" s="13"/>
      <c r="G30" s="13"/>
      <c r="H30" s="45"/>
    </row>
    <row r="31">
      <c r="A31" s="13" t="s">
        <v>90</v>
      </c>
      <c r="B31" s="13" t="s">
        <v>91</v>
      </c>
      <c r="C31" s="45">
        <v>1.0475201E7</v>
      </c>
      <c r="D31" s="52">
        <f t="shared" si="1"/>
        <v>0.07062244505</v>
      </c>
      <c r="F31" s="13"/>
      <c r="G31" s="13"/>
      <c r="H31" s="45"/>
    </row>
    <row r="32">
      <c r="A32" s="13" t="s">
        <v>92</v>
      </c>
      <c r="B32" s="13" t="s">
        <v>93</v>
      </c>
      <c r="C32" s="45">
        <v>167000.0</v>
      </c>
      <c r="D32" s="52">
        <f t="shared" si="1"/>
        <v>0.001125892317</v>
      </c>
      <c r="F32" s="13"/>
      <c r="G32" s="13"/>
      <c r="H32" s="45"/>
    </row>
    <row r="33">
      <c r="A33" s="13" t="s">
        <v>94</v>
      </c>
      <c r="B33" s="13" t="s">
        <v>95</v>
      </c>
      <c r="C33" s="45">
        <v>0.0</v>
      </c>
      <c r="D33" s="52">
        <f t="shared" si="1"/>
        <v>0</v>
      </c>
      <c r="F33" s="13"/>
      <c r="G33" s="13"/>
      <c r="H33" s="45"/>
    </row>
    <row r="34">
      <c r="A34" s="13" t="s">
        <v>96</v>
      </c>
      <c r="B34" s="13" t="s">
        <v>97</v>
      </c>
      <c r="C34" s="45">
        <v>0.0</v>
      </c>
      <c r="D34" s="52">
        <f t="shared" si="1"/>
        <v>0</v>
      </c>
      <c r="F34" s="13"/>
      <c r="G34" s="13"/>
      <c r="H34" s="45"/>
    </row>
    <row r="35">
      <c r="A35" s="13" t="s">
        <v>98</v>
      </c>
      <c r="B35" s="13" t="s">
        <v>99</v>
      </c>
      <c r="C35" s="45">
        <v>0.0</v>
      </c>
      <c r="D35" s="52">
        <f t="shared" si="1"/>
        <v>0</v>
      </c>
      <c r="F35" s="13"/>
      <c r="G35" s="13"/>
      <c r="H35" s="45"/>
    </row>
    <row r="36">
      <c r="A36" s="13" t="s">
        <v>100</v>
      </c>
      <c r="B36" s="13" t="s">
        <v>101</v>
      </c>
      <c r="C36" s="45">
        <v>0.0</v>
      </c>
      <c r="D36" s="52">
        <f t="shared" si="1"/>
        <v>0</v>
      </c>
      <c r="F36" s="13"/>
      <c r="G36" s="13"/>
      <c r="H36" s="45"/>
    </row>
    <row r="37">
      <c r="A37" s="13" t="s">
        <v>102</v>
      </c>
      <c r="B37" s="13" t="s">
        <v>103</v>
      </c>
      <c r="C37" s="45">
        <v>0.0</v>
      </c>
      <c r="D37" s="52">
        <f t="shared" si="1"/>
        <v>0</v>
      </c>
      <c r="F37" s="13"/>
      <c r="G37" s="13"/>
      <c r="H37" s="45"/>
    </row>
    <row r="38">
      <c r="A38" s="13" t="s">
        <v>104</v>
      </c>
      <c r="B38" s="13" t="s">
        <v>105</v>
      </c>
      <c r="C38" s="45">
        <v>0.0</v>
      </c>
      <c r="D38" s="52">
        <f t="shared" si="1"/>
        <v>0</v>
      </c>
      <c r="F38" s="13"/>
      <c r="G38" s="13"/>
      <c r="H38" s="45"/>
    </row>
    <row r="39">
      <c r="A39" s="13" t="s">
        <v>106</v>
      </c>
      <c r="B39" s="13" t="s">
        <v>107</v>
      </c>
      <c r="C39" s="45">
        <v>0.0</v>
      </c>
      <c r="D39" s="52">
        <f t="shared" si="1"/>
        <v>0</v>
      </c>
      <c r="F39" s="13"/>
      <c r="G39" s="13"/>
      <c r="H39" s="45"/>
    </row>
    <row r="40">
      <c r="A40" s="13" t="s">
        <v>108</v>
      </c>
      <c r="B40" s="13" t="s">
        <v>109</v>
      </c>
      <c r="C40" s="45">
        <v>0.0</v>
      </c>
      <c r="D40" s="52">
        <f t="shared" si="1"/>
        <v>0</v>
      </c>
      <c r="F40" s="13"/>
      <c r="G40" s="13"/>
      <c r="H40" s="45"/>
    </row>
    <row r="41">
      <c r="A41" s="13" t="s">
        <v>110</v>
      </c>
      <c r="B41" s="13" t="s">
        <v>111</v>
      </c>
      <c r="C41" s="45">
        <v>41000.0</v>
      </c>
      <c r="D41" s="52">
        <f t="shared" si="1"/>
        <v>0.0002764166766</v>
      </c>
      <c r="F41" s="13"/>
      <c r="G41" s="13"/>
      <c r="H41" s="45"/>
    </row>
    <row r="42">
      <c r="A42" s="13" t="s">
        <v>112</v>
      </c>
      <c r="B42" s="13" t="s">
        <v>113</v>
      </c>
      <c r="C42" s="45">
        <v>0.0</v>
      </c>
      <c r="D42" s="52">
        <f t="shared" si="1"/>
        <v>0</v>
      </c>
      <c r="F42" s="13"/>
      <c r="G42" s="13"/>
      <c r="H42" s="45"/>
    </row>
    <row r="43">
      <c r="A43" s="13" t="s">
        <v>114</v>
      </c>
      <c r="B43" s="13" t="s">
        <v>115</v>
      </c>
      <c r="C43" s="45">
        <v>0.0</v>
      </c>
      <c r="D43" s="52">
        <f t="shared" si="1"/>
        <v>0</v>
      </c>
      <c r="F43" s="13"/>
      <c r="G43" s="13"/>
      <c r="H43" s="45"/>
    </row>
    <row r="44">
      <c r="A44" s="13" t="s">
        <v>116</v>
      </c>
      <c r="B44" s="13" t="s">
        <v>117</v>
      </c>
      <c r="C44" s="45">
        <v>0.0</v>
      </c>
      <c r="D44" s="52">
        <f t="shared" si="1"/>
        <v>0</v>
      </c>
      <c r="F44" s="13"/>
      <c r="G44" s="13"/>
      <c r="H44" s="45"/>
    </row>
    <row r="45">
      <c r="A45" s="13" t="s">
        <v>118</v>
      </c>
      <c r="B45" s="13" t="s">
        <v>119</v>
      </c>
      <c r="C45" s="45">
        <v>0.0</v>
      </c>
      <c r="D45" s="52">
        <f t="shared" si="1"/>
        <v>0</v>
      </c>
      <c r="F45" s="13"/>
      <c r="G45" s="13"/>
      <c r="H45" s="45"/>
    </row>
    <row r="46">
      <c r="A46" s="13" t="s">
        <v>120</v>
      </c>
      <c r="B46" s="13" t="s">
        <v>121</v>
      </c>
      <c r="C46" s="45">
        <v>2.68274E7</v>
      </c>
      <c r="D46" s="52">
        <f t="shared" si="1"/>
        <v>0.1808668476</v>
      </c>
      <c r="F46" s="13"/>
      <c r="G46" s="13"/>
      <c r="H46" s="45"/>
    </row>
    <row r="47">
      <c r="A47" s="13" t="s">
        <v>122</v>
      </c>
      <c r="B47" s="13" t="s">
        <v>123</v>
      </c>
      <c r="C47" s="45">
        <v>0.0</v>
      </c>
      <c r="D47" s="52">
        <f t="shared" si="1"/>
        <v>0</v>
      </c>
      <c r="F47" s="13"/>
      <c r="G47" s="13"/>
      <c r="H47" s="45"/>
    </row>
    <row r="48">
      <c r="A48" s="13" t="s">
        <v>124</v>
      </c>
      <c r="B48" s="13" t="s">
        <v>125</v>
      </c>
      <c r="C48" s="45">
        <v>0.0</v>
      </c>
      <c r="D48" s="52">
        <f t="shared" si="1"/>
        <v>0</v>
      </c>
      <c r="F48" s="13"/>
      <c r="G48" s="13"/>
      <c r="H48" s="45"/>
    </row>
    <row r="49">
      <c r="A49" s="13" t="s">
        <v>126</v>
      </c>
      <c r="B49" s="13" t="s">
        <v>127</v>
      </c>
      <c r="C49" s="45">
        <v>0.0</v>
      </c>
      <c r="D49" s="52">
        <f t="shared" si="1"/>
        <v>0</v>
      </c>
      <c r="F49" s="13"/>
      <c r="G49" s="13"/>
      <c r="H49" s="45"/>
    </row>
    <row r="50">
      <c r="A50" s="13" t="s">
        <v>128</v>
      </c>
      <c r="B50" s="13" t="s">
        <v>129</v>
      </c>
      <c r="C50" s="45">
        <v>0.0</v>
      </c>
      <c r="D50" s="52">
        <f t="shared" si="1"/>
        <v>0</v>
      </c>
      <c r="F50" s="13"/>
      <c r="G50" s="13"/>
      <c r="H50" s="45"/>
    </row>
    <row r="51">
      <c r="A51" s="13" t="s">
        <v>130</v>
      </c>
      <c r="B51" s="13" t="s">
        <v>131</v>
      </c>
      <c r="C51" s="45">
        <v>0.0</v>
      </c>
      <c r="D51" s="52">
        <f t="shared" si="1"/>
        <v>0</v>
      </c>
      <c r="F51" s="13"/>
      <c r="G51" s="13"/>
      <c r="H51" s="45"/>
    </row>
    <row r="52">
      <c r="A52" s="13" t="s">
        <v>132</v>
      </c>
      <c r="B52" s="13" t="s">
        <v>133</v>
      </c>
      <c r="C52" s="45">
        <v>0.0</v>
      </c>
      <c r="D52" s="52">
        <f t="shared" si="1"/>
        <v>0</v>
      </c>
      <c r="F52" s="13"/>
      <c r="G52" s="13"/>
      <c r="H52" s="45"/>
    </row>
    <row r="53">
      <c r="A53" s="13" t="s">
        <v>134</v>
      </c>
      <c r="B53" s="13" t="s">
        <v>135</v>
      </c>
      <c r="C53" s="45">
        <v>0.0</v>
      </c>
      <c r="D53" s="52">
        <f t="shared" si="1"/>
        <v>0</v>
      </c>
      <c r="F53" s="13"/>
      <c r="G53" s="13"/>
      <c r="H53" s="45"/>
    </row>
    <row r="54">
      <c r="A54" s="13" t="s">
        <v>136</v>
      </c>
      <c r="B54" s="13" t="s">
        <v>137</v>
      </c>
      <c r="C54" s="45">
        <v>0.0</v>
      </c>
      <c r="D54" s="52">
        <f t="shared" si="1"/>
        <v>0</v>
      </c>
      <c r="F54" s="13"/>
      <c r="G54" s="13"/>
      <c r="H54" s="45"/>
    </row>
    <row r="55">
      <c r="A55" s="13" t="s">
        <v>138</v>
      </c>
      <c r="B55" s="13" t="s">
        <v>139</v>
      </c>
      <c r="C55" s="45">
        <v>0.0</v>
      </c>
      <c r="D55" s="52">
        <f t="shared" si="1"/>
        <v>0</v>
      </c>
      <c r="F55" s="13"/>
      <c r="G55" s="13"/>
      <c r="H55" s="45"/>
    </row>
    <row r="56">
      <c r="A56" s="13" t="s">
        <v>140</v>
      </c>
      <c r="B56" s="13" t="s">
        <v>141</v>
      </c>
      <c r="C56" s="45">
        <v>0.0</v>
      </c>
      <c r="D56" s="52">
        <f t="shared" si="1"/>
        <v>0</v>
      </c>
      <c r="F56" s="13"/>
      <c r="G56" s="13"/>
      <c r="H56" s="45"/>
    </row>
    <row r="57">
      <c r="A57" s="13" t="s">
        <v>142</v>
      </c>
      <c r="B57" s="13" t="s">
        <v>143</v>
      </c>
      <c r="C57" s="45">
        <v>0.0</v>
      </c>
      <c r="D57" s="52">
        <f t="shared" si="1"/>
        <v>0</v>
      </c>
      <c r="F57" s="13"/>
      <c r="G57" s="13"/>
      <c r="H57" s="45"/>
    </row>
    <row r="58">
      <c r="A58" s="13" t="s">
        <v>144</v>
      </c>
      <c r="B58" s="13" t="s">
        <v>145</v>
      </c>
      <c r="C58" s="45">
        <v>2434800.0</v>
      </c>
      <c r="D58" s="52">
        <f t="shared" si="1"/>
        <v>0.01641510547</v>
      </c>
      <c r="F58" s="13"/>
      <c r="G58" s="13"/>
      <c r="H58" s="45"/>
    </row>
    <row r="59">
      <c r="A59" s="13" t="s">
        <v>146</v>
      </c>
      <c r="B59" s="13" t="s">
        <v>147</v>
      </c>
      <c r="C59" s="45">
        <v>7807000.0</v>
      </c>
      <c r="D59" s="52">
        <f t="shared" si="1"/>
        <v>0.05263378035</v>
      </c>
      <c r="F59" s="13"/>
      <c r="G59" s="13"/>
      <c r="H59" s="45"/>
    </row>
    <row r="60">
      <c r="A60" s="13" t="s">
        <v>148</v>
      </c>
      <c r="B60" s="13" t="s">
        <v>149</v>
      </c>
      <c r="C60" s="45">
        <v>75000.0</v>
      </c>
      <c r="D60" s="52">
        <f t="shared" si="1"/>
        <v>0.0005056402621</v>
      </c>
      <c r="F60" s="13"/>
      <c r="G60" s="13"/>
      <c r="H60" s="45"/>
    </row>
    <row r="61">
      <c r="A61" s="13" t="s">
        <v>150</v>
      </c>
      <c r="B61" s="13" t="s">
        <v>151</v>
      </c>
      <c r="C61" s="45">
        <v>0.0</v>
      </c>
      <c r="D61" s="52">
        <f t="shared" si="1"/>
        <v>0</v>
      </c>
      <c r="F61" s="13"/>
      <c r="G61" s="13"/>
      <c r="H61" s="45"/>
    </row>
    <row r="62">
      <c r="A62" s="13" t="s">
        <v>152</v>
      </c>
      <c r="B62" s="13" t="s">
        <v>153</v>
      </c>
      <c r="C62" s="45">
        <v>0.0</v>
      </c>
      <c r="D62" s="52">
        <f t="shared" si="1"/>
        <v>0</v>
      </c>
      <c r="F62" s="13"/>
      <c r="G62" s="13"/>
      <c r="H62" s="45"/>
    </row>
    <row r="63">
      <c r="A63" s="13" t="s">
        <v>154</v>
      </c>
      <c r="B63" s="13" t="s">
        <v>155</v>
      </c>
      <c r="C63" s="45">
        <v>0.0</v>
      </c>
      <c r="D63" s="52">
        <f t="shared" si="1"/>
        <v>0</v>
      </c>
      <c r="F63" s="13"/>
      <c r="G63" s="13"/>
      <c r="H63" s="45"/>
    </row>
    <row r="64">
      <c r="A64" s="13" t="s">
        <v>156</v>
      </c>
      <c r="B64" s="13" t="s">
        <v>157</v>
      </c>
      <c r="C64" s="45">
        <v>6620000.0</v>
      </c>
      <c r="D64" s="52">
        <f t="shared" si="1"/>
        <v>0.04463118046</v>
      </c>
      <c r="F64" s="13"/>
      <c r="G64" s="13"/>
      <c r="H64" s="45"/>
    </row>
    <row r="65">
      <c r="A65" s="13" t="s">
        <v>158</v>
      </c>
      <c r="B65" s="13" t="s">
        <v>159</v>
      </c>
      <c r="C65" s="45">
        <v>0.0</v>
      </c>
      <c r="D65" s="52">
        <f t="shared" si="1"/>
        <v>0</v>
      </c>
      <c r="F65" s="13"/>
      <c r="G65" s="13"/>
      <c r="H65" s="45"/>
    </row>
    <row r="66">
      <c r="A66" s="13" t="s">
        <v>160</v>
      </c>
      <c r="B66" s="13" t="s">
        <v>161</v>
      </c>
      <c r="C66" s="45">
        <v>0.0</v>
      </c>
      <c r="D66" s="52">
        <f t="shared" si="1"/>
        <v>0</v>
      </c>
      <c r="F66" s="13"/>
      <c r="G66" s="13"/>
      <c r="H66" s="45"/>
    </row>
    <row r="67">
      <c r="A67" s="13" t="s">
        <v>162</v>
      </c>
      <c r="B67" s="13" t="s">
        <v>163</v>
      </c>
      <c r="C67" s="45">
        <v>0.0</v>
      </c>
      <c r="D67" s="52">
        <f t="shared" si="1"/>
        <v>0</v>
      </c>
      <c r="F67" s="13"/>
      <c r="G67" s="13"/>
      <c r="H67" s="45"/>
    </row>
    <row r="68">
      <c r="A68" s="13" t="s">
        <v>164</v>
      </c>
      <c r="B68" s="13" t="s">
        <v>165</v>
      </c>
      <c r="C68" s="45">
        <v>393000.0</v>
      </c>
      <c r="D68" s="52">
        <f t="shared" si="1"/>
        <v>0.002649554973</v>
      </c>
      <c r="F68" s="13"/>
      <c r="G68" s="13"/>
      <c r="H68" s="45"/>
    </row>
    <row r="69">
      <c r="A69" s="13" t="s">
        <v>166</v>
      </c>
      <c r="B69" s="13" t="s">
        <v>167</v>
      </c>
      <c r="C69" s="45">
        <v>43000.0</v>
      </c>
      <c r="D69" s="52">
        <f t="shared" si="1"/>
        <v>0.0002899004169</v>
      </c>
      <c r="F69" s="13"/>
      <c r="G69" s="13"/>
      <c r="H69" s="45"/>
    </row>
    <row r="70">
      <c r="A70" s="13" t="s">
        <v>168</v>
      </c>
      <c r="B70" s="13" t="s">
        <v>169</v>
      </c>
      <c r="C70" s="45">
        <v>0.0</v>
      </c>
      <c r="D70" s="52">
        <f t="shared" si="1"/>
        <v>0</v>
      </c>
      <c r="F70" s="13"/>
      <c r="G70" s="13"/>
      <c r="H70" s="45"/>
    </row>
    <row r="71">
      <c r="A71" s="13" t="s">
        <v>170</v>
      </c>
      <c r="B71" s="13" t="s">
        <v>171</v>
      </c>
      <c r="C71" s="45">
        <v>0.0</v>
      </c>
      <c r="D71" s="52">
        <f t="shared" si="1"/>
        <v>0</v>
      </c>
      <c r="F71" s="13"/>
      <c r="G71" s="13"/>
      <c r="H71" s="45"/>
    </row>
    <row r="72">
      <c r="A72" s="13" t="s">
        <v>172</v>
      </c>
      <c r="B72" s="13" t="s">
        <v>173</v>
      </c>
      <c r="C72" s="45">
        <v>156000.0</v>
      </c>
      <c r="D72" s="52">
        <f t="shared" si="1"/>
        <v>0.001051731745</v>
      </c>
      <c r="F72" s="13"/>
      <c r="G72" s="13"/>
      <c r="H72" s="45"/>
    </row>
    <row r="73">
      <c r="A73" s="13" t="s">
        <v>174</v>
      </c>
      <c r="B73" s="13" t="s">
        <v>175</v>
      </c>
      <c r="C73" s="45">
        <v>0.0</v>
      </c>
      <c r="D73" s="52">
        <f t="shared" si="1"/>
        <v>0</v>
      </c>
      <c r="F73" s="13"/>
      <c r="G73" s="13"/>
      <c r="H73" s="45"/>
    </row>
    <row r="74">
      <c r="A74" s="13" t="s">
        <v>176</v>
      </c>
      <c r="B74" s="13" t="s">
        <v>177</v>
      </c>
      <c r="C74" s="45">
        <v>0.0</v>
      </c>
      <c r="D74" s="52">
        <f t="shared" si="1"/>
        <v>0</v>
      </c>
      <c r="F74" s="13"/>
      <c r="G74" s="13"/>
      <c r="H74" s="45"/>
    </row>
    <row r="75">
      <c r="A75" s="13" t="s">
        <v>178</v>
      </c>
      <c r="B75" s="13" t="s">
        <v>179</v>
      </c>
      <c r="C75" s="45">
        <v>0.0</v>
      </c>
      <c r="D75" s="52">
        <f t="shared" si="1"/>
        <v>0</v>
      </c>
      <c r="F75" s="13"/>
      <c r="G75" s="13"/>
      <c r="H75" s="45"/>
    </row>
    <row r="76">
      <c r="A76" s="13" t="s">
        <v>180</v>
      </c>
      <c r="B76" s="13" t="s">
        <v>181</v>
      </c>
      <c r="C76" s="45">
        <v>0.0</v>
      </c>
      <c r="D76" s="52">
        <f t="shared" si="1"/>
        <v>0</v>
      </c>
      <c r="F76" s="13"/>
      <c r="G76" s="13"/>
      <c r="H76" s="45"/>
    </row>
    <row r="77">
      <c r="A77" s="13" t="s">
        <v>182</v>
      </c>
      <c r="B77" s="13" t="s">
        <v>183</v>
      </c>
      <c r="C77" s="45">
        <v>0.0</v>
      </c>
      <c r="D77" s="52">
        <f t="shared" si="1"/>
        <v>0</v>
      </c>
      <c r="F77" s="13"/>
      <c r="G77" s="13"/>
      <c r="H77" s="45"/>
    </row>
    <row r="78">
      <c r="A78" s="13" t="s">
        <v>184</v>
      </c>
      <c r="B78" s="13" t="s">
        <v>185</v>
      </c>
      <c r="C78" s="45">
        <v>0.0</v>
      </c>
      <c r="D78" s="52">
        <f t="shared" si="1"/>
        <v>0</v>
      </c>
      <c r="F78" s="13"/>
      <c r="G78" s="13"/>
      <c r="H78" s="45"/>
    </row>
    <row r="79">
      <c r="A79" s="13" t="s">
        <v>186</v>
      </c>
      <c r="B79" s="13" t="s">
        <v>187</v>
      </c>
      <c r="C79" s="45">
        <v>131000.0</v>
      </c>
      <c r="D79" s="52">
        <f t="shared" si="1"/>
        <v>0.0008831849911</v>
      </c>
      <c r="F79" s="13"/>
      <c r="G79" s="13"/>
      <c r="H79" s="45"/>
    </row>
    <row r="80">
      <c r="A80" s="13" t="s">
        <v>188</v>
      </c>
      <c r="B80" s="13" t="s">
        <v>189</v>
      </c>
      <c r="C80" s="45">
        <v>0.0</v>
      </c>
      <c r="D80" s="52">
        <f t="shared" si="1"/>
        <v>0</v>
      </c>
      <c r="F80" s="13"/>
      <c r="G80" s="13"/>
      <c r="H80" s="45"/>
    </row>
    <row r="81">
      <c r="A81" s="13" t="s">
        <v>190</v>
      </c>
      <c r="B81" s="13" t="s">
        <v>191</v>
      </c>
      <c r="C81" s="45">
        <v>0.0</v>
      </c>
      <c r="D81" s="52">
        <f t="shared" si="1"/>
        <v>0</v>
      </c>
      <c r="F81" s="13"/>
      <c r="G81" s="13"/>
      <c r="H81" s="45"/>
    </row>
    <row r="82">
      <c r="A82" s="13" t="s">
        <v>192</v>
      </c>
      <c r="B82" s="13" t="s">
        <v>193</v>
      </c>
      <c r="C82" s="45">
        <v>0.0</v>
      </c>
      <c r="D82" s="52">
        <f t="shared" si="1"/>
        <v>0</v>
      </c>
      <c r="F82" s="13"/>
      <c r="G82" s="13"/>
      <c r="H82" s="45"/>
    </row>
    <row r="83">
      <c r="A83" s="13" t="s">
        <v>194</v>
      </c>
      <c r="B83" s="13" t="s">
        <v>195</v>
      </c>
      <c r="C83" s="45">
        <v>121900.0</v>
      </c>
      <c r="D83" s="52">
        <f t="shared" si="1"/>
        <v>0.0008218339726</v>
      </c>
      <c r="F83" s="13"/>
      <c r="G83" s="13"/>
      <c r="H83" s="45"/>
    </row>
    <row r="84">
      <c r="A84" s="13" t="s">
        <v>196</v>
      </c>
      <c r="B84" s="13" t="s">
        <v>197</v>
      </c>
      <c r="C84" s="45">
        <v>0.0</v>
      </c>
      <c r="D84" s="52">
        <f t="shared" si="1"/>
        <v>0</v>
      </c>
      <c r="F84" s="13"/>
      <c r="G84" s="13"/>
      <c r="H84" s="45"/>
    </row>
    <row r="85">
      <c r="A85" s="13" t="s">
        <v>198</v>
      </c>
      <c r="B85" s="13" t="s">
        <v>199</v>
      </c>
      <c r="C85" s="45">
        <v>0.0</v>
      </c>
      <c r="D85" s="52">
        <f t="shared" si="1"/>
        <v>0</v>
      </c>
      <c r="F85" s="13"/>
      <c r="G85" s="13"/>
      <c r="H85" s="45"/>
    </row>
    <row r="86">
      <c r="A86" s="13" t="s">
        <v>200</v>
      </c>
      <c r="B86" s="13" t="s">
        <v>201</v>
      </c>
      <c r="C86" s="45">
        <v>0.0</v>
      </c>
      <c r="D86" s="52">
        <f t="shared" si="1"/>
        <v>0</v>
      </c>
      <c r="F86" s="13"/>
      <c r="G86" s="13"/>
      <c r="H86" s="45"/>
    </row>
    <row r="87">
      <c r="A87" s="13" t="s">
        <v>202</v>
      </c>
      <c r="B87" s="13" t="s">
        <v>203</v>
      </c>
      <c r="C87" s="45">
        <v>0.0</v>
      </c>
      <c r="D87" s="52">
        <f t="shared" si="1"/>
        <v>0</v>
      </c>
      <c r="F87" s="13"/>
      <c r="G87" s="13"/>
      <c r="H87" s="45"/>
    </row>
    <row r="88">
      <c r="A88" s="13" t="s">
        <v>204</v>
      </c>
      <c r="B88" s="13" t="s">
        <v>205</v>
      </c>
      <c r="C88" s="45">
        <v>0.0</v>
      </c>
      <c r="D88" s="52">
        <f t="shared" si="1"/>
        <v>0</v>
      </c>
      <c r="F88" s="13"/>
      <c r="G88" s="13"/>
      <c r="H88" s="45"/>
    </row>
    <row r="89">
      <c r="A89" s="13" t="s">
        <v>206</v>
      </c>
      <c r="B89" s="13" t="s">
        <v>207</v>
      </c>
      <c r="C89" s="45">
        <v>0.0</v>
      </c>
      <c r="D89" s="52">
        <f t="shared" si="1"/>
        <v>0</v>
      </c>
      <c r="F89" s="13"/>
      <c r="G89" s="13"/>
      <c r="H89" s="45"/>
    </row>
    <row r="90">
      <c r="A90" s="13" t="s">
        <v>208</v>
      </c>
      <c r="B90" s="13" t="s">
        <v>209</v>
      </c>
      <c r="C90" s="45">
        <v>677000.0</v>
      </c>
      <c r="D90" s="52">
        <f t="shared" si="1"/>
        <v>0.004564246099</v>
      </c>
      <c r="F90" s="13"/>
      <c r="G90" s="13"/>
      <c r="H90" s="45"/>
    </row>
    <row r="91">
      <c r="A91" s="13" t="s">
        <v>210</v>
      </c>
      <c r="B91" s="13" t="s">
        <v>211</v>
      </c>
      <c r="C91" s="45">
        <v>0.0</v>
      </c>
      <c r="D91" s="52">
        <f t="shared" si="1"/>
        <v>0</v>
      </c>
      <c r="F91" s="13"/>
      <c r="G91" s="13"/>
      <c r="H91" s="45"/>
    </row>
    <row r="92">
      <c r="A92" s="13" t="s">
        <v>212</v>
      </c>
      <c r="B92" s="13" t="s">
        <v>213</v>
      </c>
      <c r="C92" s="45">
        <v>0.0</v>
      </c>
      <c r="D92" s="52">
        <f t="shared" si="1"/>
        <v>0</v>
      </c>
      <c r="F92" s="13"/>
      <c r="G92" s="13"/>
      <c r="H92" s="45"/>
    </row>
    <row r="93">
      <c r="A93" s="13" t="s">
        <v>214</v>
      </c>
      <c r="B93" s="13" t="s">
        <v>215</v>
      </c>
      <c r="C93" s="45">
        <v>14000.0</v>
      </c>
      <c r="D93" s="52">
        <f t="shared" si="1"/>
        <v>0.00009438618225</v>
      </c>
      <c r="F93" s="13"/>
      <c r="G93" s="13"/>
      <c r="H93" s="45"/>
    </row>
    <row r="94">
      <c r="A94" s="13" t="s">
        <v>216</v>
      </c>
      <c r="B94" s="13" t="s">
        <v>217</v>
      </c>
      <c r="C94" s="45">
        <v>0.0</v>
      </c>
      <c r="D94" s="52">
        <f t="shared" si="1"/>
        <v>0</v>
      </c>
      <c r="F94" s="13"/>
      <c r="G94" s="13"/>
      <c r="H94" s="45"/>
    </row>
    <row r="95">
      <c r="A95" s="13" t="s">
        <v>218</v>
      </c>
      <c r="B95" s="13" t="s">
        <v>219</v>
      </c>
      <c r="C95" s="45">
        <v>0.0</v>
      </c>
      <c r="D95" s="52">
        <f t="shared" si="1"/>
        <v>0</v>
      </c>
      <c r="F95" s="13"/>
      <c r="G95" s="13"/>
      <c r="H95" s="45"/>
    </row>
    <row r="96">
      <c r="A96" s="13" t="s">
        <v>220</v>
      </c>
      <c r="B96" s="13" t="s">
        <v>221</v>
      </c>
      <c r="C96" s="45">
        <v>0.0</v>
      </c>
      <c r="D96" s="52">
        <f t="shared" si="1"/>
        <v>0</v>
      </c>
      <c r="F96" s="13"/>
      <c r="G96" s="13"/>
      <c r="H96" s="45"/>
    </row>
    <row r="97">
      <c r="A97" s="13" t="s">
        <v>222</v>
      </c>
      <c r="B97" s="13" t="s">
        <v>223</v>
      </c>
      <c r="C97" s="45">
        <v>41000.0</v>
      </c>
      <c r="D97" s="52">
        <f t="shared" si="1"/>
        <v>0.0002764166766</v>
      </c>
      <c r="F97" s="13"/>
      <c r="G97" s="13"/>
      <c r="H97" s="45"/>
    </row>
    <row r="98">
      <c r="A98" s="13" t="s">
        <v>224</v>
      </c>
      <c r="B98" s="13" t="s">
        <v>225</v>
      </c>
      <c r="C98" s="45">
        <v>0.0</v>
      </c>
      <c r="D98" s="52">
        <f t="shared" si="1"/>
        <v>0</v>
      </c>
      <c r="F98" s="13"/>
      <c r="G98" s="13"/>
      <c r="H98" s="45"/>
    </row>
    <row r="99">
      <c r="A99" s="13" t="s">
        <v>226</v>
      </c>
      <c r="B99" s="13" t="s">
        <v>227</v>
      </c>
      <c r="C99" s="45">
        <v>0.0</v>
      </c>
      <c r="D99" s="52">
        <f t="shared" si="1"/>
        <v>0</v>
      </c>
      <c r="F99" s="13"/>
      <c r="G99" s="13"/>
      <c r="H99" s="45"/>
    </row>
    <row r="100">
      <c r="A100" s="13" t="s">
        <v>228</v>
      </c>
      <c r="B100" s="13" t="s">
        <v>229</v>
      </c>
      <c r="C100" s="45">
        <v>0.0</v>
      </c>
      <c r="D100" s="52">
        <f t="shared" si="1"/>
        <v>0</v>
      </c>
      <c r="F100" s="13"/>
      <c r="G100" s="13"/>
      <c r="H100" s="45"/>
    </row>
    <row r="101">
      <c r="A101" s="13" t="s">
        <v>230</v>
      </c>
      <c r="B101" s="13" t="s">
        <v>231</v>
      </c>
      <c r="C101" s="45">
        <v>0.0</v>
      </c>
      <c r="D101" s="52">
        <f t="shared" si="1"/>
        <v>0</v>
      </c>
      <c r="F101" s="13"/>
      <c r="G101" s="13"/>
      <c r="H101" s="45"/>
    </row>
    <row r="102">
      <c r="A102" s="13" t="s">
        <v>232</v>
      </c>
      <c r="B102" s="13" t="s">
        <v>233</v>
      </c>
      <c r="C102" s="45">
        <v>0.0</v>
      </c>
      <c r="D102" s="52">
        <f t="shared" si="1"/>
        <v>0</v>
      </c>
      <c r="F102" s="13"/>
      <c r="G102" s="13"/>
      <c r="H102" s="45"/>
    </row>
    <row r="103">
      <c r="A103" s="13" t="s">
        <v>234</v>
      </c>
      <c r="B103" s="13" t="s">
        <v>235</v>
      </c>
      <c r="C103" s="45">
        <v>0.0</v>
      </c>
      <c r="D103" s="52">
        <f t="shared" si="1"/>
        <v>0</v>
      </c>
      <c r="F103" s="13"/>
      <c r="G103" s="13"/>
      <c r="H103" s="45"/>
    </row>
    <row r="104">
      <c r="A104" s="13" t="s">
        <v>236</v>
      </c>
      <c r="B104" s="13" t="s">
        <v>237</v>
      </c>
      <c r="C104" s="45">
        <v>6366000.0</v>
      </c>
      <c r="D104" s="52">
        <f t="shared" si="1"/>
        <v>0.04291874544</v>
      </c>
      <c r="F104" s="13"/>
      <c r="G104" s="13"/>
      <c r="H104" s="45"/>
    </row>
    <row r="105">
      <c r="A105" s="13" t="s">
        <v>238</v>
      </c>
      <c r="B105" s="13" t="s">
        <v>239</v>
      </c>
      <c r="C105" s="45">
        <v>0.0</v>
      </c>
      <c r="D105" s="52">
        <f t="shared" si="1"/>
        <v>0</v>
      </c>
      <c r="F105" s="13"/>
      <c r="G105" s="13"/>
      <c r="H105" s="45"/>
    </row>
    <row r="106">
      <c r="A106" s="13" t="s">
        <v>240</v>
      </c>
      <c r="B106" s="13" t="s">
        <v>241</v>
      </c>
      <c r="C106" s="45">
        <v>0.0</v>
      </c>
      <c r="D106" s="52">
        <f t="shared" si="1"/>
        <v>0</v>
      </c>
      <c r="F106" s="13"/>
      <c r="G106" s="13"/>
      <c r="H106" s="45"/>
    </row>
    <row r="107">
      <c r="A107" s="13" t="s">
        <v>242</v>
      </c>
      <c r="B107" s="13" t="s">
        <v>243</v>
      </c>
      <c r="C107" s="45">
        <v>0.0</v>
      </c>
      <c r="D107" s="52">
        <f t="shared" si="1"/>
        <v>0</v>
      </c>
      <c r="F107" s="13"/>
      <c r="G107" s="13"/>
      <c r="H107" s="45"/>
    </row>
    <row r="108">
      <c r="A108" s="13" t="s">
        <v>244</v>
      </c>
      <c r="B108" s="13" t="s">
        <v>245</v>
      </c>
      <c r="C108" s="45">
        <v>0.0</v>
      </c>
      <c r="D108" s="52">
        <f t="shared" si="1"/>
        <v>0</v>
      </c>
      <c r="F108" s="13"/>
      <c r="G108" s="13"/>
      <c r="H108" s="45"/>
    </row>
    <row r="109">
      <c r="A109" s="13" t="s">
        <v>246</v>
      </c>
      <c r="B109" s="13" t="s">
        <v>247</v>
      </c>
      <c r="C109" s="45">
        <v>0.0</v>
      </c>
      <c r="D109" s="52">
        <f t="shared" si="1"/>
        <v>0</v>
      </c>
      <c r="F109" s="13"/>
      <c r="G109" s="13"/>
      <c r="H109" s="45"/>
    </row>
    <row r="110">
      <c r="A110" s="13" t="s">
        <v>248</v>
      </c>
      <c r="B110" s="13" t="s">
        <v>249</v>
      </c>
      <c r="C110" s="45">
        <v>0.0</v>
      </c>
      <c r="D110" s="52">
        <f t="shared" si="1"/>
        <v>0</v>
      </c>
      <c r="F110" s="13"/>
      <c r="G110" s="13"/>
      <c r="H110" s="45"/>
    </row>
    <row r="111">
      <c r="A111" s="13" t="s">
        <v>250</v>
      </c>
      <c r="B111" s="13" t="s">
        <v>251</v>
      </c>
      <c r="C111" s="45">
        <v>0.0</v>
      </c>
      <c r="D111" s="52">
        <f t="shared" si="1"/>
        <v>0</v>
      </c>
      <c r="F111" s="13"/>
      <c r="G111" s="13"/>
      <c r="H111" s="45"/>
    </row>
    <row r="112">
      <c r="A112" s="13" t="s">
        <v>252</v>
      </c>
      <c r="B112" s="13" t="s">
        <v>253</v>
      </c>
      <c r="C112" s="45">
        <v>744500.0</v>
      </c>
      <c r="D112" s="52">
        <f t="shared" si="1"/>
        <v>0.005019322335</v>
      </c>
      <c r="F112" s="13"/>
      <c r="G112" s="13"/>
      <c r="H112" s="45"/>
    </row>
    <row r="113">
      <c r="A113" s="13" t="s">
        <v>254</v>
      </c>
      <c r="B113" s="13" t="s">
        <v>255</v>
      </c>
      <c r="C113" s="45">
        <v>0.0</v>
      </c>
      <c r="D113" s="52">
        <f t="shared" si="1"/>
        <v>0</v>
      </c>
      <c r="F113" s="13"/>
      <c r="G113" s="13"/>
      <c r="H113" s="45"/>
    </row>
    <row r="114">
      <c r="A114" s="13" t="s">
        <v>256</v>
      </c>
      <c r="B114" s="13" t="s">
        <v>257</v>
      </c>
      <c r="C114" s="45">
        <v>2600.0</v>
      </c>
      <c r="D114" s="52">
        <f t="shared" si="1"/>
        <v>0.00001752886242</v>
      </c>
      <c r="F114" s="13"/>
      <c r="G114" s="13"/>
      <c r="H114" s="45"/>
    </row>
    <row r="115">
      <c r="A115" s="13" t="s">
        <v>258</v>
      </c>
      <c r="B115" s="13" t="s">
        <v>259</v>
      </c>
      <c r="C115" s="45">
        <v>0.0</v>
      </c>
      <c r="D115" s="52">
        <f t="shared" si="1"/>
        <v>0</v>
      </c>
      <c r="F115" s="13"/>
      <c r="G115" s="13"/>
      <c r="H115" s="45"/>
    </row>
    <row r="116">
      <c r="A116" s="13" t="s">
        <v>260</v>
      </c>
      <c r="B116" s="13" t="s">
        <v>261</v>
      </c>
      <c r="C116" s="45">
        <v>0.0</v>
      </c>
      <c r="D116" s="52">
        <f t="shared" si="1"/>
        <v>0</v>
      </c>
      <c r="F116" s="13"/>
      <c r="G116" s="13"/>
      <c r="H116" s="45"/>
    </row>
    <row r="117">
      <c r="A117" s="13" t="s">
        <v>262</v>
      </c>
      <c r="B117" s="13" t="s">
        <v>263</v>
      </c>
      <c r="C117" s="45">
        <v>0.0</v>
      </c>
      <c r="D117" s="52">
        <f t="shared" si="1"/>
        <v>0</v>
      </c>
      <c r="F117" s="13"/>
      <c r="G117" s="13"/>
      <c r="H117" s="45"/>
    </row>
    <row r="118">
      <c r="A118" s="13" t="s">
        <v>264</v>
      </c>
      <c r="B118" s="13" t="s">
        <v>265</v>
      </c>
      <c r="C118" s="45">
        <v>0.0</v>
      </c>
      <c r="D118" s="52">
        <f t="shared" si="1"/>
        <v>0</v>
      </c>
      <c r="F118" s="13"/>
      <c r="G118" s="13"/>
      <c r="H118" s="45"/>
    </row>
    <row r="119">
      <c r="A119" s="13" t="s">
        <v>266</v>
      </c>
      <c r="B119" s="13" t="s">
        <v>267</v>
      </c>
      <c r="C119" s="45">
        <v>370201.0</v>
      </c>
      <c r="D119" s="52">
        <f t="shared" si="1"/>
        <v>0.002495847075</v>
      </c>
      <c r="F119" s="13"/>
      <c r="G119" s="13"/>
      <c r="H119" s="45"/>
    </row>
    <row r="120">
      <c r="A120" s="13" t="s">
        <v>268</v>
      </c>
      <c r="B120" s="13" t="s">
        <v>269</v>
      </c>
      <c r="C120" s="45">
        <v>0.0</v>
      </c>
      <c r="D120" s="52">
        <f t="shared" si="1"/>
        <v>0</v>
      </c>
      <c r="F120" s="13"/>
      <c r="G120" s="13"/>
      <c r="H120" s="45"/>
    </row>
    <row r="121">
      <c r="A121" s="13" t="s">
        <v>270</v>
      </c>
      <c r="B121" s="13" t="s">
        <v>271</v>
      </c>
      <c r="C121" s="45">
        <v>44000.0</v>
      </c>
      <c r="D121" s="52">
        <f t="shared" si="1"/>
        <v>0.0002966422871</v>
      </c>
      <c r="F121" s="13"/>
      <c r="G121" s="13"/>
      <c r="H121" s="45"/>
    </row>
    <row r="122">
      <c r="A122" s="13" t="s">
        <v>272</v>
      </c>
      <c r="B122" s="13" t="s">
        <v>273</v>
      </c>
      <c r="C122" s="45">
        <v>892000.0</v>
      </c>
      <c r="D122" s="52">
        <f t="shared" si="1"/>
        <v>0.006013748183</v>
      </c>
      <c r="F122" s="13"/>
      <c r="G122" s="13"/>
      <c r="H122" s="45"/>
    </row>
    <row r="123">
      <c r="A123" s="13" t="s">
        <v>274</v>
      </c>
      <c r="B123" s="13" t="s">
        <v>275</v>
      </c>
      <c r="C123" s="45">
        <v>0.0</v>
      </c>
      <c r="D123" s="52">
        <f t="shared" si="1"/>
        <v>0</v>
      </c>
      <c r="F123" s="13"/>
      <c r="G123" s="13"/>
      <c r="H123" s="45"/>
    </row>
    <row r="124">
      <c r="A124" s="13" t="s">
        <v>276</v>
      </c>
      <c r="B124" s="13" t="s">
        <v>277</v>
      </c>
      <c r="C124" s="45">
        <v>0.0</v>
      </c>
      <c r="D124" s="52">
        <f t="shared" si="1"/>
        <v>0</v>
      </c>
      <c r="F124" s="13"/>
      <c r="G124" s="13"/>
      <c r="H124" s="45"/>
    </row>
    <row r="125">
      <c r="A125" s="13" t="s">
        <v>278</v>
      </c>
      <c r="B125" s="13" t="s">
        <v>279</v>
      </c>
      <c r="C125" s="45">
        <v>0.0</v>
      </c>
      <c r="D125" s="52">
        <f t="shared" si="1"/>
        <v>0</v>
      </c>
      <c r="F125" s="13"/>
      <c r="G125" s="13"/>
      <c r="H125" s="45"/>
    </row>
    <row r="126">
      <c r="A126" s="13" t="s">
        <v>280</v>
      </c>
      <c r="B126" s="13" t="s">
        <v>326</v>
      </c>
      <c r="C126" s="45">
        <v>0.0</v>
      </c>
      <c r="D126" s="52">
        <f t="shared" si="1"/>
        <v>0</v>
      </c>
      <c r="F126" s="13"/>
      <c r="G126" s="13"/>
      <c r="H126" s="45"/>
    </row>
    <row r="127">
      <c r="A127" s="13" t="s">
        <v>282</v>
      </c>
      <c r="B127" s="13" t="s">
        <v>283</v>
      </c>
      <c r="C127" s="45">
        <v>0.0</v>
      </c>
      <c r="D127" s="52">
        <f t="shared" si="1"/>
        <v>0</v>
      </c>
      <c r="F127" s="13"/>
      <c r="G127" s="13"/>
      <c r="H127" s="45"/>
    </row>
    <row r="128">
      <c r="A128" s="13" t="s">
        <v>284</v>
      </c>
      <c r="B128" s="13" t="s">
        <v>285</v>
      </c>
      <c r="C128" s="45">
        <v>0.0</v>
      </c>
      <c r="D128" s="52">
        <f t="shared" si="1"/>
        <v>0</v>
      </c>
      <c r="F128" s="13"/>
      <c r="G128" s="13"/>
      <c r="H128" s="45"/>
    </row>
    <row r="129">
      <c r="A129" s="13" t="s">
        <v>286</v>
      </c>
      <c r="B129" s="13" t="s">
        <v>287</v>
      </c>
      <c r="C129" s="45">
        <v>0.0</v>
      </c>
      <c r="D129" s="52">
        <f t="shared" si="1"/>
        <v>0</v>
      </c>
      <c r="F129" s="13"/>
      <c r="G129" s="13"/>
      <c r="H129" s="45"/>
    </row>
    <row r="130">
      <c r="A130" s="13" t="s">
        <v>288</v>
      </c>
      <c r="B130" s="13" t="s">
        <v>289</v>
      </c>
      <c r="C130" s="45">
        <v>0.0</v>
      </c>
      <c r="D130" s="52">
        <f t="shared" si="1"/>
        <v>0</v>
      </c>
      <c r="F130" s="13"/>
      <c r="G130" s="13"/>
      <c r="H130" s="45"/>
    </row>
    <row r="131">
      <c r="A131" s="13" t="s">
        <v>290</v>
      </c>
      <c r="B131" s="13" t="s">
        <v>291</v>
      </c>
      <c r="C131" s="45">
        <v>4.5160999E7</v>
      </c>
      <c r="D131" s="52">
        <f t="shared" si="1"/>
        <v>0.3044695916</v>
      </c>
      <c r="F131" s="13"/>
      <c r="G131" s="13"/>
      <c r="H131" s="45"/>
    </row>
    <row r="132">
      <c r="A132" s="13" t="s">
        <v>292</v>
      </c>
      <c r="B132" s="13" t="s">
        <v>293</v>
      </c>
      <c r="C132" s="45">
        <v>2792781.0</v>
      </c>
      <c r="D132" s="52">
        <f t="shared" si="1"/>
        <v>0.01882856689</v>
      </c>
      <c r="F132" s="13"/>
      <c r="G132" s="13"/>
      <c r="H132" s="45"/>
    </row>
    <row r="133">
      <c r="A133" s="13" t="s">
        <v>294</v>
      </c>
      <c r="B133" s="13" t="s">
        <v>295</v>
      </c>
      <c r="C133" s="45">
        <v>0.0</v>
      </c>
      <c r="D133" s="52">
        <f t="shared" si="1"/>
        <v>0</v>
      </c>
      <c r="F133" s="13"/>
      <c r="G133" s="13"/>
      <c r="H133" s="45"/>
    </row>
    <row r="134">
      <c r="A134" s="13" t="s">
        <v>296</v>
      </c>
      <c r="B134" s="13" t="s">
        <v>297</v>
      </c>
      <c r="C134" s="45">
        <v>17928.0</v>
      </c>
      <c r="D134" s="52">
        <f t="shared" si="1"/>
        <v>0.0001208682482</v>
      </c>
      <c r="F134" s="13"/>
      <c r="G134" s="13"/>
      <c r="H134" s="45"/>
    </row>
    <row r="135">
      <c r="A135" s="13" t="s">
        <v>298</v>
      </c>
      <c r="B135" s="13" t="s">
        <v>299</v>
      </c>
      <c r="C135" s="45">
        <v>110000.0</v>
      </c>
      <c r="D135" s="52">
        <f t="shared" si="1"/>
        <v>0.0007416057177</v>
      </c>
      <c r="F135" s="13"/>
      <c r="G135" s="13"/>
      <c r="H135" s="45"/>
    </row>
    <row r="136">
      <c r="A136" s="13" t="s">
        <v>300</v>
      </c>
      <c r="B136" s="13" t="s">
        <v>301</v>
      </c>
      <c r="C136" s="45">
        <v>0.0</v>
      </c>
      <c r="D136" s="52">
        <f t="shared" si="1"/>
        <v>0</v>
      </c>
      <c r="F136" s="13"/>
      <c r="G136" s="13"/>
      <c r="H136" s="45"/>
    </row>
    <row r="137">
      <c r="A137" s="13" t="s">
        <v>302</v>
      </c>
      <c r="B137" s="13" t="s">
        <v>303</v>
      </c>
      <c r="C137" s="45">
        <v>0.0</v>
      </c>
      <c r="D137" s="52">
        <f t="shared" si="1"/>
        <v>0</v>
      </c>
      <c r="F137" s="13"/>
      <c r="G137" s="13"/>
      <c r="H137" s="45"/>
    </row>
    <row r="138">
      <c r="A138" s="13" t="s">
        <v>304</v>
      </c>
      <c r="B138" s="13" t="s">
        <v>305</v>
      </c>
      <c r="C138" s="45">
        <v>0.0</v>
      </c>
      <c r="D138" s="52">
        <f t="shared" si="1"/>
        <v>0</v>
      </c>
      <c r="F138" s="13"/>
      <c r="G138" s="13"/>
      <c r="H138" s="45"/>
    </row>
    <row r="139">
      <c r="A139" s="53"/>
      <c r="B139" s="14"/>
    </row>
    <row r="140">
      <c r="A140" s="53"/>
      <c r="B140" s="14"/>
      <c r="C140" s="43">
        <f>SUM(C2:C138)</f>
        <v>148326796</v>
      </c>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38"/>
    <col customWidth="1" min="6" max="6" width="16.13"/>
  </cols>
  <sheetData>
    <row r="1">
      <c r="A1" s="10" t="s">
        <v>29</v>
      </c>
      <c r="B1" s="9" t="s">
        <v>30</v>
      </c>
      <c r="C1" s="10" t="s">
        <v>519</v>
      </c>
      <c r="D1" s="10" t="s">
        <v>520</v>
      </c>
      <c r="E1" s="10" t="s">
        <v>521</v>
      </c>
      <c r="F1" s="10" t="s">
        <v>522</v>
      </c>
      <c r="G1" s="10" t="s">
        <v>523</v>
      </c>
      <c r="H1" s="3"/>
      <c r="I1" s="3"/>
      <c r="J1" s="3"/>
      <c r="K1" s="3"/>
      <c r="L1" s="3"/>
      <c r="M1" s="3"/>
      <c r="N1" s="3"/>
      <c r="O1" s="3"/>
      <c r="P1" s="3"/>
      <c r="Q1" s="3"/>
      <c r="R1" s="3"/>
    </row>
    <row r="2">
      <c r="A2" s="13" t="s">
        <v>32</v>
      </c>
      <c r="B2" s="14" t="s">
        <v>33</v>
      </c>
      <c r="C2" s="15">
        <f>Grazing!D2</f>
        <v>8010</v>
      </c>
      <c r="D2" s="69">
        <v>33.0</v>
      </c>
      <c r="E2" s="43">
        <v>0.0</v>
      </c>
      <c r="F2" s="52">
        <f t="shared" ref="F2:F138" si="1">( C2*E2)/sumif(E:E,1,C:C)</f>
        <v>0</v>
      </c>
    </row>
    <row r="3">
      <c r="A3" s="13" t="s">
        <v>34</v>
      </c>
      <c r="B3" s="14" t="s">
        <v>35</v>
      </c>
      <c r="C3" s="15">
        <f>Grazing!D3</f>
        <v>696</v>
      </c>
      <c r="D3" s="69">
        <v>41.0</v>
      </c>
      <c r="E3" s="43">
        <v>0.0</v>
      </c>
      <c r="F3" s="52">
        <f t="shared" si="1"/>
        <v>0</v>
      </c>
    </row>
    <row r="4">
      <c r="A4" s="13" t="s">
        <v>36</v>
      </c>
      <c r="B4" s="14" t="s">
        <v>37</v>
      </c>
      <c r="C4" s="15">
        <f>Grazing!D4</f>
        <v>8517</v>
      </c>
      <c r="D4" s="69">
        <v>28.0</v>
      </c>
      <c r="E4" s="43">
        <v>1.0</v>
      </c>
      <c r="F4" s="52">
        <f t="shared" si="1"/>
        <v>0.01160474065</v>
      </c>
    </row>
    <row r="5">
      <c r="A5" s="13" t="s">
        <v>38</v>
      </c>
      <c r="B5" s="14" t="s">
        <v>39</v>
      </c>
      <c r="C5" s="15">
        <f>Grazing!D5</f>
        <v>5215</v>
      </c>
      <c r="D5" s="69">
        <v>-12.5</v>
      </c>
      <c r="E5" s="43">
        <v>1.0</v>
      </c>
      <c r="F5" s="52">
        <f t="shared" si="1"/>
        <v>0.00710563843</v>
      </c>
    </row>
    <row r="6">
      <c r="A6" s="13" t="s">
        <v>40</v>
      </c>
      <c r="B6" s="14" t="s">
        <v>41</v>
      </c>
      <c r="C6" s="15">
        <f>Grazing!D6</f>
        <v>33701</v>
      </c>
      <c r="D6" s="69">
        <v>-34.0</v>
      </c>
      <c r="E6" s="43">
        <v>0.0</v>
      </c>
      <c r="F6" s="52">
        <f t="shared" si="1"/>
        <v>0</v>
      </c>
    </row>
    <row r="7">
      <c r="A7" s="13" t="s">
        <v>42</v>
      </c>
      <c r="B7" s="14" t="s">
        <v>43</v>
      </c>
      <c r="C7" s="15">
        <f>Grazing!D7</f>
        <v>505</v>
      </c>
      <c r="D7" s="69">
        <v>40.0</v>
      </c>
      <c r="E7" s="43">
        <v>0.0</v>
      </c>
      <c r="F7" s="52">
        <f t="shared" si="1"/>
        <v>0</v>
      </c>
    </row>
    <row r="8">
      <c r="A8" s="13" t="s">
        <v>44</v>
      </c>
      <c r="B8" s="14" t="s">
        <v>45</v>
      </c>
      <c r="C8" s="15">
        <f>Grazing!D8</f>
        <v>30920</v>
      </c>
      <c r="D8" s="69">
        <v>-27.0</v>
      </c>
      <c r="E8" s="43">
        <v>1.0</v>
      </c>
      <c r="F8" s="52">
        <f t="shared" si="1"/>
        <v>0.04212969132</v>
      </c>
    </row>
    <row r="9">
      <c r="A9" s="13" t="s">
        <v>46</v>
      </c>
      <c r="B9" s="14" t="s">
        <v>47</v>
      </c>
      <c r="C9" s="15">
        <f>Grazing!D9</f>
        <v>2356</v>
      </c>
      <c r="D9" s="69">
        <v>40.5</v>
      </c>
      <c r="E9" s="43">
        <v>0.0</v>
      </c>
      <c r="F9" s="52">
        <f t="shared" si="1"/>
        <v>0</v>
      </c>
    </row>
    <row r="10">
      <c r="A10" s="13" t="s">
        <v>48</v>
      </c>
      <c r="B10" s="14" t="s">
        <v>49</v>
      </c>
      <c r="C10" s="15">
        <f>Grazing!D10</f>
        <v>5</v>
      </c>
      <c r="D10" s="69">
        <v>26.0</v>
      </c>
      <c r="E10" s="43">
        <v>1.0</v>
      </c>
      <c r="F10" s="52">
        <f t="shared" si="1"/>
        <v>0.000006812692646</v>
      </c>
    </row>
    <row r="11">
      <c r="A11" s="13" t="s">
        <v>50</v>
      </c>
      <c r="B11" s="14" t="s">
        <v>51</v>
      </c>
      <c r="C11" s="15">
        <f>Grazing!D11</f>
        <v>8797</v>
      </c>
      <c r="D11" s="69">
        <v>24.0</v>
      </c>
      <c r="E11" s="43">
        <v>1.0</v>
      </c>
      <c r="F11" s="52">
        <f t="shared" si="1"/>
        <v>0.01198625144</v>
      </c>
    </row>
    <row r="12">
      <c r="A12" s="13" t="s">
        <v>52</v>
      </c>
      <c r="B12" s="14" t="s">
        <v>53</v>
      </c>
      <c r="C12" s="15">
        <f>Grazing!D12</f>
        <v>8</v>
      </c>
      <c r="D12" s="69">
        <v>13.1667</v>
      </c>
      <c r="E12" s="43">
        <v>1.0</v>
      </c>
      <c r="F12" s="52">
        <f t="shared" si="1"/>
        <v>0.00001090030823</v>
      </c>
    </row>
    <row r="13">
      <c r="A13" s="13" t="s">
        <v>54</v>
      </c>
      <c r="B13" s="14" t="s">
        <v>55</v>
      </c>
      <c r="C13" s="15">
        <f>Grazing!D13</f>
        <v>5820</v>
      </c>
      <c r="D13" s="69">
        <v>53.0</v>
      </c>
      <c r="E13" s="43">
        <v>0.0</v>
      </c>
      <c r="F13" s="52">
        <f t="shared" si="1"/>
        <v>0</v>
      </c>
    </row>
    <row r="14">
      <c r="A14" s="13" t="s">
        <v>56</v>
      </c>
      <c r="B14" s="14" t="s">
        <v>57</v>
      </c>
      <c r="C14" s="15">
        <f>Grazing!D14</f>
        <v>3400</v>
      </c>
      <c r="D14" s="69">
        <v>9.5</v>
      </c>
      <c r="E14" s="43">
        <v>1.0</v>
      </c>
      <c r="F14" s="52">
        <f t="shared" si="1"/>
        <v>0.004632630999</v>
      </c>
    </row>
    <row r="15">
      <c r="A15" s="13" t="s">
        <v>58</v>
      </c>
      <c r="B15" s="14" t="s">
        <v>59</v>
      </c>
      <c r="C15" s="15">
        <f>Grazing!D15</f>
        <v>100</v>
      </c>
      <c r="D15" s="69">
        <v>27.5</v>
      </c>
      <c r="E15" s="43">
        <v>1.0</v>
      </c>
      <c r="F15" s="52">
        <f t="shared" si="1"/>
        <v>0.0001362538529</v>
      </c>
    </row>
    <row r="16">
      <c r="A16" s="13" t="s">
        <v>60</v>
      </c>
      <c r="B16" s="19" t="s">
        <v>61</v>
      </c>
      <c r="C16" s="15">
        <f>Grazing!D16</f>
        <v>4787</v>
      </c>
      <c r="D16" s="69">
        <v>-17.0</v>
      </c>
      <c r="E16" s="43">
        <v>1.0</v>
      </c>
      <c r="F16" s="52">
        <f t="shared" si="1"/>
        <v>0.006522471939</v>
      </c>
    </row>
    <row r="17">
      <c r="A17" s="13" t="s">
        <v>62</v>
      </c>
      <c r="B17" s="14" t="s">
        <v>63</v>
      </c>
      <c r="C17" s="15">
        <f>Grazing!D17</f>
        <v>1121</v>
      </c>
      <c r="D17" s="69">
        <v>44.0</v>
      </c>
      <c r="E17" s="43">
        <v>0.0</v>
      </c>
      <c r="F17" s="52">
        <f t="shared" si="1"/>
        <v>0</v>
      </c>
    </row>
    <row r="18">
      <c r="A18" s="13" t="s">
        <v>64</v>
      </c>
      <c r="B18" s="14" t="s">
        <v>65</v>
      </c>
      <c r="C18" s="15">
        <f>Grazing!D18</f>
        <v>262</v>
      </c>
      <c r="D18" s="69">
        <v>-22.0</v>
      </c>
      <c r="E18" s="43">
        <v>1.0</v>
      </c>
      <c r="F18" s="52">
        <f t="shared" si="1"/>
        <v>0.0003569850946</v>
      </c>
    </row>
    <row r="19">
      <c r="A19" s="13" t="s">
        <v>66</v>
      </c>
      <c r="B19" s="14" t="s">
        <v>67</v>
      </c>
      <c r="C19" s="15">
        <f>Grazing!D19</f>
        <v>63518</v>
      </c>
      <c r="D19" s="69">
        <v>-10.0</v>
      </c>
      <c r="E19" s="43">
        <v>1.0</v>
      </c>
      <c r="F19" s="52">
        <f t="shared" si="1"/>
        <v>0.0865457223</v>
      </c>
    </row>
    <row r="20">
      <c r="A20" s="13" t="s">
        <v>68</v>
      </c>
      <c r="B20" s="19" t="s">
        <v>69</v>
      </c>
      <c r="C20" s="15">
        <f>Grazing!D20</f>
        <v>10</v>
      </c>
      <c r="D20" s="69">
        <v>4.5</v>
      </c>
      <c r="E20" s="43">
        <v>1.0</v>
      </c>
      <c r="F20" s="52">
        <f t="shared" si="1"/>
        <v>0.00001362538529</v>
      </c>
    </row>
    <row r="21">
      <c r="A21" s="13" t="s">
        <v>70</v>
      </c>
      <c r="B21" s="14" t="s">
        <v>71</v>
      </c>
      <c r="C21" s="15">
        <f>Grazing!D21</f>
        <v>6100</v>
      </c>
      <c r="D21" s="69">
        <v>13.0</v>
      </c>
      <c r="E21" s="43">
        <v>1.0</v>
      </c>
      <c r="F21" s="52">
        <f t="shared" si="1"/>
        <v>0.008311485028</v>
      </c>
    </row>
    <row r="22">
      <c r="A22" s="13" t="s">
        <v>72</v>
      </c>
      <c r="B22" s="19" t="s">
        <v>73</v>
      </c>
      <c r="C22" s="15">
        <f>Grazing!D22</f>
        <v>12500</v>
      </c>
      <c r="D22" s="69">
        <v>22.0</v>
      </c>
      <c r="E22" s="43">
        <v>1.0</v>
      </c>
      <c r="F22" s="52">
        <f t="shared" si="1"/>
        <v>0.01703173161</v>
      </c>
    </row>
    <row r="23">
      <c r="A23" s="13" t="s">
        <v>74</v>
      </c>
      <c r="B23" s="14" t="s">
        <v>75</v>
      </c>
      <c r="C23" s="15">
        <f>Grazing!D23</f>
        <v>1550</v>
      </c>
      <c r="D23" s="69">
        <v>-3.5</v>
      </c>
      <c r="E23" s="43">
        <v>1.0</v>
      </c>
      <c r="F23" s="52">
        <f t="shared" si="1"/>
        <v>0.00211193472</v>
      </c>
    </row>
    <row r="24">
      <c r="A24" s="13" t="s">
        <v>76</v>
      </c>
      <c r="B24" s="14" t="s">
        <v>77</v>
      </c>
      <c r="C24" s="15">
        <f>Grazing!D24</f>
        <v>54</v>
      </c>
      <c r="D24" s="69">
        <v>16.0</v>
      </c>
      <c r="E24" s="43">
        <v>1.0</v>
      </c>
      <c r="F24" s="52">
        <f t="shared" si="1"/>
        <v>0.00007357708058</v>
      </c>
    </row>
    <row r="25">
      <c r="A25" s="13" t="s">
        <v>78</v>
      </c>
      <c r="B25" s="14" t="s">
        <v>79</v>
      </c>
      <c r="C25" s="15">
        <f>Grazing!D25</f>
        <v>4066</v>
      </c>
      <c r="D25" s="69">
        <v>13.0</v>
      </c>
      <c r="E25" s="43">
        <v>1.0</v>
      </c>
      <c r="F25" s="52">
        <f t="shared" si="1"/>
        <v>0.00554008166</v>
      </c>
    </row>
    <row r="26">
      <c r="A26" s="13" t="s">
        <v>80</v>
      </c>
      <c r="B26" s="14" t="s">
        <v>81</v>
      </c>
      <c r="C26" s="15">
        <f>Grazing!D26</f>
        <v>7750</v>
      </c>
      <c r="D26" s="69">
        <v>6.0</v>
      </c>
      <c r="E26" s="43">
        <v>1.0</v>
      </c>
      <c r="F26" s="52">
        <f t="shared" si="1"/>
        <v>0.0105596736</v>
      </c>
    </row>
    <row r="27">
      <c r="A27" s="13" t="s">
        <v>82</v>
      </c>
      <c r="B27" s="14" t="s">
        <v>83</v>
      </c>
      <c r="C27" s="15">
        <f>Grazing!D27</f>
        <v>38815</v>
      </c>
      <c r="D27" s="69">
        <v>60.0</v>
      </c>
      <c r="E27" s="43">
        <v>0.0</v>
      </c>
      <c r="F27" s="52">
        <f t="shared" si="1"/>
        <v>0</v>
      </c>
    </row>
    <row r="28">
      <c r="A28" s="13" t="s">
        <v>84</v>
      </c>
      <c r="B28" s="14" t="s">
        <v>85</v>
      </c>
      <c r="C28" s="15">
        <f>Grazing!D28</f>
        <v>1880</v>
      </c>
      <c r="D28" s="69">
        <v>7.0</v>
      </c>
      <c r="E28" s="43">
        <v>1.0</v>
      </c>
      <c r="F28" s="52">
        <f t="shared" si="1"/>
        <v>0.002561572435</v>
      </c>
    </row>
    <row r="29">
      <c r="A29" s="13" t="s">
        <v>86</v>
      </c>
      <c r="B29" s="14" t="s">
        <v>87</v>
      </c>
      <c r="C29" s="15">
        <f>Grazing!D29</f>
        <v>5238</v>
      </c>
      <c r="D29" s="69">
        <v>15.0</v>
      </c>
      <c r="E29" s="43">
        <v>1.0</v>
      </c>
      <c r="F29" s="52">
        <f t="shared" si="1"/>
        <v>0.007136976816</v>
      </c>
    </row>
    <row r="30">
      <c r="A30" s="13" t="s">
        <v>88</v>
      </c>
      <c r="B30" s="14" t="s">
        <v>89</v>
      </c>
      <c r="C30" s="15">
        <f>Grazing!D30</f>
        <v>1656</v>
      </c>
      <c r="D30" s="69">
        <v>-30.0</v>
      </c>
      <c r="E30" s="43">
        <v>0.0</v>
      </c>
      <c r="F30" s="52">
        <f t="shared" si="1"/>
        <v>0</v>
      </c>
    </row>
    <row r="31">
      <c r="A31" s="13" t="s">
        <v>90</v>
      </c>
      <c r="B31" s="14" t="s">
        <v>91</v>
      </c>
      <c r="C31" s="15">
        <f>Grazing!D31</f>
        <v>135675</v>
      </c>
      <c r="D31" s="69">
        <v>35.0</v>
      </c>
      <c r="E31" s="43">
        <v>0.0</v>
      </c>
      <c r="F31" s="52">
        <f t="shared" si="1"/>
        <v>0</v>
      </c>
    </row>
    <row r="32">
      <c r="A32" s="13" t="s">
        <v>92</v>
      </c>
      <c r="B32" s="14" t="s">
        <v>93</v>
      </c>
      <c r="C32" s="15">
        <f>Grazing!D32</f>
        <v>9872</v>
      </c>
      <c r="D32" s="69">
        <v>4.0</v>
      </c>
      <c r="E32" s="43">
        <v>1.0</v>
      </c>
      <c r="F32" s="52">
        <f t="shared" si="1"/>
        <v>0.01345098036</v>
      </c>
    </row>
    <row r="33">
      <c r="A33" s="13" t="s">
        <v>94</v>
      </c>
      <c r="B33" s="14" t="s">
        <v>95</v>
      </c>
      <c r="C33" s="15">
        <f>Grazing!D33</f>
        <v>628</v>
      </c>
      <c r="D33" s="69">
        <v>-1.0</v>
      </c>
      <c r="E33" s="43">
        <v>1.0</v>
      </c>
      <c r="F33" s="52">
        <f t="shared" si="1"/>
        <v>0.0008556741963</v>
      </c>
    </row>
    <row r="34">
      <c r="A34" s="13" t="s">
        <v>96</v>
      </c>
      <c r="B34" s="20" t="s">
        <v>97</v>
      </c>
      <c r="C34" s="15">
        <f>Grazing!D34</f>
        <v>13300</v>
      </c>
      <c r="D34" s="69">
        <v>-0.756998889</v>
      </c>
      <c r="E34" s="43">
        <v>1.0</v>
      </c>
      <c r="F34" s="52">
        <f t="shared" si="1"/>
        <v>0.01812176244</v>
      </c>
    </row>
    <row r="35">
      <c r="A35" s="13" t="s">
        <v>98</v>
      </c>
      <c r="B35" s="14" t="s">
        <v>99</v>
      </c>
      <c r="C35" s="15">
        <f>Grazing!D35</f>
        <v>576</v>
      </c>
      <c r="D35" s="69">
        <v>10.0</v>
      </c>
      <c r="E35" s="43">
        <v>1.0</v>
      </c>
      <c r="F35" s="52">
        <f t="shared" si="1"/>
        <v>0.0007848221928</v>
      </c>
    </row>
    <row r="36">
      <c r="A36" s="13" t="s">
        <v>100</v>
      </c>
      <c r="B36" s="19" t="s">
        <v>101</v>
      </c>
      <c r="C36" s="15">
        <f>Grazing!D36</f>
        <v>8000</v>
      </c>
      <c r="D36" s="69">
        <v>8.280000029</v>
      </c>
      <c r="E36" s="43">
        <v>1.0</v>
      </c>
      <c r="F36" s="52">
        <f t="shared" si="1"/>
        <v>0.01090030823</v>
      </c>
    </row>
    <row r="37">
      <c r="A37" s="13" t="s">
        <v>102</v>
      </c>
      <c r="B37" s="14" t="s">
        <v>103</v>
      </c>
      <c r="C37" s="15">
        <f>Grazing!D37</f>
        <v>3663</v>
      </c>
      <c r="D37" s="69">
        <v>21.5</v>
      </c>
      <c r="E37" s="43">
        <v>1.0</v>
      </c>
      <c r="F37" s="52">
        <f t="shared" si="1"/>
        <v>0.004990978632</v>
      </c>
    </row>
    <row r="38">
      <c r="A38" s="13" t="s">
        <v>104</v>
      </c>
      <c r="B38" s="14" t="s">
        <v>105</v>
      </c>
      <c r="C38" s="15">
        <f>Grazing!D38</f>
        <v>2</v>
      </c>
      <c r="D38" s="69">
        <v>11.5</v>
      </c>
      <c r="E38" s="43">
        <v>1.0</v>
      </c>
      <c r="F38" s="52">
        <f t="shared" si="1"/>
        <v>0.000002725077058</v>
      </c>
    </row>
    <row r="39">
      <c r="A39" s="13" t="s">
        <v>106</v>
      </c>
      <c r="B39" s="14" t="s">
        <v>107</v>
      </c>
      <c r="C39" s="15">
        <f>Grazing!D39</f>
        <v>1232</v>
      </c>
      <c r="D39" s="69">
        <v>19.0</v>
      </c>
      <c r="E39" s="43">
        <v>1.0</v>
      </c>
      <c r="F39" s="52">
        <f t="shared" si="1"/>
        <v>0.001678647468</v>
      </c>
    </row>
    <row r="40">
      <c r="A40" s="13" t="s">
        <v>108</v>
      </c>
      <c r="B40" s="14" t="s">
        <v>109</v>
      </c>
      <c r="C40" s="15">
        <f>Grazing!D40</f>
        <v>2429</v>
      </c>
      <c r="D40" s="69">
        <v>-2.0</v>
      </c>
      <c r="E40" s="43">
        <v>1.0</v>
      </c>
      <c r="F40" s="52">
        <f t="shared" si="1"/>
        <v>0.003309606087</v>
      </c>
    </row>
    <row r="41">
      <c r="A41" s="13" t="s">
        <v>110</v>
      </c>
      <c r="B41" s="14" t="s">
        <v>111</v>
      </c>
      <c r="C41" s="15">
        <f>Grazing!D41</f>
        <v>3836</v>
      </c>
      <c r="D41" s="69">
        <v>27.0</v>
      </c>
      <c r="E41" s="43">
        <v>1.0</v>
      </c>
      <c r="F41" s="52">
        <f t="shared" si="1"/>
        <v>0.005226697798</v>
      </c>
    </row>
    <row r="42">
      <c r="A42" s="13" t="s">
        <v>112</v>
      </c>
      <c r="B42" s="14" t="s">
        <v>113</v>
      </c>
      <c r="C42" s="15">
        <f>Grazing!D42</f>
        <v>881</v>
      </c>
      <c r="D42" s="69">
        <v>13.8333</v>
      </c>
      <c r="E42" s="43">
        <v>1.0</v>
      </c>
      <c r="F42" s="52">
        <f t="shared" si="1"/>
        <v>0.001200396444</v>
      </c>
    </row>
    <row r="43">
      <c r="A43" s="13" t="s">
        <v>114</v>
      </c>
      <c r="B43" s="14" t="s">
        <v>115</v>
      </c>
      <c r="C43" s="15">
        <f>Grazing!D43</f>
        <v>692</v>
      </c>
      <c r="D43" s="69">
        <v>15.0</v>
      </c>
      <c r="E43" s="43">
        <v>1.0</v>
      </c>
      <c r="F43" s="52">
        <f t="shared" si="1"/>
        <v>0.0009428766622</v>
      </c>
    </row>
    <row r="44">
      <c r="A44" s="13" t="s">
        <v>116</v>
      </c>
      <c r="B44" s="14" t="s">
        <v>117</v>
      </c>
      <c r="C44" s="15">
        <f>Grazing!D44</f>
        <v>190</v>
      </c>
      <c r="D44" s="69">
        <v>-26.5</v>
      </c>
      <c r="E44" s="43">
        <v>1.0</v>
      </c>
      <c r="F44" s="52">
        <f t="shared" si="1"/>
        <v>0.0002588823205</v>
      </c>
    </row>
    <row r="45">
      <c r="A45" s="13" t="s">
        <v>118</v>
      </c>
      <c r="B45" s="14" t="s">
        <v>119</v>
      </c>
      <c r="C45" s="15">
        <f>Grazing!D45</f>
        <v>17903</v>
      </c>
      <c r="D45" s="69">
        <v>8.0</v>
      </c>
      <c r="E45" s="43">
        <v>1.0</v>
      </c>
      <c r="F45" s="52">
        <f t="shared" si="1"/>
        <v>0.02439352729</v>
      </c>
    </row>
    <row r="46">
      <c r="A46" s="22" t="s">
        <v>524</v>
      </c>
      <c r="B46" s="19" t="s">
        <v>121</v>
      </c>
      <c r="C46" s="15">
        <f>Grazing!D46</f>
        <v>117497</v>
      </c>
      <c r="D46" s="69">
        <v>47.0</v>
      </c>
      <c r="E46" s="43">
        <v>0.0</v>
      </c>
      <c r="F46" s="52">
        <f t="shared" si="1"/>
        <v>0</v>
      </c>
    </row>
    <row r="47">
      <c r="A47" s="13" t="s">
        <v>122</v>
      </c>
      <c r="B47" s="14" t="s">
        <v>123</v>
      </c>
      <c r="C47" s="15">
        <f>Grazing!D47</f>
        <v>250</v>
      </c>
      <c r="D47" s="69">
        <v>-18.0</v>
      </c>
      <c r="E47" s="43">
        <v>1.0</v>
      </c>
      <c r="F47" s="52">
        <f t="shared" si="1"/>
        <v>0.0003406346323</v>
      </c>
    </row>
    <row r="48">
      <c r="A48" s="13" t="s">
        <v>124</v>
      </c>
      <c r="B48" s="14" t="s">
        <v>125</v>
      </c>
      <c r="C48" s="15">
        <f>Grazing!D48</f>
        <v>495</v>
      </c>
      <c r="D48" s="69">
        <v>-1.0</v>
      </c>
      <c r="E48" s="43">
        <v>1.0</v>
      </c>
      <c r="F48" s="52">
        <f t="shared" si="1"/>
        <v>0.0006744565719</v>
      </c>
    </row>
    <row r="49">
      <c r="A49" s="13" t="s">
        <v>126</v>
      </c>
      <c r="B49" s="19" t="s">
        <v>127</v>
      </c>
      <c r="C49" s="15">
        <f>Grazing!D49</f>
        <v>445</v>
      </c>
      <c r="D49" s="69">
        <v>13.4667</v>
      </c>
      <c r="E49" s="43">
        <v>1.0</v>
      </c>
      <c r="F49" s="52">
        <f t="shared" si="1"/>
        <v>0.0006063296455</v>
      </c>
    </row>
    <row r="50">
      <c r="A50" s="13" t="s">
        <v>128</v>
      </c>
      <c r="B50" s="14" t="s">
        <v>129</v>
      </c>
      <c r="C50" s="15">
        <f>Grazing!D50</f>
        <v>428</v>
      </c>
      <c r="D50" s="69">
        <v>42.0</v>
      </c>
      <c r="E50" s="43">
        <v>0.0</v>
      </c>
      <c r="F50" s="52">
        <f t="shared" si="1"/>
        <v>0</v>
      </c>
    </row>
    <row r="51">
      <c r="A51" s="13" t="s">
        <v>130</v>
      </c>
      <c r="B51" s="14" t="s">
        <v>131</v>
      </c>
      <c r="C51" s="15">
        <f>Grazing!D51</f>
        <v>5221</v>
      </c>
      <c r="D51" s="69">
        <v>8.0</v>
      </c>
      <c r="E51" s="43">
        <v>1.0</v>
      </c>
      <c r="F51" s="52">
        <f t="shared" si="1"/>
        <v>0.007113813661</v>
      </c>
    </row>
    <row r="52">
      <c r="A52" s="13" t="s">
        <v>132</v>
      </c>
      <c r="B52" s="14" t="s">
        <v>133</v>
      </c>
      <c r="C52" s="15">
        <f>Grazing!D52</f>
        <v>2045</v>
      </c>
      <c r="D52" s="69">
        <v>15.5</v>
      </c>
      <c r="E52" s="43">
        <v>1.0</v>
      </c>
      <c r="F52" s="52">
        <f t="shared" si="1"/>
        <v>0.002786391292</v>
      </c>
    </row>
    <row r="53">
      <c r="A53" s="13" t="s">
        <v>134</v>
      </c>
      <c r="B53" s="14" t="s">
        <v>135</v>
      </c>
      <c r="C53" s="15">
        <f>Grazing!D53</f>
        <v>3800</v>
      </c>
      <c r="D53" s="69">
        <v>11.0</v>
      </c>
      <c r="E53" s="43">
        <v>1.0</v>
      </c>
      <c r="F53" s="52">
        <f t="shared" si="1"/>
        <v>0.005177646411</v>
      </c>
    </row>
    <row r="54">
      <c r="A54" s="13" t="s">
        <v>136</v>
      </c>
      <c r="B54" s="14" t="s">
        <v>137</v>
      </c>
      <c r="C54" s="15">
        <f>Grazing!D54</f>
        <v>550</v>
      </c>
      <c r="D54" s="69">
        <v>12.0</v>
      </c>
      <c r="E54" s="43">
        <v>1.0</v>
      </c>
      <c r="F54" s="52">
        <f t="shared" si="1"/>
        <v>0.0007493961911</v>
      </c>
    </row>
    <row r="55">
      <c r="A55" s="13" t="s">
        <v>138</v>
      </c>
      <c r="B55" s="14" t="s">
        <v>139</v>
      </c>
      <c r="C55" s="15">
        <f>Grazing!D55</f>
        <v>460</v>
      </c>
      <c r="D55" s="69">
        <v>5.0</v>
      </c>
      <c r="E55" s="43">
        <v>1.0</v>
      </c>
      <c r="F55" s="52">
        <f t="shared" si="1"/>
        <v>0.0006267677234</v>
      </c>
    </row>
    <row r="56">
      <c r="A56" s="13" t="s">
        <v>140</v>
      </c>
      <c r="B56" s="14" t="s">
        <v>141</v>
      </c>
      <c r="C56" s="15">
        <f>Grazing!D56</f>
        <v>1350</v>
      </c>
      <c r="D56" s="69">
        <v>19.0</v>
      </c>
      <c r="E56" s="43">
        <v>1.0</v>
      </c>
      <c r="F56" s="52">
        <f t="shared" si="1"/>
        <v>0.001839427014</v>
      </c>
    </row>
    <row r="57">
      <c r="A57" s="13" t="s">
        <v>142</v>
      </c>
      <c r="B57" s="14" t="s">
        <v>143</v>
      </c>
      <c r="C57" s="15">
        <f>Grazing!D57</f>
        <v>1596</v>
      </c>
      <c r="D57" s="69">
        <v>15.0</v>
      </c>
      <c r="E57" s="43">
        <v>1.0</v>
      </c>
      <c r="F57" s="52">
        <f t="shared" si="1"/>
        <v>0.002174611493</v>
      </c>
    </row>
    <row r="58">
      <c r="A58" s="13" t="s">
        <v>144</v>
      </c>
      <c r="B58" s="14" t="s">
        <v>145</v>
      </c>
      <c r="C58" s="15">
        <f>Grazing!D58</f>
        <v>169317</v>
      </c>
      <c r="D58" s="69">
        <v>20.0</v>
      </c>
      <c r="E58" s="43">
        <v>1.0</v>
      </c>
      <c r="F58" s="52">
        <f t="shared" si="1"/>
        <v>0.2307009361</v>
      </c>
    </row>
    <row r="59">
      <c r="A59" s="13" t="s">
        <v>146</v>
      </c>
      <c r="B59" s="14" t="s">
        <v>147</v>
      </c>
      <c r="C59" s="15">
        <f>Grazing!D59</f>
        <v>51300</v>
      </c>
      <c r="D59" s="69">
        <v>-5.0</v>
      </c>
      <c r="E59" s="43">
        <v>1.0</v>
      </c>
      <c r="F59" s="52">
        <f t="shared" si="1"/>
        <v>0.06989822655</v>
      </c>
    </row>
    <row r="60">
      <c r="A60" s="13" t="s">
        <v>148</v>
      </c>
      <c r="B60" s="19" t="s">
        <v>149</v>
      </c>
      <c r="C60" s="15">
        <f>Grazing!D60</f>
        <v>17536</v>
      </c>
      <c r="D60" s="69">
        <v>32.0</v>
      </c>
      <c r="E60" s="43">
        <v>0.0</v>
      </c>
      <c r="F60" s="52">
        <f t="shared" si="1"/>
        <v>0</v>
      </c>
    </row>
    <row r="61">
      <c r="A61" s="13" t="s">
        <v>150</v>
      </c>
      <c r="B61" s="14" t="s">
        <v>151</v>
      </c>
      <c r="C61" s="15">
        <f>Grazing!D61</f>
        <v>5250</v>
      </c>
      <c r="D61" s="69">
        <v>33.0</v>
      </c>
      <c r="E61" s="43">
        <v>0.0</v>
      </c>
      <c r="F61" s="52">
        <f t="shared" si="1"/>
        <v>0</v>
      </c>
    </row>
    <row r="62">
      <c r="A62" s="13" t="s">
        <v>152</v>
      </c>
      <c r="B62" s="14" t="s">
        <v>153</v>
      </c>
      <c r="C62" s="15">
        <f>Grazing!D62</f>
        <v>478</v>
      </c>
      <c r="D62" s="69">
        <v>31.5</v>
      </c>
      <c r="E62" s="43">
        <v>0.0</v>
      </c>
      <c r="F62" s="52">
        <f t="shared" si="1"/>
        <v>0</v>
      </c>
    </row>
    <row r="63">
      <c r="A63" s="13" t="s">
        <v>154</v>
      </c>
      <c r="B63" s="14" t="s">
        <v>155</v>
      </c>
      <c r="C63" s="15">
        <f>Grazing!D63</f>
        <v>215</v>
      </c>
      <c r="D63" s="69">
        <v>18.25</v>
      </c>
      <c r="E63" s="43">
        <v>1.0</v>
      </c>
      <c r="F63" s="52">
        <f t="shared" si="1"/>
        <v>0.0002929457838</v>
      </c>
    </row>
    <row r="64">
      <c r="A64" s="13" t="s">
        <v>156</v>
      </c>
      <c r="B64" s="14" t="s">
        <v>157</v>
      </c>
      <c r="C64" s="15">
        <f>Grazing!D64</f>
        <v>4397</v>
      </c>
      <c r="D64" s="69">
        <v>36.0</v>
      </c>
      <c r="E64" s="43">
        <v>0.0</v>
      </c>
      <c r="F64" s="52">
        <f t="shared" si="1"/>
        <v>0</v>
      </c>
    </row>
    <row r="65">
      <c r="A65" s="13" t="s">
        <v>158</v>
      </c>
      <c r="B65" s="14" t="s">
        <v>159</v>
      </c>
      <c r="C65" s="15">
        <f>Grazing!D65</f>
        <v>288</v>
      </c>
      <c r="D65" s="69">
        <v>31.0</v>
      </c>
      <c r="E65" s="43">
        <v>0.0</v>
      </c>
      <c r="F65" s="52">
        <f t="shared" si="1"/>
        <v>0</v>
      </c>
    </row>
    <row r="66">
      <c r="A66" s="13" t="s">
        <v>160</v>
      </c>
      <c r="B66" s="14" t="s">
        <v>161</v>
      </c>
      <c r="C66" s="15">
        <f>Grazing!D66</f>
        <v>29989</v>
      </c>
      <c r="D66" s="69">
        <v>48.0</v>
      </c>
      <c r="E66" s="43">
        <v>0.0</v>
      </c>
      <c r="F66" s="52">
        <f t="shared" si="1"/>
        <v>0</v>
      </c>
    </row>
    <row r="67">
      <c r="A67" s="13" t="s">
        <v>162</v>
      </c>
      <c r="B67" s="14" t="s">
        <v>163</v>
      </c>
      <c r="C67" s="15">
        <f>Grazing!D67</f>
        <v>6330</v>
      </c>
      <c r="D67" s="69">
        <v>1.0</v>
      </c>
      <c r="E67" s="43">
        <v>1.0</v>
      </c>
      <c r="F67" s="52">
        <f t="shared" si="1"/>
        <v>0.00862486889</v>
      </c>
    </row>
    <row r="68">
      <c r="A68" s="13" t="s">
        <v>164</v>
      </c>
      <c r="B68" s="19" t="s">
        <v>165</v>
      </c>
      <c r="C68" s="15">
        <f>Grazing!D68</f>
        <v>2580</v>
      </c>
      <c r="D68" s="69">
        <v>38.50700411</v>
      </c>
      <c r="E68" s="43">
        <v>0.0</v>
      </c>
      <c r="F68" s="52">
        <f t="shared" si="1"/>
        <v>0</v>
      </c>
    </row>
    <row r="69">
      <c r="A69" s="13" t="s">
        <v>166</v>
      </c>
      <c r="B69" s="19" t="s">
        <v>167</v>
      </c>
      <c r="C69" s="15">
        <f>Grazing!D69</f>
        <v>1581</v>
      </c>
      <c r="D69" s="69">
        <v>36.93525067</v>
      </c>
      <c r="E69" s="43">
        <v>0.0</v>
      </c>
      <c r="F69" s="52">
        <f t="shared" si="1"/>
        <v>0</v>
      </c>
    </row>
    <row r="70">
      <c r="A70" s="13" t="s">
        <v>168</v>
      </c>
      <c r="B70" s="14" t="s">
        <v>169</v>
      </c>
      <c r="C70" s="15">
        <f>Grazing!D70</f>
        <v>14</v>
      </c>
      <c r="D70" s="69">
        <v>29.3375</v>
      </c>
      <c r="E70" s="43">
        <v>1.0</v>
      </c>
      <c r="F70" s="52">
        <f t="shared" si="1"/>
        <v>0.00001907553941</v>
      </c>
    </row>
    <row r="71">
      <c r="A71" s="13" t="s">
        <v>170</v>
      </c>
      <c r="B71" s="14" t="s">
        <v>171</v>
      </c>
      <c r="C71" s="15">
        <f>Grazing!D71</f>
        <v>1364</v>
      </c>
      <c r="D71" s="69">
        <v>41.0</v>
      </c>
      <c r="E71" s="43">
        <v>0.0</v>
      </c>
      <c r="F71" s="52">
        <f t="shared" si="1"/>
        <v>0</v>
      </c>
    </row>
    <row r="72">
      <c r="A72" s="13" t="s">
        <v>172</v>
      </c>
      <c r="B72" s="19" t="s">
        <v>173</v>
      </c>
      <c r="C72" s="15">
        <f>Grazing!D72</f>
        <v>1719</v>
      </c>
      <c r="D72" s="69">
        <v>18.0</v>
      </c>
      <c r="E72" s="43">
        <v>1.0</v>
      </c>
      <c r="F72" s="52">
        <f t="shared" si="1"/>
        <v>0.002342203732</v>
      </c>
    </row>
    <row r="73">
      <c r="A73" s="13" t="s">
        <v>174</v>
      </c>
      <c r="B73" s="14" t="s">
        <v>175</v>
      </c>
      <c r="C73" s="15">
        <f>Grazing!D73</f>
        <v>258</v>
      </c>
      <c r="D73" s="69">
        <v>33.8333</v>
      </c>
      <c r="E73" s="43">
        <v>0.0</v>
      </c>
      <c r="F73" s="52">
        <f t="shared" si="1"/>
        <v>0</v>
      </c>
    </row>
    <row r="74">
      <c r="A74" s="13" t="s">
        <v>176</v>
      </c>
      <c r="B74" s="14" t="s">
        <v>177</v>
      </c>
      <c r="C74" s="15">
        <f>Grazing!D74</f>
        <v>142</v>
      </c>
      <c r="D74" s="69">
        <v>-29.5</v>
      </c>
      <c r="E74" s="43">
        <v>1.0</v>
      </c>
      <c r="F74" s="52">
        <f t="shared" si="1"/>
        <v>0.0001934804711</v>
      </c>
    </row>
    <row r="75">
      <c r="A75" s="13" t="s">
        <v>178</v>
      </c>
      <c r="B75" s="14" t="s">
        <v>179</v>
      </c>
      <c r="C75" s="15">
        <f>Grazing!D75</f>
        <v>700</v>
      </c>
      <c r="D75" s="69">
        <v>6.5</v>
      </c>
      <c r="E75" s="43">
        <v>1.0</v>
      </c>
      <c r="F75" s="52">
        <f t="shared" si="1"/>
        <v>0.0009537769704</v>
      </c>
    </row>
    <row r="76">
      <c r="A76" s="13" t="s">
        <v>180</v>
      </c>
      <c r="B76" s="14" t="s">
        <v>181</v>
      </c>
      <c r="C76" s="15">
        <f>Grazing!D76</f>
        <v>2050</v>
      </c>
      <c r="D76" s="69">
        <v>30.1679118</v>
      </c>
      <c r="E76" s="43">
        <v>0.0</v>
      </c>
      <c r="F76" s="52">
        <f t="shared" si="1"/>
        <v>0</v>
      </c>
    </row>
    <row r="77">
      <c r="A77" s="13" t="s">
        <v>182</v>
      </c>
      <c r="B77" s="14" t="s">
        <v>183</v>
      </c>
      <c r="C77" s="15">
        <f>Grazing!D77</f>
        <v>3600</v>
      </c>
      <c r="D77" s="69">
        <v>-20.0</v>
      </c>
      <c r="E77" s="43">
        <v>1.0</v>
      </c>
      <c r="F77" s="52">
        <f t="shared" si="1"/>
        <v>0.004905138705</v>
      </c>
    </row>
    <row r="78">
      <c r="A78" s="13" t="s">
        <v>184</v>
      </c>
      <c r="B78" s="14" t="s">
        <v>185</v>
      </c>
      <c r="C78" s="15">
        <f>Grazing!D78</f>
        <v>3800</v>
      </c>
      <c r="D78" s="69">
        <v>-13.5</v>
      </c>
      <c r="E78" s="43">
        <v>1.0</v>
      </c>
      <c r="F78" s="52">
        <f t="shared" si="1"/>
        <v>0.005177646411</v>
      </c>
    </row>
    <row r="79">
      <c r="A79" s="13" t="s">
        <v>186</v>
      </c>
      <c r="B79" s="14" t="s">
        <v>187</v>
      </c>
      <c r="C79" s="15">
        <f>Grazing!D79</f>
        <v>8286</v>
      </c>
      <c r="D79" s="69">
        <v>2.5</v>
      </c>
      <c r="E79" s="43">
        <v>1.0</v>
      </c>
      <c r="F79" s="52">
        <f t="shared" si="1"/>
        <v>0.01128999425</v>
      </c>
    </row>
    <row r="80">
      <c r="A80" s="13" t="s">
        <v>188</v>
      </c>
      <c r="B80" s="14" t="s">
        <v>189</v>
      </c>
      <c r="C80" s="15">
        <f>Grazing!D80</f>
        <v>6561</v>
      </c>
      <c r="D80" s="69">
        <v>17.0</v>
      </c>
      <c r="E80" s="43">
        <v>1.0</v>
      </c>
      <c r="F80" s="52">
        <f t="shared" si="1"/>
        <v>0.00893961529</v>
      </c>
    </row>
    <row r="81">
      <c r="A81" s="13" t="s">
        <v>190</v>
      </c>
      <c r="B81" s="14" t="s">
        <v>191</v>
      </c>
      <c r="C81" s="15">
        <f>Grazing!D81</f>
        <v>411</v>
      </c>
      <c r="D81" s="69">
        <v>20.0</v>
      </c>
      <c r="E81" s="43">
        <v>1.0</v>
      </c>
      <c r="F81" s="52">
        <f t="shared" si="1"/>
        <v>0.0005600033355</v>
      </c>
    </row>
    <row r="82">
      <c r="A82" s="13" t="s">
        <v>192</v>
      </c>
      <c r="B82" s="14" t="s">
        <v>193</v>
      </c>
      <c r="C82" s="15">
        <f>Grazing!D82</f>
        <v>79</v>
      </c>
      <c r="D82" s="69">
        <v>-20.2833</v>
      </c>
      <c r="E82" s="43">
        <v>1.0</v>
      </c>
      <c r="F82" s="52">
        <f t="shared" si="1"/>
        <v>0.0001076405438</v>
      </c>
    </row>
    <row r="83">
      <c r="A83" s="13" t="s">
        <v>194</v>
      </c>
      <c r="B83" s="14" t="s">
        <v>195</v>
      </c>
      <c r="C83" s="15">
        <f>Grazing!D83</f>
        <v>22129</v>
      </c>
      <c r="D83" s="69">
        <v>23.0</v>
      </c>
      <c r="E83" s="43">
        <v>1.0</v>
      </c>
      <c r="F83" s="52">
        <f t="shared" si="1"/>
        <v>0.03015161511</v>
      </c>
    </row>
    <row r="84">
      <c r="A84" s="13" t="s">
        <v>196</v>
      </c>
      <c r="B84" s="19" t="s">
        <v>197</v>
      </c>
      <c r="C84" s="15">
        <f>Grazing!D84</f>
        <v>1922</v>
      </c>
      <c r="D84" s="69">
        <v>47.0</v>
      </c>
      <c r="E84" s="43">
        <v>0.0</v>
      </c>
      <c r="F84" s="52">
        <f t="shared" si="1"/>
        <v>0</v>
      </c>
    </row>
    <row r="85">
      <c r="A85" s="13" t="s">
        <v>198</v>
      </c>
      <c r="B85" s="14" t="s">
        <v>199</v>
      </c>
      <c r="C85" s="15">
        <f>Grazing!D85</f>
        <v>1334</v>
      </c>
      <c r="D85" s="69">
        <v>46.0</v>
      </c>
      <c r="E85" s="43">
        <v>0.0</v>
      </c>
      <c r="F85" s="52">
        <f t="shared" si="1"/>
        <v>0</v>
      </c>
    </row>
    <row r="86">
      <c r="A86" s="13" t="s">
        <v>200</v>
      </c>
      <c r="B86" s="14" t="s">
        <v>201</v>
      </c>
      <c r="C86" s="15">
        <f>Grazing!D86</f>
        <v>8612</v>
      </c>
      <c r="D86" s="69">
        <v>32.0</v>
      </c>
      <c r="E86" s="43">
        <v>0.0</v>
      </c>
      <c r="F86" s="52">
        <f t="shared" si="1"/>
        <v>0</v>
      </c>
    </row>
    <row r="87">
      <c r="A87" s="13" t="s">
        <v>202</v>
      </c>
      <c r="B87" s="14" t="s">
        <v>203</v>
      </c>
      <c r="C87" s="15">
        <f>Grazing!D87</f>
        <v>5950</v>
      </c>
      <c r="D87" s="69">
        <v>-18.25</v>
      </c>
      <c r="E87" s="43">
        <v>1.0</v>
      </c>
      <c r="F87" s="52">
        <f t="shared" si="1"/>
        <v>0.008107104249</v>
      </c>
    </row>
    <row r="88">
      <c r="A88" s="13" t="s">
        <v>204</v>
      </c>
      <c r="B88" s="14" t="s">
        <v>205</v>
      </c>
      <c r="C88" s="15">
        <f>Grazing!D88</f>
        <v>810</v>
      </c>
      <c r="D88" s="69">
        <v>-22.0</v>
      </c>
      <c r="E88" s="43">
        <v>1.0</v>
      </c>
      <c r="F88" s="52">
        <f t="shared" si="1"/>
        <v>0.001103656209</v>
      </c>
    </row>
    <row r="89">
      <c r="A89" s="13" t="s">
        <v>206</v>
      </c>
      <c r="B89" s="14" t="s">
        <v>207</v>
      </c>
      <c r="C89" s="15">
        <f>Grazing!D89</f>
        <v>2326</v>
      </c>
      <c r="D89" s="69">
        <v>28.0</v>
      </c>
      <c r="E89" s="43">
        <v>1.0</v>
      </c>
      <c r="F89" s="52">
        <f t="shared" si="1"/>
        <v>0.003169264619</v>
      </c>
    </row>
    <row r="90">
      <c r="A90" s="13" t="s">
        <v>208</v>
      </c>
      <c r="B90" s="14" t="s">
        <v>209</v>
      </c>
      <c r="C90" s="15">
        <f>Grazing!D90</f>
        <v>620</v>
      </c>
      <c r="D90" s="69">
        <v>-41.0</v>
      </c>
      <c r="E90" s="43">
        <v>0.0</v>
      </c>
      <c r="F90" s="52">
        <f t="shared" si="1"/>
        <v>0</v>
      </c>
    </row>
    <row r="91">
      <c r="A91" s="13" t="s">
        <v>210</v>
      </c>
      <c r="B91" s="14" t="s">
        <v>211</v>
      </c>
      <c r="C91" s="15">
        <f>Grazing!D91</f>
        <v>1790</v>
      </c>
      <c r="D91" s="69">
        <v>13.0</v>
      </c>
      <c r="E91" s="43">
        <v>1.0</v>
      </c>
      <c r="F91" s="52">
        <f t="shared" si="1"/>
        <v>0.002438943967</v>
      </c>
    </row>
    <row r="92">
      <c r="A92" s="13" t="s">
        <v>212</v>
      </c>
      <c r="B92" s="14" t="s">
        <v>213</v>
      </c>
      <c r="C92" s="15">
        <f>Grazing!D92</f>
        <v>17818</v>
      </c>
      <c r="D92" s="69">
        <v>16.0</v>
      </c>
      <c r="E92" s="43">
        <v>1.0</v>
      </c>
      <c r="F92" s="52">
        <f t="shared" si="1"/>
        <v>0.02427771151</v>
      </c>
    </row>
    <row r="93">
      <c r="A93" s="13" t="s">
        <v>214</v>
      </c>
      <c r="B93" s="14" t="s">
        <v>215</v>
      </c>
      <c r="C93" s="15">
        <f>Grazing!D93</f>
        <v>40500</v>
      </c>
      <c r="D93" s="69">
        <v>10.0</v>
      </c>
      <c r="E93" s="43">
        <v>1.0</v>
      </c>
      <c r="F93" s="52">
        <f t="shared" si="1"/>
        <v>0.05518281043</v>
      </c>
    </row>
    <row r="94">
      <c r="A94" s="13" t="s">
        <v>216</v>
      </c>
      <c r="B94" s="14" t="s">
        <v>217</v>
      </c>
      <c r="C94" s="15">
        <f>Grazing!D94</f>
        <v>460</v>
      </c>
      <c r="D94" s="69">
        <v>42.00923037</v>
      </c>
      <c r="E94" s="43">
        <v>0.0</v>
      </c>
      <c r="F94" s="52">
        <f t="shared" si="1"/>
        <v>0</v>
      </c>
    </row>
    <row r="95">
      <c r="A95" s="13" t="s">
        <v>218</v>
      </c>
      <c r="B95" s="14" t="s">
        <v>219</v>
      </c>
      <c r="C95" s="15">
        <f>Grazing!D95</f>
        <v>803</v>
      </c>
      <c r="D95" s="69">
        <v>62.0</v>
      </c>
      <c r="E95" s="43">
        <v>0.0</v>
      </c>
      <c r="F95" s="52">
        <f t="shared" si="1"/>
        <v>0</v>
      </c>
    </row>
    <row r="96">
      <c r="A96" s="13" t="s">
        <v>220</v>
      </c>
      <c r="B96" s="14" t="s">
        <v>221</v>
      </c>
      <c r="C96" s="15">
        <f>Grazing!D96</f>
        <v>110</v>
      </c>
      <c r="D96" s="69">
        <v>21.0</v>
      </c>
      <c r="E96" s="43">
        <v>1.0</v>
      </c>
      <c r="F96" s="52">
        <f t="shared" si="1"/>
        <v>0.0001498792382</v>
      </c>
    </row>
    <row r="97">
      <c r="A97" s="13" t="s">
        <v>222</v>
      </c>
      <c r="B97" s="14" t="s">
        <v>223</v>
      </c>
      <c r="C97" s="15">
        <f>Grazing!D97</f>
        <v>31300</v>
      </c>
      <c r="D97" s="69">
        <v>30.0</v>
      </c>
      <c r="E97" s="43">
        <v>0.0</v>
      </c>
      <c r="F97" s="52">
        <f t="shared" si="1"/>
        <v>0</v>
      </c>
    </row>
    <row r="98">
      <c r="A98" s="13" t="s">
        <v>224</v>
      </c>
      <c r="B98" s="14" t="s">
        <v>225</v>
      </c>
      <c r="C98" s="15">
        <f>Grazing!D98</f>
        <v>750</v>
      </c>
      <c r="D98" s="69">
        <v>9.0</v>
      </c>
      <c r="E98" s="43">
        <v>1.0</v>
      </c>
      <c r="F98" s="52">
        <f t="shared" si="1"/>
        <v>0.001021903897</v>
      </c>
    </row>
    <row r="99">
      <c r="A99" s="13" t="s">
        <v>226</v>
      </c>
      <c r="B99" s="14" t="s">
        <v>227</v>
      </c>
      <c r="C99" s="15">
        <f>Grazing!D99</f>
        <v>1000</v>
      </c>
      <c r="D99" s="69">
        <v>-6.0</v>
      </c>
      <c r="E99" s="43">
        <v>1.0</v>
      </c>
      <c r="F99" s="52">
        <f t="shared" si="1"/>
        <v>0.001362538529</v>
      </c>
    </row>
    <row r="100">
      <c r="A100" s="13" t="s">
        <v>228</v>
      </c>
      <c r="B100" s="14" t="s">
        <v>229</v>
      </c>
      <c r="C100" s="15">
        <f>Grazing!D100</f>
        <v>4824</v>
      </c>
      <c r="D100" s="69">
        <v>-23.0</v>
      </c>
      <c r="E100" s="43">
        <v>1.0</v>
      </c>
      <c r="F100" s="52">
        <f t="shared" si="1"/>
        <v>0.006572885865</v>
      </c>
    </row>
    <row r="101">
      <c r="A101" s="13" t="s">
        <v>230</v>
      </c>
      <c r="B101" s="14" t="s">
        <v>231</v>
      </c>
      <c r="C101" s="15">
        <f>Grazing!D101</f>
        <v>5678</v>
      </c>
      <c r="D101" s="69">
        <v>-10.0</v>
      </c>
      <c r="E101" s="43">
        <v>1.0</v>
      </c>
      <c r="F101" s="52">
        <f t="shared" si="1"/>
        <v>0.007736493769</v>
      </c>
    </row>
    <row r="102">
      <c r="A102" s="13" t="s">
        <v>232</v>
      </c>
      <c r="B102" s="14" t="s">
        <v>233</v>
      </c>
      <c r="C102" s="15">
        <f>Grazing!D102</f>
        <v>10940</v>
      </c>
      <c r="D102" s="69">
        <v>13.0</v>
      </c>
      <c r="E102" s="43">
        <v>1.0</v>
      </c>
      <c r="F102" s="52">
        <f t="shared" si="1"/>
        <v>0.01490617151</v>
      </c>
    </row>
    <row r="103">
      <c r="A103" s="13" t="s">
        <v>234</v>
      </c>
      <c r="B103" s="14" t="s">
        <v>235</v>
      </c>
      <c r="C103" s="15">
        <f>Grazing!D103</f>
        <v>17</v>
      </c>
      <c r="D103" s="69">
        <v>25.5</v>
      </c>
      <c r="E103" s="43">
        <v>1.0</v>
      </c>
      <c r="F103" s="52">
        <f t="shared" si="1"/>
        <v>0.000023163155</v>
      </c>
    </row>
    <row r="104">
      <c r="A104" s="13" t="s">
        <v>236</v>
      </c>
      <c r="B104" s="19" t="s">
        <v>237</v>
      </c>
      <c r="C104" s="15">
        <f>Grazing!D104</f>
        <v>123442</v>
      </c>
      <c r="D104" s="69">
        <v>60.0</v>
      </c>
      <c r="E104" s="43">
        <v>0.0</v>
      </c>
      <c r="F104" s="52">
        <f t="shared" si="1"/>
        <v>0</v>
      </c>
    </row>
    <row r="105">
      <c r="A105" s="13" t="s">
        <v>238</v>
      </c>
      <c r="B105" s="14" t="s">
        <v>239</v>
      </c>
      <c r="C105" s="15">
        <f>Grazing!D105</f>
        <v>1402</v>
      </c>
      <c r="D105" s="69">
        <v>-2.0</v>
      </c>
      <c r="E105" s="43">
        <v>1.0</v>
      </c>
      <c r="F105" s="52">
        <f t="shared" si="1"/>
        <v>0.001910279018</v>
      </c>
    </row>
    <row r="106">
      <c r="A106" s="13" t="s">
        <v>240</v>
      </c>
      <c r="B106" s="14" t="s">
        <v>241</v>
      </c>
      <c r="C106" s="15">
        <f>Grazing!D106</f>
        <v>3598</v>
      </c>
      <c r="D106" s="69">
        <v>25.0</v>
      </c>
      <c r="E106" s="43">
        <v>1.0</v>
      </c>
      <c r="F106" s="52">
        <f t="shared" si="1"/>
        <v>0.004902413628</v>
      </c>
    </row>
    <row r="107">
      <c r="A107" s="13" t="s">
        <v>242</v>
      </c>
      <c r="B107" s="14" t="s">
        <v>243</v>
      </c>
      <c r="C107" s="15">
        <f>Grazing!D107</f>
        <v>3278</v>
      </c>
      <c r="D107" s="69">
        <v>14.0</v>
      </c>
      <c r="E107" s="43">
        <v>1.0</v>
      </c>
      <c r="F107" s="52">
        <f t="shared" si="1"/>
        <v>0.004466401299</v>
      </c>
    </row>
    <row r="108">
      <c r="A108" s="13" t="s">
        <v>244</v>
      </c>
      <c r="B108" s="14" t="s">
        <v>245</v>
      </c>
      <c r="C108" s="15">
        <f>Grazing!D108</f>
        <v>2785</v>
      </c>
      <c r="D108" s="69">
        <v>46.07001609</v>
      </c>
      <c r="E108" s="43">
        <v>0.0</v>
      </c>
      <c r="F108" s="52">
        <f t="shared" si="1"/>
        <v>0</v>
      </c>
    </row>
    <row r="109">
      <c r="A109" s="13" t="s">
        <v>246</v>
      </c>
      <c r="B109" s="14" t="s">
        <v>247</v>
      </c>
      <c r="C109" s="15">
        <f>Grazing!D109</f>
        <v>1749</v>
      </c>
      <c r="D109" s="69">
        <v>8.5</v>
      </c>
      <c r="E109" s="43">
        <v>1.0</v>
      </c>
      <c r="F109" s="52">
        <f t="shared" si="1"/>
        <v>0.002383079888</v>
      </c>
    </row>
    <row r="110">
      <c r="A110" s="13" t="s">
        <v>248</v>
      </c>
      <c r="B110" s="14" t="s">
        <v>249</v>
      </c>
      <c r="C110" s="15">
        <f>Grazing!D110</f>
        <v>0</v>
      </c>
      <c r="D110" s="69">
        <v>1.3667</v>
      </c>
      <c r="E110" s="43">
        <v>1.0</v>
      </c>
      <c r="F110" s="52">
        <f t="shared" si="1"/>
        <v>0</v>
      </c>
    </row>
    <row r="111">
      <c r="A111" s="13" t="s">
        <v>250</v>
      </c>
      <c r="B111" s="14" t="s">
        <v>251</v>
      </c>
      <c r="C111" s="15">
        <f>Grazing!D111</f>
        <v>1125</v>
      </c>
      <c r="D111" s="69">
        <v>10.0</v>
      </c>
      <c r="E111" s="43">
        <v>1.0</v>
      </c>
      <c r="F111" s="52">
        <f t="shared" si="1"/>
        <v>0.001532855845</v>
      </c>
    </row>
    <row r="112">
      <c r="A112" s="13" t="s">
        <v>252</v>
      </c>
      <c r="B112" s="14" t="s">
        <v>253</v>
      </c>
      <c r="C112" s="15">
        <f>Grazing!D112</f>
        <v>12413</v>
      </c>
      <c r="D112" s="69">
        <v>-29.0</v>
      </c>
      <c r="E112" s="43">
        <v>1.0</v>
      </c>
      <c r="F112" s="52">
        <f t="shared" si="1"/>
        <v>0.01691319076</v>
      </c>
    </row>
    <row r="113">
      <c r="A113" s="13" t="s">
        <v>254</v>
      </c>
      <c r="B113" s="14" t="s">
        <v>255</v>
      </c>
      <c r="C113" s="15">
        <f>Grazing!D113</f>
        <v>2478</v>
      </c>
      <c r="D113" s="69">
        <v>15.0</v>
      </c>
      <c r="E113" s="43">
        <v>1.0</v>
      </c>
      <c r="F113" s="52">
        <f t="shared" si="1"/>
        <v>0.003376370475</v>
      </c>
    </row>
    <row r="114">
      <c r="A114" s="13" t="s">
        <v>256</v>
      </c>
      <c r="B114" s="14" t="s">
        <v>257</v>
      </c>
      <c r="C114" s="15">
        <f>Grazing!D114</f>
        <v>2372</v>
      </c>
      <c r="D114" s="69">
        <v>7.0</v>
      </c>
      <c r="E114" s="43">
        <v>1.0</v>
      </c>
      <c r="F114" s="52">
        <f t="shared" si="1"/>
        <v>0.003231941391</v>
      </c>
    </row>
    <row r="115">
      <c r="A115" s="13" t="s">
        <v>258</v>
      </c>
      <c r="B115" s="14" t="s">
        <v>259</v>
      </c>
      <c r="C115" s="15">
        <f>Grazing!D115</f>
        <v>19991</v>
      </c>
      <c r="D115" s="69">
        <v>15.0</v>
      </c>
      <c r="E115" s="43">
        <v>1.0</v>
      </c>
      <c r="F115" s="52">
        <f t="shared" si="1"/>
        <v>0.02723850774</v>
      </c>
    </row>
    <row r="116">
      <c r="A116" s="13" t="s">
        <v>260</v>
      </c>
      <c r="B116" s="14" t="s">
        <v>261</v>
      </c>
      <c r="C116" s="15">
        <f>Grazing!D116</f>
        <v>68</v>
      </c>
      <c r="D116" s="69">
        <v>4.0</v>
      </c>
      <c r="E116" s="43">
        <v>1.0</v>
      </c>
      <c r="F116" s="52">
        <f t="shared" si="1"/>
        <v>0.00009265261998</v>
      </c>
    </row>
    <row r="117">
      <c r="A117" s="22" t="s">
        <v>262</v>
      </c>
      <c r="B117" s="14" t="s">
        <v>263</v>
      </c>
      <c r="C117" s="15">
        <f>Grazing!D117</f>
        <v>424</v>
      </c>
      <c r="D117" s="69">
        <v>47.0</v>
      </c>
      <c r="E117" s="43">
        <v>0.0</v>
      </c>
      <c r="F117" s="52">
        <f t="shared" si="1"/>
        <v>0</v>
      </c>
    </row>
    <row r="118">
      <c r="A118" s="13" t="s">
        <v>264</v>
      </c>
      <c r="B118" s="19" t="s">
        <v>265</v>
      </c>
      <c r="C118" s="15">
        <f>Grazing!D118</f>
        <v>5733</v>
      </c>
      <c r="D118" s="69">
        <v>35.0</v>
      </c>
      <c r="E118" s="43">
        <v>0.0</v>
      </c>
      <c r="F118" s="52">
        <f t="shared" si="1"/>
        <v>0</v>
      </c>
    </row>
    <row r="119">
      <c r="A119" s="13" t="s">
        <v>266</v>
      </c>
      <c r="B119" s="14" t="s">
        <v>267</v>
      </c>
      <c r="C119" s="15">
        <f>Grazing!D119</f>
        <v>790.2</v>
      </c>
      <c r="D119" s="69">
        <v>23.5</v>
      </c>
      <c r="E119" s="43">
        <v>1.0</v>
      </c>
      <c r="F119" s="52">
        <f t="shared" si="1"/>
        <v>0.001076677946</v>
      </c>
    </row>
    <row r="120">
      <c r="A120" s="13" t="s">
        <v>268</v>
      </c>
      <c r="B120" s="14" t="s">
        <v>269</v>
      </c>
      <c r="C120" s="15">
        <f>Grazing!D120</f>
        <v>853</v>
      </c>
      <c r="D120" s="69">
        <v>39.0</v>
      </c>
      <c r="E120" s="43">
        <v>0.0</v>
      </c>
      <c r="F120" s="52">
        <f t="shared" si="1"/>
        <v>0</v>
      </c>
    </row>
    <row r="121">
      <c r="A121" s="13" t="s">
        <v>270</v>
      </c>
      <c r="B121" s="19" t="s">
        <v>271</v>
      </c>
      <c r="C121" s="15">
        <f>Grazing!D121</f>
        <v>15650</v>
      </c>
      <c r="D121" s="69">
        <v>-6.0</v>
      </c>
      <c r="E121" s="43">
        <v>1.0</v>
      </c>
      <c r="F121" s="52">
        <f t="shared" si="1"/>
        <v>0.02132372798</v>
      </c>
    </row>
    <row r="122">
      <c r="A122" s="13" t="s">
        <v>272</v>
      </c>
      <c r="B122" s="14" t="s">
        <v>273</v>
      </c>
      <c r="C122" s="15">
        <f>Grazing!D122</f>
        <v>21310</v>
      </c>
      <c r="D122" s="69">
        <v>15.0</v>
      </c>
      <c r="E122" s="43">
        <v>1.0</v>
      </c>
      <c r="F122" s="52">
        <f t="shared" si="1"/>
        <v>0.02903569606</v>
      </c>
    </row>
    <row r="123">
      <c r="A123" s="13" t="s">
        <v>274</v>
      </c>
      <c r="B123" s="14" t="s">
        <v>275</v>
      </c>
      <c r="C123" s="15">
        <f>Grazing!D123</f>
        <v>2820</v>
      </c>
      <c r="D123" s="69">
        <v>8.0</v>
      </c>
      <c r="E123" s="43">
        <v>1.0</v>
      </c>
      <c r="F123" s="52">
        <f t="shared" si="1"/>
        <v>0.003842358652</v>
      </c>
    </row>
    <row r="124">
      <c r="A124" s="13" t="s">
        <v>276</v>
      </c>
      <c r="B124" s="14" t="s">
        <v>277</v>
      </c>
      <c r="C124" s="15">
        <f>Grazing!D124</f>
        <v>47</v>
      </c>
      <c r="D124" s="69">
        <v>11.0</v>
      </c>
      <c r="E124" s="43">
        <v>1.0</v>
      </c>
      <c r="F124" s="52">
        <f t="shared" si="1"/>
        <v>0.00006403931087</v>
      </c>
    </row>
    <row r="125">
      <c r="A125" s="13" t="s">
        <v>278</v>
      </c>
      <c r="B125" s="14" t="s">
        <v>279</v>
      </c>
      <c r="C125" s="15">
        <f>Grazing!D125</f>
        <v>4993</v>
      </c>
      <c r="D125" s="69">
        <v>34.0</v>
      </c>
      <c r="E125" s="43">
        <v>0.0</v>
      </c>
      <c r="F125" s="52">
        <f t="shared" si="1"/>
        <v>0</v>
      </c>
    </row>
    <row r="126">
      <c r="A126" s="13" t="s">
        <v>280</v>
      </c>
      <c r="B126" s="19" t="s">
        <v>281</v>
      </c>
      <c r="C126" s="15">
        <f>Grazing!D126</f>
        <v>23099</v>
      </c>
      <c r="D126" s="69">
        <v>39.0</v>
      </c>
      <c r="E126" s="43">
        <v>0.0</v>
      </c>
      <c r="F126" s="52">
        <f t="shared" si="1"/>
        <v>0</v>
      </c>
    </row>
    <row r="127">
      <c r="A127" s="13" t="s">
        <v>282</v>
      </c>
      <c r="B127" s="14" t="s">
        <v>283</v>
      </c>
      <c r="C127" s="15">
        <f>Grazing!D127</f>
        <v>2000</v>
      </c>
      <c r="D127" s="69">
        <v>40.0</v>
      </c>
      <c r="E127" s="43">
        <v>0.0</v>
      </c>
      <c r="F127" s="52">
        <f t="shared" si="1"/>
        <v>0</v>
      </c>
    </row>
    <row r="128">
      <c r="A128" s="13" t="s">
        <v>284</v>
      </c>
      <c r="B128" s="14" t="s">
        <v>285</v>
      </c>
      <c r="C128" s="15">
        <f>Grazing!D128</f>
        <v>9100</v>
      </c>
      <c r="D128" s="69">
        <v>1.0</v>
      </c>
      <c r="E128" s="43">
        <v>1.0</v>
      </c>
      <c r="F128" s="52">
        <f t="shared" si="1"/>
        <v>0.01239910062</v>
      </c>
    </row>
    <row r="129">
      <c r="A129" s="13" t="s">
        <v>286</v>
      </c>
      <c r="B129" s="14" t="s">
        <v>287</v>
      </c>
      <c r="C129" s="15">
        <f>Grazing!D129</f>
        <v>33777</v>
      </c>
      <c r="D129" s="69">
        <v>49.0</v>
      </c>
      <c r="E129" s="43">
        <v>0.0</v>
      </c>
      <c r="F129" s="52">
        <f t="shared" si="1"/>
        <v>0</v>
      </c>
    </row>
    <row r="130">
      <c r="A130" s="13" t="s">
        <v>288</v>
      </c>
      <c r="B130" s="14" t="s">
        <v>289</v>
      </c>
      <c r="C130" s="15">
        <f>Grazing!D130</f>
        <v>90</v>
      </c>
      <c r="D130" s="69">
        <v>24.0</v>
      </c>
      <c r="E130" s="43">
        <v>1.0</v>
      </c>
      <c r="F130" s="52">
        <f t="shared" si="1"/>
        <v>0.0001226284676</v>
      </c>
    </row>
    <row r="131">
      <c r="A131" s="13" t="s">
        <v>290</v>
      </c>
      <c r="B131" s="19" t="s">
        <v>291</v>
      </c>
      <c r="C131" s="15">
        <f>Grazing!D131</f>
        <v>160437</v>
      </c>
      <c r="D131" s="69">
        <v>38.0</v>
      </c>
      <c r="E131" s="43">
        <v>0.0</v>
      </c>
      <c r="F131" s="52">
        <f t="shared" si="1"/>
        <v>0</v>
      </c>
    </row>
    <row r="132">
      <c r="A132" s="13" t="s">
        <v>292</v>
      </c>
      <c r="B132" s="14" t="s">
        <v>293</v>
      </c>
      <c r="C132" s="15">
        <f>Grazing!D132</f>
        <v>2047</v>
      </c>
      <c r="D132" s="69">
        <v>-33.0</v>
      </c>
      <c r="E132" s="43">
        <v>0.0</v>
      </c>
      <c r="F132" s="52">
        <f t="shared" si="1"/>
        <v>0</v>
      </c>
    </row>
    <row r="133">
      <c r="A133" s="13" t="s">
        <v>294</v>
      </c>
      <c r="B133" s="14" t="s">
        <v>295</v>
      </c>
      <c r="C133" s="15">
        <f>Grazing!D133</f>
        <v>4437</v>
      </c>
      <c r="D133" s="69">
        <v>41.0</v>
      </c>
      <c r="E133" s="43">
        <v>0.0</v>
      </c>
      <c r="F133" s="52">
        <f t="shared" si="1"/>
        <v>0</v>
      </c>
    </row>
    <row r="134">
      <c r="A134" s="13" t="s">
        <v>296</v>
      </c>
      <c r="B134" s="19" t="s">
        <v>297</v>
      </c>
      <c r="C134" s="15">
        <f>Grazing!D134</f>
        <v>3300</v>
      </c>
      <c r="D134" s="69">
        <v>8.0</v>
      </c>
      <c r="E134" s="43">
        <v>1.0</v>
      </c>
      <c r="F134" s="52">
        <f t="shared" si="1"/>
        <v>0.004496377146</v>
      </c>
    </row>
    <row r="135">
      <c r="A135" s="13" t="s">
        <v>298</v>
      </c>
      <c r="B135" s="19" t="s">
        <v>299</v>
      </c>
      <c r="C135" s="15">
        <f>Grazing!D135</f>
        <v>11746</v>
      </c>
      <c r="D135" s="69">
        <v>16.0</v>
      </c>
      <c r="E135" s="43">
        <v>1.0</v>
      </c>
      <c r="F135" s="52">
        <f t="shared" si="1"/>
        <v>0.01600437756</v>
      </c>
    </row>
    <row r="136">
      <c r="A136" s="13" t="s">
        <v>300</v>
      </c>
      <c r="B136" s="14" t="s">
        <v>301</v>
      </c>
      <c r="C136" s="15">
        <f>Grazing!D136</f>
        <v>1452</v>
      </c>
      <c r="D136" s="69">
        <v>15.0</v>
      </c>
      <c r="E136" s="43">
        <v>1.0</v>
      </c>
      <c r="F136" s="52">
        <f t="shared" si="1"/>
        <v>0.001978405944</v>
      </c>
    </row>
    <row r="137">
      <c r="A137" s="13" t="s">
        <v>302</v>
      </c>
      <c r="B137" s="14" t="s">
        <v>303</v>
      </c>
      <c r="C137" s="15">
        <f>Grazing!D137</f>
        <v>3836</v>
      </c>
      <c r="D137" s="69">
        <v>-15.0</v>
      </c>
      <c r="E137" s="43">
        <v>1.0</v>
      </c>
      <c r="F137" s="52">
        <f t="shared" si="1"/>
        <v>0.005226697798</v>
      </c>
    </row>
    <row r="138">
      <c r="A138" s="13" t="s">
        <v>304</v>
      </c>
      <c r="B138" s="14" t="s">
        <v>305</v>
      </c>
      <c r="C138" s="15">
        <f>Grazing!D138</f>
        <v>4100</v>
      </c>
      <c r="D138" s="69">
        <v>-17.51961668</v>
      </c>
      <c r="E138" s="43">
        <v>1.0</v>
      </c>
      <c r="F138" s="52">
        <f t="shared" si="1"/>
        <v>0.00558640797</v>
      </c>
    </row>
    <row r="139">
      <c r="A139" s="53"/>
      <c r="B139" s="14"/>
    </row>
    <row r="140">
      <c r="A140" s="53"/>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2" width="25.38"/>
    <col customWidth="1" min="3" max="3" width="22.0"/>
    <col customWidth="1" min="5" max="5" width="4.0"/>
  </cols>
  <sheetData>
    <row r="1">
      <c r="A1" s="10" t="s">
        <v>29</v>
      </c>
      <c r="B1" s="9" t="s">
        <v>30</v>
      </c>
      <c r="C1" s="10" t="s">
        <v>525</v>
      </c>
      <c r="D1" s="10" t="s">
        <v>526</v>
      </c>
      <c r="E1" s="10"/>
      <c r="F1" s="10"/>
      <c r="G1" s="10"/>
      <c r="H1" s="10"/>
      <c r="I1" s="3"/>
      <c r="J1" s="3"/>
      <c r="K1" s="3"/>
      <c r="L1" s="3"/>
      <c r="M1" s="3"/>
      <c r="N1" s="3"/>
      <c r="O1" s="3"/>
      <c r="P1" s="3"/>
      <c r="Q1" s="3"/>
      <c r="R1" s="3"/>
      <c r="S1" s="3"/>
      <c r="T1" s="3"/>
      <c r="U1" s="3"/>
    </row>
    <row r="2">
      <c r="A2" s="13" t="s">
        <v>32</v>
      </c>
      <c r="B2" s="14" t="s">
        <v>33</v>
      </c>
      <c r="C2" s="69">
        <v>0.0</v>
      </c>
      <c r="D2" s="52">
        <f t="shared" ref="D2:D138" si="1">C2/sum($C$2:$C$138)</f>
        <v>0</v>
      </c>
    </row>
    <row r="3">
      <c r="A3" s="13" t="s">
        <v>34</v>
      </c>
      <c r="B3" s="14" t="s">
        <v>35</v>
      </c>
      <c r="C3" s="69">
        <v>0.08170122187253445</v>
      </c>
      <c r="D3" s="52">
        <f t="shared" si="1"/>
        <v>0.0001776498602</v>
      </c>
    </row>
    <row r="4">
      <c r="A4" s="13" t="s">
        <v>36</v>
      </c>
      <c r="B4" s="14" t="s">
        <v>37</v>
      </c>
      <c r="C4" s="69">
        <v>1.6998166045291743</v>
      </c>
      <c r="D4" s="52">
        <f t="shared" si="1"/>
        <v>0.003696054664</v>
      </c>
    </row>
    <row r="5">
      <c r="A5" s="13" t="s">
        <v>38</v>
      </c>
      <c r="B5" s="14" t="s">
        <v>39</v>
      </c>
      <c r="C5" s="69">
        <v>0.7705532755753859</v>
      </c>
      <c r="D5" s="52">
        <f t="shared" si="1"/>
        <v>0.001675479002</v>
      </c>
    </row>
    <row r="6">
      <c r="A6" s="13" t="s">
        <v>40</v>
      </c>
      <c r="B6" s="14" t="s">
        <v>41</v>
      </c>
      <c r="C6" s="69">
        <v>2.169215255336841</v>
      </c>
      <c r="D6" s="52">
        <f t="shared" si="1"/>
        <v>0.004716707755</v>
      </c>
    </row>
    <row r="7">
      <c r="A7" s="13" t="s">
        <v>42</v>
      </c>
      <c r="B7" s="14" t="s">
        <v>43</v>
      </c>
      <c r="C7" s="69">
        <v>0.05979184235728525</v>
      </c>
      <c r="D7" s="52">
        <f t="shared" si="1"/>
        <v>0.0001300104477</v>
      </c>
    </row>
    <row r="8">
      <c r="A8" s="13" t="s">
        <v>44</v>
      </c>
      <c r="B8" s="14" t="s">
        <v>45</v>
      </c>
      <c r="C8" s="69">
        <v>4.3519872606675225</v>
      </c>
      <c r="D8" s="52">
        <f t="shared" si="1"/>
        <v>0.009462893096</v>
      </c>
    </row>
    <row r="9">
      <c r="A9" s="13" t="s">
        <v>46</v>
      </c>
      <c r="B9" s="14" t="s">
        <v>47</v>
      </c>
      <c r="C9" s="69">
        <v>0.3471746811728543</v>
      </c>
      <c r="D9" s="52">
        <f t="shared" si="1"/>
        <v>0.0007548912019</v>
      </c>
    </row>
    <row r="10">
      <c r="A10" s="13" t="s">
        <v>48</v>
      </c>
      <c r="B10" s="14" t="s">
        <v>49</v>
      </c>
      <c r="C10" s="69">
        <v>0.20268181406639435</v>
      </c>
      <c r="D10" s="52">
        <f t="shared" si="1"/>
        <v>0.0004407081694</v>
      </c>
    </row>
    <row r="11">
      <c r="A11" s="13" t="s">
        <v>50</v>
      </c>
      <c r="B11" s="14" t="s">
        <v>51</v>
      </c>
      <c r="C11" s="69">
        <v>1.4698963184487615</v>
      </c>
      <c r="D11" s="52">
        <f t="shared" si="1"/>
        <v>0.003196119587</v>
      </c>
    </row>
    <row r="12">
      <c r="A12" s="13" t="s">
        <v>52</v>
      </c>
      <c r="B12" s="14" t="s">
        <v>53</v>
      </c>
      <c r="C12" s="69">
        <v>0.018534413667387336</v>
      </c>
      <c r="D12" s="52">
        <f t="shared" si="1"/>
        <v>0.00004030093946</v>
      </c>
    </row>
    <row r="13">
      <c r="A13" s="13" t="s">
        <v>54</v>
      </c>
      <c r="B13" s="14" t="s">
        <v>55</v>
      </c>
      <c r="C13" s="69">
        <v>0.37130615948674245</v>
      </c>
      <c r="D13" s="52">
        <f t="shared" si="1"/>
        <v>0.0008073623112</v>
      </c>
    </row>
    <row r="14">
      <c r="A14" s="13" t="s">
        <v>56</v>
      </c>
      <c r="B14" s="14" t="s">
        <v>57</v>
      </c>
      <c r="C14" s="69">
        <v>0.06227584816591007</v>
      </c>
      <c r="D14" s="52">
        <f t="shared" si="1"/>
        <v>0.0001354116311</v>
      </c>
    </row>
    <row r="15">
      <c r="A15" s="13" t="s">
        <v>58</v>
      </c>
      <c r="B15" s="14" t="s">
        <v>59</v>
      </c>
      <c r="C15" s="69">
        <v>0.026825092102067474</v>
      </c>
      <c r="D15" s="52">
        <f t="shared" si="1"/>
        <v>0.0000583280611</v>
      </c>
    </row>
    <row r="16">
      <c r="A16" s="13" t="s">
        <v>60</v>
      </c>
      <c r="B16" s="19" t="s">
        <v>61</v>
      </c>
      <c r="C16" s="69">
        <v>0.17692354369374994</v>
      </c>
      <c r="D16" s="52">
        <f t="shared" si="1"/>
        <v>0.0003846997888</v>
      </c>
    </row>
    <row r="17">
      <c r="A17" s="13" t="s">
        <v>62</v>
      </c>
      <c r="B17" s="14" t="s">
        <v>63</v>
      </c>
      <c r="C17" s="69">
        <v>0.08772910598505222</v>
      </c>
      <c r="D17" s="52">
        <f t="shared" si="1"/>
        <v>0.0001907567972</v>
      </c>
    </row>
    <row r="18">
      <c r="A18" s="13" t="s">
        <v>64</v>
      </c>
      <c r="B18" s="14" t="s">
        <v>65</v>
      </c>
      <c r="C18" s="69">
        <v>0.08904593388575023</v>
      </c>
      <c r="D18" s="52">
        <f t="shared" si="1"/>
        <v>0.0001936200872</v>
      </c>
    </row>
    <row r="19">
      <c r="A19" s="13" t="s">
        <v>66</v>
      </c>
      <c r="B19" s="14" t="s">
        <v>67</v>
      </c>
      <c r="C19" s="69">
        <v>7.251277152112618</v>
      </c>
      <c r="D19" s="52">
        <f t="shared" si="1"/>
        <v>0.01576706373</v>
      </c>
    </row>
    <row r="20">
      <c r="A20" s="13" t="s">
        <v>68</v>
      </c>
      <c r="B20" s="19" t="s">
        <v>69</v>
      </c>
      <c r="C20" s="69">
        <v>0.10687429014647881</v>
      </c>
      <c r="D20" s="52">
        <f t="shared" si="1"/>
        <v>0.0002323857865</v>
      </c>
    </row>
    <row r="21">
      <c r="A21" s="13" t="s">
        <v>70</v>
      </c>
      <c r="B21" s="14" t="s">
        <v>71</v>
      </c>
      <c r="C21" s="69">
        <v>0.05934970403127388</v>
      </c>
      <c r="D21" s="52">
        <f t="shared" si="1"/>
        <v>0.0001290490691</v>
      </c>
    </row>
    <row r="22">
      <c r="A22" s="13" t="s">
        <v>72</v>
      </c>
      <c r="B22" s="19" t="s">
        <v>73</v>
      </c>
      <c r="C22" s="69">
        <v>0.4878082683649942</v>
      </c>
      <c r="D22" s="52">
        <f t="shared" si="1"/>
        <v>0.001060682676</v>
      </c>
    </row>
    <row r="23">
      <c r="A23" s="13" t="s">
        <v>74</v>
      </c>
      <c r="B23" s="14" t="s">
        <v>75</v>
      </c>
      <c r="C23" s="69">
        <v>0.00789950192380594</v>
      </c>
      <c r="D23" s="52">
        <f t="shared" si="1"/>
        <v>0.00001717655355</v>
      </c>
    </row>
    <row r="24">
      <c r="A24" s="13" t="s">
        <v>76</v>
      </c>
      <c r="B24" s="14" t="s">
        <v>77</v>
      </c>
      <c r="C24" s="69">
        <v>0.0</v>
      </c>
      <c r="D24" s="52">
        <f t="shared" si="1"/>
        <v>0</v>
      </c>
    </row>
    <row r="25">
      <c r="A25" s="13" t="s">
        <v>78</v>
      </c>
      <c r="B25" s="14" t="s">
        <v>79</v>
      </c>
      <c r="C25" s="69">
        <v>0.1004898567021984</v>
      </c>
      <c r="D25" s="52">
        <f t="shared" si="1"/>
        <v>0.0002185035742</v>
      </c>
    </row>
    <row r="26">
      <c r="A26" s="13" t="s">
        <v>80</v>
      </c>
      <c r="B26" s="14" t="s">
        <v>81</v>
      </c>
      <c r="C26" s="69">
        <v>0.15022832368662353</v>
      </c>
      <c r="D26" s="52">
        <f t="shared" si="1"/>
        <v>0.0003266541196</v>
      </c>
    </row>
    <row r="27">
      <c r="A27" s="13" t="s">
        <v>82</v>
      </c>
      <c r="B27" s="14" t="s">
        <v>83</v>
      </c>
      <c r="C27" s="69">
        <v>4.581579806977099</v>
      </c>
      <c r="D27" s="52">
        <f t="shared" si="1"/>
        <v>0.009962115541</v>
      </c>
    </row>
    <row r="28">
      <c r="A28" s="13" t="s">
        <v>84</v>
      </c>
      <c r="B28" s="14" t="s">
        <v>85</v>
      </c>
      <c r="C28" s="69">
        <v>0.009751157902432547</v>
      </c>
      <c r="D28" s="52">
        <f t="shared" si="1"/>
        <v>0.00002120276537</v>
      </c>
    </row>
    <row r="29">
      <c r="A29" s="13" t="s">
        <v>86</v>
      </c>
      <c r="B29" s="14" t="s">
        <v>87</v>
      </c>
      <c r="C29" s="69">
        <v>0.06342690810376644</v>
      </c>
      <c r="D29" s="52">
        <f t="shared" si="1"/>
        <v>0.0001379144779</v>
      </c>
    </row>
    <row r="30">
      <c r="A30" s="13" t="s">
        <v>88</v>
      </c>
      <c r="B30" s="14" t="s">
        <v>89</v>
      </c>
      <c r="C30" s="69">
        <v>1.3499180416408083</v>
      </c>
      <c r="D30" s="52">
        <f t="shared" si="1"/>
        <v>0.002935240696</v>
      </c>
    </row>
    <row r="31">
      <c r="A31" s="13" t="s">
        <v>90</v>
      </c>
      <c r="B31" s="14" t="s">
        <v>91</v>
      </c>
      <c r="C31" s="69">
        <v>109.4618984718859</v>
      </c>
      <c r="D31" s="52">
        <f t="shared" si="1"/>
        <v>0.2380122416</v>
      </c>
    </row>
    <row r="32">
      <c r="A32" s="13" t="s">
        <v>92</v>
      </c>
      <c r="B32" s="14" t="s">
        <v>93</v>
      </c>
      <c r="C32" s="69">
        <v>1.5908426694946183</v>
      </c>
      <c r="D32" s="52">
        <f t="shared" si="1"/>
        <v>0.003459103442</v>
      </c>
    </row>
    <row r="33">
      <c r="A33" s="13" t="s">
        <v>94</v>
      </c>
      <c r="B33" s="14" t="s">
        <v>95</v>
      </c>
      <c r="C33" s="69">
        <v>0.15645396000463602</v>
      </c>
      <c r="D33" s="52">
        <f t="shared" si="1"/>
        <v>0.0003401910459</v>
      </c>
    </row>
    <row r="34">
      <c r="A34" s="13" t="s">
        <v>96</v>
      </c>
      <c r="B34" s="20" t="s">
        <v>97</v>
      </c>
      <c r="C34" s="69">
        <v>0.23503603768240916</v>
      </c>
      <c r="D34" s="52">
        <f t="shared" si="1"/>
        <v>0.0005110586877</v>
      </c>
    </row>
    <row r="35">
      <c r="A35" s="13" t="s">
        <v>98</v>
      </c>
      <c r="B35" s="14" t="s">
        <v>99</v>
      </c>
      <c r="C35" s="69">
        <v>0.26024773808769547</v>
      </c>
      <c r="D35" s="52">
        <f t="shared" si="1"/>
        <v>0.0005658786151</v>
      </c>
    </row>
    <row r="36">
      <c r="A36" s="13" t="s">
        <v>100</v>
      </c>
      <c r="B36" s="19" t="s">
        <v>101</v>
      </c>
      <c r="C36" s="69">
        <v>0.2646926300300524</v>
      </c>
      <c r="D36" s="52">
        <f t="shared" si="1"/>
        <v>0.0005755435187</v>
      </c>
    </row>
    <row r="37">
      <c r="A37" s="13" t="s">
        <v>102</v>
      </c>
      <c r="B37" s="14" t="s">
        <v>103</v>
      </c>
      <c r="C37" s="69">
        <v>0.18413216204696836</v>
      </c>
      <c r="D37" s="52">
        <f t="shared" si="1"/>
        <v>0.0004003740959</v>
      </c>
    </row>
    <row r="38">
      <c r="A38" s="13" t="s">
        <v>104</v>
      </c>
      <c r="B38" s="14" t="s">
        <v>105</v>
      </c>
      <c r="C38" s="69">
        <v>0.016456597276467855</v>
      </c>
      <c r="D38" s="52">
        <f t="shared" si="1"/>
        <v>0.00003578296797</v>
      </c>
    </row>
    <row r="39">
      <c r="A39" s="13" t="s">
        <v>106</v>
      </c>
      <c r="B39" s="14" t="s">
        <v>107</v>
      </c>
      <c r="C39" s="69">
        <v>0.4166226337967821</v>
      </c>
      <c r="D39" s="52">
        <f t="shared" si="1"/>
        <v>0.0009058977449</v>
      </c>
    </row>
    <row r="40">
      <c r="A40" s="13" t="s">
        <v>108</v>
      </c>
      <c r="B40" s="14" t="s">
        <v>109</v>
      </c>
      <c r="C40" s="69">
        <v>0.6100084912379424</v>
      </c>
      <c r="D40" s="52">
        <f t="shared" si="1"/>
        <v>0.001326392931</v>
      </c>
    </row>
    <row r="41">
      <c r="A41" s="13" t="s">
        <v>110</v>
      </c>
      <c r="B41" s="14" t="s">
        <v>111</v>
      </c>
      <c r="C41" s="69">
        <v>1.2121252662204283</v>
      </c>
      <c r="D41" s="52">
        <f t="shared" si="1"/>
        <v>0.002635626238</v>
      </c>
    </row>
    <row r="42">
      <c r="A42" s="13" t="s">
        <v>112</v>
      </c>
      <c r="B42" s="14" t="s">
        <v>113</v>
      </c>
      <c r="C42" s="69">
        <v>0.08955182723343964</v>
      </c>
      <c r="D42" s="52">
        <f t="shared" si="1"/>
        <v>0.0001947200938</v>
      </c>
    </row>
    <row r="43">
      <c r="A43" s="13" t="s">
        <v>114</v>
      </c>
      <c r="B43" s="14" t="s">
        <v>115</v>
      </c>
      <c r="C43" s="69">
        <v>0.0</v>
      </c>
      <c r="D43" s="52">
        <f t="shared" si="1"/>
        <v>0</v>
      </c>
    </row>
    <row r="44">
      <c r="A44" s="13" t="s">
        <v>116</v>
      </c>
      <c r="B44" s="14" t="s">
        <v>117</v>
      </c>
      <c r="C44" s="69">
        <v>0.013248574323696536</v>
      </c>
      <c r="D44" s="52">
        <f t="shared" si="1"/>
        <v>0.00002880749299</v>
      </c>
    </row>
    <row r="45">
      <c r="A45" s="13" t="s">
        <v>118</v>
      </c>
      <c r="B45" s="14" t="s">
        <v>119</v>
      </c>
      <c r="C45" s="69">
        <v>0.6698623481979871</v>
      </c>
      <c r="D45" s="52">
        <f t="shared" si="1"/>
        <v>0.001456538223</v>
      </c>
    </row>
    <row r="46">
      <c r="A46" s="22" t="s">
        <v>524</v>
      </c>
      <c r="B46" s="19" t="s">
        <v>121</v>
      </c>
      <c r="C46" s="69">
        <v>44.60429443640225</v>
      </c>
      <c r="D46" s="52">
        <f t="shared" si="1"/>
        <v>0.09698688084</v>
      </c>
    </row>
    <row r="47">
      <c r="A47" s="13" t="s">
        <v>122</v>
      </c>
      <c r="B47" s="14" t="s">
        <v>123</v>
      </c>
      <c r="C47" s="69">
        <v>0.02046675302670554</v>
      </c>
      <c r="D47" s="52">
        <f t="shared" si="1"/>
        <v>0.00004450258797</v>
      </c>
    </row>
    <row r="48">
      <c r="A48" s="13" t="s">
        <v>124</v>
      </c>
      <c r="B48" s="14" t="s">
        <v>125</v>
      </c>
      <c r="C48" s="69">
        <v>0.11132498781905413</v>
      </c>
      <c r="D48" s="52">
        <f t="shared" si="1"/>
        <v>0.000242063314</v>
      </c>
    </row>
    <row r="49">
      <c r="A49" s="13" t="s">
        <v>126</v>
      </c>
      <c r="B49" s="19" t="s">
        <v>127</v>
      </c>
      <c r="C49" s="69">
        <v>0.007580512775222824</v>
      </c>
      <c r="D49" s="52">
        <f t="shared" si="1"/>
        <v>0.00001648294853</v>
      </c>
    </row>
    <row r="50">
      <c r="A50" s="13" t="s">
        <v>128</v>
      </c>
      <c r="B50" s="14" t="s">
        <v>129</v>
      </c>
      <c r="C50" s="69">
        <v>0.08856951767219036</v>
      </c>
      <c r="D50" s="52">
        <f t="shared" si="1"/>
        <v>0.0001925841753</v>
      </c>
    </row>
    <row r="51">
      <c r="A51" s="13" t="s">
        <v>130</v>
      </c>
      <c r="B51" s="14" t="s">
        <v>131</v>
      </c>
      <c r="C51" s="69">
        <v>0.3493368329111734</v>
      </c>
      <c r="D51" s="52">
        <f t="shared" si="1"/>
        <v>0.0007595925508</v>
      </c>
    </row>
    <row r="52">
      <c r="A52" s="13" t="s">
        <v>132</v>
      </c>
      <c r="B52" s="14" t="s">
        <v>133</v>
      </c>
      <c r="C52" s="69">
        <v>0.2160289528230199</v>
      </c>
      <c r="D52" s="52">
        <f t="shared" si="1"/>
        <v>0.0004697299794</v>
      </c>
    </row>
    <row r="53">
      <c r="A53" s="13" t="s">
        <v>134</v>
      </c>
      <c r="B53" s="14" t="s">
        <v>135</v>
      </c>
      <c r="C53" s="69">
        <v>0.06662809962249364</v>
      </c>
      <c r="D53" s="52">
        <f t="shared" si="1"/>
        <v>0.0001448750987</v>
      </c>
    </row>
    <row r="54">
      <c r="A54" s="13" t="s">
        <v>136</v>
      </c>
      <c r="B54" s="14" t="s">
        <v>137</v>
      </c>
      <c r="C54" s="69">
        <v>0.0023033226271688377</v>
      </c>
      <c r="D54" s="52">
        <f t="shared" si="1"/>
        <v>0.000005008308729</v>
      </c>
    </row>
    <row r="55">
      <c r="A55" s="13" t="s">
        <v>138</v>
      </c>
      <c r="B55" s="14" t="s">
        <v>139</v>
      </c>
      <c r="C55" s="69">
        <v>0.0</v>
      </c>
      <c r="D55" s="52">
        <f t="shared" si="1"/>
        <v>0</v>
      </c>
    </row>
    <row r="56">
      <c r="A56" s="13" t="s">
        <v>140</v>
      </c>
      <c r="B56" s="14" t="s">
        <v>141</v>
      </c>
      <c r="C56" s="69">
        <v>0.057977092314506214</v>
      </c>
      <c r="D56" s="52">
        <f t="shared" si="1"/>
        <v>0.0001260644836</v>
      </c>
    </row>
    <row r="57">
      <c r="A57" s="13" t="s">
        <v>142</v>
      </c>
      <c r="B57" s="14" t="s">
        <v>143</v>
      </c>
      <c r="C57" s="69">
        <v>0.11486981169015997</v>
      </c>
      <c r="D57" s="52">
        <f t="shared" si="1"/>
        <v>0.0002497711236</v>
      </c>
    </row>
    <row r="58">
      <c r="A58" s="13" t="s">
        <v>144</v>
      </c>
      <c r="B58" s="14" t="s">
        <v>145</v>
      </c>
      <c r="C58" s="69">
        <v>15.565027775053455</v>
      </c>
      <c r="D58" s="52">
        <f t="shared" si="1"/>
        <v>0.03384435318</v>
      </c>
    </row>
    <row r="59">
      <c r="A59" s="13" t="s">
        <v>146</v>
      </c>
      <c r="B59" s="14" t="s">
        <v>147</v>
      </c>
      <c r="C59" s="69">
        <v>7.0242070702312445</v>
      </c>
      <c r="D59" s="52">
        <f t="shared" si="1"/>
        <v>0.01527332609</v>
      </c>
    </row>
    <row r="60">
      <c r="A60" s="13" t="s">
        <v>148</v>
      </c>
      <c r="B60" s="19" t="s">
        <v>149</v>
      </c>
      <c r="C60" s="69">
        <v>2.028453782867392</v>
      </c>
      <c r="D60" s="52">
        <f t="shared" si="1"/>
        <v>0.004410638209</v>
      </c>
    </row>
    <row r="61">
      <c r="A61" s="13" t="s">
        <v>150</v>
      </c>
      <c r="B61" s="14" t="s">
        <v>151</v>
      </c>
      <c r="C61" s="69">
        <v>0.6490330183391738</v>
      </c>
      <c r="D61" s="52">
        <f t="shared" si="1"/>
        <v>0.001411247253</v>
      </c>
    </row>
    <row r="62">
      <c r="A62" s="13" t="s">
        <v>152</v>
      </c>
      <c r="B62" s="14" t="s">
        <v>153</v>
      </c>
      <c r="C62" s="69">
        <v>1.4884128341413345</v>
      </c>
      <c r="D62" s="52">
        <f t="shared" si="1"/>
        <v>0.003236381609</v>
      </c>
    </row>
    <row r="63">
      <c r="A63" s="13" t="s">
        <v>154</v>
      </c>
      <c r="B63" s="14" t="s">
        <v>155</v>
      </c>
      <c r="C63" s="69">
        <v>0.07367497332465327</v>
      </c>
      <c r="D63" s="52">
        <f t="shared" si="1"/>
        <v>0.0001601977108</v>
      </c>
      <c r="J63" s="14"/>
    </row>
    <row r="64">
      <c r="A64" s="13" t="s">
        <v>156</v>
      </c>
      <c r="B64" s="14" t="s">
        <v>157</v>
      </c>
      <c r="C64" s="69">
        <v>49.509</v>
      </c>
      <c r="D64" s="52">
        <f t="shared" si="1"/>
        <v>0.107651596</v>
      </c>
      <c r="J64" s="20"/>
    </row>
    <row r="65">
      <c r="A65" s="13" t="s">
        <v>158</v>
      </c>
      <c r="B65" s="14" t="s">
        <v>159</v>
      </c>
      <c r="C65" s="69">
        <v>0.17708489683261988</v>
      </c>
      <c r="D65" s="52">
        <f t="shared" si="1"/>
        <v>0.0003850506326</v>
      </c>
    </row>
    <row r="66">
      <c r="A66" s="13" t="s">
        <v>160</v>
      </c>
      <c r="B66" s="14" t="s">
        <v>161</v>
      </c>
      <c r="C66" s="69">
        <v>1.0316164559721976</v>
      </c>
      <c r="D66" s="52">
        <f t="shared" si="1"/>
        <v>0.002243130702</v>
      </c>
    </row>
    <row r="67">
      <c r="A67" s="13" t="s">
        <v>162</v>
      </c>
      <c r="B67" s="14" t="s">
        <v>163</v>
      </c>
      <c r="C67" s="69">
        <v>0.3667452541649808</v>
      </c>
      <c r="D67" s="52">
        <f t="shared" si="1"/>
        <v>0.00079744515</v>
      </c>
    </row>
    <row r="68">
      <c r="A68" s="13" t="s">
        <v>164</v>
      </c>
      <c r="B68" s="19" t="s">
        <v>165</v>
      </c>
      <c r="C68" s="69">
        <v>0.0</v>
      </c>
      <c r="D68" s="52">
        <f t="shared" si="1"/>
        <v>0</v>
      </c>
    </row>
    <row r="69">
      <c r="A69" s="13" t="s">
        <v>166</v>
      </c>
      <c r="B69" s="19" t="s">
        <v>167</v>
      </c>
      <c r="C69" s="69">
        <v>10.654660131265526</v>
      </c>
      <c r="D69" s="52">
        <f t="shared" si="1"/>
        <v>0.0231673265</v>
      </c>
    </row>
    <row r="70">
      <c r="A70" s="13" t="s">
        <v>168</v>
      </c>
      <c r="B70" s="14" t="s">
        <v>169</v>
      </c>
      <c r="C70" s="69">
        <v>0.0</v>
      </c>
      <c r="D70" s="52">
        <f t="shared" si="1"/>
        <v>0</v>
      </c>
    </row>
    <row r="71">
      <c r="A71" s="13" t="s">
        <v>170</v>
      </c>
      <c r="B71" s="14" t="s">
        <v>171</v>
      </c>
      <c r="C71" s="69">
        <v>0.05607949424967704</v>
      </c>
      <c r="D71" s="52">
        <f t="shared" si="1"/>
        <v>0.000121938376</v>
      </c>
    </row>
    <row r="72">
      <c r="A72" s="13" t="s">
        <v>172</v>
      </c>
      <c r="B72" s="19" t="s">
        <v>173</v>
      </c>
      <c r="C72" s="69">
        <v>0.10645838271935537</v>
      </c>
      <c r="D72" s="52">
        <f t="shared" si="1"/>
        <v>0.0002314814439</v>
      </c>
    </row>
    <row r="73">
      <c r="A73" s="13" t="s">
        <v>174</v>
      </c>
      <c r="B73" s="14" t="s">
        <v>175</v>
      </c>
      <c r="C73" s="69">
        <v>0.27063000265156245</v>
      </c>
      <c r="D73" s="52">
        <f t="shared" si="1"/>
        <v>0.000588453649</v>
      </c>
    </row>
    <row r="74">
      <c r="A74" s="13" t="s">
        <v>176</v>
      </c>
      <c r="B74" s="14" t="s">
        <v>177</v>
      </c>
      <c r="C74" s="69">
        <v>0.01511915577272741</v>
      </c>
      <c r="D74" s="52">
        <f t="shared" si="1"/>
        <v>0.00003287485606</v>
      </c>
    </row>
    <row r="75">
      <c r="A75" s="13" t="s">
        <v>178</v>
      </c>
      <c r="B75" s="14" t="s">
        <v>179</v>
      </c>
      <c r="C75" s="69">
        <v>0.0</v>
      </c>
      <c r="D75" s="52">
        <f t="shared" si="1"/>
        <v>0</v>
      </c>
    </row>
    <row r="76">
      <c r="A76" s="13" t="s">
        <v>180</v>
      </c>
      <c r="B76" s="14" t="s">
        <v>181</v>
      </c>
      <c r="C76" s="69">
        <v>0.0</v>
      </c>
      <c r="D76" s="52">
        <f t="shared" si="1"/>
        <v>0</v>
      </c>
    </row>
    <row r="77">
      <c r="A77" s="13" t="s">
        <v>182</v>
      </c>
      <c r="B77" s="14" t="s">
        <v>183</v>
      </c>
      <c r="C77" s="69">
        <v>0.054612656927416826</v>
      </c>
      <c r="D77" s="52">
        <f t="shared" si="1"/>
        <v>0.0001187489079</v>
      </c>
    </row>
    <row r="78">
      <c r="A78" s="13" t="s">
        <v>184</v>
      </c>
      <c r="B78" s="14" t="s">
        <v>185</v>
      </c>
      <c r="C78" s="69">
        <v>0.0</v>
      </c>
      <c r="D78" s="52">
        <f t="shared" si="1"/>
        <v>0</v>
      </c>
    </row>
    <row r="79">
      <c r="A79" s="13" t="s">
        <v>186</v>
      </c>
      <c r="B79" s="14" t="s">
        <v>187</v>
      </c>
      <c r="C79" s="69">
        <v>1.8986187791479496</v>
      </c>
      <c r="D79" s="52">
        <f t="shared" si="1"/>
        <v>0.004128327006</v>
      </c>
    </row>
    <row r="80">
      <c r="A80" s="13" t="s">
        <v>188</v>
      </c>
      <c r="B80" s="14" t="s">
        <v>189</v>
      </c>
      <c r="C80" s="69">
        <v>0.057317929183217535</v>
      </c>
      <c r="D80" s="52">
        <f t="shared" si="1"/>
        <v>0.0001246312096</v>
      </c>
    </row>
    <row r="81">
      <c r="A81" s="13" t="s">
        <v>190</v>
      </c>
      <c r="B81" s="14" t="s">
        <v>191</v>
      </c>
      <c r="C81" s="69">
        <v>0.05536091945025714</v>
      </c>
      <c r="D81" s="52">
        <f t="shared" si="1"/>
        <v>0.0001203759182</v>
      </c>
    </row>
    <row r="82">
      <c r="A82" s="13" t="s">
        <v>192</v>
      </c>
      <c r="B82" s="14" t="s">
        <v>193</v>
      </c>
      <c r="C82" s="69">
        <v>0.05137676966541529</v>
      </c>
      <c r="D82" s="52">
        <f t="shared" si="1"/>
        <v>0.0001117128452</v>
      </c>
    </row>
    <row r="83">
      <c r="A83" s="13" t="s">
        <v>194</v>
      </c>
      <c r="B83" s="14" t="s">
        <v>195</v>
      </c>
      <c r="C83" s="69">
        <v>3.222293326241718</v>
      </c>
      <c r="D83" s="52">
        <f t="shared" si="1"/>
        <v>0.007006504258</v>
      </c>
    </row>
    <row r="84">
      <c r="A84" s="13" t="s">
        <v>196</v>
      </c>
      <c r="B84" s="19" t="s">
        <v>197</v>
      </c>
      <c r="C84" s="69">
        <v>0.04720013934985477</v>
      </c>
      <c r="D84" s="52">
        <f t="shared" si="1"/>
        <v>0.0001026312455</v>
      </c>
    </row>
    <row r="85">
      <c r="A85" s="13" t="s">
        <v>198</v>
      </c>
      <c r="B85" s="14" t="s">
        <v>199</v>
      </c>
      <c r="C85" s="69">
        <v>0.06708268987343206</v>
      </c>
      <c r="D85" s="52">
        <f t="shared" si="1"/>
        <v>0.0001458635526</v>
      </c>
    </row>
    <row r="86">
      <c r="A86" s="13" t="s">
        <v>200</v>
      </c>
      <c r="B86" s="14" t="s">
        <v>201</v>
      </c>
      <c r="C86" s="69">
        <v>0.711176629326277</v>
      </c>
      <c r="D86" s="52">
        <f t="shared" si="1"/>
        <v>0.00154637135</v>
      </c>
    </row>
    <row r="87">
      <c r="A87" s="13" t="s">
        <v>202</v>
      </c>
      <c r="B87" s="14" t="s">
        <v>203</v>
      </c>
      <c r="C87" s="69">
        <v>0.1156787190615464</v>
      </c>
      <c r="D87" s="52">
        <f t="shared" si="1"/>
        <v>0.0002515299992</v>
      </c>
    </row>
    <row r="88">
      <c r="A88" s="13" t="s">
        <v>204</v>
      </c>
      <c r="B88" s="14" t="s">
        <v>205</v>
      </c>
      <c r="C88" s="69">
        <v>0.06583116976666208</v>
      </c>
      <c r="D88" s="52">
        <f t="shared" si="1"/>
        <v>0.0001431422669</v>
      </c>
    </row>
    <row r="89">
      <c r="A89" s="13" t="s">
        <v>206</v>
      </c>
      <c r="B89" s="14" t="s">
        <v>207</v>
      </c>
      <c r="C89" s="69">
        <v>0.180109583178953</v>
      </c>
      <c r="D89" s="52">
        <f t="shared" si="1"/>
        <v>0.0003916274633</v>
      </c>
    </row>
    <row r="90">
      <c r="A90" s="13" t="s">
        <v>208</v>
      </c>
      <c r="B90" s="14" t="s">
        <v>209</v>
      </c>
      <c r="C90" s="69">
        <v>0.5301396061136971</v>
      </c>
      <c r="D90" s="52">
        <f t="shared" si="1"/>
        <v>0.001152727276</v>
      </c>
    </row>
    <row r="91">
      <c r="A91" s="13" t="s">
        <v>210</v>
      </c>
      <c r="B91" s="14" t="s">
        <v>211</v>
      </c>
      <c r="C91" s="69">
        <v>0.08269011435603707</v>
      </c>
      <c r="D91" s="52">
        <f t="shared" si="1"/>
        <v>0.0001798000926</v>
      </c>
    </row>
    <row r="92">
      <c r="A92" s="13" t="s">
        <v>212</v>
      </c>
      <c r="B92" s="14" t="s">
        <v>213</v>
      </c>
      <c r="C92" s="69">
        <v>0.0689096357403618</v>
      </c>
      <c r="D92" s="52">
        <f t="shared" si="1"/>
        <v>0.0001498360352</v>
      </c>
    </row>
    <row r="93">
      <c r="A93" s="13" t="s">
        <v>214</v>
      </c>
      <c r="B93" s="14" t="s">
        <v>215</v>
      </c>
      <c r="C93" s="69">
        <v>1.6633566148043684</v>
      </c>
      <c r="D93" s="52">
        <f t="shared" si="1"/>
        <v>0.003616776632</v>
      </c>
    </row>
    <row r="94">
      <c r="A94" s="13" t="s">
        <v>216</v>
      </c>
      <c r="B94" s="14" t="s">
        <v>217</v>
      </c>
      <c r="C94" s="69">
        <v>0.05668383951057476</v>
      </c>
      <c r="D94" s="52">
        <f t="shared" si="1"/>
        <v>0.0001232524549</v>
      </c>
    </row>
    <row r="95">
      <c r="A95" s="13" t="s">
        <v>218</v>
      </c>
      <c r="B95" s="14" t="s">
        <v>219</v>
      </c>
      <c r="C95" s="69">
        <v>2.264790407303958</v>
      </c>
      <c r="D95" s="52">
        <f t="shared" si="1"/>
        <v>0.004924524872</v>
      </c>
    </row>
    <row r="96">
      <c r="A96" s="13" t="s">
        <v>220</v>
      </c>
      <c r="B96" s="14" t="s">
        <v>221</v>
      </c>
      <c r="C96" s="69">
        <v>0.6755448088860561</v>
      </c>
      <c r="D96" s="52">
        <f t="shared" si="1"/>
        <v>0.001468894077</v>
      </c>
    </row>
    <row r="97">
      <c r="A97" s="13" t="s">
        <v>222</v>
      </c>
      <c r="B97" s="14" t="s">
        <v>223</v>
      </c>
      <c r="C97" s="69">
        <v>0.976674399289994</v>
      </c>
      <c r="D97" s="52">
        <f t="shared" si="1"/>
        <v>0.002123665552</v>
      </c>
    </row>
    <row r="98">
      <c r="A98" s="13" t="s">
        <v>224</v>
      </c>
      <c r="B98" s="14" t="s">
        <v>225</v>
      </c>
      <c r="C98" s="69">
        <v>0.518130239231724</v>
      </c>
      <c r="D98" s="52">
        <f t="shared" si="1"/>
        <v>0.001126614296</v>
      </c>
    </row>
    <row r="99">
      <c r="A99" s="13" t="s">
        <v>226</v>
      </c>
      <c r="B99" s="14" t="s">
        <v>227</v>
      </c>
      <c r="C99" s="69">
        <v>0.0</v>
      </c>
      <c r="D99" s="52">
        <f t="shared" si="1"/>
        <v>0</v>
      </c>
    </row>
    <row r="100">
      <c r="A100" s="13" t="s">
        <v>228</v>
      </c>
      <c r="B100" s="14" t="s">
        <v>229</v>
      </c>
      <c r="C100" s="69">
        <v>0.17426801852267304</v>
      </c>
      <c r="D100" s="52">
        <f t="shared" si="1"/>
        <v>0.0003789256564</v>
      </c>
    </row>
    <row r="101">
      <c r="A101" s="13" t="s">
        <v>230</v>
      </c>
      <c r="B101" s="14" t="s">
        <v>231</v>
      </c>
      <c r="C101" s="69">
        <v>1.0328860548197847</v>
      </c>
      <c r="D101" s="52">
        <f t="shared" si="1"/>
        <v>0.002245891298</v>
      </c>
    </row>
    <row r="102">
      <c r="A102" s="13" t="s">
        <v>232</v>
      </c>
      <c r="B102" s="14" t="s">
        <v>233</v>
      </c>
      <c r="C102" s="69">
        <v>1.9007315401092761</v>
      </c>
      <c r="D102" s="52">
        <f t="shared" si="1"/>
        <v>0.00413292096</v>
      </c>
    </row>
    <row r="103">
      <c r="A103" s="13" t="s">
        <v>234</v>
      </c>
      <c r="B103" s="14" t="s">
        <v>235</v>
      </c>
      <c r="C103" s="69">
        <v>0.0</v>
      </c>
      <c r="D103" s="52">
        <f t="shared" si="1"/>
        <v>0</v>
      </c>
    </row>
    <row r="104">
      <c r="A104" s="13" t="s">
        <v>236</v>
      </c>
      <c r="B104" s="19" t="s">
        <v>237</v>
      </c>
      <c r="C104" s="69">
        <v>6.946860520116751</v>
      </c>
      <c r="D104" s="52">
        <f t="shared" si="1"/>
        <v>0.01510514496</v>
      </c>
    </row>
    <row r="105">
      <c r="A105" s="13" t="s">
        <v>238</v>
      </c>
      <c r="B105" s="14" t="s">
        <v>239</v>
      </c>
      <c r="C105" s="69">
        <v>0.047625294360533685</v>
      </c>
      <c r="D105" s="52">
        <f t="shared" si="1"/>
        <v>0.0001035556959</v>
      </c>
    </row>
    <row r="106">
      <c r="A106" s="13" t="s">
        <v>240</v>
      </c>
      <c r="B106" s="14" t="s">
        <v>241</v>
      </c>
      <c r="C106" s="69">
        <v>4.166099125848705</v>
      </c>
      <c r="D106" s="52">
        <f t="shared" si="1"/>
        <v>0.009058700841</v>
      </c>
    </row>
    <row r="107">
      <c r="A107" s="13" t="s">
        <v>242</v>
      </c>
      <c r="B107" s="14" t="s">
        <v>243</v>
      </c>
      <c r="C107" s="69">
        <v>0.1142683987900463</v>
      </c>
      <c r="D107" s="52">
        <f t="shared" si="1"/>
        <v>0.0002484634208</v>
      </c>
    </row>
    <row r="108">
      <c r="A108" s="13" t="s">
        <v>244</v>
      </c>
      <c r="B108" s="14" t="s">
        <v>245</v>
      </c>
      <c r="C108" s="69">
        <v>0.17181244489419606</v>
      </c>
      <c r="D108" s="52">
        <f t="shared" si="1"/>
        <v>0.0003735862955</v>
      </c>
    </row>
    <row r="109">
      <c r="A109" s="13" t="s">
        <v>246</v>
      </c>
      <c r="B109" s="14" t="s">
        <v>247</v>
      </c>
      <c r="C109" s="69">
        <v>0.015884610129135984</v>
      </c>
      <c r="D109" s="52">
        <f t="shared" si="1"/>
        <v>0.00003453924805</v>
      </c>
    </row>
    <row r="110">
      <c r="A110" s="13" t="s">
        <v>248</v>
      </c>
      <c r="B110" s="14" t="s">
        <v>249</v>
      </c>
      <c r="C110" s="69">
        <v>1.9941815473282725</v>
      </c>
      <c r="D110" s="52">
        <f t="shared" si="1"/>
        <v>0.004336117196</v>
      </c>
    </row>
    <row r="111">
      <c r="A111" s="13" t="s">
        <v>250</v>
      </c>
      <c r="B111" s="14" t="s">
        <v>251</v>
      </c>
      <c r="C111" s="69">
        <v>0.015868177787414263</v>
      </c>
      <c r="D111" s="52">
        <f t="shared" si="1"/>
        <v>0.00003450351783</v>
      </c>
    </row>
    <row r="112">
      <c r="A112" s="13" t="s">
        <v>252</v>
      </c>
      <c r="B112" s="14" t="s">
        <v>253</v>
      </c>
      <c r="C112" s="69">
        <v>1.4302292925096767</v>
      </c>
      <c r="D112" s="52">
        <f t="shared" si="1"/>
        <v>0.003109868225</v>
      </c>
    </row>
    <row r="113">
      <c r="A113" s="13" t="s">
        <v>254</v>
      </c>
      <c r="B113" s="14" t="s">
        <v>255</v>
      </c>
      <c r="C113" s="69">
        <v>0.016219964514115892</v>
      </c>
      <c r="D113" s="52">
        <f t="shared" si="1"/>
        <v>0.00003526843739</v>
      </c>
    </row>
    <row r="114">
      <c r="A114" s="13" t="s">
        <v>256</v>
      </c>
      <c r="B114" s="14" t="s">
        <v>257</v>
      </c>
      <c r="C114" s="69">
        <v>0.5274632803087353</v>
      </c>
      <c r="D114" s="52">
        <f t="shared" si="1"/>
        <v>0.001146907915</v>
      </c>
    </row>
    <row r="115">
      <c r="A115" s="13" t="s">
        <v>258</v>
      </c>
      <c r="B115" s="14" t="s">
        <v>259</v>
      </c>
      <c r="C115" s="69">
        <v>0.39086676336533577</v>
      </c>
      <c r="D115" s="52">
        <f t="shared" si="1"/>
        <v>0.0008498945826</v>
      </c>
    </row>
    <row r="116">
      <c r="A116" s="13" t="s">
        <v>260</v>
      </c>
      <c r="B116" s="14" t="s">
        <v>261</v>
      </c>
      <c r="C116" s="69">
        <v>0.0</v>
      </c>
      <c r="D116" s="52">
        <f t="shared" si="1"/>
        <v>0</v>
      </c>
    </row>
    <row r="117">
      <c r="A117" s="22" t="s">
        <v>262</v>
      </c>
      <c r="B117" s="14" t="s">
        <v>263</v>
      </c>
      <c r="C117" s="69">
        <v>5.176054958439276</v>
      </c>
      <c r="D117" s="52">
        <f t="shared" si="1"/>
        <v>0.01125473302</v>
      </c>
      <c r="I117" s="19"/>
    </row>
    <row r="118">
      <c r="A118" s="13" t="s">
        <v>264</v>
      </c>
      <c r="B118" s="19" t="s">
        <v>265</v>
      </c>
      <c r="C118" s="69">
        <v>0.03333423078200974</v>
      </c>
      <c r="D118" s="52">
        <f t="shared" si="1"/>
        <v>0.00007248143054</v>
      </c>
      <c r="I118" s="19"/>
    </row>
    <row r="119">
      <c r="A119" s="13" t="s">
        <v>266</v>
      </c>
      <c r="B119" s="14" t="s">
        <v>267</v>
      </c>
      <c r="C119" s="69">
        <v>1.6647566224598702</v>
      </c>
      <c r="D119" s="52">
        <f t="shared" si="1"/>
        <v>0.003619820787</v>
      </c>
      <c r="I119" s="14"/>
    </row>
    <row r="120">
      <c r="A120" s="13" t="s">
        <v>268</v>
      </c>
      <c r="B120" s="14" t="s">
        <v>269</v>
      </c>
      <c r="C120" s="69">
        <v>0.07528405634541653</v>
      </c>
      <c r="D120" s="52">
        <f t="shared" si="1"/>
        <v>0.0001636964757</v>
      </c>
      <c r="I120" s="19"/>
    </row>
    <row r="121">
      <c r="A121" s="13" t="s">
        <v>270</v>
      </c>
      <c r="B121" s="19" t="s">
        <v>271</v>
      </c>
      <c r="C121" s="69">
        <v>0.41765701090093255</v>
      </c>
      <c r="D121" s="52">
        <f t="shared" si="1"/>
        <v>0.0009081468783</v>
      </c>
    </row>
    <row r="122">
      <c r="A122" s="13" t="s">
        <v>272</v>
      </c>
      <c r="B122" s="14" t="s">
        <v>273</v>
      </c>
      <c r="C122" s="69">
        <v>2.3704014535482383</v>
      </c>
      <c r="D122" s="52">
        <f t="shared" si="1"/>
        <v>0.005154163881</v>
      </c>
    </row>
    <row r="123">
      <c r="A123" s="13" t="s">
        <v>274</v>
      </c>
      <c r="B123" s="14" t="s">
        <v>275</v>
      </c>
      <c r="C123" s="69">
        <v>0.028194326842335294</v>
      </c>
      <c r="D123" s="52">
        <f t="shared" si="1"/>
        <v>0.00006130530373</v>
      </c>
    </row>
    <row r="124">
      <c r="A124" s="13" t="s">
        <v>276</v>
      </c>
      <c r="B124" s="14" t="s">
        <v>277</v>
      </c>
      <c r="C124" s="69">
        <v>0.0</v>
      </c>
      <c r="D124" s="52">
        <f t="shared" si="1"/>
        <v>0</v>
      </c>
    </row>
    <row r="125">
      <c r="A125" s="13" t="s">
        <v>278</v>
      </c>
      <c r="B125" s="14" t="s">
        <v>279</v>
      </c>
      <c r="C125" s="69">
        <v>0.22913018872007698</v>
      </c>
      <c r="D125" s="52">
        <f t="shared" si="1"/>
        <v>0.000498217102</v>
      </c>
    </row>
    <row r="126">
      <c r="A126" s="13" t="s">
        <v>280</v>
      </c>
      <c r="B126" s="19" t="s">
        <v>326</v>
      </c>
      <c r="C126" s="69">
        <v>6.182001391549399</v>
      </c>
      <c r="D126" s="52">
        <f t="shared" si="1"/>
        <v>0.01344204723</v>
      </c>
    </row>
    <row r="127">
      <c r="A127" s="13" t="s">
        <v>282</v>
      </c>
      <c r="B127" s="14" t="s">
        <v>283</v>
      </c>
      <c r="C127" s="69">
        <v>0.0</v>
      </c>
      <c r="D127" s="52">
        <f t="shared" si="1"/>
        <v>0</v>
      </c>
    </row>
    <row r="128">
      <c r="A128" s="13" t="s">
        <v>284</v>
      </c>
      <c r="B128" s="14" t="s">
        <v>285</v>
      </c>
      <c r="C128" s="69">
        <v>0.18905054387196168</v>
      </c>
      <c r="D128" s="52">
        <f t="shared" si="1"/>
        <v>0.0004110685485</v>
      </c>
    </row>
    <row r="129">
      <c r="A129" s="13" t="s">
        <v>286</v>
      </c>
      <c r="B129" s="14" t="s">
        <v>287</v>
      </c>
      <c r="C129" s="69">
        <v>0.3672606425614535</v>
      </c>
      <c r="D129" s="52">
        <f t="shared" si="1"/>
        <v>0.0007985658024</v>
      </c>
    </row>
    <row r="130">
      <c r="A130" s="13" t="s">
        <v>288</v>
      </c>
      <c r="B130" s="14" t="s">
        <v>289</v>
      </c>
      <c r="C130" s="69">
        <v>1.9211245963317332</v>
      </c>
      <c r="D130" s="52">
        <f t="shared" si="1"/>
        <v>0.004177263303</v>
      </c>
    </row>
    <row r="131">
      <c r="A131" s="13" t="s">
        <v>290</v>
      </c>
      <c r="B131" s="19" t="s">
        <v>291</v>
      </c>
      <c r="C131" s="69">
        <v>130.683</v>
      </c>
      <c r="D131" s="52">
        <f t="shared" si="1"/>
        <v>0.2841550732</v>
      </c>
    </row>
    <row r="132">
      <c r="A132" s="13" t="s">
        <v>292</v>
      </c>
      <c r="B132" s="14" t="s">
        <v>293</v>
      </c>
      <c r="C132" s="69">
        <v>0.24636941018067374</v>
      </c>
      <c r="D132" s="52">
        <f t="shared" si="1"/>
        <v>0.0005357017958</v>
      </c>
    </row>
    <row r="133">
      <c r="A133" s="13" t="s">
        <v>294</v>
      </c>
      <c r="B133" s="14" t="s">
        <v>295</v>
      </c>
      <c r="C133" s="69">
        <v>0.5203740672631475</v>
      </c>
      <c r="D133" s="52">
        <f t="shared" si="1"/>
        <v>0.001131493241</v>
      </c>
    </row>
    <row r="134">
      <c r="A134" s="13" t="s">
        <v>296</v>
      </c>
      <c r="B134" s="19" t="s">
        <v>297</v>
      </c>
      <c r="C134" s="69">
        <v>0.0</v>
      </c>
      <c r="D134" s="52">
        <f t="shared" si="1"/>
        <v>0</v>
      </c>
    </row>
    <row r="135">
      <c r="A135" s="13" t="s">
        <v>298</v>
      </c>
      <c r="B135" s="19" t="s">
        <v>299</v>
      </c>
      <c r="C135" s="69">
        <v>1.241252387106311</v>
      </c>
      <c r="D135" s="52">
        <f t="shared" si="1"/>
        <v>0.002698959795</v>
      </c>
    </row>
    <row r="136">
      <c r="A136" s="13" t="s">
        <v>300</v>
      </c>
      <c r="B136" s="14" t="s">
        <v>301</v>
      </c>
      <c r="C136" s="69">
        <v>0.0</v>
      </c>
      <c r="D136" s="52">
        <f t="shared" si="1"/>
        <v>0</v>
      </c>
    </row>
    <row r="137">
      <c r="A137" s="13" t="s">
        <v>302</v>
      </c>
      <c r="B137" s="14" t="s">
        <v>303</v>
      </c>
      <c r="C137" s="69">
        <v>0.19210577434031195</v>
      </c>
      <c r="D137" s="52">
        <f t="shared" si="1"/>
        <v>0.0004177117939</v>
      </c>
    </row>
    <row r="138">
      <c r="A138" s="13" t="s">
        <v>304</v>
      </c>
      <c r="B138" s="14" t="s">
        <v>305</v>
      </c>
      <c r="C138" s="69">
        <v>0.06326803369928465</v>
      </c>
      <c r="D138" s="52">
        <f t="shared" si="1"/>
        <v>0.0001375690239</v>
      </c>
    </row>
    <row r="139">
      <c r="A139" s="53"/>
      <c r="B139" s="14"/>
      <c r="C139" s="69"/>
    </row>
    <row r="140">
      <c r="A140" s="53"/>
      <c r="B140" s="135" t="s">
        <v>527</v>
      </c>
      <c r="C140" s="69"/>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c r="I213" s="19"/>
    </row>
    <row r="214">
      <c r="B214" s="14"/>
      <c r="I214" s="19"/>
    </row>
    <row r="215">
      <c r="B215" s="14"/>
      <c r="I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conditionalFormatting sqref="D1:D1000">
    <cfRule type="colorScale" priority="1">
      <colorScale>
        <cfvo type="min"/>
        <cfvo type="max"/>
        <color rgb="FFFFFFFF"/>
        <color rgb="FF57BB8A"/>
      </colorScale>
    </cfRule>
  </conditionalFormatting>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s>
  <sheetData>
    <row r="1">
      <c r="A1" s="9" t="s">
        <v>30</v>
      </c>
      <c r="B1" s="10" t="s">
        <v>31</v>
      </c>
      <c r="C1" s="10"/>
      <c r="D1" s="10" t="s">
        <v>528</v>
      </c>
      <c r="E1" s="10" t="s">
        <v>529</v>
      </c>
      <c r="F1" s="10" t="s">
        <v>530</v>
      </c>
      <c r="G1" s="10"/>
      <c r="I1" s="3"/>
      <c r="J1" s="3"/>
      <c r="K1" s="3"/>
      <c r="L1" s="3"/>
      <c r="M1" s="3"/>
      <c r="N1" s="3"/>
      <c r="O1" s="3"/>
      <c r="P1" s="3"/>
      <c r="Q1" s="3"/>
      <c r="R1" s="3"/>
      <c r="S1" s="3"/>
      <c r="T1" s="3"/>
      <c r="U1" s="3"/>
      <c r="V1" s="3"/>
      <c r="W1" s="3"/>
    </row>
    <row r="2">
      <c r="A2" s="14" t="s">
        <v>33</v>
      </c>
      <c r="B2" s="15">
        <f>Population!C2</f>
        <v>38.928341</v>
      </c>
    </row>
    <row r="3">
      <c r="A3" s="14" t="s">
        <v>35</v>
      </c>
      <c r="B3" s="15">
        <f>Population!C3</f>
        <v>2.837743</v>
      </c>
    </row>
    <row r="4">
      <c r="A4" s="14" t="s">
        <v>37</v>
      </c>
      <c r="B4" s="15">
        <f>Population!C4</f>
        <v>43.851043</v>
      </c>
    </row>
    <row r="5">
      <c r="A5" s="14" t="s">
        <v>39</v>
      </c>
      <c r="B5" s="15">
        <f>Population!C5</f>
        <v>32.866268</v>
      </c>
    </row>
    <row r="6">
      <c r="A6" s="14" t="s">
        <v>41</v>
      </c>
      <c r="B6" s="15">
        <f>Population!C6</f>
        <v>45.376763</v>
      </c>
    </row>
    <row r="7">
      <c r="A7" s="14" t="s">
        <v>43</v>
      </c>
      <c r="B7" s="15">
        <f>Population!C7</f>
        <v>2.963234</v>
      </c>
    </row>
    <row r="8">
      <c r="A8" s="14" t="s">
        <v>45</v>
      </c>
      <c r="B8" s="15">
        <f>Population!C8</f>
        <v>25.687041</v>
      </c>
    </row>
    <row r="9">
      <c r="A9" s="14" t="s">
        <v>47</v>
      </c>
      <c r="B9" s="15">
        <f>Population!C9</f>
        <v>10.110116</v>
      </c>
    </row>
    <row r="10">
      <c r="A10" s="14" t="s">
        <v>49</v>
      </c>
      <c r="B10" s="15">
        <f>Population!C10</f>
        <v>1.701583</v>
      </c>
    </row>
    <row r="11">
      <c r="A11" s="14" t="s">
        <v>51</v>
      </c>
      <c r="B11" s="15">
        <f>Population!C11</f>
        <v>165</v>
      </c>
    </row>
    <row r="12">
      <c r="A12" s="14" t="s">
        <v>53</v>
      </c>
      <c r="B12" s="15">
        <f>Population!C12</f>
        <v>0.287371</v>
      </c>
    </row>
    <row r="13">
      <c r="A13" s="14" t="s">
        <v>55</v>
      </c>
      <c r="B13" s="15">
        <f>Population!C13</f>
        <v>9.398861</v>
      </c>
    </row>
    <row r="14">
      <c r="A14" s="14" t="s">
        <v>57</v>
      </c>
      <c r="B14" s="15">
        <f>Population!C14</f>
        <v>12.123198</v>
      </c>
    </row>
    <row r="15">
      <c r="A15" s="14" t="s">
        <v>59</v>
      </c>
      <c r="B15" s="15">
        <f>Population!C15</f>
        <v>0.771612</v>
      </c>
    </row>
    <row r="16">
      <c r="A16" s="19" t="s">
        <v>61</v>
      </c>
      <c r="B16" s="15">
        <f>Population!C16</f>
        <v>11.673029</v>
      </c>
    </row>
    <row r="17">
      <c r="A17" s="14" t="s">
        <v>63</v>
      </c>
      <c r="B17" s="15">
        <f>Population!C17</f>
        <v>3.280815</v>
      </c>
    </row>
    <row r="18">
      <c r="A18" s="14" t="s">
        <v>65</v>
      </c>
      <c r="B18" s="15">
        <f>Population!C18</f>
        <v>2.351625</v>
      </c>
    </row>
    <row r="19">
      <c r="A19" s="14" t="s">
        <v>67</v>
      </c>
      <c r="B19" s="15">
        <f>Population!C19</f>
        <v>213</v>
      </c>
    </row>
    <row r="20">
      <c r="A20" s="19" t="s">
        <v>69</v>
      </c>
      <c r="B20" s="15">
        <f>Population!C20</f>
        <v>0.437483</v>
      </c>
    </row>
    <row r="21">
      <c r="A21" s="14" t="s">
        <v>71</v>
      </c>
      <c r="B21" s="15">
        <f>Population!C21</f>
        <v>20.903278</v>
      </c>
    </row>
    <row r="22">
      <c r="A22" s="19" t="s">
        <v>73</v>
      </c>
      <c r="B22" s="15">
        <f>Population!C22</f>
        <v>54.409794</v>
      </c>
    </row>
    <row r="23">
      <c r="A23" s="14" t="s">
        <v>75</v>
      </c>
      <c r="B23" s="15">
        <f>Population!C23</f>
        <v>11.890781</v>
      </c>
    </row>
    <row r="24">
      <c r="A24" s="14" t="s">
        <v>77</v>
      </c>
      <c r="B24" s="15">
        <f>Population!C24</f>
        <v>0.555988</v>
      </c>
    </row>
    <row r="25">
      <c r="A25" s="14" t="s">
        <v>79</v>
      </c>
      <c r="B25" s="15">
        <f>Population!C25</f>
        <v>16.718971</v>
      </c>
    </row>
    <row r="26">
      <c r="A26" s="14" t="s">
        <v>81</v>
      </c>
      <c r="B26" s="15">
        <f>Population!C26</f>
        <v>26.545864</v>
      </c>
    </row>
    <row r="27">
      <c r="A27" s="14" t="s">
        <v>83</v>
      </c>
      <c r="B27" s="15">
        <f>Population!C27</f>
        <v>38.005238</v>
      </c>
    </row>
    <row r="28">
      <c r="A28" s="14" t="s">
        <v>85</v>
      </c>
      <c r="B28" s="15">
        <f>Population!C28</f>
        <v>4.829764</v>
      </c>
    </row>
    <row r="29">
      <c r="A29" s="14" t="s">
        <v>87</v>
      </c>
      <c r="B29" s="15">
        <f>Population!C29</f>
        <v>16.425859</v>
      </c>
    </row>
    <row r="30">
      <c r="A30" s="14" t="s">
        <v>89</v>
      </c>
      <c r="B30" s="15">
        <f>Population!C30</f>
        <v>19.116209</v>
      </c>
    </row>
    <row r="31">
      <c r="A31" s="14" t="s">
        <v>91</v>
      </c>
      <c r="B31" s="15">
        <f>Population!C31</f>
        <v>1400</v>
      </c>
    </row>
    <row r="32">
      <c r="A32" s="14" t="s">
        <v>93</v>
      </c>
      <c r="B32" s="15">
        <f>Population!C32</f>
        <v>50.882884</v>
      </c>
    </row>
    <row r="33">
      <c r="A33" s="14" t="s">
        <v>95</v>
      </c>
      <c r="B33" s="15">
        <f>Population!C33</f>
        <v>5.518092</v>
      </c>
    </row>
    <row r="34">
      <c r="A34" s="20" t="s">
        <v>97</v>
      </c>
      <c r="B34" s="15">
        <f>Population!C34</f>
        <v>89.561404</v>
      </c>
    </row>
    <row r="35">
      <c r="A35" s="14" t="s">
        <v>99</v>
      </c>
      <c r="B35" s="15">
        <f>Population!C35</f>
        <v>5.094114</v>
      </c>
    </row>
    <row r="36">
      <c r="A36" s="19" t="s">
        <v>101</v>
      </c>
      <c r="B36" s="15">
        <f>Population!C36</f>
        <v>26.378275</v>
      </c>
    </row>
    <row r="37">
      <c r="A37" s="14" t="s">
        <v>103</v>
      </c>
      <c r="B37" s="15">
        <f>Population!C37</f>
        <v>11.326616</v>
      </c>
    </row>
    <row r="38">
      <c r="A38" s="14" t="s">
        <v>105</v>
      </c>
      <c r="B38" s="15">
        <f>Population!C38</f>
        <v>0.988002</v>
      </c>
    </row>
    <row r="39">
      <c r="A39" s="14" t="s">
        <v>107</v>
      </c>
      <c r="B39" s="15">
        <f>Population!C39</f>
        <v>10.847904</v>
      </c>
    </row>
    <row r="40">
      <c r="A40" s="14" t="s">
        <v>109</v>
      </c>
      <c r="B40" s="15">
        <f>Population!C40</f>
        <v>17.64306</v>
      </c>
    </row>
    <row r="41">
      <c r="A41" s="14" t="s">
        <v>111</v>
      </c>
      <c r="B41" s="15">
        <f>Population!C41</f>
        <v>102</v>
      </c>
    </row>
    <row r="42">
      <c r="A42" s="14" t="s">
        <v>113</v>
      </c>
      <c r="B42" s="15">
        <f>Population!C42</f>
        <v>6.486201</v>
      </c>
    </row>
    <row r="43">
      <c r="A43" s="14" t="s">
        <v>115</v>
      </c>
      <c r="B43" s="15">
        <f>Population!C43</f>
        <v>3.6</v>
      </c>
    </row>
    <row r="44">
      <c r="A44" s="14" t="s">
        <v>117</v>
      </c>
      <c r="B44" s="15">
        <f>Population!C44</f>
        <v>1.160164</v>
      </c>
    </row>
    <row r="45">
      <c r="A45" s="14" t="s">
        <v>119</v>
      </c>
      <c r="B45" s="15">
        <f>Population!C45</f>
        <v>115</v>
      </c>
    </row>
    <row r="46">
      <c r="A46" s="19" t="s">
        <v>121</v>
      </c>
      <c r="B46" s="15">
        <f>Population!C46</f>
        <v>515.215293</v>
      </c>
    </row>
    <row r="47">
      <c r="A47" s="14" t="s">
        <v>123</v>
      </c>
      <c r="B47" s="15">
        <f>Population!C47</f>
        <v>0.896444</v>
      </c>
    </row>
    <row r="48">
      <c r="A48" s="14" t="s">
        <v>125</v>
      </c>
      <c r="B48" s="15">
        <f>Population!C48</f>
        <v>2.225728</v>
      </c>
    </row>
    <row r="49">
      <c r="A49" s="19" t="s">
        <v>127</v>
      </c>
      <c r="B49" s="15">
        <f>Population!C49</f>
        <v>2.416664</v>
      </c>
    </row>
    <row r="50">
      <c r="A50" s="14" t="s">
        <v>129</v>
      </c>
      <c r="B50" s="15">
        <f>Population!C50</f>
        <v>3.714</v>
      </c>
    </row>
    <row r="51">
      <c r="A51" s="14" t="s">
        <v>131</v>
      </c>
      <c r="B51" s="15">
        <f>Population!C51</f>
        <v>31.072945</v>
      </c>
    </row>
    <row r="52">
      <c r="A52" s="14" t="s">
        <v>133</v>
      </c>
      <c r="B52" s="15">
        <f>Population!C52</f>
        <v>16.858333</v>
      </c>
    </row>
    <row r="53">
      <c r="A53" s="14" t="s">
        <v>135</v>
      </c>
      <c r="B53" s="15">
        <f>Population!C53</f>
        <v>13.132792</v>
      </c>
    </row>
    <row r="54">
      <c r="A54" s="14" t="s">
        <v>137</v>
      </c>
      <c r="B54" s="15">
        <f>Population!C54</f>
        <v>1.967998</v>
      </c>
    </row>
    <row r="55">
      <c r="A55" s="14" t="s">
        <v>139</v>
      </c>
      <c r="B55" s="15">
        <f>Population!C55</f>
        <v>0.786559</v>
      </c>
    </row>
    <row r="56">
      <c r="A56" s="14" t="s">
        <v>141</v>
      </c>
      <c r="B56" s="15">
        <f>Population!C56</f>
        <v>11.402533</v>
      </c>
    </row>
    <row r="57">
      <c r="A57" s="14" t="s">
        <v>143</v>
      </c>
      <c r="B57" s="15">
        <f>Population!C57</f>
        <v>9.904608</v>
      </c>
    </row>
    <row r="58">
      <c r="A58" s="14" t="s">
        <v>145</v>
      </c>
      <c r="B58" s="15">
        <f>Population!C58</f>
        <v>1380</v>
      </c>
    </row>
    <row r="59">
      <c r="A59" s="14" t="s">
        <v>147</v>
      </c>
      <c r="B59" s="15">
        <f>Population!C59</f>
        <v>274</v>
      </c>
    </row>
    <row r="60">
      <c r="A60" s="19" t="s">
        <v>149</v>
      </c>
      <c r="B60" s="15">
        <f>Population!C60</f>
        <v>83.992953</v>
      </c>
    </row>
    <row r="61">
      <c r="A61" s="14" t="s">
        <v>151</v>
      </c>
      <c r="B61" s="15">
        <f>Population!C61</f>
        <v>40.222503</v>
      </c>
    </row>
    <row r="62">
      <c r="A62" s="14" t="s">
        <v>153</v>
      </c>
      <c r="B62" s="15">
        <f>Population!C62</f>
        <v>9.2169</v>
      </c>
    </row>
    <row r="63">
      <c r="A63" s="14" t="s">
        <v>155</v>
      </c>
      <c r="B63" s="15">
        <f>Population!C63</f>
        <v>2.961161</v>
      </c>
    </row>
    <row r="64">
      <c r="A64" s="14" t="s">
        <v>157</v>
      </c>
      <c r="B64" s="15">
        <f>Population!C64</f>
        <v>126</v>
      </c>
    </row>
    <row r="65">
      <c r="A65" s="14" t="s">
        <v>159</v>
      </c>
      <c r="B65" s="15">
        <f>Population!C65</f>
        <v>10.20314</v>
      </c>
    </row>
    <row r="66">
      <c r="A66" s="14" t="s">
        <v>161</v>
      </c>
      <c r="B66" s="15">
        <f>Population!C66</f>
        <v>18.75444</v>
      </c>
    </row>
    <row r="67">
      <c r="A67" s="14" t="s">
        <v>163</v>
      </c>
      <c r="B67" s="15">
        <f>Population!C67</f>
        <v>53.7713</v>
      </c>
    </row>
    <row r="68">
      <c r="A68" s="19" t="s">
        <v>165</v>
      </c>
      <c r="B68" s="15">
        <f>Population!C68</f>
        <v>25.778815</v>
      </c>
    </row>
    <row r="69">
      <c r="A69" s="19" t="s">
        <v>167</v>
      </c>
      <c r="B69" s="15">
        <f>Population!C69</f>
        <v>51.780579</v>
      </c>
    </row>
    <row r="70">
      <c r="A70" s="14" t="s">
        <v>169</v>
      </c>
      <c r="B70" s="15">
        <f>Population!C70</f>
        <v>4.270563</v>
      </c>
    </row>
    <row r="71">
      <c r="A71" s="14" t="s">
        <v>171</v>
      </c>
      <c r="B71" s="15">
        <f>Population!C71</f>
        <v>6.5916</v>
      </c>
    </row>
    <row r="72">
      <c r="A72" s="19" t="s">
        <v>173</v>
      </c>
      <c r="B72" s="15">
        <f>Population!C72</f>
        <v>7.275556</v>
      </c>
    </row>
    <row r="73">
      <c r="A73" s="14" t="s">
        <v>175</v>
      </c>
      <c r="B73" s="15">
        <f>Population!C73</f>
        <v>6.825442</v>
      </c>
    </row>
    <row r="74">
      <c r="A74" s="14" t="s">
        <v>177</v>
      </c>
      <c r="B74" s="15">
        <f>Population!C74</f>
        <v>2.142252</v>
      </c>
    </row>
    <row r="75">
      <c r="A75" s="14" t="s">
        <v>179</v>
      </c>
      <c r="B75" s="15">
        <f>Population!C75</f>
        <v>5.057677</v>
      </c>
    </row>
    <row r="76">
      <c r="A76" s="14" t="s">
        <v>181</v>
      </c>
      <c r="B76" s="15">
        <f>Population!C76</f>
        <v>6.871287</v>
      </c>
    </row>
    <row r="77">
      <c r="A77" s="14" t="s">
        <v>183</v>
      </c>
      <c r="B77" s="15">
        <f>Population!C77</f>
        <v>27.691019</v>
      </c>
    </row>
    <row r="78">
      <c r="A78" s="14" t="s">
        <v>185</v>
      </c>
      <c r="B78" s="15">
        <f>Population!C78</f>
        <v>19.129955</v>
      </c>
    </row>
    <row r="79">
      <c r="A79" s="14" t="s">
        <v>187</v>
      </c>
      <c r="B79" s="15">
        <f>Population!C79</f>
        <v>32.365998</v>
      </c>
    </row>
    <row r="80">
      <c r="A80" s="14" t="s">
        <v>189</v>
      </c>
      <c r="B80" s="15">
        <f>Population!C80</f>
        <v>20.250834</v>
      </c>
    </row>
    <row r="81">
      <c r="A81" s="14" t="s">
        <v>191</v>
      </c>
      <c r="B81" s="15">
        <f>Population!C81</f>
        <v>4.64966</v>
      </c>
    </row>
    <row r="82">
      <c r="A82" s="14" t="s">
        <v>193</v>
      </c>
      <c r="B82" s="15">
        <f>Population!C82</f>
        <v>1.26574</v>
      </c>
    </row>
    <row r="83">
      <c r="A83" s="14" t="s">
        <v>195</v>
      </c>
      <c r="B83" s="15">
        <f>Population!C83</f>
        <v>129</v>
      </c>
    </row>
    <row r="84">
      <c r="A84" s="19" t="s">
        <v>197</v>
      </c>
      <c r="B84" s="15">
        <f>Population!C84</f>
        <v>2.61782</v>
      </c>
    </row>
    <row r="85">
      <c r="A85" s="14" t="s">
        <v>199</v>
      </c>
      <c r="B85" s="15">
        <f>Population!C85</f>
        <v>3.278292</v>
      </c>
    </row>
    <row r="86">
      <c r="A86" s="14" t="s">
        <v>201</v>
      </c>
      <c r="B86" s="15">
        <f>Population!C86</f>
        <v>36.910558</v>
      </c>
    </row>
    <row r="87">
      <c r="A87" s="14" t="s">
        <v>203</v>
      </c>
      <c r="B87" s="15">
        <f>Population!C87</f>
        <v>31.255435</v>
      </c>
    </row>
    <row r="88">
      <c r="A88" s="14" t="s">
        <v>205</v>
      </c>
      <c r="B88" s="15">
        <f>Population!C88</f>
        <v>2.540916</v>
      </c>
    </row>
    <row r="89">
      <c r="A89" s="14" t="s">
        <v>207</v>
      </c>
      <c r="B89" s="15">
        <f>Population!C89</f>
        <v>29.136808</v>
      </c>
    </row>
    <row r="90">
      <c r="A90" s="14" t="s">
        <v>209</v>
      </c>
      <c r="B90" s="15">
        <f>Population!C90</f>
        <v>5.0843</v>
      </c>
    </row>
    <row r="91">
      <c r="A91" s="14" t="s">
        <v>211</v>
      </c>
      <c r="B91" s="15">
        <f>Population!C91</f>
        <v>6.624554</v>
      </c>
    </row>
    <row r="92">
      <c r="A92" s="14" t="s">
        <v>213</v>
      </c>
      <c r="B92" s="15">
        <f>Population!C92</f>
        <v>24.206636</v>
      </c>
    </row>
    <row r="93">
      <c r="A93" s="14" t="s">
        <v>215</v>
      </c>
      <c r="B93" s="15">
        <f>Population!C93</f>
        <v>206</v>
      </c>
    </row>
    <row r="94">
      <c r="A94" s="14" t="s">
        <v>217</v>
      </c>
      <c r="B94" s="15">
        <f>Population!C94</f>
        <v>2.08338</v>
      </c>
    </row>
    <row r="95">
      <c r="A95" s="14" t="s">
        <v>219</v>
      </c>
      <c r="B95" s="15">
        <f>Population!C95</f>
        <v>5.379475</v>
      </c>
    </row>
    <row r="96">
      <c r="A96" s="14" t="s">
        <v>221</v>
      </c>
      <c r="B96" s="15">
        <f>Population!C96</f>
        <v>5.106622</v>
      </c>
    </row>
    <row r="97">
      <c r="A97" s="14" t="s">
        <v>223</v>
      </c>
      <c r="B97" s="15">
        <f>Population!C97</f>
        <v>221</v>
      </c>
    </row>
    <row r="98">
      <c r="A98" s="14" t="s">
        <v>225</v>
      </c>
      <c r="B98" s="15">
        <f>Population!C98</f>
        <v>4.314768</v>
      </c>
    </row>
    <row r="99">
      <c r="A99" s="14" t="s">
        <v>227</v>
      </c>
      <c r="B99" s="15">
        <f>Population!C99</f>
        <v>8.947027</v>
      </c>
    </row>
    <row r="100">
      <c r="A100" s="14" t="s">
        <v>229</v>
      </c>
      <c r="B100" s="15">
        <f>Population!C100</f>
        <v>7.13253</v>
      </c>
    </row>
    <row r="101">
      <c r="A101" s="14" t="s">
        <v>231</v>
      </c>
      <c r="B101" s="15">
        <f>Population!C101</f>
        <v>32.971846</v>
      </c>
    </row>
    <row r="102">
      <c r="A102" s="14" t="s">
        <v>233</v>
      </c>
      <c r="B102" s="15">
        <f>Population!C102</f>
        <v>110</v>
      </c>
    </row>
    <row r="103">
      <c r="A103" s="14" t="s">
        <v>235</v>
      </c>
      <c r="B103" s="15">
        <f>Population!C103</f>
        <v>2.88106</v>
      </c>
    </row>
    <row r="104">
      <c r="A104" s="19" t="s">
        <v>237</v>
      </c>
      <c r="B104" s="15">
        <f>Population!C104</f>
        <v>144</v>
      </c>
    </row>
    <row r="105">
      <c r="A105" s="14" t="s">
        <v>239</v>
      </c>
      <c r="B105" s="15">
        <f>Population!C105</f>
        <v>12.952209</v>
      </c>
    </row>
    <row r="106">
      <c r="A106" s="14" t="s">
        <v>241</v>
      </c>
      <c r="B106" s="15">
        <f>Population!C106</f>
        <v>34.813867</v>
      </c>
    </row>
    <row r="107">
      <c r="A107" s="14" t="s">
        <v>243</v>
      </c>
      <c r="B107" s="15">
        <f>Population!C107</f>
        <v>16.74393</v>
      </c>
    </row>
    <row r="108">
      <c r="A108" s="14" t="s">
        <v>245</v>
      </c>
      <c r="B108" s="15">
        <f>Population!C108</f>
        <v>6.908224</v>
      </c>
    </row>
    <row r="109">
      <c r="A109" s="14" t="s">
        <v>247</v>
      </c>
      <c r="B109" s="15">
        <f>Population!C109</f>
        <v>7.976985</v>
      </c>
    </row>
    <row r="110">
      <c r="A110" s="14" t="s">
        <v>249</v>
      </c>
      <c r="B110" s="15">
        <f>Population!C110</f>
        <v>5.685807</v>
      </c>
    </row>
    <row r="111">
      <c r="A111" s="14" t="s">
        <v>251</v>
      </c>
      <c r="B111" s="15">
        <f>Population!C111</f>
        <v>15.893219</v>
      </c>
    </row>
    <row r="112">
      <c r="A112" s="14" t="s">
        <v>253</v>
      </c>
      <c r="B112" s="15">
        <f>Population!C112</f>
        <v>59.30869</v>
      </c>
    </row>
    <row r="113">
      <c r="A113" s="14" t="s">
        <v>255</v>
      </c>
      <c r="B113" s="15">
        <f>Population!C113</f>
        <v>11.193729</v>
      </c>
    </row>
    <row r="114">
      <c r="A114" s="14" t="s">
        <v>257</v>
      </c>
      <c r="B114" s="15">
        <f>Population!C114</f>
        <v>21.919</v>
      </c>
    </row>
    <row r="115">
      <c r="A115" s="14" t="s">
        <v>259</v>
      </c>
      <c r="B115" s="15">
        <f>Population!C115</f>
        <v>43.849269</v>
      </c>
    </row>
    <row r="116">
      <c r="A116" s="14" t="s">
        <v>261</v>
      </c>
      <c r="B116" s="15">
        <f>Population!C116</f>
        <v>0.586634</v>
      </c>
    </row>
    <row r="117">
      <c r="A117" s="14" t="s">
        <v>263</v>
      </c>
      <c r="B117" s="15">
        <f>Population!C117</f>
        <v>8.636896</v>
      </c>
    </row>
    <row r="118">
      <c r="A118" s="19" t="s">
        <v>265</v>
      </c>
      <c r="B118" s="15">
        <f>Population!C118</f>
        <v>17.500657</v>
      </c>
    </row>
    <row r="119">
      <c r="A119" s="14" t="s">
        <v>267</v>
      </c>
      <c r="B119" s="15">
        <f>Population!C119</f>
        <v>23.816</v>
      </c>
    </row>
    <row r="120">
      <c r="A120" s="14" t="s">
        <v>269</v>
      </c>
      <c r="B120" s="15">
        <f>Population!C120</f>
        <v>9.537642</v>
      </c>
    </row>
    <row r="121">
      <c r="A121" s="19" t="s">
        <v>271</v>
      </c>
      <c r="B121" s="15">
        <f>Population!C121</f>
        <v>59.734213</v>
      </c>
    </row>
    <row r="122">
      <c r="A122" s="14" t="s">
        <v>273</v>
      </c>
      <c r="B122" s="15">
        <f>Population!C122</f>
        <v>69.799978</v>
      </c>
    </row>
    <row r="123">
      <c r="A123" s="14" t="s">
        <v>275</v>
      </c>
      <c r="B123" s="15">
        <f>Population!C123</f>
        <v>8.278737</v>
      </c>
    </row>
    <row r="124">
      <c r="A124" s="14" t="s">
        <v>277</v>
      </c>
      <c r="B124" s="15">
        <f>Population!C124</f>
        <v>1.399491</v>
      </c>
    </row>
    <row r="125">
      <c r="A125" s="14" t="s">
        <v>279</v>
      </c>
      <c r="B125" s="15">
        <f>Population!C125</f>
        <v>11.818618</v>
      </c>
    </row>
    <row r="126">
      <c r="A126" s="19" t="s">
        <v>326</v>
      </c>
      <c r="B126" s="15">
        <f>Population!C126</f>
        <v>84.339067</v>
      </c>
    </row>
    <row r="127">
      <c r="A127" s="14" t="s">
        <v>283</v>
      </c>
      <c r="B127" s="15">
        <f>Population!C127</f>
        <v>6.031187</v>
      </c>
    </row>
    <row r="128">
      <c r="A128" s="14" t="s">
        <v>285</v>
      </c>
      <c r="B128" s="15">
        <f>Population!C128</f>
        <v>45.741</v>
      </c>
    </row>
    <row r="129">
      <c r="A129" s="14" t="s">
        <v>287</v>
      </c>
      <c r="B129" s="15">
        <f>Population!C129</f>
        <v>44.134693</v>
      </c>
    </row>
    <row r="130">
      <c r="A130" s="14" t="s">
        <v>289</v>
      </c>
      <c r="B130" s="15">
        <f>Population!C130</f>
        <v>9.8904</v>
      </c>
    </row>
    <row r="131">
      <c r="A131" s="19" t="s">
        <v>291</v>
      </c>
      <c r="B131" s="15">
        <f>Population!C131</f>
        <v>329</v>
      </c>
    </row>
    <row r="132">
      <c r="A132" s="14" t="s">
        <v>293</v>
      </c>
      <c r="B132" s="15">
        <f>Population!C132</f>
        <v>3.473727</v>
      </c>
    </row>
    <row r="133">
      <c r="A133" s="14" t="s">
        <v>295</v>
      </c>
      <c r="B133" s="15">
        <f>Population!C133</f>
        <v>34.23205</v>
      </c>
    </row>
    <row r="134">
      <c r="A134" s="19" t="s">
        <v>297</v>
      </c>
      <c r="B134" s="15">
        <f>Population!C134</f>
        <v>28.435943</v>
      </c>
    </row>
    <row r="135">
      <c r="A135" s="19" t="s">
        <v>299</v>
      </c>
      <c r="B135" s="15">
        <f>Population!C135</f>
        <v>97.338583</v>
      </c>
    </row>
    <row r="136">
      <c r="A136" s="14" t="s">
        <v>301</v>
      </c>
      <c r="B136" s="15">
        <f>Population!C136</f>
        <v>29.825968</v>
      </c>
    </row>
    <row r="137">
      <c r="A137" s="14" t="s">
        <v>303</v>
      </c>
      <c r="B137" s="15">
        <f>Population!C137</f>
        <v>18.383956</v>
      </c>
    </row>
    <row r="138">
      <c r="A138" s="14" t="s">
        <v>305</v>
      </c>
      <c r="B138" s="15">
        <f>Population!C138</f>
        <v>14.862927</v>
      </c>
    </row>
    <row r="139">
      <c r="A139" s="14"/>
      <c r="B139" s="15"/>
    </row>
    <row r="140">
      <c r="A140" s="14"/>
      <c r="B140" s="15">
        <f>sum(B2:B138)</f>
        <v>7723.713182</v>
      </c>
    </row>
    <row r="141">
      <c r="A141" s="14"/>
      <c r="B141" s="15"/>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28"/>
    </row>
    <row r="278">
      <c r="A278" s="28"/>
    </row>
    <row r="279">
      <c r="A279" s="28"/>
    </row>
    <row r="280">
      <c r="A280" s="28"/>
    </row>
    <row r="281">
      <c r="A281" s="28"/>
    </row>
    <row r="282">
      <c r="A282" s="28"/>
    </row>
    <row r="283">
      <c r="A283" s="28"/>
    </row>
    <row r="284">
      <c r="A284" s="28"/>
    </row>
    <row r="285">
      <c r="A285" s="28"/>
    </row>
    <row r="286">
      <c r="A286" s="28"/>
    </row>
    <row r="287">
      <c r="A287" s="28"/>
    </row>
    <row r="288">
      <c r="A288" s="28"/>
    </row>
    <row r="289">
      <c r="A289" s="28"/>
    </row>
    <row r="290">
      <c r="A290" s="28"/>
    </row>
    <row r="291">
      <c r="A291" s="28"/>
    </row>
    <row r="292">
      <c r="A292" s="28"/>
    </row>
    <row r="293">
      <c r="A293" s="28"/>
    </row>
    <row r="294">
      <c r="A294" s="28"/>
    </row>
    <row r="295">
      <c r="A295" s="28"/>
    </row>
    <row r="296">
      <c r="A296" s="28"/>
    </row>
    <row r="297">
      <c r="A297" s="28"/>
    </row>
    <row r="298">
      <c r="A298" s="28"/>
    </row>
    <row r="299">
      <c r="A299" s="28"/>
    </row>
    <row r="300">
      <c r="A300" s="28"/>
    </row>
    <row r="301">
      <c r="A301" s="28"/>
    </row>
    <row r="302">
      <c r="A302" s="28"/>
    </row>
    <row r="303">
      <c r="A303" s="28"/>
    </row>
    <row r="304">
      <c r="A304" s="28"/>
    </row>
    <row r="305">
      <c r="A305" s="28"/>
    </row>
    <row r="306">
      <c r="A306" s="28"/>
    </row>
    <row r="307">
      <c r="A307" s="28"/>
    </row>
    <row r="308">
      <c r="A308" s="28"/>
    </row>
    <row r="309">
      <c r="A309" s="28"/>
    </row>
    <row r="310">
      <c r="A310" s="28"/>
    </row>
    <row r="311">
      <c r="A311" s="28"/>
    </row>
    <row r="312">
      <c r="A312" s="28"/>
    </row>
    <row r="313">
      <c r="A313" s="28"/>
    </row>
    <row r="314">
      <c r="A314" s="28"/>
    </row>
    <row r="315">
      <c r="A315" s="28"/>
    </row>
    <row r="316">
      <c r="A316" s="28"/>
    </row>
    <row r="317">
      <c r="A317" s="28"/>
    </row>
    <row r="318">
      <c r="A318" s="28"/>
    </row>
    <row r="319">
      <c r="A319" s="28"/>
    </row>
    <row r="320">
      <c r="A320" s="28"/>
    </row>
    <row r="321">
      <c r="A321" s="28"/>
    </row>
    <row r="322">
      <c r="A322" s="28"/>
    </row>
    <row r="323">
      <c r="A323" s="28"/>
    </row>
    <row r="324">
      <c r="A324" s="28"/>
    </row>
    <row r="325">
      <c r="A325" s="28"/>
    </row>
    <row r="326">
      <c r="A326" s="28"/>
    </row>
    <row r="327">
      <c r="A327" s="28"/>
    </row>
    <row r="328">
      <c r="A328" s="28"/>
    </row>
    <row r="329">
      <c r="A329" s="28"/>
    </row>
    <row r="330">
      <c r="A330" s="28"/>
    </row>
    <row r="331">
      <c r="A331" s="28"/>
    </row>
    <row r="332">
      <c r="A332" s="28"/>
    </row>
    <row r="333">
      <c r="A333" s="28"/>
    </row>
    <row r="334">
      <c r="A334" s="28"/>
    </row>
    <row r="335">
      <c r="A335" s="28"/>
    </row>
    <row r="336">
      <c r="A336" s="28"/>
    </row>
    <row r="337">
      <c r="A337" s="28"/>
    </row>
    <row r="338">
      <c r="A338" s="28"/>
    </row>
    <row r="339">
      <c r="A339" s="28"/>
    </row>
    <row r="340">
      <c r="A340" s="28"/>
    </row>
    <row r="341">
      <c r="A341" s="28"/>
    </row>
    <row r="342">
      <c r="A342" s="28"/>
    </row>
    <row r="343">
      <c r="A343" s="28"/>
    </row>
    <row r="344">
      <c r="A344" s="28"/>
    </row>
    <row r="345">
      <c r="A345" s="28"/>
    </row>
    <row r="346">
      <c r="A346" s="28"/>
    </row>
    <row r="347">
      <c r="A347" s="28"/>
    </row>
    <row r="348">
      <c r="A348" s="28"/>
    </row>
    <row r="349">
      <c r="A349" s="28"/>
    </row>
    <row r="350">
      <c r="A350" s="28"/>
    </row>
    <row r="351">
      <c r="A351" s="28"/>
    </row>
    <row r="352">
      <c r="A352" s="28"/>
    </row>
    <row r="353">
      <c r="A353" s="28"/>
    </row>
    <row r="354">
      <c r="A354" s="28"/>
    </row>
    <row r="355">
      <c r="A355" s="28"/>
    </row>
    <row r="356">
      <c r="A356" s="28"/>
    </row>
    <row r="357">
      <c r="A357" s="28"/>
    </row>
    <row r="358">
      <c r="A358" s="28"/>
    </row>
    <row r="359">
      <c r="A359" s="28"/>
    </row>
    <row r="360">
      <c r="A360" s="28"/>
    </row>
    <row r="361">
      <c r="A361" s="28"/>
    </row>
    <row r="362">
      <c r="A362" s="28"/>
    </row>
    <row r="363">
      <c r="A363" s="28"/>
    </row>
    <row r="364">
      <c r="A364" s="28"/>
    </row>
    <row r="365">
      <c r="A365" s="28"/>
    </row>
    <row r="366">
      <c r="A366" s="28"/>
    </row>
    <row r="367">
      <c r="A367" s="28"/>
    </row>
    <row r="368">
      <c r="A368" s="28"/>
    </row>
    <row r="369">
      <c r="A369" s="28"/>
    </row>
    <row r="370">
      <c r="A370" s="28"/>
    </row>
    <row r="371">
      <c r="A371" s="28"/>
    </row>
    <row r="372">
      <c r="A372" s="28"/>
    </row>
    <row r="373">
      <c r="A373" s="28"/>
    </row>
    <row r="374">
      <c r="A374" s="28"/>
    </row>
    <row r="375">
      <c r="A375" s="28"/>
    </row>
    <row r="376">
      <c r="A376" s="28"/>
    </row>
    <row r="377">
      <c r="A377" s="28"/>
    </row>
    <row r="378">
      <c r="A378" s="28"/>
    </row>
    <row r="379">
      <c r="A379" s="28"/>
    </row>
    <row r="380">
      <c r="A380" s="28"/>
    </row>
    <row r="381">
      <c r="A381" s="28"/>
    </row>
    <row r="382">
      <c r="A382" s="28"/>
    </row>
    <row r="383">
      <c r="A383" s="28"/>
    </row>
    <row r="384">
      <c r="A384" s="28"/>
    </row>
    <row r="385">
      <c r="A385" s="28"/>
    </row>
    <row r="386">
      <c r="A386" s="28"/>
    </row>
    <row r="387">
      <c r="A387" s="28"/>
    </row>
    <row r="388">
      <c r="A388" s="28"/>
    </row>
    <row r="389">
      <c r="A389" s="28"/>
    </row>
    <row r="390">
      <c r="A390" s="28"/>
    </row>
    <row r="391">
      <c r="A391" s="28"/>
    </row>
    <row r="392">
      <c r="A392" s="28"/>
    </row>
    <row r="393">
      <c r="A393" s="28"/>
    </row>
    <row r="394">
      <c r="A394" s="28"/>
    </row>
    <row r="395">
      <c r="A395" s="28"/>
    </row>
    <row r="396">
      <c r="A396" s="28"/>
    </row>
    <row r="397">
      <c r="A397" s="28"/>
    </row>
    <row r="398">
      <c r="A398" s="28"/>
    </row>
    <row r="399">
      <c r="A399" s="28"/>
    </row>
    <row r="400">
      <c r="A400" s="28"/>
    </row>
    <row r="401">
      <c r="A401" s="28"/>
    </row>
    <row r="402">
      <c r="A402" s="28"/>
    </row>
    <row r="403">
      <c r="A403" s="28"/>
    </row>
    <row r="404">
      <c r="A404" s="28"/>
    </row>
    <row r="405">
      <c r="A405" s="28"/>
    </row>
    <row r="406">
      <c r="A406" s="28"/>
    </row>
    <row r="407">
      <c r="A407" s="28"/>
    </row>
    <row r="408">
      <c r="A408" s="28"/>
    </row>
    <row r="409">
      <c r="A409" s="28"/>
    </row>
    <row r="410">
      <c r="A410" s="28"/>
    </row>
    <row r="411">
      <c r="A411" s="28"/>
    </row>
    <row r="412">
      <c r="A412" s="28"/>
    </row>
    <row r="413">
      <c r="A413" s="28"/>
    </row>
    <row r="414">
      <c r="A414" s="28"/>
    </row>
    <row r="415">
      <c r="A415" s="28"/>
    </row>
    <row r="416">
      <c r="A416" s="28"/>
    </row>
    <row r="417">
      <c r="A417" s="28"/>
    </row>
    <row r="418">
      <c r="A418" s="28"/>
    </row>
    <row r="419">
      <c r="A419" s="28"/>
    </row>
    <row r="420">
      <c r="A420" s="28"/>
    </row>
    <row r="421">
      <c r="A421" s="28"/>
    </row>
    <row r="422">
      <c r="A422" s="28"/>
    </row>
    <row r="423">
      <c r="A423" s="28"/>
    </row>
    <row r="424">
      <c r="A424" s="28"/>
    </row>
    <row r="425">
      <c r="A425" s="28"/>
    </row>
    <row r="426">
      <c r="A426" s="28"/>
    </row>
    <row r="427">
      <c r="A427" s="28"/>
    </row>
    <row r="428">
      <c r="A428" s="28"/>
    </row>
    <row r="429">
      <c r="A429" s="28"/>
    </row>
    <row r="430">
      <c r="A430" s="28"/>
    </row>
    <row r="431">
      <c r="A431" s="28"/>
    </row>
    <row r="432">
      <c r="A432" s="28"/>
    </row>
    <row r="433">
      <c r="A433" s="28"/>
    </row>
    <row r="434">
      <c r="A434" s="28"/>
    </row>
    <row r="435">
      <c r="A435" s="28"/>
    </row>
    <row r="436">
      <c r="A436" s="28"/>
    </row>
    <row r="437">
      <c r="A437" s="28"/>
    </row>
    <row r="438">
      <c r="A438" s="28"/>
    </row>
    <row r="439">
      <c r="A439" s="28"/>
    </row>
    <row r="440">
      <c r="A440" s="28"/>
    </row>
    <row r="441">
      <c r="A441" s="28"/>
    </row>
    <row r="442">
      <c r="A442" s="28"/>
    </row>
    <row r="443">
      <c r="A443" s="28"/>
    </row>
    <row r="444">
      <c r="A444" s="28"/>
    </row>
    <row r="445">
      <c r="A445" s="28"/>
    </row>
    <row r="446">
      <c r="A446" s="28"/>
    </row>
    <row r="447">
      <c r="A447" s="28"/>
    </row>
    <row r="448">
      <c r="A448" s="28"/>
    </row>
    <row r="449">
      <c r="A449" s="28"/>
    </row>
    <row r="450">
      <c r="A450" s="28"/>
    </row>
    <row r="451">
      <c r="A451" s="28"/>
    </row>
    <row r="452">
      <c r="A452" s="28"/>
    </row>
    <row r="453">
      <c r="A453" s="28"/>
    </row>
    <row r="454">
      <c r="A454" s="28"/>
    </row>
    <row r="455">
      <c r="A455" s="28"/>
    </row>
    <row r="456">
      <c r="A456" s="28"/>
    </row>
    <row r="457">
      <c r="A457" s="28"/>
    </row>
    <row r="458">
      <c r="A458" s="28"/>
    </row>
    <row r="459">
      <c r="A459" s="28"/>
    </row>
    <row r="460">
      <c r="A460" s="28"/>
    </row>
    <row r="461">
      <c r="A461" s="28"/>
    </row>
    <row r="462">
      <c r="A462" s="28"/>
    </row>
    <row r="463">
      <c r="A463" s="28"/>
    </row>
    <row r="464">
      <c r="A464" s="28"/>
    </row>
    <row r="465">
      <c r="A465" s="28"/>
    </row>
    <row r="466">
      <c r="A466" s="28"/>
    </row>
    <row r="467">
      <c r="A467" s="28"/>
    </row>
    <row r="468">
      <c r="A468" s="28"/>
    </row>
    <row r="469">
      <c r="A469" s="28"/>
    </row>
    <row r="470">
      <c r="A470" s="28"/>
    </row>
    <row r="471">
      <c r="A471" s="28"/>
    </row>
    <row r="472">
      <c r="A472" s="28"/>
    </row>
    <row r="473">
      <c r="A473" s="28"/>
    </row>
    <row r="474">
      <c r="A474" s="28"/>
    </row>
    <row r="475">
      <c r="A475" s="28"/>
    </row>
    <row r="476">
      <c r="A476" s="28"/>
    </row>
    <row r="477">
      <c r="A477" s="28"/>
    </row>
    <row r="478">
      <c r="A478" s="28"/>
    </row>
    <row r="479">
      <c r="A479" s="28"/>
    </row>
    <row r="480">
      <c r="A480" s="28"/>
    </row>
    <row r="481">
      <c r="A481" s="28"/>
    </row>
    <row r="482">
      <c r="A482" s="28"/>
    </row>
    <row r="483">
      <c r="A483" s="28"/>
    </row>
    <row r="484">
      <c r="A484" s="28"/>
    </row>
    <row r="485">
      <c r="A485" s="28"/>
    </row>
    <row r="486">
      <c r="A486" s="28"/>
    </row>
    <row r="487">
      <c r="A487" s="28"/>
    </row>
    <row r="488">
      <c r="A488" s="28"/>
    </row>
    <row r="489">
      <c r="A489" s="28"/>
    </row>
    <row r="490">
      <c r="A490" s="28"/>
    </row>
    <row r="491">
      <c r="A491" s="28"/>
    </row>
    <row r="492">
      <c r="A492" s="28"/>
    </row>
    <row r="493">
      <c r="A493" s="28"/>
    </row>
    <row r="494">
      <c r="A494" s="28"/>
    </row>
    <row r="495">
      <c r="A495" s="28"/>
    </row>
    <row r="496">
      <c r="A496" s="28"/>
    </row>
    <row r="497">
      <c r="A497" s="28"/>
    </row>
    <row r="498">
      <c r="A498" s="28"/>
    </row>
    <row r="499">
      <c r="A499" s="28"/>
    </row>
    <row r="500">
      <c r="A500" s="28"/>
    </row>
    <row r="501">
      <c r="A501" s="28"/>
    </row>
    <row r="502">
      <c r="A502" s="28"/>
    </row>
    <row r="503">
      <c r="A503" s="28"/>
    </row>
    <row r="504">
      <c r="A504" s="28"/>
    </row>
    <row r="505">
      <c r="A505" s="28"/>
    </row>
    <row r="506">
      <c r="A506" s="28"/>
    </row>
    <row r="507">
      <c r="A507" s="28"/>
    </row>
    <row r="508">
      <c r="A508" s="28"/>
    </row>
    <row r="509">
      <c r="A509" s="28"/>
    </row>
    <row r="510">
      <c r="A510" s="28"/>
    </row>
    <row r="511">
      <c r="A511" s="28"/>
    </row>
    <row r="512">
      <c r="A512" s="28"/>
    </row>
    <row r="513">
      <c r="A513" s="28"/>
    </row>
    <row r="514">
      <c r="A514" s="28"/>
    </row>
    <row r="515">
      <c r="A515" s="28"/>
    </row>
    <row r="516">
      <c r="A516" s="28"/>
    </row>
    <row r="517">
      <c r="A517" s="28"/>
    </row>
    <row r="518">
      <c r="A518" s="28"/>
    </row>
    <row r="519">
      <c r="A519" s="28"/>
    </row>
    <row r="520">
      <c r="A520" s="28"/>
    </row>
    <row r="521">
      <c r="A521" s="28"/>
    </row>
    <row r="522">
      <c r="A522" s="28"/>
    </row>
    <row r="523">
      <c r="A523" s="28"/>
    </row>
    <row r="524">
      <c r="A524" s="28"/>
    </row>
    <row r="525">
      <c r="A525" s="28"/>
    </row>
    <row r="526">
      <c r="A526" s="28"/>
    </row>
    <row r="527">
      <c r="A527" s="28"/>
    </row>
    <row r="528">
      <c r="A528" s="28"/>
    </row>
    <row r="529">
      <c r="A529" s="28"/>
    </row>
    <row r="530">
      <c r="A530" s="28"/>
    </row>
    <row r="531">
      <c r="A531" s="28"/>
    </row>
    <row r="532">
      <c r="A532" s="28"/>
    </row>
    <row r="533">
      <c r="A533" s="28"/>
    </row>
    <row r="534">
      <c r="A534" s="28"/>
    </row>
    <row r="535">
      <c r="A535" s="28"/>
    </row>
    <row r="536">
      <c r="A536" s="28"/>
    </row>
    <row r="537">
      <c r="A537" s="28"/>
    </row>
    <row r="538">
      <c r="A538" s="28"/>
    </row>
    <row r="539">
      <c r="A539" s="28"/>
    </row>
    <row r="540">
      <c r="A540" s="28"/>
    </row>
    <row r="541">
      <c r="A541" s="28"/>
    </row>
    <row r="542">
      <c r="A542" s="28"/>
    </row>
    <row r="543">
      <c r="A543" s="28"/>
    </row>
    <row r="544">
      <c r="A544" s="28"/>
    </row>
    <row r="545">
      <c r="A545" s="28"/>
    </row>
    <row r="546">
      <c r="A546" s="28"/>
    </row>
    <row r="547">
      <c r="A547" s="28"/>
    </row>
    <row r="548">
      <c r="A548" s="28"/>
    </row>
    <row r="549">
      <c r="A549" s="28"/>
    </row>
    <row r="550">
      <c r="A550" s="28"/>
    </row>
    <row r="551">
      <c r="A551" s="28"/>
    </row>
    <row r="552">
      <c r="A552" s="28"/>
    </row>
    <row r="553">
      <c r="A553" s="28"/>
    </row>
    <row r="554">
      <c r="A554" s="28"/>
    </row>
    <row r="555">
      <c r="A555" s="28"/>
    </row>
    <row r="556">
      <c r="A556" s="28"/>
    </row>
    <row r="557">
      <c r="A557" s="28"/>
    </row>
    <row r="558">
      <c r="A558" s="28"/>
    </row>
    <row r="559">
      <c r="A559" s="28"/>
    </row>
    <row r="560">
      <c r="A560" s="28"/>
    </row>
    <row r="561">
      <c r="A561" s="28"/>
    </row>
    <row r="562">
      <c r="A562" s="28"/>
    </row>
    <row r="563">
      <c r="A563" s="28"/>
    </row>
    <row r="564">
      <c r="A564" s="28"/>
    </row>
    <row r="565">
      <c r="A565" s="28"/>
    </row>
    <row r="566">
      <c r="A566" s="28"/>
    </row>
    <row r="567">
      <c r="A567" s="28"/>
    </row>
    <row r="568">
      <c r="A568" s="28"/>
    </row>
    <row r="569">
      <c r="A569" s="28"/>
    </row>
    <row r="570">
      <c r="A570" s="28"/>
    </row>
    <row r="571">
      <c r="A571" s="28"/>
    </row>
    <row r="572">
      <c r="A572" s="28"/>
    </row>
    <row r="573">
      <c r="A573" s="28"/>
    </row>
    <row r="574">
      <c r="A574" s="28"/>
    </row>
    <row r="575">
      <c r="A575" s="28"/>
    </row>
    <row r="576">
      <c r="A576" s="28"/>
    </row>
    <row r="577">
      <c r="A577" s="28"/>
    </row>
    <row r="578">
      <c r="A578" s="28"/>
    </row>
    <row r="579">
      <c r="A579" s="28"/>
    </row>
    <row r="580">
      <c r="A580" s="28"/>
    </row>
    <row r="581">
      <c r="A581" s="28"/>
    </row>
    <row r="582">
      <c r="A582" s="28"/>
    </row>
    <row r="583">
      <c r="A583" s="28"/>
    </row>
    <row r="584">
      <c r="A584" s="28"/>
    </row>
    <row r="585">
      <c r="A585" s="28"/>
    </row>
    <row r="586">
      <c r="A586" s="28"/>
    </row>
    <row r="587">
      <c r="A587" s="28"/>
    </row>
    <row r="588">
      <c r="A588" s="28"/>
    </row>
    <row r="589">
      <c r="A589" s="28"/>
    </row>
    <row r="590">
      <c r="A590" s="28"/>
    </row>
    <row r="591">
      <c r="A591" s="28"/>
    </row>
    <row r="592">
      <c r="A592" s="28"/>
    </row>
    <row r="593">
      <c r="A593" s="28"/>
    </row>
    <row r="594">
      <c r="A594" s="28"/>
    </row>
    <row r="595">
      <c r="A595" s="28"/>
    </row>
    <row r="596">
      <c r="A596" s="28"/>
    </row>
    <row r="597">
      <c r="A597" s="28"/>
    </row>
    <row r="598">
      <c r="A598" s="28"/>
    </row>
    <row r="599">
      <c r="A599" s="28"/>
    </row>
    <row r="600">
      <c r="A600" s="28"/>
    </row>
    <row r="601">
      <c r="A601" s="28"/>
    </row>
    <row r="602">
      <c r="A602" s="28"/>
    </row>
    <row r="603">
      <c r="A603" s="28"/>
    </row>
    <row r="604">
      <c r="A604" s="28"/>
    </row>
    <row r="605">
      <c r="A605" s="28"/>
    </row>
    <row r="606">
      <c r="A606" s="28"/>
    </row>
    <row r="607">
      <c r="A607" s="28"/>
    </row>
    <row r="608">
      <c r="A608" s="28"/>
    </row>
    <row r="609">
      <c r="A609" s="28"/>
    </row>
    <row r="610">
      <c r="A610" s="28"/>
    </row>
    <row r="611">
      <c r="A611" s="28"/>
    </row>
    <row r="612">
      <c r="A612" s="28"/>
    </row>
    <row r="613">
      <c r="A613" s="28"/>
    </row>
    <row r="614">
      <c r="A614" s="28"/>
    </row>
    <row r="615">
      <c r="A615" s="28"/>
    </row>
    <row r="616">
      <c r="A616" s="28"/>
    </row>
    <row r="617">
      <c r="A617" s="28"/>
    </row>
    <row r="618">
      <c r="A618" s="28"/>
    </row>
    <row r="619">
      <c r="A619" s="28"/>
    </row>
    <row r="620">
      <c r="A620" s="28"/>
    </row>
    <row r="621">
      <c r="A621" s="28"/>
    </row>
    <row r="622">
      <c r="A622" s="28"/>
    </row>
    <row r="623">
      <c r="A623" s="28"/>
    </row>
    <row r="624">
      <c r="A624" s="28"/>
    </row>
    <row r="625">
      <c r="A625" s="28"/>
    </row>
    <row r="626">
      <c r="A626" s="28"/>
    </row>
    <row r="627">
      <c r="A627" s="28"/>
    </row>
    <row r="628">
      <c r="A628" s="28"/>
    </row>
    <row r="629">
      <c r="A629" s="28"/>
    </row>
    <row r="630">
      <c r="A630" s="28"/>
    </row>
    <row r="631">
      <c r="A631" s="28"/>
    </row>
    <row r="632">
      <c r="A632" s="28"/>
    </row>
    <row r="633">
      <c r="A633" s="28"/>
    </row>
    <row r="634">
      <c r="A634" s="28"/>
    </row>
    <row r="635">
      <c r="A635" s="28"/>
    </row>
    <row r="636">
      <c r="A636" s="28"/>
    </row>
    <row r="637">
      <c r="A637" s="28"/>
    </row>
    <row r="638">
      <c r="A638" s="28"/>
    </row>
    <row r="639">
      <c r="A639" s="28"/>
    </row>
    <row r="640">
      <c r="A640" s="28"/>
    </row>
    <row r="641">
      <c r="A641" s="28"/>
    </row>
    <row r="642">
      <c r="A642" s="28"/>
    </row>
    <row r="643">
      <c r="A643" s="28"/>
    </row>
    <row r="644">
      <c r="A644" s="28"/>
    </row>
    <row r="645">
      <c r="A645" s="28"/>
    </row>
    <row r="646">
      <c r="A646" s="28"/>
    </row>
    <row r="647">
      <c r="A647" s="28"/>
    </row>
    <row r="648">
      <c r="A648" s="28"/>
    </row>
    <row r="649">
      <c r="A649" s="28"/>
    </row>
    <row r="650">
      <c r="A650" s="28"/>
    </row>
    <row r="651">
      <c r="A651" s="28"/>
    </row>
    <row r="652">
      <c r="A652" s="28"/>
    </row>
    <row r="653">
      <c r="A653" s="28"/>
    </row>
    <row r="654">
      <c r="A654" s="28"/>
    </row>
    <row r="655">
      <c r="A655" s="28"/>
    </row>
    <row r="656">
      <c r="A656" s="28"/>
    </row>
    <row r="657">
      <c r="A657" s="28"/>
    </row>
    <row r="658">
      <c r="A658" s="28"/>
    </row>
    <row r="659">
      <c r="A659" s="28"/>
    </row>
    <row r="660">
      <c r="A660" s="28"/>
    </row>
    <row r="661">
      <c r="A661" s="28"/>
    </row>
    <row r="662">
      <c r="A662" s="28"/>
    </row>
    <row r="663">
      <c r="A663" s="28"/>
    </row>
    <row r="664">
      <c r="A664" s="28"/>
    </row>
    <row r="665">
      <c r="A665" s="28"/>
    </row>
    <row r="666">
      <c r="A666" s="28"/>
    </row>
    <row r="667">
      <c r="A667" s="28"/>
    </row>
    <row r="668">
      <c r="A668" s="28"/>
    </row>
    <row r="669">
      <c r="A669" s="28"/>
    </row>
    <row r="670">
      <c r="A670" s="28"/>
    </row>
    <row r="671">
      <c r="A671" s="28"/>
    </row>
    <row r="672">
      <c r="A672" s="28"/>
    </row>
    <row r="673">
      <c r="A673" s="28"/>
    </row>
    <row r="674">
      <c r="A674" s="28"/>
    </row>
    <row r="675">
      <c r="A675" s="28"/>
    </row>
    <row r="676">
      <c r="A676" s="28"/>
    </row>
    <row r="677">
      <c r="A677" s="28"/>
    </row>
    <row r="678">
      <c r="A678" s="28"/>
    </row>
    <row r="679">
      <c r="A679" s="28"/>
    </row>
    <row r="680">
      <c r="A680" s="28"/>
    </row>
    <row r="681">
      <c r="A681" s="28"/>
    </row>
    <row r="682">
      <c r="A682" s="28"/>
    </row>
    <row r="683">
      <c r="A683" s="28"/>
    </row>
    <row r="684">
      <c r="A684" s="28"/>
    </row>
    <row r="685">
      <c r="A685" s="28"/>
    </row>
    <row r="686">
      <c r="A686" s="28"/>
    </row>
    <row r="687">
      <c r="A687" s="28"/>
    </row>
    <row r="688">
      <c r="A688" s="28"/>
    </row>
    <row r="689">
      <c r="A689" s="28"/>
    </row>
    <row r="690">
      <c r="A690" s="28"/>
    </row>
    <row r="691">
      <c r="A691" s="28"/>
    </row>
    <row r="692">
      <c r="A692" s="28"/>
    </row>
    <row r="693">
      <c r="A693" s="28"/>
    </row>
    <row r="694">
      <c r="A694" s="28"/>
    </row>
    <row r="695">
      <c r="A695" s="28"/>
    </row>
    <row r="696">
      <c r="A696" s="28"/>
    </row>
    <row r="697">
      <c r="A697" s="28"/>
    </row>
    <row r="698">
      <c r="A698" s="28"/>
    </row>
    <row r="699">
      <c r="A699" s="28"/>
    </row>
    <row r="700">
      <c r="A700" s="28"/>
    </row>
    <row r="701">
      <c r="A701" s="28"/>
    </row>
    <row r="702">
      <c r="A702" s="28"/>
    </row>
    <row r="703">
      <c r="A703" s="28"/>
    </row>
    <row r="704">
      <c r="A704" s="28"/>
    </row>
    <row r="705">
      <c r="A705" s="28"/>
    </row>
    <row r="706">
      <c r="A706" s="28"/>
    </row>
    <row r="707">
      <c r="A707" s="28"/>
    </row>
    <row r="708">
      <c r="A708" s="28"/>
    </row>
    <row r="709">
      <c r="A709" s="28"/>
    </row>
    <row r="710">
      <c r="A710" s="28"/>
    </row>
    <row r="711">
      <c r="A711" s="28"/>
    </row>
    <row r="712">
      <c r="A712" s="28"/>
    </row>
    <row r="713">
      <c r="A713" s="28"/>
    </row>
    <row r="714">
      <c r="A714" s="28"/>
    </row>
    <row r="715">
      <c r="A715" s="28"/>
    </row>
    <row r="716">
      <c r="A716" s="28"/>
    </row>
    <row r="717">
      <c r="A717" s="28"/>
    </row>
    <row r="718">
      <c r="A718" s="28"/>
    </row>
    <row r="719">
      <c r="A719" s="28"/>
    </row>
    <row r="720">
      <c r="A720" s="28"/>
    </row>
    <row r="721">
      <c r="A721" s="28"/>
    </row>
    <row r="722">
      <c r="A722" s="28"/>
    </row>
    <row r="723">
      <c r="A723" s="28"/>
    </row>
    <row r="724">
      <c r="A724" s="28"/>
    </row>
    <row r="725">
      <c r="A725" s="28"/>
    </row>
    <row r="726">
      <c r="A726" s="28"/>
    </row>
    <row r="727">
      <c r="A727" s="28"/>
    </row>
    <row r="728">
      <c r="A728" s="28"/>
    </row>
    <row r="729">
      <c r="A729" s="28"/>
    </row>
    <row r="730">
      <c r="A730" s="28"/>
    </row>
    <row r="731">
      <c r="A731" s="28"/>
    </row>
    <row r="732">
      <c r="A732" s="28"/>
    </row>
    <row r="733">
      <c r="A733" s="28"/>
    </row>
    <row r="734">
      <c r="A734" s="28"/>
    </row>
    <row r="735">
      <c r="A735" s="28"/>
    </row>
    <row r="736">
      <c r="A736" s="28"/>
    </row>
    <row r="737">
      <c r="A737" s="28"/>
    </row>
    <row r="738">
      <c r="A738" s="28"/>
    </row>
    <row r="739">
      <c r="A739" s="28"/>
    </row>
    <row r="740">
      <c r="A740" s="28"/>
    </row>
    <row r="741">
      <c r="A741" s="28"/>
    </row>
    <row r="742">
      <c r="A742" s="28"/>
    </row>
    <row r="743">
      <c r="A743" s="28"/>
    </row>
    <row r="744">
      <c r="A744" s="28"/>
    </row>
    <row r="745">
      <c r="A745" s="28"/>
    </row>
    <row r="746">
      <c r="A746" s="28"/>
    </row>
    <row r="747">
      <c r="A747" s="28"/>
    </row>
    <row r="748">
      <c r="A748" s="28"/>
    </row>
    <row r="749">
      <c r="A749" s="28"/>
    </row>
    <row r="750">
      <c r="A750" s="28"/>
    </row>
    <row r="751">
      <c r="A751" s="28"/>
    </row>
    <row r="752">
      <c r="A752" s="28"/>
    </row>
    <row r="753">
      <c r="A753" s="28"/>
    </row>
    <row r="754">
      <c r="A754" s="28"/>
    </row>
    <row r="755">
      <c r="A755" s="28"/>
    </row>
    <row r="756">
      <c r="A756" s="28"/>
    </row>
    <row r="757">
      <c r="A757" s="28"/>
    </row>
    <row r="758">
      <c r="A758" s="28"/>
    </row>
    <row r="759">
      <c r="A759" s="28"/>
    </row>
    <row r="760">
      <c r="A760" s="28"/>
    </row>
    <row r="761">
      <c r="A761" s="28"/>
    </row>
    <row r="762">
      <c r="A762" s="28"/>
    </row>
    <row r="763">
      <c r="A763" s="28"/>
    </row>
    <row r="764">
      <c r="A764" s="28"/>
    </row>
    <row r="765">
      <c r="A765" s="28"/>
    </row>
    <row r="766">
      <c r="A766" s="28"/>
    </row>
    <row r="767">
      <c r="A767" s="28"/>
    </row>
    <row r="768">
      <c r="A768" s="28"/>
    </row>
    <row r="769">
      <c r="A769" s="28"/>
    </row>
    <row r="770">
      <c r="A770" s="28"/>
    </row>
    <row r="771">
      <c r="A771" s="28"/>
    </row>
    <row r="772">
      <c r="A772" s="28"/>
    </row>
    <row r="773">
      <c r="A773" s="28"/>
    </row>
    <row r="774">
      <c r="A774" s="28"/>
    </row>
    <row r="775">
      <c r="A775" s="28"/>
    </row>
    <row r="776">
      <c r="A776" s="28"/>
    </row>
    <row r="777">
      <c r="A777" s="28"/>
    </row>
    <row r="778">
      <c r="A778" s="28"/>
    </row>
    <row r="779">
      <c r="A779" s="28"/>
    </row>
    <row r="780">
      <c r="A780" s="28"/>
    </row>
    <row r="781">
      <c r="A781" s="28"/>
    </row>
    <row r="782">
      <c r="A782" s="28"/>
    </row>
    <row r="783">
      <c r="A783" s="28"/>
    </row>
    <row r="784">
      <c r="A784" s="28"/>
    </row>
    <row r="785">
      <c r="A785" s="28"/>
    </row>
    <row r="786">
      <c r="A786" s="28"/>
    </row>
    <row r="787">
      <c r="A787" s="28"/>
    </row>
    <row r="788">
      <c r="A788" s="28"/>
    </row>
    <row r="789">
      <c r="A789" s="28"/>
    </row>
    <row r="790">
      <c r="A790" s="28"/>
    </row>
    <row r="791">
      <c r="A791" s="28"/>
    </row>
    <row r="792">
      <c r="A792" s="28"/>
    </row>
    <row r="793">
      <c r="A793" s="28"/>
    </row>
    <row r="794">
      <c r="A794" s="28"/>
    </row>
    <row r="795">
      <c r="A795" s="28"/>
    </row>
    <row r="796">
      <c r="A796" s="28"/>
    </row>
    <row r="797">
      <c r="A797" s="28"/>
    </row>
    <row r="798">
      <c r="A798" s="28"/>
    </row>
    <row r="799">
      <c r="A799" s="28"/>
    </row>
    <row r="800">
      <c r="A800" s="28"/>
    </row>
    <row r="801">
      <c r="A801" s="28"/>
    </row>
    <row r="802">
      <c r="A802" s="28"/>
    </row>
    <row r="803">
      <c r="A803" s="28"/>
    </row>
    <row r="804">
      <c r="A804" s="28"/>
    </row>
    <row r="805">
      <c r="A805" s="28"/>
    </row>
    <row r="806">
      <c r="A806" s="28"/>
    </row>
    <row r="807">
      <c r="A807" s="28"/>
    </row>
    <row r="808">
      <c r="A808" s="28"/>
    </row>
    <row r="809">
      <c r="A809" s="28"/>
    </row>
    <row r="810">
      <c r="A810" s="28"/>
    </row>
    <row r="811">
      <c r="A811" s="28"/>
    </row>
    <row r="812">
      <c r="A812" s="28"/>
    </row>
    <row r="813">
      <c r="A813" s="28"/>
    </row>
    <row r="814">
      <c r="A814" s="28"/>
    </row>
    <row r="815">
      <c r="A815" s="28"/>
    </row>
    <row r="816">
      <c r="A816" s="28"/>
    </row>
    <row r="817">
      <c r="A817" s="28"/>
    </row>
    <row r="818">
      <c r="A818" s="28"/>
    </row>
    <row r="819">
      <c r="A819" s="28"/>
    </row>
    <row r="820">
      <c r="A820" s="28"/>
    </row>
    <row r="821">
      <c r="A821" s="28"/>
    </row>
    <row r="822">
      <c r="A822" s="28"/>
    </row>
    <row r="823">
      <c r="A823" s="28"/>
    </row>
    <row r="824">
      <c r="A824" s="28"/>
    </row>
    <row r="825">
      <c r="A825" s="28"/>
    </row>
    <row r="826">
      <c r="A826" s="28"/>
    </row>
    <row r="827">
      <c r="A827" s="28"/>
    </row>
    <row r="828">
      <c r="A828" s="28"/>
    </row>
    <row r="829">
      <c r="A829" s="28"/>
    </row>
    <row r="830">
      <c r="A830" s="28"/>
    </row>
    <row r="831">
      <c r="A831" s="28"/>
    </row>
    <row r="832">
      <c r="A832" s="28"/>
    </row>
    <row r="833">
      <c r="A833" s="28"/>
    </row>
    <row r="834">
      <c r="A834" s="28"/>
    </row>
    <row r="835">
      <c r="A835" s="28"/>
    </row>
    <row r="836">
      <c r="A836" s="28"/>
    </row>
    <row r="837">
      <c r="A837" s="28"/>
    </row>
    <row r="838">
      <c r="A838" s="28"/>
    </row>
    <row r="839">
      <c r="A839" s="28"/>
    </row>
    <row r="840">
      <c r="A840" s="28"/>
    </row>
    <row r="841">
      <c r="A841" s="28"/>
    </row>
    <row r="842">
      <c r="A842" s="28"/>
    </row>
    <row r="843">
      <c r="A843" s="28"/>
    </row>
    <row r="844">
      <c r="A844" s="28"/>
    </row>
    <row r="845">
      <c r="A845" s="28"/>
    </row>
    <row r="846">
      <c r="A846" s="28"/>
    </row>
    <row r="847">
      <c r="A847" s="28"/>
    </row>
    <row r="848">
      <c r="A848" s="28"/>
    </row>
    <row r="849">
      <c r="A849" s="28"/>
    </row>
    <row r="850">
      <c r="A850" s="28"/>
    </row>
    <row r="851">
      <c r="A851" s="28"/>
    </row>
    <row r="852">
      <c r="A852" s="28"/>
    </row>
    <row r="853">
      <c r="A853" s="28"/>
    </row>
    <row r="854">
      <c r="A854" s="28"/>
    </row>
    <row r="855">
      <c r="A855" s="28"/>
    </row>
    <row r="856">
      <c r="A856" s="28"/>
    </row>
    <row r="857">
      <c r="A857" s="28"/>
    </row>
    <row r="858">
      <c r="A858" s="28"/>
    </row>
    <row r="859">
      <c r="A859" s="28"/>
    </row>
    <row r="860">
      <c r="A860" s="28"/>
    </row>
    <row r="861">
      <c r="A861" s="28"/>
    </row>
    <row r="862">
      <c r="A862" s="28"/>
    </row>
    <row r="863">
      <c r="A863" s="28"/>
    </row>
    <row r="864">
      <c r="A864" s="28"/>
    </row>
    <row r="865">
      <c r="A865" s="28"/>
    </row>
    <row r="866">
      <c r="A866" s="28"/>
    </row>
    <row r="867">
      <c r="A867" s="28"/>
    </row>
    <row r="868">
      <c r="A868" s="28"/>
    </row>
    <row r="869">
      <c r="A869" s="28"/>
    </row>
    <row r="870">
      <c r="A870" s="28"/>
    </row>
    <row r="871">
      <c r="A871" s="28"/>
    </row>
    <row r="872">
      <c r="A872" s="28"/>
    </row>
    <row r="873">
      <c r="A873" s="28"/>
    </row>
    <row r="874">
      <c r="A874" s="28"/>
    </row>
    <row r="875">
      <c r="A875" s="28"/>
    </row>
    <row r="876">
      <c r="A876" s="28"/>
    </row>
    <row r="877">
      <c r="A877" s="28"/>
    </row>
    <row r="878">
      <c r="A878" s="28"/>
    </row>
    <row r="879">
      <c r="A879" s="28"/>
    </row>
    <row r="880">
      <c r="A880" s="28"/>
    </row>
    <row r="881">
      <c r="A881" s="28"/>
    </row>
    <row r="882">
      <c r="A882" s="28"/>
    </row>
    <row r="883">
      <c r="A883" s="28"/>
    </row>
    <row r="884">
      <c r="A884" s="28"/>
    </row>
    <row r="885">
      <c r="A885" s="28"/>
    </row>
    <row r="886">
      <c r="A886" s="28"/>
    </row>
    <row r="887">
      <c r="A887" s="28"/>
    </row>
    <row r="888">
      <c r="A888" s="28"/>
    </row>
    <row r="889">
      <c r="A889" s="28"/>
    </row>
    <row r="890">
      <c r="A890" s="28"/>
    </row>
    <row r="891">
      <c r="A891" s="28"/>
    </row>
    <row r="892">
      <c r="A892" s="28"/>
    </row>
    <row r="893">
      <c r="A893" s="28"/>
    </row>
    <row r="894">
      <c r="A894" s="28"/>
    </row>
    <row r="895">
      <c r="A895" s="28"/>
    </row>
    <row r="896">
      <c r="A896" s="28"/>
    </row>
    <row r="897">
      <c r="A897" s="28"/>
    </row>
    <row r="898">
      <c r="A898" s="28"/>
    </row>
    <row r="899">
      <c r="A899" s="28"/>
    </row>
    <row r="900">
      <c r="A900" s="28"/>
    </row>
    <row r="901">
      <c r="A901" s="28"/>
    </row>
    <row r="902">
      <c r="A902" s="28"/>
    </row>
    <row r="903">
      <c r="A903" s="28"/>
    </row>
    <row r="904">
      <c r="A904" s="28"/>
    </row>
    <row r="905">
      <c r="A905" s="28"/>
    </row>
    <row r="906">
      <c r="A906" s="28"/>
    </row>
    <row r="907">
      <c r="A907" s="28"/>
    </row>
    <row r="908">
      <c r="A908" s="28"/>
    </row>
    <row r="909">
      <c r="A909" s="28"/>
    </row>
    <row r="910">
      <c r="A910" s="28"/>
    </row>
    <row r="911">
      <c r="A911" s="28"/>
    </row>
    <row r="912">
      <c r="A912" s="28"/>
    </row>
    <row r="913">
      <c r="A913" s="28"/>
    </row>
    <row r="914">
      <c r="A914" s="28"/>
    </row>
    <row r="915">
      <c r="A915" s="28"/>
    </row>
    <row r="916">
      <c r="A916" s="28"/>
    </row>
    <row r="917">
      <c r="A917" s="28"/>
    </row>
    <row r="918">
      <c r="A918" s="28"/>
    </row>
    <row r="919">
      <c r="A919" s="28"/>
    </row>
    <row r="920">
      <c r="A920" s="28"/>
    </row>
    <row r="921">
      <c r="A921" s="28"/>
    </row>
    <row r="922">
      <c r="A922" s="28"/>
    </row>
    <row r="923">
      <c r="A923" s="28"/>
    </row>
    <row r="924">
      <c r="A924" s="28"/>
    </row>
    <row r="925">
      <c r="A925" s="28"/>
    </row>
    <row r="926">
      <c r="A926" s="28"/>
    </row>
    <row r="927">
      <c r="A927" s="28"/>
    </row>
    <row r="928">
      <c r="A928" s="28"/>
    </row>
    <row r="929">
      <c r="A929" s="28"/>
    </row>
    <row r="930">
      <c r="A930" s="28"/>
    </row>
    <row r="931">
      <c r="A931" s="28"/>
    </row>
    <row r="932">
      <c r="A932" s="28"/>
    </row>
    <row r="933">
      <c r="A933" s="28"/>
    </row>
    <row r="934">
      <c r="A934" s="28"/>
    </row>
    <row r="935">
      <c r="A935" s="28"/>
    </row>
    <row r="936">
      <c r="A936" s="28"/>
    </row>
    <row r="937">
      <c r="A937" s="28"/>
    </row>
    <row r="938">
      <c r="A938" s="28"/>
    </row>
    <row r="939">
      <c r="A939" s="28"/>
    </row>
    <row r="940">
      <c r="A940" s="28"/>
    </row>
    <row r="941">
      <c r="A941" s="28"/>
    </row>
    <row r="942">
      <c r="A942" s="28"/>
    </row>
    <row r="943">
      <c r="A943" s="28"/>
    </row>
    <row r="944">
      <c r="A944" s="28"/>
    </row>
    <row r="945">
      <c r="A945" s="28"/>
    </row>
    <row r="946">
      <c r="A946" s="28"/>
    </row>
    <row r="947">
      <c r="A947" s="28"/>
    </row>
    <row r="948">
      <c r="A948" s="28"/>
    </row>
    <row r="949">
      <c r="A949" s="28"/>
    </row>
    <row r="950">
      <c r="A950" s="28"/>
    </row>
    <row r="951">
      <c r="A951" s="28"/>
    </row>
    <row r="952">
      <c r="A952" s="28"/>
    </row>
    <row r="953">
      <c r="A953" s="28"/>
    </row>
    <row r="954">
      <c r="A954" s="28"/>
    </row>
    <row r="955">
      <c r="A955" s="28"/>
    </row>
    <row r="956">
      <c r="A956" s="28"/>
    </row>
    <row r="957">
      <c r="A957" s="28"/>
    </row>
    <row r="958">
      <c r="A958" s="28"/>
    </row>
    <row r="959">
      <c r="A959" s="28"/>
    </row>
    <row r="960">
      <c r="A960" s="28"/>
    </row>
    <row r="961">
      <c r="A961" s="28"/>
    </row>
    <row r="962">
      <c r="A962" s="28"/>
    </row>
    <row r="963">
      <c r="A963" s="28"/>
    </row>
    <row r="964">
      <c r="A964" s="28"/>
    </row>
    <row r="965">
      <c r="A965" s="28"/>
    </row>
    <row r="966">
      <c r="A966" s="28"/>
    </row>
    <row r="967">
      <c r="A967" s="28"/>
    </row>
    <row r="968">
      <c r="A968" s="28"/>
    </row>
    <row r="969">
      <c r="A969" s="28"/>
    </row>
    <row r="970">
      <c r="A970" s="28"/>
    </row>
    <row r="971">
      <c r="A971" s="28"/>
    </row>
    <row r="972">
      <c r="A972" s="28"/>
    </row>
    <row r="973">
      <c r="A973" s="28"/>
    </row>
    <row r="974">
      <c r="A974" s="28"/>
    </row>
    <row r="975">
      <c r="A975" s="28"/>
    </row>
    <row r="976">
      <c r="A976" s="28"/>
    </row>
    <row r="977">
      <c r="A977" s="28"/>
    </row>
  </sheetData>
  <drawing r:id="rId1"/>
</worksheet>
</file>